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\OKTOBAR 2025\"/>
    </mc:Choice>
  </mc:AlternateContent>
  <xr:revisionPtr revIDLastSave="0" documentId="13_ncr:1_{EDF8F0AF-EE6C-4588-9C63-40AFEFED46FB}" xr6:coauthVersionLast="36" xr6:coauthVersionMax="36" xr10:uidLastSave="{00000000-0000-0000-0000-000000000000}"/>
  <workbookProtection workbookAlgorithmName="SHA-512" workbookHashValue="peLU/9Q6ObVaElbQh3spbrwQzTSPA5tqQHSZ1TKGpA7k/s7zQRwXQsK7IHO0RXjQN2DNvTHekVEltUjUnDk/lg==" workbookSaltValue="Onu3StXNTZ1ioYeT6bXCEQ==" workbookSpinCount="100000" lockStructure="1"/>
  <bookViews>
    <workbookView xWindow="0" yWindow="0" windowWidth="14370" windowHeight="1159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2025'!$B$3:$Q$197</definedName>
    <definedName name="_xlnm.Print_Area" localSheetId="1">Pregled!$B$1:$U$38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1" l="1"/>
  <c r="P391" i="1" l="1"/>
  <c r="O391" i="1"/>
  <c r="N391" i="1"/>
  <c r="M391" i="1"/>
  <c r="L391" i="1"/>
  <c r="K391" i="1"/>
  <c r="J391" i="1"/>
  <c r="I391" i="1"/>
  <c r="H391" i="1"/>
  <c r="G391" i="1"/>
  <c r="F391" i="1"/>
  <c r="E391" i="1"/>
  <c r="Q391" i="1" s="1"/>
  <c r="P387" i="1"/>
  <c r="O387" i="1"/>
  <c r="N387" i="1"/>
  <c r="M387" i="1"/>
  <c r="L387" i="1"/>
  <c r="K387" i="1"/>
  <c r="J387" i="1"/>
  <c r="I387" i="1"/>
  <c r="H387" i="1"/>
  <c r="H373" i="1" s="1"/>
  <c r="G387" i="1"/>
  <c r="F387" i="1"/>
  <c r="E387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Q383" i="1" s="1"/>
  <c r="P377" i="1"/>
  <c r="O377" i="1"/>
  <c r="N377" i="1"/>
  <c r="M377" i="1"/>
  <c r="L377" i="1"/>
  <c r="K377" i="1"/>
  <c r="J377" i="1"/>
  <c r="J373" i="1" s="1"/>
  <c r="I377" i="1"/>
  <c r="H377" i="1"/>
  <c r="G377" i="1"/>
  <c r="F377" i="1"/>
  <c r="E377" i="1"/>
  <c r="P373" i="1"/>
  <c r="O373" i="1"/>
  <c r="N373" i="1"/>
  <c r="M373" i="1"/>
  <c r="L373" i="1"/>
  <c r="K373" i="1"/>
  <c r="G373" i="1"/>
  <c r="F373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Q367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Q357" i="1" s="1"/>
  <c r="P354" i="1"/>
  <c r="O354" i="1"/>
  <c r="N354" i="1"/>
  <c r="M354" i="1"/>
  <c r="L354" i="1"/>
  <c r="K354" i="1"/>
  <c r="J354" i="1"/>
  <c r="J353" i="1" s="1"/>
  <c r="I354" i="1"/>
  <c r="H354" i="1"/>
  <c r="G354" i="1"/>
  <c r="F354" i="1"/>
  <c r="E354" i="1"/>
  <c r="P353" i="1"/>
  <c r="O353" i="1"/>
  <c r="N353" i="1"/>
  <c r="M353" i="1"/>
  <c r="L353" i="1"/>
  <c r="K353" i="1"/>
  <c r="H353" i="1"/>
  <c r="G353" i="1"/>
  <c r="P351" i="1"/>
  <c r="O351" i="1"/>
  <c r="N351" i="1"/>
  <c r="M351" i="1"/>
  <c r="L351" i="1"/>
  <c r="K351" i="1"/>
  <c r="J351" i="1"/>
  <c r="I351" i="1"/>
  <c r="H351" i="1"/>
  <c r="G351" i="1"/>
  <c r="F351" i="1"/>
  <c r="Q351" i="1" s="1"/>
  <c r="E351" i="1"/>
  <c r="P349" i="1"/>
  <c r="O349" i="1"/>
  <c r="N349" i="1"/>
  <c r="M349" i="1"/>
  <c r="L349" i="1"/>
  <c r="K349" i="1"/>
  <c r="J349" i="1"/>
  <c r="I349" i="1"/>
  <c r="H349" i="1"/>
  <c r="G349" i="1"/>
  <c r="Q349" i="1" s="1"/>
  <c r="F349" i="1"/>
  <c r="E349" i="1"/>
  <c r="P343" i="1"/>
  <c r="O343" i="1"/>
  <c r="N343" i="1"/>
  <c r="M343" i="1"/>
  <c r="L343" i="1"/>
  <c r="K343" i="1"/>
  <c r="J343" i="1"/>
  <c r="J340" i="1" s="1"/>
  <c r="I343" i="1"/>
  <c r="H343" i="1"/>
  <c r="G343" i="1"/>
  <c r="F343" i="1"/>
  <c r="E343" i="1"/>
  <c r="P341" i="1"/>
  <c r="O341" i="1"/>
  <c r="N341" i="1"/>
  <c r="M341" i="1"/>
  <c r="L341" i="1"/>
  <c r="K341" i="1"/>
  <c r="K340" i="1" s="1"/>
  <c r="J341" i="1"/>
  <c r="I341" i="1"/>
  <c r="I340" i="1" s="1"/>
  <c r="H341" i="1"/>
  <c r="G341" i="1"/>
  <c r="F341" i="1"/>
  <c r="E341" i="1"/>
  <c r="P340" i="1"/>
  <c r="O340" i="1"/>
  <c r="L340" i="1"/>
  <c r="H340" i="1"/>
  <c r="P338" i="1"/>
  <c r="O338" i="1"/>
  <c r="N338" i="1"/>
  <c r="M338" i="1"/>
  <c r="L338" i="1"/>
  <c r="L319" i="1" s="1"/>
  <c r="K338" i="1"/>
  <c r="J338" i="1"/>
  <c r="I338" i="1"/>
  <c r="H338" i="1"/>
  <c r="G338" i="1"/>
  <c r="F338" i="1"/>
  <c r="E338" i="1"/>
  <c r="P336" i="1"/>
  <c r="O336" i="1"/>
  <c r="N336" i="1"/>
  <c r="M336" i="1"/>
  <c r="L336" i="1"/>
  <c r="K336" i="1"/>
  <c r="K319" i="1" s="1"/>
  <c r="J336" i="1"/>
  <c r="J319" i="1" s="1"/>
  <c r="I336" i="1"/>
  <c r="H336" i="1"/>
  <c r="G336" i="1"/>
  <c r="F336" i="1"/>
  <c r="E336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Q334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Q320" i="1" s="1"/>
  <c r="P319" i="1"/>
  <c r="O319" i="1"/>
  <c r="N319" i="1"/>
  <c r="H319" i="1"/>
  <c r="P317" i="1"/>
  <c r="O317" i="1"/>
  <c r="O306" i="1" s="1"/>
  <c r="N317" i="1"/>
  <c r="M317" i="1"/>
  <c r="L317" i="1"/>
  <c r="L306" i="1" s="1"/>
  <c r="K317" i="1"/>
  <c r="J317" i="1"/>
  <c r="I317" i="1"/>
  <c r="H317" i="1"/>
  <c r="Q317" i="1" s="1"/>
  <c r="G317" i="1"/>
  <c r="F317" i="1"/>
  <c r="E317" i="1"/>
  <c r="P306" i="1"/>
  <c r="N306" i="1"/>
  <c r="M306" i="1"/>
  <c r="K306" i="1"/>
  <c r="J306" i="1"/>
  <c r="I306" i="1"/>
  <c r="G306" i="1"/>
  <c r="F306" i="1"/>
  <c r="E306" i="1"/>
  <c r="P304" i="1"/>
  <c r="O304" i="1"/>
  <c r="N304" i="1"/>
  <c r="M304" i="1"/>
  <c r="L304" i="1"/>
  <c r="K304" i="1"/>
  <c r="J304" i="1"/>
  <c r="I304" i="1"/>
  <c r="H304" i="1"/>
  <c r="G304" i="1"/>
  <c r="Q304" i="1" s="1"/>
  <c r="F304" i="1"/>
  <c r="E30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Q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P291" i="1"/>
  <c r="O291" i="1"/>
  <c r="N291" i="1"/>
  <c r="M291" i="1"/>
  <c r="L291" i="1"/>
  <c r="K291" i="1"/>
  <c r="J291" i="1"/>
  <c r="I291" i="1"/>
  <c r="H291" i="1"/>
  <c r="G291" i="1"/>
  <c r="F291" i="1"/>
  <c r="E291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Q283" i="1" s="1"/>
  <c r="P278" i="1"/>
  <c r="O278" i="1"/>
  <c r="N278" i="1"/>
  <c r="M278" i="1"/>
  <c r="L278" i="1"/>
  <c r="K278" i="1"/>
  <c r="J278" i="1"/>
  <c r="I278" i="1"/>
  <c r="H278" i="1"/>
  <c r="G278" i="1"/>
  <c r="Q278" i="1" s="1"/>
  <c r="F278" i="1"/>
  <c r="E278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P270" i="1"/>
  <c r="O270" i="1"/>
  <c r="N270" i="1"/>
  <c r="M270" i="1"/>
  <c r="L270" i="1"/>
  <c r="K270" i="1"/>
  <c r="J270" i="1"/>
  <c r="I270" i="1"/>
  <c r="H270" i="1"/>
  <c r="G270" i="1"/>
  <c r="Q270" i="1" s="1"/>
  <c r="F270" i="1"/>
  <c r="E270" i="1"/>
  <c r="P266" i="1"/>
  <c r="O266" i="1"/>
  <c r="N266" i="1"/>
  <c r="M266" i="1"/>
  <c r="L266" i="1"/>
  <c r="K266" i="1"/>
  <c r="J266" i="1"/>
  <c r="I266" i="1"/>
  <c r="H266" i="1"/>
  <c r="G266" i="1"/>
  <c r="F266" i="1"/>
  <c r="Q266" i="1" s="1"/>
  <c r="E266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P252" i="1"/>
  <c r="O252" i="1"/>
  <c r="O251" i="1" s="1"/>
  <c r="N252" i="1"/>
  <c r="M252" i="1"/>
  <c r="L252" i="1"/>
  <c r="K252" i="1"/>
  <c r="J252" i="1"/>
  <c r="I252" i="1"/>
  <c r="H252" i="1"/>
  <c r="G252" i="1"/>
  <c r="F252" i="1"/>
  <c r="E252" i="1"/>
  <c r="P251" i="1"/>
  <c r="L251" i="1"/>
  <c r="H251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Q243" i="1" s="1"/>
  <c r="P239" i="1"/>
  <c r="O239" i="1"/>
  <c r="N239" i="1"/>
  <c r="M239" i="1"/>
  <c r="L239" i="1"/>
  <c r="K239" i="1"/>
  <c r="J239" i="1"/>
  <c r="J238" i="1" s="1"/>
  <c r="I239" i="1"/>
  <c r="H239" i="1"/>
  <c r="H238" i="1" s="1"/>
  <c r="G239" i="1"/>
  <c r="F239" i="1"/>
  <c r="E239" i="1"/>
  <c r="P238" i="1"/>
  <c r="O238" i="1"/>
  <c r="N238" i="1"/>
  <c r="M238" i="1"/>
  <c r="L238" i="1"/>
  <c r="K238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P228" i="1"/>
  <c r="O228" i="1"/>
  <c r="N228" i="1"/>
  <c r="M228" i="1"/>
  <c r="L228" i="1"/>
  <c r="K228" i="1"/>
  <c r="J228" i="1"/>
  <c r="J227" i="1" s="1"/>
  <c r="I228" i="1"/>
  <c r="H228" i="1"/>
  <c r="G228" i="1"/>
  <c r="G227" i="1" s="1"/>
  <c r="F228" i="1"/>
  <c r="Q228" i="1" s="1"/>
  <c r="E228" i="1"/>
  <c r="P227" i="1"/>
  <c r="O227" i="1"/>
  <c r="N227" i="1"/>
  <c r="M227" i="1"/>
  <c r="L227" i="1"/>
  <c r="K227" i="1"/>
  <c r="H227" i="1"/>
  <c r="P225" i="1"/>
  <c r="O225" i="1"/>
  <c r="N225" i="1"/>
  <c r="M225" i="1"/>
  <c r="L225" i="1"/>
  <c r="K225" i="1"/>
  <c r="J225" i="1"/>
  <c r="I225" i="1"/>
  <c r="H225" i="1"/>
  <c r="H205" i="1" s="1"/>
  <c r="G225" i="1"/>
  <c r="F225" i="1"/>
  <c r="E225" i="1"/>
  <c r="P223" i="1"/>
  <c r="O223" i="1"/>
  <c r="N223" i="1"/>
  <c r="M223" i="1"/>
  <c r="L223" i="1"/>
  <c r="K223" i="1"/>
  <c r="J223" i="1"/>
  <c r="I223" i="1"/>
  <c r="H223" i="1"/>
  <c r="G223" i="1"/>
  <c r="Q223" i="1" s="1"/>
  <c r="F223" i="1"/>
  <c r="E223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P206" i="1"/>
  <c r="P205" i="1" s="1"/>
  <c r="O206" i="1"/>
  <c r="N206" i="1"/>
  <c r="M206" i="1"/>
  <c r="L206" i="1"/>
  <c r="K206" i="1"/>
  <c r="K205" i="1" s="1"/>
  <c r="J206" i="1"/>
  <c r="I206" i="1"/>
  <c r="H206" i="1"/>
  <c r="G206" i="1"/>
  <c r="F206" i="1"/>
  <c r="E206" i="1"/>
  <c r="L205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F353" i="1"/>
  <c r="Q354" i="1"/>
  <c r="Q343" i="1"/>
  <c r="G340" i="1"/>
  <c r="Q341" i="1"/>
  <c r="M340" i="1"/>
  <c r="F340" i="1"/>
  <c r="N340" i="1"/>
  <c r="Q338" i="1"/>
  <c r="Q336" i="1"/>
  <c r="I319" i="1"/>
  <c r="M319" i="1"/>
  <c r="F319" i="1"/>
  <c r="G319" i="1"/>
  <c r="H306" i="1"/>
  <c r="Q293" i="1"/>
  <c r="Q291" i="1"/>
  <c r="N251" i="1"/>
  <c r="Q276" i="1"/>
  <c r="Q259" i="1"/>
  <c r="Q255" i="1"/>
  <c r="G251" i="1"/>
  <c r="K251" i="1"/>
  <c r="K204" i="1" s="1"/>
  <c r="Q252" i="1"/>
  <c r="M251" i="1"/>
  <c r="F251" i="1"/>
  <c r="J251" i="1"/>
  <c r="Q249" i="1"/>
  <c r="Q245" i="1"/>
  <c r="Q239" i="1"/>
  <c r="I238" i="1"/>
  <c r="P204" i="1"/>
  <c r="F238" i="1"/>
  <c r="G238" i="1"/>
  <c r="F227" i="1"/>
  <c r="E227" i="1"/>
  <c r="I227" i="1"/>
  <c r="Q225" i="1"/>
  <c r="Q221" i="1"/>
  <c r="Q219" i="1"/>
  <c r="Q217" i="1"/>
  <c r="Q213" i="1"/>
  <c r="Q210" i="1"/>
  <c r="O205" i="1"/>
  <c r="O204" i="1" s="1"/>
  <c r="M205" i="1"/>
  <c r="N205" i="1"/>
  <c r="N204" i="1" s="1"/>
  <c r="Q206" i="1"/>
  <c r="G205" i="1"/>
  <c r="J205" i="1"/>
  <c r="F205" i="1"/>
  <c r="I373" i="1"/>
  <c r="E373" i="1"/>
  <c r="Q373" i="1" s="1"/>
  <c r="I353" i="1"/>
  <c r="E353" i="1"/>
  <c r="E340" i="1"/>
  <c r="E319" i="1"/>
  <c r="Q306" i="1"/>
  <c r="I251" i="1"/>
  <c r="L204" i="1"/>
  <c r="E251" i="1"/>
  <c r="E238" i="1"/>
  <c r="Q236" i="1"/>
  <c r="H204" i="1"/>
  <c r="I205" i="1"/>
  <c r="E205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340" i="1" l="1"/>
  <c r="Q319" i="1"/>
  <c r="Q251" i="1"/>
  <c r="G204" i="1"/>
  <c r="J204" i="1"/>
  <c r="M204" i="1"/>
  <c r="Q238" i="1"/>
  <c r="F204" i="1"/>
  <c r="Q227" i="1"/>
  <c r="Q205" i="1"/>
  <c r="I204" i="1"/>
  <c r="Q353" i="1"/>
  <c r="E204" i="1"/>
  <c r="C6" i="4"/>
  <c r="F9" i="4"/>
  <c r="F15" i="4" s="1"/>
  <c r="D4" i="4"/>
  <c r="Q204" i="1" l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G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<sst xmlns="http://schemas.openxmlformats.org/spreadsheetml/2006/main" count="1239" uniqueCount="365">
  <si>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</si>
  <si>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</si>
  <si>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</si>
  <si>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</si>
  <si>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</si>
  <si>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</si>
  <si>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</si>
  <si>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</si>
  <si>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</si>
  <si>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</si>
  <si>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</si>
  <si>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</si>
  <si>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</si>
  <si>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</si>
  <si>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</si>
  <si>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</si>
  <si>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</si>
  <si>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</si>
  <si>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</si>
  <si>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</si>
  <si>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</si>
  <si>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</si>
  <si>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</si>
  <si>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</si>
  <si>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</si>
  <si>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</si>
  <si>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</si>
  <si>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</si>
  <si>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</si>
  <si>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</si>
  <si>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</si>
  <si>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</si>
  <si>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</si>
  <si>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</si>
  <si>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</si>
  <si>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</si>
  <si>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</si>
  <si>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</si>
  <si>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</si>
  <si>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</si>
  <si>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</si>
  <si>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</si>
  <si>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</si>
  <si>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</si>
  <si>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</si>
  <si>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</si>
  <si>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</si>
  <si>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</si>
  <si>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</si>
  <si>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</si>
  <si>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</si>
  <si>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</si>
  <si>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</si>
  <si>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</si>
  <si>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</si>
  <si>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</si>
  <si>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</si>
  <si>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</si>
  <si>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</si>
  <si>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</si>
  <si>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</si>
  <si>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</si>
  <si>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</si>
  <si>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</si>
  <si>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</si>
  <si>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</si>
  <si>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</si>
  <si>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</si>
  <si>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</si>
  <si>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</si>
  <si>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</si>
  <si>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</si>
  <si>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</si>
  <si>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</si>
  <si>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</si>
  <si>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</si>
  <si>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</si>
  <si>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</si>
  <si>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</si>
  <si>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</si>
  <si>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</si>
  <si>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</si>
  <si>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</si>
  <si>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</si>
  <si>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</si>
  <si>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</si>
  <si>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</si>
  <si>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</si>
  <si>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</si>
  <si>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</si>
  <si>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</si>
  <si>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</si>
  <si>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</si>
  <si>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</si>
  <si>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</si>
  <si>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</si>
  <si>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</si>
  <si>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</si>
  <si>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</si>
  <si>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</si>
  <si>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</si>
  <si>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</si>
  <si>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</si>
  <si>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</si>
  <si>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</si>
  <si>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</si>
  <si>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</si>
  <si>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</si>
  <si>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</si>
  <si>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</si>
  <si>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</si>
  <si>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</si>
  <si>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</si>
  <si>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</si>
  <si>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</si>
  <si>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</si>
  <si>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</si>
  <si>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</si>
  <si>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</si>
  <si>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</si>
  <si>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</si>
  <si>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</si>
  <si>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</si>
  <si>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</si>
  <si>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</si>
  <si>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</si>
  <si>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</si>
  <si>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</si>
  <si>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</si>
  <si>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</si>
  <si>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</si>
  <si>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</si>
  <si>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</si>
  <si>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</si>
  <si>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</si>
  <si>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</si>
  <si>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</si>
  <si>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</si>
  <si>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</si>
  <si>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</si>
  <si>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</si>
  <si>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</si>
  <si>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</si>
  <si>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</si>
  <si>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</si>
  <si>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</si>
  <si>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</si>
  <si>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</si>
  <si>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</si>
  <si>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</si>
  <si>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</si>
  <si>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</si>
  <si>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</si>
  <si>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</si>
  <si>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</si>
  <si>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</si>
  <si>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</si>
  <si>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</si>
  <si>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</si>
  <si>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</si>
  <si>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</si>
  <si>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</si>
  <si>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</si>
  <si>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</si>
  <si>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</si>
  <si>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</si>
  <si>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</si>
  <si>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</si>
  <si>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</si>
  <si>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</si>
  <si>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</si>
  <si>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</si>
  <si>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</si>
  <si>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</si>
  <si>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</si>
  <si>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</si>
  <si>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</si>
  <si>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</si>
  <si>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</si>
  <si>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</si>
  <si>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</si>
  <si>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</si>
  <si>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</si>
  <si>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</si>
  <si>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</si>
  <si>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</si>
  <si>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</si>
  <si>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</si>
  <si>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</si>
  <si>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</si>
  <si>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</si>
  <si>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</si>
  <si>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</si>
  <si>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</si>
  <si>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</si>
  <si>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</si>
  <si>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</si>
  <si>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</si>
  <si>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</si>
  <si>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</si>
  <si>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</si>
  <si>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</si>
  <si>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</si>
  <si>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</si>
  <si>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</si>
  <si>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</si>
  <si>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</si>
  <si>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</si>
  <si>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</si>
  <si>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</si>
  <si>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</si>
  <si>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</si>
  <si>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</si>
  <si>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</si>
  <si>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</si>
  <si>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</si>
  <si>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</si>
  <si>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</si>
  <si>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</si>
  <si>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</si>
  <si>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</si>
  <si>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</si>
  <si>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</si>
  <si>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</si>
  <si>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</si>
  <si>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</si>
  <si>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</si>
  <si>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</si>
  <si>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</si>
  <si>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</si>
  <si>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</si>
  <si>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</si>
  <si>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</si>
  <si>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</si>
  <si>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</si>
  <si>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</si>
  <si>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</si>
  <si>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</si>
  <si>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</si>
  <si>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</si>
  <si>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</si>
  <si>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</si>
  <si>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</si>
  <si>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</si>
  <si>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</si>
  <si>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</si>
  <si>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</si>
  <si>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</si>
  <si>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</si>
  <si>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</si>
  <si>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</si>
  <si>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</si>
  <si>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</si>
  <si>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</si>
  <si>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</si>
  <si>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</si>
  <si>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</si>
  <si>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</si>
  <si>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</si>
  <si>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</si>
  <si>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</si>
  <si>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</si>
  <si>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</si>
  <si>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</si>
  <si>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</si>
  <si>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</si>
  <si>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</si>
  <si>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</si>
  <si>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</si>
  <si>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</si>
  <si>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</si>
  <si>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</si>
  <si>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</si>
  <si>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</si>
  <si>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</si>
  <si>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</si>
  <si>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</si>
  <si>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</si>
  <si>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</si>
  <si>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</si>
  <si>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</si>
  <si>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</si>
  <si>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</si>
  <si>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</si>
  <si>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</si>
  <si>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</si>
  <si>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</si>
  <si>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</si>
  <si>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</si>
  <si>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</si>
  <si>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</si>
  <si>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</si>
  <si>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</si>
  <si>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</si>
  <si>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</si>
  <si>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</si>
  <si>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</si>
  <si>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</si>
  <si>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</si>
  <si>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</si>
  <si>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</si>
  <si>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</si>
  <si>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</si>
  <si>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</si>
  <si>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</si>
  <si>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</si>
  <si>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</si>
  <si>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</si>
  <si>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</si>
  <si>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</si>
  <si>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</si>
  <si>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</si>
  <si>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</si>
  <si>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</si>
  <si>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</si>
  <si>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</si>
  <si>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</si>
  <si>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</si>
  <si>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</si>
  <si>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</si>
  <si>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</si>
  <si>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</si>
  <si>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</si>
  <si>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</si>
  <si>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</si>
  <si>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</si>
  <si>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</si>
  <si>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</si>
  <si>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</si>
  <si>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</si>
  <si>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</si>
  <si>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</si>
  <si>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</si>
  <si>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</si>
  <si>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</si>
  <si>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</si>
  <si>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</si>
  <si>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</si>
  <si>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</si>
  <si>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</si>
  <si>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</si>
  <si>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</si>
  <si>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</si>
  <si>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</si>
  <si>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</si>
  <si>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</si>
  <si>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</si>
  <si>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</si>
  <si>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</si>
  <si>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</si>
  <si>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</si>
  <si>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</si>
  <si>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</si>
  <si>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</si>
  <si>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</si>
  <si>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</si>
  <si>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</si>
  <si>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</si>
  <si>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</si>
  <si>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</si>
  <si>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</si>
  <si>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</si>
  <si>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</si>
  <si>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BDP - 2025</t>
  </si>
  <si>
    <t>PLAN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</si>
</sst>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 o budžetu i fiskalnoj odgovornosti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zahtjevima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zoomScale="85" zoomScaleNormal="85" zoomScaleSheetLayoutView="85" workbookViewId="0">
      <selection activeCell="A4" sqref="A4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2025'!L4</f>
        <v>Oktobar</v>
      </c>
      <c r="K10" s="167"/>
      <c r="L10" s="120" t="s">
        <v>6</v>
      </c>
      <c r="M10" s="166" t="str">
        <f>IF(J10="Januar","-",'Analitika 2025'!F4)</f>
        <v>Januar - Oktobar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2025'!$C$9:$L$196,10,FALSE)</f>
        <v>46084011.159999989</v>
      </c>
      <c r="K13" s="116">
        <f>IFERROR($J13/$J$33,0)</f>
        <v>0.16094199738680826</v>
      </c>
      <c r="L13" s="109"/>
      <c r="M13" s="121">
        <f>IF($J$10="Januar","-",
VLOOKUP(D13,'Analitika 2025'!$C$9:$L$196,4,FALSE))</f>
        <v>1068927102.1700001</v>
      </c>
      <c r="N13" s="116">
        <f>IF($J$10="Januar","-",IFERROR($M13/$M$33,0))</f>
        <v>0.33150850717499997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2025'!$C$9:$L$196,10,FALSE)</f>
        <v>5667984.5500000035</v>
      </c>
      <c r="K15" s="116">
        <f>IFERROR($J15/$J$33,0)</f>
        <v>1.9794647463898633E-2</v>
      </c>
      <c r="L15" s="109"/>
      <c r="M15" s="121">
        <f>IF($J$10="Januar","-",
VLOOKUP(D15,'Analitika 2025'!$C$9:$L$196,4,FALSE))</f>
        <v>112071821.31999999</v>
      </c>
      <c r="N15" s="116">
        <f>IF($J$10="Januar","-",IFERROR($M15/$M$33,0))</f>
        <v>3.4757058836616374E-2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2025'!$C$9:$L$196,10,FALSE)</f>
        <v>18346494.999999996</v>
      </c>
      <c r="K17" s="116">
        <f>IFERROR($J17/$J$33,0)</f>
        <v>6.4072581271093734E-2</v>
      </c>
      <c r="L17" s="109"/>
      <c r="M17" s="121">
        <f>IF($J$10="Januar","-",
VLOOKUP(D17,'Analitika 2025'!$C$9:$L$196,4,FALSE))</f>
        <v>159368760.21000001</v>
      </c>
      <c r="N17" s="116">
        <f>IF($J$10="Januar","-",IFERROR($M17/$M$33,0))</f>
        <v>4.9425353403702285E-2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2025'!$C$9:$L$196,10,FALSE)</f>
        <v>38543225.289999999</v>
      </c>
      <c r="K19" s="116">
        <f>IFERROR($J19/$J$33,0)</f>
        <v>0.13460685187244764</v>
      </c>
      <c r="L19" s="109"/>
      <c r="M19" s="121">
        <f>IF($J$10="Januar","-",
VLOOKUP(D19,'Analitika 2025'!$C$9:$L$196,4,FALSE))</f>
        <v>228639995.59</v>
      </c>
      <c r="N19" s="116">
        <f>IF($J$10="Januar","-",IFERROR($M19/$M$33,0))</f>
        <v>7.0908580636292087E-2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2025'!$C$9:$L$196,10,FALSE)</f>
        <v>1605423.79</v>
      </c>
      <c r="K21" s="116">
        <f>IFERROR($J21/$J$33,0)</f>
        <v>5.6067192267145495E-3</v>
      </c>
      <c r="L21" s="109"/>
      <c r="M21" s="121">
        <f>IF($J$10="Januar","-",
VLOOKUP(D21,'Analitika 2025'!$C$9:$L$196,4,FALSE))</f>
        <v>14831410.109999999</v>
      </c>
      <c r="N21" s="116">
        <f>IF($J$10="Januar","-",IFERROR($M21/$M$33,0))</f>
        <v>4.5996949790916173E-3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2025'!$C$9:$L$196,10,FALSE)</f>
        <v>484994.21000000008</v>
      </c>
      <c r="K23" s="116">
        <f>IFERROR($J23/$J$33,0)</f>
        <v>1.6937748020117694E-3</v>
      </c>
      <c r="L23" s="109"/>
      <c r="M23" s="121">
        <f>IF($J$10="Januar","-",
VLOOKUP(D23,'Analitika 2025'!$C$9:$L$196,4,FALSE))</f>
        <v>4810820.87</v>
      </c>
      <c r="N23" s="116">
        <f>IF($J$10="Januar","-",IFERROR($M23/$M$33,0))</f>
        <v>1.4919895301208261E-3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2025'!$C$9:$L$196,10,FALSE)</f>
        <v>40354505.469999991</v>
      </c>
      <c r="K25" s="116">
        <f>IFERROR($J25/$J$33,0)</f>
        <v>0.14093249590079041</v>
      </c>
      <c r="L25" s="109"/>
      <c r="M25" s="121">
        <f>IF($J$10="Januar","-",
VLOOKUP(D25,'Analitika 2025'!$C$9:$L$196,4,FALSE))</f>
        <v>378655751.17999989</v>
      </c>
      <c r="N25" s="116">
        <f>IF($J$10="Januar","-",IFERROR($M25/$M$33,0))</f>
        <v>0.1174332679488431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2025'!$C$9:$L$196,10,FALSE)</f>
        <v>3561538.66</v>
      </c>
      <c r="K27" s="116">
        <f>IFERROR($J27/$J$33,0)</f>
        <v>1.2438178259280171E-2</v>
      </c>
      <c r="L27" s="109"/>
      <c r="M27" s="121">
        <f>IF($J$10="Januar","-",
VLOOKUP(D27,'Analitika 2025'!$C$9:$L$196,4,FALSE))</f>
        <v>34924505.090000004</v>
      </c>
      <c r="N27" s="116">
        <f>IF($J$10="Januar","-",IFERROR($M27/$M$33,0))</f>
        <v>1.0831206845357245E-2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2025'!$C$9:$L$196,10,FALSE)</f>
        <v>33058686.609999996</v>
      </c>
      <c r="K29" s="116">
        <f>IFERROR($J29/$J$33,0)</f>
        <v>0.1154528635870145</v>
      </c>
      <c r="L29" s="109"/>
      <c r="M29" s="121">
        <f>IF($J$10="Januar","-",
VLOOKUP(D29,'Analitika 2025'!$C$9:$L$196,4,FALSE))</f>
        <v>273616059.06</v>
      </c>
      <c r="N29" s="116">
        <f>IF($J$10="Januar","-",IFERROR($M29/$M$33,0))</f>
        <v>8.4857097452153016E-2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2025'!$C$9:$L$196,10,FALSE)</f>
        <v>98632387.339999989</v>
      </c>
      <c r="K31" s="116">
        <f>IFERROR($J31/$J$33,0)</f>
        <v>0.34445989022994028</v>
      </c>
      <c r="L31" s="109"/>
      <c r="M31" s="121">
        <f>IF($J$10="Januar","-",
VLOOKUP(D31,'Analitika 2025'!$C$9:$L$196,4,FALSE))</f>
        <v>948587172.13999987</v>
      </c>
      <c r="N31" s="116">
        <f>IF($J$10="Januar","-",IFERROR($M31/$M$33,0))</f>
        <v>0.29418724319282363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286339252.07999998</v>
      </c>
      <c r="K33" s="118">
        <f>IFERROR($J33/$J$33,0)</f>
        <v>1</v>
      </c>
      <c r="L33" s="115"/>
      <c r="M33" s="124">
        <f>SUM(M13:M31)</f>
        <v>3224433397.7399993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jiJkKvyi2qRRDpWkKpDJbRjV3A3nnOA60Vgt+rL8vSXafQai5iJAajaE9qIR3g4DB/QHBVtemaW9FzXSdpY8sw==" saltValue="4LuplmOaaoZCNfw7+rw0l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topLeftCell="C1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363</v>
      </c>
      <c r="D4" s="130">
        <v>8124700000</v>
      </c>
      <c r="E4" s="41" t="s">
        <v>9</v>
      </c>
      <c r="F4" s="42" t="str">
        <f>Master!D6</f>
        <v>Januar - Oktobar</v>
      </c>
      <c r="G4" s="42"/>
      <c r="H4" s="42"/>
      <c r="I4" s="42"/>
      <c r="J4" s="42"/>
      <c r="K4" s="43" t="s">
        <v>10</v>
      </c>
      <c r="L4" s="44" t="str">
        <f>Master!D4</f>
        <v>Oktobar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3411415305.0799994</v>
      </c>
      <c r="F8" s="138">
        <f>F9+F31+F42+F55+F97+F110+F123+F144+F157+F177</f>
        <v>3224433397.7399993</v>
      </c>
      <c r="G8" s="139">
        <f t="shared" ref="G8" si="0">IFERROR(F8/E8,0)</f>
        <v>0.94518934500247975</v>
      </c>
      <c r="H8" s="140">
        <f>F8/$D$4</f>
        <v>0.39686799484780966</v>
      </c>
      <c r="I8" s="138">
        <f>I9+I31+I42+I55+I97+I110+I123+I144+I157+I177</f>
        <v>-186981907.34000033</v>
      </c>
      <c r="J8" s="141">
        <f t="shared" ref="J8:J9" si="1">IFERROR(I8/E8,0)</f>
        <v>-5.4810654997520303E-2</v>
      </c>
      <c r="K8" s="137">
        <f>K9+K31+K42+K55+K97+K110+K123+K144+K157+K177</f>
        <v>305103558.04000002</v>
      </c>
      <c r="L8" s="138">
        <f>L9+L31+L42+L55+L97+L110+L123+L144+L157+L177</f>
        <v>286339252.07999998</v>
      </c>
      <c r="M8" s="139">
        <f>IFERROR(L8/K8,0)</f>
        <v>0.93849856723879965</v>
      </c>
      <c r="N8" s="140">
        <f>L8/$D$4</f>
        <v>3.52430553841988E-2</v>
      </c>
      <c r="O8" s="138">
        <f>O9+O31+O42+O55+O97+O110+O123+O144+O157+O177</f>
        <v>-18764305.960000068</v>
      </c>
      <c r="P8" s="141">
        <f t="shared" ref="P8:P9" si="2">IFERROR(O8/K8,0)</f>
        <v>-6.150143276120041E-2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IFERROR(VLOOKUP($C9,'2025'!$C$205:$U$392,19,FALSE),0)</f>
        <v>1161201573.8099999</v>
      </c>
      <c r="F9" s="143">
        <f>IFERROR(VLOOKUP($C9,'2025'!$C$8:$U$195,19,FALSE),0)</f>
        <v>1068927102.1700001</v>
      </c>
      <c r="G9" s="144">
        <f t="shared" ref="G9" si="3">IFERROR(F9/E9,0)</f>
        <v>0.92053535430783173</v>
      </c>
      <c r="H9" s="145">
        <f t="shared" ref="H9" si="4">F9/$D$4</f>
        <v>0.13156511651753297</v>
      </c>
      <c r="I9" s="143">
        <f t="shared" ref="I9" si="5">F9-E9</f>
        <v>-92274471.639999866</v>
      </c>
      <c r="J9" s="146">
        <f t="shared" si="1"/>
        <v>-7.9464645692168309E-2</v>
      </c>
      <c r="K9" s="142">
        <f>VLOOKUP($C9,'2025'!$C$205:$U$392,VLOOKUP($L$4,Master!$D$9:$G$20,4,FALSE),FALSE)</f>
        <v>57899269.769999981</v>
      </c>
      <c r="L9" s="143">
        <f>VLOOKUP($C9,'2025'!$C$8:$U$195,VLOOKUP($L$4,Master!$D$9:$G$20,4,FALSE),FALSE)</f>
        <v>46084011.159999989</v>
      </c>
      <c r="M9" s="145">
        <f>IFERROR(L9/K9,0)</f>
        <v>0.79593423791120133</v>
      </c>
      <c r="N9" s="145">
        <f>L9/$D$4</f>
        <v>5.6720877275468623E-3</v>
      </c>
      <c r="O9" s="143">
        <f>L9-K9</f>
        <v>-11815258.609999992</v>
      </c>
      <c r="P9" s="146">
        <f t="shared" si="2"/>
        <v>-0.20406576208879873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IFERROR(VLOOKUP($C10,'2025'!$C$205:$U$392,19,FALSE),0)</f>
        <v>997732896.38999987</v>
      </c>
      <c r="F10" s="148">
        <f>IFERROR(VLOOKUP($C10,'2025'!$C$8:$U$195,19,FALSE),0)</f>
        <v>908175448.32000005</v>
      </c>
      <c r="G10" s="149">
        <f t="shared" ref="G10:G73" si="6">IFERROR(F10/E10,0)</f>
        <v>0.91023905456657106</v>
      </c>
      <c r="H10" s="150">
        <f t="shared" ref="H10:H73" si="7">F10/$D$4</f>
        <v>0.11177956703878297</v>
      </c>
      <c r="I10" s="148">
        <f t="shared" ref="I10:I73" si="8">F10-E10</f>
        <v>-89557448.069999814</v>
      </c>
      <c r="J10" s="151">
        <f t="shared" ref="J10:J73" si="9">IFERROR(I10/E10,0)</f>
        <v>-8.9760945433428968E-2</v>
      </c>
      <c r="K10" s="147">
        <f>VLOOKUP($C10,'2025'!$C$205:$U$392,VLOOKUP($L$4,Master!$D$9:$G$20,4,FALSE),FALSE)</f>
        <v>40055405.199999988</v>
      </c>
      <c r="L10" s="148">
        <f>VLOOKUP($C10,'2025'!$C$8:$U$195,VLOOKUP($L$4,Master!$D$9:$G$20,4,FALSE),FALSE)</f>
        <v>26210550.409999993</v>
      </c>
      <c r="M10" s="150">
        <f t="shared" ref="M10:M73" si="10">IFERROR(L10/K10,0)</f>
        <v>0.6543573901981149</v>
      </c>
      <c r="N10" s="150">
        <f t="shared" ref="N10:N73" si="11">L10/$D$4</f>
        <v>3.2260330116804302E-3</v>
      </c>
      <c r="O10" s="148">
        <f t="shared" ref="O10:O73" si="12">L10-K10</f>
        <v>-13844854.789999995</v>
      </c>
      <c r="P10" s="151">
        <f t="shared" ref="P10:P73" si="13">IFERROR(O10/K10,0)</f>
        <v>-0.3456426098018851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IFERROR(VLOOKUP($C11,'2025'!$C$205:$U$392,19,FALSE),0)</f>
        <v>36906252.600000054</v>
      </c>
      <c r="F11" s="153">
        <f>IFERROR(VLOOKUP($C11,'2025'!$C$8:$U$195,19,FALSE),0)</f>
        <v>40879266.109999992</v>
      </c>
      <c r="G11" s="154">
        <f t="shared" si="6"/>
        <v>1.1076515015778094</v>
      </c>
      <c r="H11" s="155">
        <f t="shared" si="7"/>
        <v>5.0314800681871318E-3</v>
      </c>
      <c r="I11" s="156">
        <f t="shared" si="8"/>
        <v>3973013.5099999383</v>
      </c>
      <c r="J11" s="157">
        <f t="shared" si="9"/>
        <v>0.10765150157780941</v>
      </c>
      <c r="K11" s="163">
        <f>VLOOKUP($C11,'2025'!$C$205:$U$392,VLOOKUP($L$4,Master!$D$9:$G$20,4,FALSE),FALSE)</f>
        <v>4615184.7700000154</v>
      </c>
      <c r="L11" s="164">
        <f>VLOOKUP($C11,'2025'!$C$8:$U$195,VLOOKUP($L$4,Master!$D$9:$G$20,4,FALSE),FALSE)</f>
        <v>7649257.4500000011</v>
      </c>
      <c r="M11" s="155">
        <f t="shared" si="10"/>
        <v>1.6574108797815208</v>
      </c>
      <c r="N11" s="155">
        <f t="shared" si="11"/>
        <v>9.4148183317537893E-4</v>
      </c>
      <c r="O11" s="156">
        <f t="shared" si="12"/>
        <v>3034072.6799999857</v>
      </c>
      <c r="P11" s="157">
        <f t="shared" si="13"/>
        <v>0.6574108797815208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IFERROR(VLOOKUP($C12,'2025'!$C$205:$U$392,19,FALSE),0)</f>
        <v>939502690.3499999</v>
      </c>
      <c r="F12" s="153">
        <f>IFERROR(VLOOKUP($C12,'2025'!$C$8:$U$195,19,FALSE),0)</f>
        <v>847150754.56999993</v>
      </c>
      <c r="G12" s="154">
        <f t="shared" si="6"/>
        <v>0.90170125458012751</v>
      </c>
      <c r="H12" s="155">
        <f t="shared" si="7"/>
        <v>0.10426855817076322</v>
      </c>
      <c r="I12" s="156">
        <f t="shared" si="8"/>
        <v>-92351935.779999971</v>
      </c>
      <c r="J12" s="157">
        <f t="shared" si="9"/>
        <v>-9.8298745419872532E-2</v>
      </c>
      <c r="K12" s="163">
        <f>VLOOKUP($C12,'2025'!$C$205:$U$392,VLOOKUP($L$4,Master!$D$9:$G$20,4,FALSE),FALSE)</f>
        <v>33298654.32999998</v>
      </c>
      <c r="L12" s="164">
        <f>VLOOKUP($C12,'2025'!$C$8:$U$195,VLOOKUP($L$4,Master!$D$9:$G$20,4,FALSE),FALSE)</f>
        <v>15647012.649999995</v>
      </c>
      <c r="M12" s="155">
        <f t="shared" si="10"/>
        <v>0.46989924862828547</v>
      </c>
      <c r="N12" s="155">
        <f t="shared" si="11"/>
        <v>1.9258572808842167E-3</v>
      </c>
      <c r="O12" s="156">
        <f t="shared" si="12"/>
        <v>-17651641.679999985</v>
      </c>
      <c r="P12" s="157">
        <f t="shared" si="13"/>
        <v>-0.53010075137171453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IFERROR(VLOOKUP($C13,'2025'!$C$205:$U$392,19,FALSE),0)</f>
        <v>21323953.440000013</v>
      </c>
      <c r="F13" s="153">
        <f>IFERROR(VLOOKUP($C13,'2025'!$C$8:$U$195,19,FALSE),0)</f>
        <v>20145427.639999997</v>
      </c>
      <c r="G13" s="154">
        <f t="shared" si="6"/>
        <v>0.94473230288576282</v>
      </c>
      <c r="H13" s="155">
        <f t="shared" si="7"/>
        <v>2.4795287998326089E-3</v>
      </c>
      <c r="I13" s="156">
        <f t="shared" si="8"/>
        <v>-1178525.8000000156</v>
      </c>
      <c r="J13" s="157">
        <f t="shared" si="9"/>
        <v>-5.5267697114237131E-2</v>
      </c>
      <c r="K13" s="163">
        <f>VLOOKUP($C13,'2025'!$C$205:$U$392,VLOOKUP($L$4,Master!$D$9:$G$20,4,FALSE),FALSE)</f>
        <v>2141566.0999999978</v>
      </c>
      <c r="L13" s="164">
        <f>VLOOKUP($C13,'2025'!$C$8:$U$195,VLOOKUP($L$4,Master!$D$9:$G$20,4,FALSE),FALSE)</f>
        <v>2914280.31</v>
      </c>
      <c r="M13" s="155">
        <f t="shared" si="10"/>
        <v>1.3608173523105371</v>
      </c>
      <c r="N13" s="155">
        <f t="shared" si="11"/>
        <v>3.5869389762083523E-4</v>
      </c>
      <c r="O13" s="156">
        <f t="shared" si="12"/>
        <v>772714.21000000229</v>
      </c>
      <c r="P13" s="157">
        <f t="shared" si="13"/>
        <v>0.36081735231053719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IFERROR(VLOOKUP($C14,'2025'!$C$205:$U$392,19,FALSE),0)</f>
        <v>0</v>
      </c>
      <c r="F14" s="148">
        <f>IFERROR(VLOOKUP($C14,'2025'!$C$8:$U$195,19,FALSE),0)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VLOOKUP($C14,'2025'!$C$205:$U$392,VLOOKUP($L$4,Master!$D$9:$G$20,4,FALSE),FALSE)</f>
        <v>0</v>
      </c>
      <c r="L14" s="148">
        <f>VLOOKUP($C14,'2025'!$C$8:$U$195,VLOOKUP($L$4,Master!$D$9:$G$20,4,FALSE),FALSE)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IFERROR(VLOOKUP($C15,'2025'!$C$205:$U$392,19,FALSE),0)</f>
        <v>0</v>
      </c>
      <c r="F15" s="153">
        <f>IFERROR(VLOOKUP($C15,'2025'!$C$8:$U$195,19,FALSE),0)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VLOOKUP($C15,'2025'!$C$205:$U$392,VLOOKUP($L$4,Master!$D$9:$G$20,4,FALSE),FALSE)</f>
        <v>0</v>
      </c>
      <c r="L15" s="164">
        <f>VLOOKUP($C15,'2025'!$C$8:$U$195,VLOOKUP($L$4,Master!$D$9:$G$20,4,FALSE),FALSE)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IFERROR(VLOOKUP($C16,'2025'!$C$205:$U$392,19,FALSE),0)</f>
        <v>0</v>
      </c>
      <c r="F16" s="153">
        <f>IFERROR(VLOOKUP($C16,'2025'!$C$8:$U$195,19,FALSE),0)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VLOOKUP($C16,'2025'!$C$205:$U$392,VLOOKUP($L$4,Master!$D$9:$G$20,4,FALSE),FALSE)</f>
        <v>0</v>
      </c>
      <c r="L16" s="164">
        <f>VLOOKUP($C16,'2025'!$C$8:$U$195,VLOOKUP($L$4,Master!$D$9:$G$20,4,FALSE),FALSE)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IFERROR(VLOOKUP($C17,'2025'!$C$205:$U$392,19,FALSE),0)</f>
        <v>14652435.670000002</v>
      </c>
      <c r="F17" s="148">
        <f>IFERROR(VLOOKUP($C17,'2025'!$C$8:$U$195,19,FALSE),0)</f>
        <v>11605176.799999997</v>
      </c>
      <c r="G17" s="149">
        <f t="shared" si="6"/>
        <v>0.79203055801575106</v>
      </c>
      <c r="H17" s="150">
        <f t="shared" si="7"/>
        <v>1.4283821925732639E-3</v>
      </c>
      <c r="I17" s="148">
        <f t="shared" si="8"/>
        <v>-3047258.8700000048</v>
      </c>
      <c r="J17" s="151">
        <f t="shared" si="9"/>
        <v>-0.20796944198424891</v>
      </c>
      <c r="K17" s="147">
        <f>VLOOKUP($C17,'2025'!$C$205:$U$392,VLOOKUP($L$4,Master!$D$9:$G$20,4,FALSE),FALSE)</f>
        <v>1681756.99</v>
      </c>
      <c r="L17" s="148">
        <f>VLOOKUP($C17,'2025'!$C$8:$U$195,VLOOKUP($L$4,Master!$D$9:$G$20,4,FALSE),FALSE)</f>
        <v>1002948.0899999999</v>
      </c>
      <c r="M17" s="150">
        <f t="shared" si="10"/>
        <v>0.59636921146377986</v>
      </c>
      <c r="N17" s="150">
        <f t="shared" si="11"/>
        <v>1.2344432286730584E-4</v>
      </c>
      <c r="O17" s="148">
        <f t="shared" si="12"/>
        <v>-678808.90000000014</v>
      </c>
      <c r="P17" s="151">
        <f t="shared" si="13"/>
        <v>-0.4036307885362202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IFERROR(VLOOKUP($C18,'2025'!$C$205:$U$392,19,FALSE),0)</f>
        <v>2465579.7999999998</v>
      </c>
      <c r="F18" s="153">
        <f>IFERROR(VLOOKUP($C18,'2025'!$C$8:$U$195,19,FALSE),0)</f>
        <v>2418027.3599999994</v>
      </c>
      <c r="G18" s="154">
        <f t="shared" si="6"/>
        <v>0.98071348572858996</v>
      </c>
      <c r="H18" s="155">
        <f t="shared" si="7"/>
        <v>2.9761435622238354E-4</v>
      </c>
      <c r="I18" s="156">
        <f t="shared" si="8"/>
        <v>-47552.44000000041</v>
      </c>
      <c r="J18" s="157">
        <f t="shared" si="9"/>
        <v>-1.928651427141008E-2</v>
      </c>
      <c r="K18" s="163">
        <f>VLOOKUP($C18,'2025'!$C$205:$U$392,VLOOKUP($L$4,Master!$D$9:$G$20,4,FALSE),FALSE)</f>
        <v>259780.12000000002</v>
      </c>
      <c r="L18" s="164">
        <f>VLOOKUP($C18,'2025'!$C$8:$U$195,VLOOKUP($L$4,Master!$D$9:$G$20,4,FALSE),FALSE)</f>
        <v>134639.71</v>
      </c>
      <c r="M18" s="155">
        <f t="shared" si="10"/>
        <v>0.51828334670104848</v>
      </c>
      <c r="N18" s="155">
        <f t="shared" si="11"/>
        <v>1.6571653107191647E-5</v>
      </c>
      <c r="O18" s="156">
        <f t="shared" si="12"/>
        <v>-125140.41000000003</v>
      </c>
      <c r="P18" s="157">
        <f t="shared" si="13"/>
        <v>-0.48171665329895152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IFERROR(VLOOKUP($C19,'2025'!$C$205:$U$392,19,FALSE),0)</f>
        <v>2122426.1900000004</v>
      </c>
      <c r="F19" s="153">
        <f>IFERROR(VLOOKUP($C19,'2025'!$C$8:$U$195,19,FALSE),0)</f>
        <v>1970727.1999999997</v>
      </c>
      <c r="G19" s="154">
        <f t="shared" si="6"/>
        <v>0.92852566995509955</v>
      </c>
      <c r="H19" s="155">
        <f t="shared" si="7"/>
        <v>2.42559996061393E-4</v>
      </c>
      <c r="I19" s="156">
        <f t="shared" si="8"/>
        <v>-151698.99000000069</v>
      </c>
      <c r="J19" s="157">
        <f t="shared" si="9"/>
        <v>-7.1474330044900489E-2</v>
      </c>
      <c r="K19" s="163">
        <f>VLOOKUP($C19,'2025'!$C$205:$U$392,VLOOKUP($L$4,Master!$D$9:$G$20,4,FALSE),FALSE)</f>
        <v>314927.50000000012</v>
      </c>
      <c r="L19" s="164">
        <f>VLOOKUP($C19,'2025'!$C$8:$U$195,VLOOKUP($L$4,Master!$D$9:$G$20,4,FALSE),FALSE)</f>
        <v>240764.02</v>
      </c>
      <c r="M19" s="155">
        <f t="shared" si="10"/>
        <v>0.76450617999380777</v>
      </c>
      <c r="N19" s="155">
        <f t="shared" si="11"/>
        <v>2.9633588932514429E-5</v>
      </c>
      <c r="O19" s="156">
        <f t="shared" si="12"/>
        <v>-74163.480000000127</v>
      </c>
      <c r="P19" s="157">
        <f t="shared" si="13"/>
        <v>-0.23549382000619221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IFERROR(VLOOKUP($C20,'2025'!$C$205:$U$392,19,FALSE),0)</f>
        <v>10064429.680000002</v>
      </c>
      <c r="F20" s="153">
        <f>IFERROR(VLOOKUP($C20,'2025'!$C$8:$U$195,19,FALSE),0)</f>
        <v>7216422.2399999984</v>
      </c>
      <c r="G20" s="154">
        <f>IFERROR(F20/E20,0)</f>
        <v>0.71702247116301554</v>
      </c>
      <c r="H20" s="155">
        <f t="shared" si="7"/>
        <v>8.8820784028948742E-4</v>
      </c>
      <c r="I20" s="156">
        <f t="shared" si="8"/>
        <v>-2848007.4400000032</v>
      </c>
      <c r="J20" s="157">
        <f t="shared" si="9"/>
        <v>-0.28297752883698452</v>
      </c>
      <c r="K20" s="163">
        <f>VLOOKUP($C20,'2025'!$C$205:$U$392,VLOOKUP($L$4,Master!$D$9:$G$20,4,FALSE),FALSE)</f>
        <v>1107049.3699999999</v>
      </c>
      <c r="L20" s="164">
        <f>VLOOKUP($C20,'2025'!$C$8:$U$195,VLOOKUP($L$4,Master!$D$9:$G$20,4,FALSE),FALSE)</f>
        <v>627544.35999999987</v>
      </c>
      <c r="M20" s="155">
        <f t="shared" si="10"/>
        <v>0.56686212648312151</v>
      </c>
      <c r="N20" s="155">
        <f t="shared" si="11"/>
        <v>7.7239080827599778E-5</v>
      </c>
      <c r="O20" s="156">
        <f t="shared" si="12"/>
        <v>-479505.01</v>
      </c>
      <c r="P20" s="157">
        <f t="shared" si="13"/>
        <v>-0.43313787351687855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IFERROR(VLOOKUP($C21,'2025'!$C$205:$U$392,19,FALSE),0)</f>
        <v>12513979.499999998</v>
      </c>
      <c r="F21" s="148">
        <f>IFERROR(VLOOKUP($C21,'2025'!$C$8:$U$195,19,FALSE),0)</f>
        <v>10162205.519999996</v>
      </c>
      <c r="G21" s="149">
        <f t="shared" si="6"/>
        <v>0.81206825694416374</v>
      </c>
      <c r="H21" s="150">
        <f t="shared" si="7"/>
        <v>1.2507791696924188E-3</v>
      </c>
      <c r="I21" s="148">
        <f t="shared" si="8"/>
        <v>-2351773.9800000023</v>
      </c>
      <c r="J21" s="151">
        <f t="shared" si="9"/>
        <v>-0.18793174305583629</v>
      </c>
      <c r="K21" s="147">
        <f>VLOOKUP($C21,'2025'!$C$205:$U$392,VLOOKUP($L$4,Master!$D$9:$G$20,4,FALSE),FALSE)</f>
        <v>1169360.5999999999</v>
      </c>
      <c r="L21" s="148">
        <f>VLOOKUP($C21,'2025'!$C$8:$U$195,VLOOKUP($L$4,Master!$D$9:$G$20,4,FALSE),FALSE)</f>
        <v>588478.69999999995</v>
      </c>
      <c r="M21" s="150">
        <f t="shared" si="10"/>
        <v>0.50324827089265711</v>
      </c>
      <c r="N21" s="150">
        <f t="shared" si="11"/>
        <v>7.2430822061122255E-5</v>
      </c>
      <c r="O21" s="148">
        <f t="shared" si="12"/>
        <v>-580881.89999999991</v>
      </c>
      <c r="P21" s="151">
        <f t="shared" si="13"/>
        <v>-0.49675172910734294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IFERROR(VLOOKUP($C22,'2025'!$C$205:$U$392,19,FALSE),0)</f>
        <v>12513979.499999998</v>
      </c>
      <c r="F22" s="153">
        <f>IFERROR(VLOOKUP($C22,'2025'!$C$8:$U$195,19,FALSE),0)</f>
        <v>10162205.519999996</v>
      </c>
      <c r="G22" s="154">
        <f t="shared" si="6"/>
        <v>0.81206825694416374</v>
      </c>
      <c r="H22" s="155">
        <f t="shared" si="7"/>
        <v>1.2507791696924188E-3</v>
      </c>
      <c r="I22" s="156">
        <f t="shared" si="8"/>
        <v>-2351773.9800000023</v>
      </c>
      <c r="J22" s="157">
        <f t="shared" si="9"/>
        <v>-0.18793174305583629</v>
      </c>
      <c r="K22" s="163">
        <f>VLOOKUP($C22,'2025'!$C$205:$U$392,VLOOKUP($L$4,Master!$D$9:$G$20,4,FALSE),FALSE)</f>
        <v>1169360.5999999999</v>
      </c>
      <c r="L22" s="164">
        <f>VLOOKUP($C22,'2025'!$C$8:$U$195,VLOOKUP($L$4,Master!$D$9:$G$20,4,FALSE),FALSE)</f>
        <v>588478.69999999995</v>
      </c>
      <c r="M22" s="155">
        <f t="shared" si="10"/>
        <v>0.50324827089265711</v>
      </c>
      <c r="N22" s="155">
        <f t="shared" si="11"/>
        <v>7.2430822061122255E-5</v>
      </c>
      <c r="O22" s="156">
        <f t="shared" si="12"/>
        <v>-580881.89999999991</v>
      </c>
      <c r="P22" s="157">
        <f t="shared" si="13"/>
        <v>-0.49675172910734294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IFERROR(VLOOKUP($C23,'2025'!$C$205:$U$392,19,FALSE),0)</f>
        <v>0</v>
      </c>
      <c r="F23" s="148">
        <f>IFERROR(VLOOKUP($C23,'2025'!$C$8:$U$195,19,FALSE),0)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VLOOKUP($C23,'2025'!$C$205:$U$392,VLOOKUP($L$4,Master!$D$9:$G$20,4,FALSE),FALSE)</f>
        <v>0</v>
      </c>
      <c r="L23" s="148">
        <f>VLOOKUP($C23,'2025'!$C$8:$U$195,VLOOKUP($L$4,Master!$D$9:$G$20,4,FALSE),FALSE)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IFERROR(VLOOKUP($C24,'2025'!$C$205:$U$392,19,FALSE),0)</f>
        <v>0</v>
      </c>
      <c r="F24" s="153">
        <f>IFERROR(VLOOKUP($C24,'2025'!$C$8:$U$195,19,FALSE),0)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VLOOKUP($C24,'2025'!$C$205:$U$392,VLOOKUP($L$4,Master!$D$9:$G$20,4,FALSE),FALSE)</f>
        <v>0</v>
      </c>
      <c r="L24" s="164">
        <f>VLOOKUP($C24,'2025'!$C$8:$U$195,VLOOKUP($L$4,Master!$D$9:$G$20,4,FALSE),FALSE)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IFERROR(VLOOKUP($C25,'2025'!$C$205:$U$392,19,FALSE),0)</f>
        <v>3075609.2600000002</v>
      </c>
      <c r="F25" s="148">
        <f>IFERROR(VLOOKUP($C25,'2025'!$C$8:$U$195,19,FALSE),0)</f>
        <v>2530366.62</v>
      </c>
      <c r="G25" s="149">
        <f t="shared" si="6"/>
        <v>0.82272044531430499</v>
      </c>
      <c r="H25" s="150">
        <f t="shared" si="7"/>
        <v>3.1144123721491256E-4</v>
      </c>
      <c r="I25" s="148">
        <f t="shared" si="8"/>
        <v>-545242.64000000013</v>
      </c>
      <c r="J25" s="151">
        <f t="shared" si="9"/>
        <v>-0.17727955468569506</v>
      </c>
      <c r="K25" s="147">
        <f>VLOOKUP($C25,'2025'!$C$205:$U$392,VLOOKUP($L$4,Master!$D$9:$G$20,4,FALSE),FALSE)</f>
        <v>391071.4800000001</v>
      </c>
      <c r="L25" s="148">
        <f>VLOOKUP($C25,'2025'!$C$8:$U$195,VLOOKUP($L$4,Master!$D$9:$G$20,4,FALSE),FALSE)</f>
        <v>323148.47000000003</v>
      </c>
      <c r="M25" s="150">
        <f t="shared" si="10"/>
        <v>0.82631561370826623</v>
      </c>
      <c r="N25" s="150">
        <f t="shared" si="11"/>
        <v>3.9773587947862691E-5</v>
      </c>
      <c r="O25" s="148">
        <f t="shared" si="12"/>
        <v>-67923.010000000068</v>
      </c>
      <c r="P25" s="151">
        <f t="shared" si="13"/>
        <v>-0.1736843862917338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IFERROR(VLOOKUP($C26,'2025'!$C$205:$U$392,19,FALSE),0)</f>
        <v>3075609.2600000002</v>
      </c>
      <c r="F26" s="153">
        <f>IFERROR(VLOOKUP($C26,'2025'!$C$8:$U$195,19,FALSE),0)</f>
        <v>2530366.62</v>
      </c>
      <c r="G26" s="154">
        <f t="shared" si="6"/>
        <v>0.82272044531430499</v>
      </c>
      <c r="H26" s="155">
        <f t="shared" si="7"/>
        <v>3.1144123721491256E-4</v>
      </c>
      <c r="I26" s="156">
        <f t="shared" si="8"/>
        <v>-545242.64000000013</v>
      </c>
      <c r="J26" s="157">
        <f t="shared" si="9"/>
        <v>-0.17727955468569506</v>
      </c>
      <c r="K26" s="163">
        <f>VLOOKUP($C26,'2025'!$C$205:$U$392,VLOOKUP($L$4,Master!$D$9:$G$20,4,FALSE),FALSE)</f>
        <v>391071.4800000001</v>
      </c>
      <c r="L26" s="164">
        <f>VLOOKUP($C26,'2025'!$C$8:$U$195,VLOOKUP($L$4,Master!$D$9:$G$20,4,FALSE),FALSE)</f>
        <v>323148.47000000003</v>
      </c>
      <c r="M26" s="155">
        <f t="shared" si="10"/>
        <v>0.82631561370826623</v>
      </c>
      <c r="N26" s="155">
        <f t="shared" si="11"/>
        <v>3.9773587947862691E-5</v>
      </c>
      <c r="O26" s="156">
        <f t="shared" si="12"/>
        <v>-67923.010000000068</v>
      </c>
      <c r="P26" s="157">
        <f t="shared" si="13"/>
        <v>-0.1736843862917338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IFERROR(VLOOKUP($C27,'2025'!$C$205:$U$392,19,FALSE),0)</f>
        <v>133226652.98999999</v>
      </c>
      <c r="F27" s="148">
        <f>IFERROR(VLOOKUP($C27,'2025'!$C$8:$U$195,19,FALSE),0)</f>
        <v>136453904.91</v>
      </c>
      <c r="G27" s="149">
        <f t="shared" si="6"/>
        <v>1.0242237709014745</v>
      </c>
      <c r="H27" s="150">
        <f t="shared" si="7"/>
        <v>1.6794946879269388E-2</v>
      </c>
      <c r="I27" s="148">
        <f t="shared" si="8"/>
        <v>3227251.9200000018</v>
      </c>
      <c r="J27" s="151">
        <f t="shared" si="9"/>
        <v>2.4223770901474494E-2</v>
      </c>
      <c r="K27" s="147">
        <f>VLOOKUP($C27,'2025'!$C$205:$U$392,VLOOKUP($L$4,Master!$D$9:$G$20,4,FALSE),FALSE)</f>
        <v>14601675.499999996</v>
      </c>
      <c r="L27" s="148">
        <f>VLOOKUP($C27,'2025'!$C$8:$U$195,VLOOKUP($L$4,Master!$D$9:$G$20,4,FALSE),FALSE)</f>
        <v>17958885.489999998</v>
      </c>
      <c r="M27" s="150">
        <f t="shared" si="10"/>
        <v>1.2299195041007454</v>
      </c>
      <c r="N27" s="150">
        <f t="shared" si="11"/>
        <v>2.210405982990141E-3</v>
      </c>
      <c r="O27" s="148">
        <f t="shared" si="12"/>
        <v>3357209.9900000021</v>
      </c>
      <c r="P27" s="151">
        <f t="shared" si="13"/>
        <v>0.22991950410074535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IFERROR(VLOOKUP($C28,'2025'!$C$205:$U$392,19,FALSE),0)</f>
        <v>133226652.98999999</v>
      </c>
      <c r="F28" s="153">
        <f>IFERROR(VLOOKUP($C28,'2025'!$C$8:$U$195,19,FALSE),0)</f>
        <v>136453904.91</v>
      </c>
      <c r="G28" s="154">
        <f t="shared" si="6"/>
        <v>1.0242237709014745</v>
      </c>
      <c r="H28" s="155">
        <f t="shared" si="7"/>
        <v>1.6794946879269388E-2</v>
      </c>
      <c r="I28" s="156">
        <f t="shared" si="8"/>
        <v>3227251.9200000018</v>
      </c>
      <c r="J28" s="157">
        <f t="shared" si="9"/>
        <v>2.4223770901474494E-2</v>
      </c>
      <c r="K28" s="163">
        <f>VLOOKUP($C28,'2025'!$C$205:$U$392,VLOOKUP($L$4,Master!$D$9:$G$20,4,FALSE),FALSE)</f>
        <v>14601675.499999996</v>
      </c>
      <c r="L28" s="164">
        <f>VLOOKUP($C28,'2025'!$C$8:$U$195,VLOOKUP($L$4,Master!$D$9:$G$20,4,FALSE),FALSE)</f>
        <v>17958885.489999998</v>
      </c>
      <c r="M28" s="155">
        <f t="shared" si="10"/>
        <v>1.2299195041007454</v>
      </c>
      <c r="N28" s="155">
        <f t="shared" si="11"/>
        <v>2.210405982990141E-3</v>
      </c>
      <c r="O28" s="156">
        <f t="shared" si="12"/>
        <v>3357209.9900000021</v>
      </c>
      <c r="P28" s="157">
        <f t="shared" si="13"/>
        <v>0.22991950410074535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IFERROR(VLOOKUP($C29,'2025'!$C$205:$U$392,19,FALSE),0)</f>
        <v>0</v>
      </c>
      <c r="F29" s="148">
        <f>IFERROR(VLOOKUP($C29,'2025'!$C$8:$U$195,19,FALSE),0)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VLOOKUP($C29,'2025'!$C$205:$U$392,VLOOKUP($L$4,Master!$D$9:$G$20,4,FALSE),FALSE)</f>
        <v>0</v>
      </c>
      <c r="L29" s="148">
        <f>VLOOKUP($C29,'2025'!$C$8:$U$195,VLOOKUP($L$4,Master!$D$9:$G$20,4,FALSE),FALSE)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IFERROR(VLOOKUP($C30,'2025'!$C$205:$U$392,19,FALSE),0)</f>
        <v>0</v>
      </c>
      <c r="F30" s="153">
        <f>IFERROR(VLOOKUP($C30,'2025'!$C$8:$U$195,19,FALSE),0)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VLOOKUP($C30,'2025'!$C$205:$U$392,VLOOKUP($L$4,Master!$D$9:$G$20,4,FALSE),FALSE)</f>
        <v>0</v>
      </c>
      <c r="L30" s="164">
        <f>VLOOKUP($C30,'2025'!$C$8:$U$195,VLOOKUP($L$4,Master!$D$9:$G$20,4,FALSE),FALSE)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IFERROR(VLOOKUP($C31,'2025'!$C$205:$U$392,19,FALSE),0)</f>
        <v>77201876.25999999</v>
      </c>
      <c r="F31" s="143">
        <f>IFERROR(VLOOKUP($C31,'2025'!$C$8:$U$195,19,FALSE),0)</f>
        <v>112071821.31999999</v>
      </c>
      <c r="G31" s="144">
        <f t="shared" si="6"/>
        <v>1.4516722487749549</v>
      </c>
      <c r="H31" s="145">
        <f t="shared" si="7"/>
        <v>1.3793964247295284E-2</v>
      </c>
      <c r="I31" s="143">
        <f t="shared" si="8"/>
        <v>34869945.060000002</v>
      </c>
      <c r="J31" s="146">
        <f t="shared" si="9"/>
        <v>0.45167224877495493</v>
      </c>
      <c r="K31" s="142">
        <f>VLOOKUP($C31,'2025'!$C$205:$U$392,VLOOKUP($L$4,Master!$D$9:$G$20,4,FALSE),FALSE)</f>
        <v>8184427.179999996</v>
      </c>
      <c r="L31" s="143">
        <f>VLOOKUP($C31,'2025'!$C$8:$U$195,VLOOKUP($L$4,Master!$D$9:$G$20,4,FALSE),FALSE)</f>
        <v>5667984.5500000035</v>
      </c>
      <c r="M31" s="145">
        <f t="shared" si="10"/>
        <v>0.6925328340449608</v>
      </c>
      <c r="N31" s="145">
        <f t="shared" si="11"/>
        <v>6.9762385688086983E-4</v>
      </c>
      <c r="O31" s="143">
        <f t="shared" si="12"/>
        <v>-2516442.6299999924</v>
      </c>
      <c r="P31" s="146">
        <f t="shared" si="13"/>
        <v>-0.3074671659550392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IFERROR(VLOOKUP($C32,'2025'!$C$205:$U$392,19,FALSE),0)</f>
        <v>76119545.359999985</v>
      </c>
      <c r="F32" s="148">
        <f>IFERROR(VLOOKUP($C32,'2025'!$C$8:$U$195,19,FALSE),0)</f>
        <v>111697646.66999999</v>
      </c>
      <c r="G32" s="149">
        <f t="shared" si="6"/>
        <v>1.4673977116092436</v>
      </c>
      <c r="H32" s="150">
        <f t="shared" si="7"/>
        <v>1.3747910282225804E-2</v>
      </c>
      <c r="I32" s="148">
        <f t="shared" si="8"/>
        <v>35578101.310000002</v>
      </c>
      <c r="J32" s="151">
        <f t="shared" si="9"/>
        <v>0.46739771160924348</v>
      </c>
      <c r="K32" s="147">
        <f>VLOOKUP($C32,'2025'!$C$205:$U$392,VLOOKUP($L$4,Master!$D$9:$G$20,4,FALSE),FALSE)</f>
        <v>7919959.0499999961</v>
      </c>
      <c r="L32" s="148">
        <f>VLOOKUP($C32,'2025'!$C$8:$U$195,VLOOKUP($L$4,Master!$D$9:$G$20,4,FALSE),FALSE)</f>
        <v>5625894.5600000033</v>
      </c>
      <c r="M32" s="150">
        <f t="shared" si="10"/>
        <v>0.71034389502304385</v>
      </c>
      <c r="N32" s="150">
        <f t="shared" si="11"/>
        <v>6.9244335913941476E-4</v>
      </c>
      <c r="O32" s="148">
        <f t="shared" si="12"/>
        <v>-2294064.4899999928</v>
      </c>
      <c r="P32" s="151">
        <f t="shared" si="13"/>
        <v>-0.28965610497695615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IFERROR(VLOOKUP($C33,'2025'!$C$205:$U$392,19,FALSE),0)</f>
        <v>76119545.359999985</v>
      </c>
      <c r="F33" s="153">
        <f>IFERROR(VLOOKUP($C33,'2025'!$C$8:$U$195,19,FALSE),0)</f>
        <v>111697646.66999999</v>
      </c>
      <c r="G33" s="154">
        <f t="shared" si="6"/>
        <v>1.4673977116092436</v>
      </c>
      <c r="H33" s="155">
        <f t="shared" si="7"/>
        <v>1.3747910282225804E-2</v>
      </c>
      <c r="I33" s="156">
        <f t="shared" si="8"/>
        <v>35578101.310000002</v>
      </c>
      <c r="J33" s="157">
        <f t="shared" si="9"/>
        <v>0.46739771160924348</v>
      </c>
      <c r="K33" s="163">
        <f>VLOOKUP($C33,'2025'!$C$205:$U$392,VLOOKUP($L$4,Master!$D$9:$G$20,4,FALSE),FALSE)</f>
        <v>7919959.0499999961</v>
      </c>
      <c r="L33" s="164">
        <f>VLOOKUP($C33,'2025'!$C$8:$U$195,VLOOKUP($L$4,Master!$D$9:$G$20,4,FALSE),FALSE)</f>
        <v>5625894.5600000033</v>
      </c>
      <c r="M33" s="155">
        <f t="shared" si="10"/>
        <v>0.71034389502304385</v>
      </c>
      <c r="N33" s="155">
        <f t="shared" si="11"/>
        <v>6.9244335913941476E-4</v>
      </c>
      <c r="O33" s="156">
        <f t="shared" si="12"/>
        <v>-2294064.4899999928</v>
      </c>
      <c r="P33" s="157">
        <f t="shared" si="13"/>
        <v>-0.28965610497695615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IFERROR(VLOOKUP($C34,'2025'!$C$205:$U$392,19,FALSE),0)</f>
        <v>0</v>
      </c>
      <c r="F34" s="148">
        <f>IFERROR(VLOOKUP($C34,'2025'!$C$8:$U$195,19,FALSE),0)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VLOOKUP($C34,'2025'!$C$205:$U$392,VLOOKUP($L$4,Master!$D$9:$G$20,4,FALSE),FALSE)</f>
        <v>0</v>
      </c>
      <c r="L34" s="148">
        <f>VLOOKUP($C34,'2025'!$C$8:$U$195,VLOOKUP($L$4,Master!$D$9:$G$20,4,FALSE),FALSE)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IFERROR(VLOOKUP($C35,'2025'!$C$205:$U$392,19,FALSE),0)</f>
        <v>0</v>
      </c>
      <c r="F35" s="153">
        <f>IFERROR(VLOOKUP($C35,'2025'!$C$8:$U$195,19,FALSE),0)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VLOOKUP($C35,'2025'!$C$205:$U$392,VLOOKUP($L$4,Master!$D$9:$G$20,4,FALSE),FALSE)</f>
        <v>0</v>
      </c>
      <c r="L35" s="164">
        <f>VLOOKUP($C35,'2025'!$C$8:$U$195,VLOOKUP($L$4,Master!$D$9:$G$20,4,FALSE),FALSE)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IFERROR(VLOOKUP($C36,'2025'!$C$205:$U$392,19,FALSE),0)</f>
        <v>0</v>
      </c>
      <c r="F36" s="148">
        <f>IFERROR(VLOOKUP($C36,'2025'!$C$8:$U$195,19,FALSE),0)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VLOOKUP($C36,'2025'!$C$205:$U$392,VLOOKUP($L$4,Master!$D$9:$G$20,4,FALSE),FALSE)</f>
        <v>0</v>
      </c>
      <c r="L36" s="148">
        <f>VLOOKUP($C36,'2025'!$C$8:$U$195,VLOOKUP($L$4,Master!$D$9:$G$20,4,FALSE),FALSE)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IFERROR(VLOOKUP($C37,'2025'!$C$205:$U$392,19,FALSE),0)</f>
        <v>0</v>
      </c>
      <c r="F37" s="153">
        <f>IFERROR(VLOOKUP($C37,'2025'!$C$8:$U$195,19,FALSE),0)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VLOOKUP($C37,'2025'!$C$205:$U$392,VLOOKUP($L$4,Master!$D$9:$G$20,4,FALSE),FALSE)</f>
        <v>0</v>
      </c>
      <c r="L37" s="164">
        <f>VLOOKUP($C37,'2025'!$C$8:$U$195,VLOOKUP($L$4,Master!$D$9:$G$20,4,FALSE),FALSE)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IFERROR(VLOOKUP($C38,'2025'!$C$205:$U$392,19,FALSE),0)</f>
        <v>0</v>
      </c>
      <c r="F38" s="148">
        <f>IFERROR(VLOOKUP($C38,'2025'!$C$8:$U$195,19,FALSE),0)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VLOOKUP($C38,'2025'!$C$205:$U$392,VLOOKUP($L$4,Master!$D$9:$G$20,4,FALSE),FALSE)</f>
        <v>0</v>
      </c>
      <c r="L38" s="148">
        <f>VLOOKUP($C38,'2025'!$C$8:$U$195,VLOOKUP($L$4,Master!$D$9:$G$20,4,FALSE),FALSE)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IFERROR(VLOOKUP($C39,'2025'!$C$205:$U$392,19,FALSE),0)</f>
        <v>0</v>
      </c>
      <c r="F39" s="153">
        <f>IFERROR(VLOOKUP($C39,'2025'!$C$8:$U$195,19,FALSE),0)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VLOOKUP($C39,'2025'!$C$205:$U$392,VLOOKUP($L$4,Master!$D$9:$G$20,4,FALSE),FALSE)</f>
        <v>0</v>
      </c>
      <c r="L39" s="164">
        <f>VLOOKUP($C39,'2025'!$C$8:$U$195,VLOOKUP($L$4,Master!$D$9:$G$20,4,FALSE),FALSE)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IFERROR(VLOOKUP($C40,'2025'!$C$205:$U$392,19,FALSE),0)</f>
        <v>1082330.8999999999</v>
      </c>
      <c r="F40" s="148">
        <f>IFERROR(VLOOKUP($C40,'2025'!$C$8:$U$195,19,FALSE),0)</f>
        <v>374174.64999999997</v>
      </c>
      <c r="G40" s="149">
        <f t="shared" si="6"/>
        <v>0.34571187979572604</v>
      </c>
      <c r="H40" s="150">
        <f t="shared" si="7"/>
        <v>4.6053965069479484E-5</v>
      </c>
      <c r="I40" s="148">
        <f t="shared" si="8"/>
        <v>-708156.25</v>
      </c>
      <c r="J40" s="151">
        <f t="shared" si="9"/>
        <v>-0.65428812020427396</v>
      </c>
      <c r="K40" s="147">
        <f>VLOOKUP($C40,'2025'!$C$205:$U$392,VLOOKUP($L$4,Master!$D$9:$G$20,4,FALSE),FALSE)</f>
        <v>264468.13</v>
      </c>
      <c r="L40" s="148">
        <f>VLOOKUP($C40,'2025'!$C$8:$U$195,VLOOKUP($L$4,Master!$D$9:$G$20,4,FALSE),FALSE)</f>
        <v>42089.99</v>
      </c>
      <c r="M40" s="150">
        <f t="shared" si="10"/>
        <v>0.15914957314516498</v>
      </c>
      <c r="N40" s="150">
        <f t="shared" si="11"/>
        <v>5.1804977414550692E-6</v>
      </c>
      <c r="O40" s="148">
        <f t="shared" si="12"/>
        <v>-222378.14</v>
      </c>
      <c r="P40" s="151">
        <f t="shared" si="13"/>
        <v>-0.84085042685483502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IFERROR(VLOOKUP($C41,'2025'!$C$205:$U$392,19,FALSE),0)</f>
        <v>1082330.8999999999</v>
      </c>
      <c r="F41" s="153">
        <f>IFERROR(VLOOKUP($C41,'2025'!$C$8:$U$195,19,FALSE),0)</f>
        <v>374174.64999999997</v>
      </c>
      <c r="G41" s="154">
        <f t="shared" si="6"/>
        <v>0.34571187979572604</v>
      </c>
      <c r="H41" s="155">
        <f t="shared" si="7"/>
        <v>4.6053965069479484E-5</v>
      </c>
      <c r="I41" s="156">
        <f t="shared" si="8"/>
        <v>-708156.25</v>
      </c>
      <c r="J41" s="157">
        <f t="shared" si="9"/>
        <v>-0.65428812020427396</v>
      </c>
      <c r="K41" s="163">
        <f>VLOOKUP($C41,'2025'!$C$205:$U$392,VLOOKUP($L$4,Master!$D$9:$G$20,4,FALSE),FALSE)</f>
        <v>264468.13</v>
      </c>
      <c r="L41" s="164">
        <f>VLOOKUP($C41,'2025'!$C$8:$U$195,VLOOKUP($L$4,Master!$D$9:$G$20,4,FALSE),FALSE)</f>
        <v>42089.99</v>
      </c>
      <c r="M41" s="155">
        <f t="shared" si="10"/>
        <v>0.15914957314516498</v>
      </c>
      <c r="N41" s="155">
        <f t="shared" si="11"/>
        <v>5.1804977414550692E-6</v>
      </c>
      <c r="O41" s="156">
        <f t="shared" si="12"/>
        <v>-222378.14</v>
      </c>
      <c r="P41" s="157">
        <f t="shared" si="13"/>
        <v>-0.84085042685483502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IFERROR(VLOOKUP($C42,'2025'!$C$205:$U$392,19,FALSE),0)</f>
        <v>182672194.15000015</v>
      </c>
      <c r="F42" s="143">
        <f>IFERROR(VLOOKUP($C42,'2025'!$C$8:$U$195,19,FALSE),0)</f>
        <v>159368760.21000001</v>
      </c>
      <c r="G42" s="144">
        <f t="shared" si="6"/>
        <v>0.87243031678447636</v>
      </c>
      <c r="H42" s="145">
        <f t="shared" si="7"/>
        <v>1.9615340899971693E-2</v>
      </c>
      <c r="I42" s="143">
        <f t="shared" si="8"/>
        <v>-23303433.940000147</v>
      </c>
      <c r="J42" s="146">
        <f t="shared" si="9"/>
        <v>-0.12756968321552362</v>
      </c>
      <c r="K42" s="142">
        <f>VLOOKUP($C42,'2025'!$C$205:$U$392,VLOOKUP($L$4,Master!$D$9:$G$20,4,FALSE),FALSE)</f>
        <v>22902862.930000048</v>
      </c>
      <c r="L42" s="143">
        <f>VLOOKUP($C42,'2025'!$C$8:$U$195,VLOOKUP($L$4,Master!$D$9:$G$20,4,FALSE),FALSE)</f>
        <v>18346494.999999996</v>
      </c>
      <c r="M42" s="145">
        <f t="shared" si="10"/>
        <v>0.80105683975291375</v>
      </c>
      <c r="N42" s="145">
        <f t="shared" si="11"/>
        <v>2.2581135303457352E-3</v>
      </c>
      <c r="O42" s="143">
        <f t="shared" si="12"/>
        <v>-4556367.9300000519</v>
      </c>
      <c r="P42" s="146">
        <f t="shared" si="13"/>
        <v>-0.1989431602470863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IFERROR(VLOOKUP($C43,'2025'!$C$205:$U$392,19,FALSE),0)</f>
        <v>93267712.790000007</v>
      </c>
      <c r="F43" s="148">
        <f>IFERROR(VLOOKUP($C43,'2025'!$C$8:$U$195,19,FALSE),0)</f>
        <v>82771743.420000002</v>
      </c>
      <c r="G43" s="149">
        <f t="shared" si="6"/>
        <v>0.88746406386492449</v>
      </c>
      <c r="H43" s="150">
        <f t="shared" si="7"/>
        <v>1.0187667657882753E-2</v>
      </c>
      <c r="I43" s="148">
        <f t="shared" si="8"/>
        <v>-10495969.370000005</v>
      </c>
      <c r="J43" s="151">
        <f t="shared" si="9"/>
        <v>-0.1125359361350755</v>
      </c>
      <c r="K43" s="147">
        <f>VLOOKUP($C43,'2025'!$C$205:$U$392,VLOOKUP($L$4,Master!$D$9:$G$20,4,FALSE),FALSE)</f>
        <v>10608873.959999997</v>
      </c>
      <c r="L43" s="148">
        <f>VLOOKUP($C43,'2025'!$C$8:$U$195,VLOOKUP($L$4,Master!$D$9:$G$20,4,FALSE),FALSE)</f>
        <v>9964795.4399999958</v>
      </c>
      <c r="M43" s="150">
        <f t="shared" si="10"/>
        <v>0.93928870090940342</v>
      </c>
      <c r="N43" s="150">
        <f t="shared" si="11"/>
        <v>1.2264816473223621E-3</v>
      </c>
      <c r="O43" s="148">
        <f t="shared" si="12"/>
        <v>-644078.52000000142</v>
      </c>
      <c r="P43" s="151">
        <f t="shared" si="13"/>
        <v>-6.0711299090596568E-2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IFERROR(VLOOKUP($C44,'2025'!$C$205:$U$392,19,FALSE),0)</f>
        <v>93267712.790000007</v>
      </c>
      <c r="F44" s="153">
        <f>IFERROR(VLOOKUP($C44,'2025'!$C$8:$U$195,19,FALSE),0)</f>
        <v>82771743.420000002</v>
      </c>
      <c r="G44" s="154">
        <f t="shared" si="6"/>
        <v>0.88746406386492449</v>
      </c>
      <c r="H44" s="155">
        <f t="shared" si="7"/>
        <v>1.0187667657882753E-2</v>
      </c>
      <c r="I44" s="156">
        <f t="shared" si="8"/>
        <v>-10495969.370000005</v>
      </c>
      <c r="J44" s="157">
        <f t="shared" si="9"/>
        <v>-0.1125359361350755</v>
      </c>
      <c r="K44" s="163">
        <f>VLOOKUP($C44,'2025'!$C$205:$U$392,VLOOKUP($L$4,Master!$D$9:$G$20,4,FALSE),FALSE)</f>
        <v>10608873.959999997</v>
      </c>
      <c r="L44" s="164">
        <f>VLOOKUP($C44,'2025'!$C$8:$U$195,VLOOKUP($L$4,Master!$D$9:$G$20,4,FALSE),FALSE)</f>
        <v>9964795.4399999958</v>
      </c>
      <c r="M44" s="155">
        <f t="shared" si="10"/>
        <v>0.93928870090940342</v>
      </c>
      <c r="N44" s="155">
        <f t="shared" si="11"/>
        <v>1.2264816473223621E-3</v>
      </c>
      <c r="O44" s="156">
        <f t="shared" si="12"/>
        <v>-644078.52000000142</v>
      </c>
      <c r="P44" s="157">
        <f t="shared" si="13"/>
        <v>-6.0711299090596568E-2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IFERROR(VLOOKUP($C45,'2025'!$C$205:$U$392,19,FALSE),0)</f>
        <v>0</v>
      </c>
      <c r="F45" s="148">
        <f>IFERROR(VLOOKUP($C45,'2025'!$C$8:$U$195,19,FALSE),0)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VLOOKUP($C45,'2025'!$C$205:$U$392,VLOOKUP($L$4,Master!$D$9:$G$20,4,FALSE),FALSE)</f>
        <v>0</v>
      </c>
      <c r="L45" s="148">
        <f>VLOOKUP($C45,'2025'!$C$8:$U$195,VLOOKUP($L$4,Master!$D$9:$G$20,4,FALSE),FALSE)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IFERROR(VLOOKUP($C46,'2025'!$C$205:$U$392,19,FALSE),0)</f>
        <v>0</v>
      </c>
      <c r="F46" s="153">
        <f>IFERROR(VLOOKUP($C46,'2025'!$C$8:$U$195,19,FALSE),0)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VLOOKUP($C46,'2025'!$C$205:$U$392,VLOOKUP($L$4,Master!$D$9:$G$20,4,FALSE),FALSE)</f>
        <v>0</v>
      </c>
      <c r="L46" s="164">
        <f>VLOOKUP($C46,'2025'!$C$8:$U$195,VLOOKUP($L$4,Master!$D$9:$G$20,4,FALSE),FALSE)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IFERROR(VLOOKUP($C47,'2025'!$C$205:$U$392,19,FALSE),0)</f>
        <v>42008259.750000149</v>
      </c>
      <c r="F47" s="148">
        <f>IFERROR(VLOOKUP($C47,'2025'!$C$8:$U$195,19,FALSE),0)</f>
        <v>39145696.829999998</v>
      </c>
      <c r="G47" s="149">
        <f t="shared" si="6"/>
        <v>0.93185714102331652</v>
      </c>
      <c r="H47" s="150">
        <f t="shared" si="7"/>
        <v>4.818109816977857E-3</v>
      </c>
      <c r="I47" s="148">
        <f t="shared" si="8"/>
        <v>-2862562.9200001508</v>
      </c>
      <c r="J47" s="151">
        <f t="shared" si="9"/>
        <v>-6.8142858976683526E-2</v>
      </c>
      <c r="K47" s="147">
        <f>VLOOKUP($C47,'2025'!$C$205:$U$392,VLOOKUP($L$4,Master!$D$9:$G$20,4,FALSE),FALSE)</f>
        <v>5936436.810000048</v>
      </c>
      <c r="L47" s="148">
        <f>VLOOKUP($C47,'2025'!$C$8:$U$195,VLOOKUP($L$4,Master!$D$9:$G$20,4,FALSE),FALSE)</f>
        <v>4462845.1800000025</v>
      </c>
      <c r="M47" s="150">
        <f t="shared" si="10"/>
        <v>0.75177169787813614</v>
      </c>
      <c r="N47" s="150">
        <f t="shared" si="11"/>
        <v>5.4929353453050608E-4</v>
      </c>
      <c r="O47" s="148">
        <f t="shared" si="12"/>
        <v>-1473591.6300000455</v>
      </c>
      <c r="P47" s="151">
        <f t="shared" si="13"/>
        <v>-0.24822830212186384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IFERROR(VLOOKUP($C48,'2025'!$C$205:$U$392,19,FALSE),0)</f>
        <v>42008259.750000149</v>
      </c>
      <c r="F48" s="153">
        <f>IFERROR(VLOOKUP($C48,'2025'!$C$8:$U$195,19,FALSE),0)</f>
        <v>39145696.829999998</v>
      </c>
      <c r="G48" s="154">
        <f t="shared" si="6"/>
        <v>0.93185714102331652</v>
      </c>
      <c r="H48" s="155">
        <f t="shared" si="7"/>
        <v>4.818109816977857E-3</v>
      </c>
      <c r="I48" s="156">
        <f t="shared" si="8"/>
        <v>-2862562.9200001508</v>
      </c>
      <c r="J48" s="157">
        <f t="shared" si="9"/>
        <v>-6.8142858976683526E-2</v>
      </c>
      <c r="K48" s="163">
        <f>VLOOKUP($C48,'2025'!$C$205:$U$392,VLOOKUP($L$4,Master!$D$9:$G$20,4,FALSE),FALSE)</f>
        <v>5936436.810000048</v>
      </c>
      <c r="L48" s="164">
        <f>VLOOKUP($C48,'2025'!$C$8:$U$195,VLOOKUP($L$4,Master!$D$9:$G$20,4,FALSE),FALSE)</f>
        <v>4462845.1800000025</v>
      </c>
      <c r="M48" s="155">
        <f t="shared" si="10"/>
        <v>0.75177169787813614</v>
      </c>
      <c r="N48" s="155">
        <f t="shared" si="11"/>
        <v>5.4929353453050608E-4</v>
      </c>
      <c r="O48" s="156">
        <f t="shared" si="12"/>
        <v>-1473591.6300000455</v>
      </c>
      <c r="P48" s="157">
        <f t="shared" si="13"/>
        <v>-0.24822830212186384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IFERROR(VLOOKUP($C49,'2025'!$C$205:$U$392,19,FALSE),0)</f>
        <v>13023890.589999998</v>
      </c>
      <c r="F49" s="148">
        <f>IFERROR(VLOOKUP($C49,'2025'!$C$8:$U$195,19,FALSE),0)</f>
        <v>12153785</v>
      </c>
      <c r="G49" s="149">
        <f t="shared" si="6"/>
        <v>0.93319157712610989</v>
      </c>
      <c r="H49" s="150">
        <f t="shared" si="7"/>
        <v>1.495905694979507E-3</v>
      </c>
      <c r="I49" s="148">
        <f t="shared" si="8"/>
        <v>-870105.58999999799</v>
      </c>
      <c r="J49" s="151">
        <f t="shared" si="9"/>
        <v>-6.6808422873890105E-2</v>
      </c>
      <c r="K49" s="147">
        <f>VLOOKUP($C49,'2025'!$C$205:$U$392,VLOOKUP($L$4,Master!$D$9:$G$20,4,FALSE),FALSE)</f>
        <v>1750830.94</v>
      </c>
      <c r="L49" s="148">
        <f>VLOOKUP($C49,'2025'!$C$8:$U$195,VLOOKUP($L$4,Master!$D$9:$G$20,4,FALSE),FALSE)</f>
        <v>1242760.29</v>
      </c>
      <c r="M49" s="150">
        <f t="shared" si="10"/>
        <v>0.70981170232232704</v>
      </c>
      <c r="N49" s="150">
        <f t="shared" si="11"/>
        <v>1.52960760397307E-4</v>
      </c>
      <c r="O49" s="148">
        <f t="shared" si="12"/>
        <v>-508070.64999999991</v>
      </c>
      <c r="P49" s="151">
        <f t="shared" si="13"/>
        <v>-0.29018829767767296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IFERROR(VLOOKUP($C50,'2025'!$C$205:$U$392,19,FALSE),0)</f>
        <v>13023890.589999998</v>
      </c>
      <c r="F50" s="153">
        <f>IFERROR(VLOOKUP($C50,'2025'!$C$8:$U$195,19,FALSE),0)</f>
        <v>12153785</v>
      </c>
      <c r="G50" s="154">
        <f t="shared" si="6"/>
        <v>0.93319157712610989</v>
      </c>
      <c r="H50" s="155">
        <f t="shared" si="7"/>
        <v>1.495905694979507E-3</v>
      </c>
      <c r="I50" s="156">
        <f t="shared" si="8"/>
        <v>-870105.58999999799</v>
      </c>
      <c r="J50" s="157">
        <f t="shared" si="9"/>
        <v>-6.6808422873890105E-2</v>
      </c>
      <c r="K50" s="163">
        <f>VLOOKUP($C50,'2025'!$C$205:$U$392,VLOOKUP($L$4,Master!$D$9:$G$20,4,FALSE),FALSE)</f>
        <v>1750830.94</v>
      </c>
      <c r="L50" s="164">
        <f>VLOOKUP($C50,'2025'!$C$8:$U$195,VLOOKUP($L$4,Master!$D$9:$G$20,4,FALSE),FALSE)</f>
        <v>1242760.29</v>
      </c>
      <c r="M50" s="155">
        <f t="shared" si="10"/>
        <v>0.70981170232232704</v>
      </c>
      <c r="N50" s="155">
        <f t="shared" si="11"/>
        <v>1.52960760397307E-4</v>
      </c>
      <c r="O50" s="156">
        <f t="shared" si="12"/>
        <v>-508070.64999999991</v>
      </c>
      <c r="P50" s="157">
        <f t="shared" si="13"/>
        <v>-0.29018829767767296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IFERROR(VLOOKUP($C51,'2025'!$C$205:$U$392,19,FALSE),0)</f>
        <v>0</v>
      </c>
      <c r="F51" s="148">
        <f>IFERROR(VLOOKUP($C51,'2025'!$C$8:$U$195,19,FALSE),0)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VLOOKUP($C51,'2025'!$C$205:$U$392,VLOOKUP($L$4,Master!$D$9:$G$20,4,FALSE),FALSE)</f>
        <v>0</v>
      </c>
      <c r="L51" s="148">
        <f>VLOOKUP($C51,'2025'!$C$8:$U$195,VLOOKUP($L$4,Master!$D$9:$G$20,4,FALSE),FALSE)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IFERROR(VLOOKUP($C52,'2025'!$C$205:$U$392,19,FALSE),0)</f>
        <v>0</v>
      </c>
      <c r="F52" s="153">
        <f>IFERROR(VLOOKUP($C52,'2025'!$C$8:$U$195,19,FALSE),0)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VLOOKUP($C52,'2025'!$C$205:$U$392,VLOOKUP($L$4,Master!$D$9:$G$20,4,FALSE),FALSE)</f>
        <v>0</v>
      </c>
      <c r="L52" s="164">
        <f>VLOOKUP($C52,'2025'!$C$8:$U$195,VLOOKUP($L$4,Master!$D$9:$G$20,4,FALSE),FALSE)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IFERROR(VLOOKUP($C53,'2025'!$C$205:$U$392,19,FALSE),0)</f>
        <v>34372331.020000011</v>
      </c>
      <c r="F53" s="148">
        <f>IFERROR(VLOOKUP($C53,'2025'!$C$8:$U$195,19,FALSE),0)</f>
        <v>25297534.959999993</v>
      </c>
      <c r="G53" s="149">
        <f t="shared" si="6"/>
        <v>0.73598543390264326</v>
      </c>
      <c r="H53" s="150">
        <f t="shared" si="7"/>
        <v>3.1136577301315734E-3</v>
      </c>
      <c r="I53" s="148">
        <f t="shared" si="8"/>
        <v>-9074796.0600000173</v>
      </c>
      <c r="J53" s="151">
        <f t="shared" si="9"/>
        <v>-0.26401456609735668</v>
      </c>
      <c r="K53" s="147">
        <f>VLOOKUP($C53,'2025'!$C$205:$U$392,VLOOKUP($L$4,Master!$D$9:$G$20,4,FALSE),FALSE)</f>
        <v>4606721.2200000025</v>
      </c>
      <c r="L53" s="148">
        <f>VLOOKUP($C53,'2025'!$C$8:$U$195,VLOOKUP($L$4,Master!$D$9:$G$20,4,FALSE),FALSE)</f>
        <v>2676094.0899999985</v>
      </c>
      <c r="M53" s="150">
        <f t="shared" si="10"/>
        <v>0.58091079581325245</v>
      </c>
      <c r="N53" s="150">
        <f t="shared" si="11"/>
        <v>3.2937758809556026E-4</v>
      </c>
      <c r="O53" s="148">
        <f t="shared" si="12"/>
        <v>-1930627.1300000041</v>
      </c>
      <c r="P53" s="151">
        <f t="shared" si="13"/>
        <v>-0.41908920418674761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IFERROR(VLOOKUP($C54,'2025'!$C$205:$U$392,19,FALSE),0)</f>
        <v>34372331.020000011</v>
      </c>
      <c r="F54" s="153">
        <f>IFERROR(VLOOKUP($C54,'2025'!$C$8:$U$195,19,FALSE),0)</f>
        <v>25297534.959999993</v>
      </c>
      <c r="G54" s="154">
        <f t="shared" si="6"/>
        <v>0.73598543390264326</v>
      </c>
      <c r="H54" s="155">
        <f t="shared" si="7"/>
        <v>3.1136577301315734E-3</v>
      </c>
      <c r="I54" s="156">
        <f t="shared" si="8"/>
        <v>-9074796.0600000173</v>
      </c>
      <c r="J54" s="157">
        <f t="shared" si="9"/>
        <v>-0.26401456609735668</v>
      </c>
      <c r="K54" s="163">
        <f>VLOOKUP($C54,'2025'!$C$205:$U$392,VLOOKUP($L$4,Master!$D$9:$G$20,4,FALSE),FALSE)</f>
        <v>4606721.2200000025</v>
      </c>
      <c r="L54" s="164">
        <f>VLOOKUP($C54,'2025'!$C$8:$U$195,VLOOKUP($L$4,Master!$D$9:$G$20,4,FALSE),FALSE)</f>
        <v>2676094.0899999985</v>
      </c>
      <c r="M54" s="155">
        <f t="shared" si="10"/>
        <v>0.58091079581325245</v>
      </c>
      <c r="N54" s="155">
        <f t="shared" si="11"/>
        <v>3.2937758809556026E-4</v>
      </c>
      <c r="O54" s="156">
        <f t="shared" si="12"/>
        <v>-1930627.1300000041</v>
      </c>
      <c r="P54" s="157">
        <f t="shared" si="13"/>
        <v>-0.41908920418674761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IFERROR(VLOOKUP($C55,'2025'!$C$205:$U$392,19,FALSE),0)</f>
        <v>295387527.88</v>
      </c>
      <c r="F55" s="143">
        <f>IFERROR(VLOOKUP($C55,'2025'!$C$8:$U$195,19,FALSE),0)</f>
        <v>228639995.59</v>
      </c>
      <c r="G55" s="144">
        <f t="shared" si="6"/>
        <v>0.77403401975348152</v>
      </c>
      <c r="H55" s="145">
        <f t="shared" si="7"/>
        <v>2.8141346214629465E-2</v>
      </c>
      <c r="I55" s="143">
        <f t="shared" si="8"/>
        <v>-66747532.289999992</v>
      </c>
      <c r="J55" s="146">
        <f t="shared" si="9"/>
        <v>-0.22596598024651843</v>
      </c>
      <c r="K55" s="142">
        <f>VLOOKUP($C55,'2025'!$C$205:$U$392,VLOOKUP($L$4,Master!$D$9:$G$20,4,FALSE),FALSE)</f>
        <v>40722430.019999996</v>
      </c>
      <c r="L55" s="143">
        <f>VLOOKUP($C55,'2025'!$C$8:$U$195,VLOOKUP($L$4,Master!$D$9:$G$20,4,FALSE),FALSE)</f>
        <v>38543225.289999999</v>
      </c>
      <c r="M55" s="145">
        <f t="shared" si="10"/>
        <v>0.94648637792661872</v>
      </c>
      <c r="N55" s="145">
        <f t="shared" si="11"/>
        <v>4.7439567356333152E-3</v>
      </c>
      <c r="O55" s="143">
        <f t="shared" si="12"/>
        <v>-2179204.7299999967</v>
      </c>
      <c r="P55" s="146">
        <f t="shared" si="13"/>
        <v>-5.3513622073381291E-2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IFERROR(VLOOKUP($C56,'2025'!$C$205:$U$392,19,FALSE),0)</f>
        <v>44085298.350000016</v>
      </c>
      <c r="F56" s="148">
        <f>IFERROR(VLOOKUP($C56,'2025'!$C$8:$U$195,19,FALSE),0)</f>
        <v>32588126.659999996</v>
      </c>
      <c r="G56" s="149">
        <f t="shared" si="6"/>
        <v>0.73920621793863817</v>
      </c>
      <c r="H56" s="150">
        <f t="shared" si="7"/>
        <v>4.0109944564106978E-3</v>
      </c>
      <c r="I56" s="148">
        <f t="shared" si="8"/>
        <v>-11497171.69000002</v>
      </c>
      <c r="J56" s="151">
        <f t="shared" si="9"/>
        <v>-0.26079378206136189</v>
      </c>
      <c r="K56" s="147">
        <f>VLOOKUP($C56,'2025'!$C$205:$U$392,VLOOKUP($L$4,Master!$D$9:$G$20,4,FALSE),FALSE)</f>
        <v>7626818.230000006</v>
      </c>
      <c r="L56" s="148">
        <f>VLOOKUP($C56,'2025'!$C$8:$U$195,VLOOKUP($L$4,Master!$D$9:$G$20,4,FALSE),FALSE)</f>
        <v>5927880.8499999978</v>
      </c>
      <c r="M56" s="150">
        <f t="shared" si="10"/>
        <v>0.77724165847859639</v>
      </c>
      <c r="N56" s="150">
        <f t="shared" si="11"/>
        <v>7.2961227491476579E-4</v>
      </c>
      <c r="O56" s="148">
        <f t="shared" si="12"/>
        <v>-1698937.3800000083</v>
      </c>
      <c r="P56" s="151">
        <f t="shared" si="13"/>
        <v>-0.22275834152140361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IFERROR(VLOOKUP($C57,'2025'!$C$205:$U$392,19,FALSE),0)</f>
        <v>44085298.350000016</v>
      </c>
      <c r="F57" s="153">
        <f>IFERROR(VLOOKUP($C57,'2025'!$C$8:$U$195,19,FALSE),0)</f>
        <v>32588126.659999996</v>
      </c>
      <c r="G57" s="154">
        <f t="shared" si="6"/>
        <v>0.73920621793863817</v>
      </c>
      <c r="H57" s="155">
        <f t="shared" si="7"/>
        <v>4.0109944564106978E-3</v>
      </c>
      <c r="I57" s="156">
        <f t="shared" si="8"/>
        <v>-11497171.69000002</v>
      </c>
      <c r="J57" s="157">
        <f t="shared" si="9"/>
        <v>-0.26079378206136189</v>
      </c>
      <c r="K57" s="163">
        <f>VLOOKUP($C57,'2025'!$C$205:$U$392,VLOOKUP($L$4,Master!$D$9:$G$20,4,FALSE),FALSE)</f>
        <v>7626818.230000006</v>
      </c>
      <c r="L57" s="164">
        <f>VLOOKUP($C57,'2025'!$C$8:$U$195,VLOOKUP($L$4,Master!$D$9:$G$20,4,FALSE),FALSE)</f>
        <v>5927880.8499999978</v>
      </c>
      <c r="M57" s="155">
        <f t="shared" si="10"/>
        <v>0.77724165847859639</v>
      </c>
      <c r="N57" s="155">
        <f t="shared" si="11"/>
        <v>7.2961227491476579E-4</v>
      </c>
      <c r="O57" s="156">
        <f t="shared" si="12"/>
        <v>-1698937.3800000083</v>
      </c>
      <c r="P57" s="157">
        <f t="shared" si="13"/>
        <v>-0.22275834152140361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IFERROR(VLOOKUP($C58,'2025'!$C$205:$U$392,19,FALSE),0)</f>
        <v>0</v>
      </c>
      <c r="F58" s="153">
        <f>IFERROR(VLOOKUP($C58,'2025'!$C$8:$U$195,19,FALSE),0)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VLOOKUP($C58,'2025'!$C$205:$U$392,VLOOKUP($L$4,Master!$D$9:$G$20,4,FALSE),FALSE)</f>
        <v>0</v>
      </c>
      <c r="L58" s="164">
        <f>VLOOKUP($C58,'2025'!$C$8:$U$195,VLOOKUP($L$4,Master!$D$9:$G$20,4,FALSE),FALSE)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IFERROR(VLOOKUP($C59,'2025'!$C$205:$U$392,19,FALSE),0)</f>
        <v>39397753.06000001</v>
      </c>
      <c r="F59" s="148">
        <f>IFERROR(VLOOKUP($C59,'2025'!$C$8:$U$195,19,FALSE),0)</f>
        <v>36688527.679999992</v>
      </c>
      <c r="G59" s="149">
        <f t="shared" si="6"/>
        <v>0.93123401286682372</v>
      </c>
      <c r="H59" s="150">
        <f t="shared" si="7"/>
        <v>4.5156778317968658E-3</v>
      </c>
      <c r="I59" s="148">
        <f t="shared" si="8"/>
        <v>-2709225.3800000176</v>
      </c>
      <c r="J59" s="151">
        <f t="shared" si="9"/>
        <v>-6.876598713317629E-2</v>
      </c>
      <c r="K59" s="147">
        <f>VLOOKUP($C59,'2025'!$C$205:$U$392,VLOOKUP($L$4,Master!$D$9:$G$20,4,FALSE),FALSE)</f>
        <v>6460308.030000004</v>
      </c>
      <c r="L59" s="148">
        <f>VLOOKUP($C59,'2025'!$C$8:$U$195,VLOOKUP($L$4,Master!$D$9:$G$20,4,FALSE),FALSE)</f>
        <v>8101457.5199999996</v>
      </c>
      <c r="M59" s="150">
        <f t="shared" si="10"/>
        <v>1.2540357955656172</v>
      </c>
      <c r="N59" s="150">
        <f t="shared" si="11"/>
        <v>9.9713928145039204E-4</v>
      </c>
      <c r="O59" s="148">
        <f t="shared" si="12"/>
        <v>1641149.4899999956</v>
      </c>
      <c r="P59" s="151">
        <f t="shared" si="13"/>
        <v>0.25403579556561712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IFERROR(VLOOKUP($C60,'2025'!$C$205:$U$392,19,FALSE),0)</f>
        <v>38142191.140000001</v>
      </c>
      <c r="F60" s="153">
        <f>IFERROR(VLOOKUP($C60,'2025'!$C$8:$U$195,19,FALSE),0)</f>
        <v>36172131.059999995</v>
      </c>
      <c r="G60" s="154">
        <f t="shared" si="6"/>
        <v>0.94834958293903604</v>
      </c>
      <c r="H60" s="155">
        <f t="shared" si="7"/>
        <v>4.4521189779314924E-3</v>
      </c>
      <c r="I60" s="156">
        <f t="shared" si="8"/>
        <v>-1970060.0800000057</v>
      </c>
      <c r="J60" s="157">
        <f t="shared" si="9"/>
        <v>-5.1650417060963995E-2</v>
      </c>
      <c r="K60" s="163">
        <f>VLOOKUP($C60,'2025'!$C$205:$U$392,VLOOKUP($L$4,Master!$D$9:$G$20,4,FALSE),FALSE)</f>
        <v>6187584.1000000043</v>
      </c>
      <c r="L60" s="164">
        <f>VLOOKUP($C60,'2025'!$C$8:$U$195,VLOOKUP($L$4,Master!$D$9:$G$20,4,FALSE),FALSE)</f>
        <v>8000751.6799999997</v>
      </c>
      <c r="M60" s="155">
        <f t="shared" si="10"/>
        <v>1.2930332017628647</v>
      </c>
      <c r="N60" s="155">
        <f t="shared" si="11"/>
        <v>9.8474425886494257E-4</v>
      </c>
      <c r="O60" s="156">
        <f t="shared" si="12"/>
        <v>1813167.5799999954</v>
      </c>
      <c r="P60" s="157">
        <f t="shared" si="13"/>
        <v>0.29303320176286479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IFERROR(VLOOKUP($C61,'2025'!$C$205:$U$392,19,FALSE),0)</f>
        <v>298870.93</v>
      </c>
      <c r="F61" s="153">
        <f>IFERROR(VLOOKUP($C61,'2025'!$C$8:$U$195,19,FALSE),0)</f>
        <v>170571.2</v>
      </c>
      <c r="G61" s="154">
        <f t="shared" si="6"/>
        <v>0.5707186041814104</v>
      </c>
      <c r="H61" s="155">
        <f t="shared" si="7"/>
        <v>2.099415363028789E-5</v>
      </c>
      <c r="I61" s="156">
        <f t="shared" si="8"/>
        <v>-128299.72999999998</v>
      </c>
      <c r="J61" s="157">
        <f t="shared" si="9"/>
        <v>-0.4292813958185896</v>
      </c>
      <c r="K61" s="163">
        <f>VLOOKUP($C61,'2025'!$C$205:$U$392,VLOOKUP($L$4,Master!$D$9:$G$20,4,FALSE),FALSE)</f>
        <v>53511.329999999994</v>
      </c>
      <c r="L61" s="164">
        <f>VLOOKUP($C61,'2025'!$C$8:$U$195,VLOOKUP($L$4,Master!$D$9:$G$20,4,FALSE),FALSE)</f>
        <v>18399.249999999996</v>
      </c>
      <c r="M61" s="155">
        <f t="shared" si="10"/>
        <v>0.34383839833545526</v>
      </c>
      <c r="N61" s="155">
        <f t="shared" si="11"/>
        <v>2.2646066931702091E-6</v>
      </c>
      <c r="O61" s="156">
        <f t="shared" si="12"/>
        <v>-35112.080000000002</v>
      </c>
      <c r="P61" s="157">
        <f t="shared" si="13"/>
        <v>-0.65616160166454474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IFERROR(VLOOKUP($C62,'2025'!$C$205:$U$392,19,FALSE),0)</f>
        <v>956690.99</v>
      </c>
      <c r="F62" s="153">
        <f>IFERROR(VLOOKUP($C62,'2025'!$C$8:$U$195,19,FALSE),0)</f>
        <v>345825.42000000004</v>
      </c>
      <c r="G62" s="154">
        <f t="shared" si="6"/>
        <v>0.36148079538200734</v>
      </c>
      <c r="H62" s="155">
        <f t="shared" si="7"/>
        <v>4.2564700235085608E-5</v>
      </c>
      <c r="I62" s="156">
        <f t="shared" si="8"/>
        <v>-610865.56999999995</v>
      </c>
      <c r="J62" s="157">
        <f t="shared" si="9"/>
        <v>-0.63851920461799261</v>
      </c>
      <c r="K62" s="163">
        <f>VLOOKUP($C62,'2025'!$C$205:$U$392,VLOOKUP($L$4,Master!$D$9:$G$20,4,FALSE),FALSE)</f>
        <v>219212.6</v>
      </c>
      <c r="L62" s="164">
        <f>VLOOKUP($C62,'2025'!$C$8:$U$195,VLOOKUP($L$4,Master!$D$9:$G$20,4,FALSE),FALSE)</f>
        <v>82306.59</v>
      </c>
      <c r="M62" s="155">
        <f t="shared" si="10"/>
        <v>0.37546468588028242</v>
      </c>
      <c r="N62" s="155">
        <f t="shared" si="11"/>
        <v>1.0130415892279099E-5</v>
      </c>
      <c r="O62" s="156">
        <f t="shared" si="12"/>
        <v>-136906.01</v>
      </c>
      <c r="P62" s="157">
        <f t="shared" si="13"/>
        <v>-0.62453531411971763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IFERROR(VLOOKUP($C63,'2025'!$C$205:$U$392,19,FALSE),0)</f>
        <v>518390.88999999996</v>
      </c>
      <c r="F63" s="148">
        <f>IFERROR(VLOOKUP($C63,'2025'!$C$8:$U$195,19,FALSE),0)</f>
        <v>203805.09</v>
      </c>
      <c r="G63" s="149">
        <f t="shared" si="6"/>
        <v>0.39314944365631121</v>
      </c>
      <c r="H63" s="150">
        <f t="shared" si="7"/>
        <v>2.5084629586323185E-5</v>
      </c>
      <c r="I63" s="148">
        <f t="shared" si="8"/>
        <v>-314585.79999999993</v>
      </c>
      <c r="J63" s="151">
        <f t="shared" si="9"/>
        <v>-0.60685055634368879</v>
      </c>
      <c r="K63" s="147">
        <f>VLOOKUP($C63,'2025'!$C$205:$U$392,VLOOKUP($L$4,Master!$D$9:$G$20,4,FALSE),FALSE)</f>
        <v>99190.68</v>
      </c>
      <c r="L63" s="148">
        <f>VLOOKUP($C63,'2025'!$C$8:$U$195,VLOOKUP($L$4,Master!$D$9:$G$20,4,FALSE),FALSE)</f>
        <v>27826.799999999999</v>
      </c>
      <c r="M63" s="150">
        <f t="shared" si="10"/>
        <v>0.28053845381441078</v>
      </c>
      <c r="N63" s="150">
        <f t="shared" si="11"/>
        <v>3.424963383263382E-6</v>
      </c>
      <c r="O63" s="148">
        <f t="shared" si="12"/>
        <v>-71363.87999999999</v>
      </c>
      <c r="P63" s="151">
        <f t="shared" si="13"/>
        <v>-0.71946154618558911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IFERROR(VLOOKUP($C64,'2025'!$C$205:$U$392,19,FALSE),0)</f>
        <v>0</v>
      </c>
      <c r="F64" s="153">
        <f>IFERROR(VLOOKUP($C64,'2025'!$C$8:$U$195,19,FALSE),0)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VLOOKUP($C64,'2025'!$C$205:$U$392,VLOOKUP($L$4,Master!$D$9:$G$20,4,FALSE),FALSE)</f>
        <v>0</v>
      </c>
      <c r="L64" s="164">
        <f>VLOOKUP($C64,'2025'!$C$8:$U$195,VLOOKUP($L$4,Master!$D$9:$G$20,4,FALSE),FALSE)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IFERROR(VLOOKUP($C65,'2025'!$C$205:$U$392,19,FALSE),0)</f>
        <v>518390.88999999996</v>
      </c>
      <c r="F65" s="153">
        <f>IFERROR(VLOOKUP($C65,'2025'!$C$8:$U$195,19,FALSE),0)</f>
        <v>203805.09</v>
      </c>
      <c r="G65" s="154">
        <f t="shared" si="6"/>
        <v>0.39314944365631121</v>
      </c>
      <c r="H65" s="155">
        <f t="shared" si="7"/>
        <v>2.5084629586323185E-5</v>
      </c>
      <c r="I65" s="156">
        <f t="shared" si="8"/>
        <v>-314585.79999999993</v>
      </c>
      <c r="J65" s="157">
        <f t="shared" si="9"/>
        <v>-0.60685055634368879</v>
      </c>
      <c r="K65" s="163">
        <f>VLOOKUP($C65,'2025'!$C$205:$U$392,VLOOKUP($L$4,Master!$D$9:$G$20,4,FALSE),FALSE)</f>
        <v>99190.68</v>
      </c>
      <c r="L65" s="164">
        <f>VLOOKUP($C65,'2025'!$C$8:$U$195,VLOOKUP($L$4,Master!$D$9:$G$20,4,FALSE),FALSE)</f>
        <v>27826.799999999999</v>
      </c>
      <c r="M65" s="155">
        <f t="shared" si="10"/>
        <v>0.28053845381441078</v>
      </c>
      <c r="N65" s="155">
        <f t="shared" si="11"/>
        <v>3.424963383263382E-6</v>
      </c>
      <c r="O65" s="156">
        <f t="shared" si="12"/>
        <v>-71363.87999999999</v>
      </c>
      <c r="P65" s="157">
        <f t="shared" si="13"/>
        <v>-0.71946154618558911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IFERROR(VLOOKUP($C66,'2025'!$C$205:$U$392,19,FALSE),0)</f>
        <v>0</v>
      </c>
      <c r="F66" s="153">
        <f>IFERROR(VLOOKUP($C66,'2025'!$C$8:$U$195,19,FALSE),0)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VLOOKUP($C66,'2025'!$C$205:$U$392,VLOOKUP($L$4,Master!$D$9:$G$20,4,FALSE),FALSE)</f>
        <v>0</v>
      </c>
      <c r="L66" s="164">
        <f>VLOOKUP($C66,'2025'!$C$8:$U$195,VLOOKUP($L$4,Master!$D$9:$G$20,4,FALSE),FALSE)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IFERROR(VLOOKUP($C67,'2025'!$C$205:$U$392,19,FALSE),0)</f>
        <v>0</v>
      </c>
      <c r="F67" s="153">
        <f>IFERROR(VLOOKUP($C67,'2025'!$C$8:$U$195,19,FALSE),0)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VLOOKUP($C67,'2025'!$C$205:$U$392,VLOOKUP($L$4,Master!$D$9:$G$20,4,FALSE),FALSE)</f>
        <v>0</v>
      </c>
      <c r="L67" s="164">
        <f>VLOOKUP($C67,'2025'!$C$8:$U$195,VLOOKUP($L$4,Master!$D$9:$G$20,4,FALSE),FALSE)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IFERROR(VLOOKUP($C68,'2025'!$C$205:$U$392,19,FALSE),0)</f>
        <v>0</v>
      </c>
      <c r="F68" s="153">
        <f>IFERROR(VLOOKUP($C68,'2025'!$C$8:$U$195,19,FALSE),0)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VLOOKUP($C68,'2025'!$C$205:$U$392,VLOOKUP($L$4,Master!$D$9:$G$20,4,FALSE),FALSE)</f>
        <v>0</v>
      </c>
      <c r="L68" s="164">
        <f>VLOOKUP($C68,'2025'!$C$8:$U$195,VLOOKUP($L$4,Master!$D$9:$G$20,4,FALSE),FALSE)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IFERROR(VLOOKUP($C69,'2025'!$C$205:$U$392,19,FALSE),0)</f>
        <v>0</v>
      </c>
      <c r="F69" s="153">
        <f>IFERROR(VLOOKUP($C69,'2025'!$C$8:$U$195,19,FALSE),0)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VLOOKUP($C69,'2025'!$C$205:$U$392,VLOOKUP($L$4,Master!$D$9:$G$20,4,FALSE),FALSE)</f>
        <v>0</v>
      </c>
      <c r="L69" s="164">
        <f>VLOOKUP($C69,'2025'!$C$8:$U$195,VLOOKUP($L$4,Master!$D$9:$G$20,4,FALSE),FALSE)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IFERROR(VLOOKUP($C70,'2025'!$C$205:$U$392,19,FALSE),0)</f>
        <v>2188804.4300000006</v>
      </c>
      <c r="F70" s="148">
        <f>IFERROR(VLOOKUP($C70,'2025'!$C$8:$U$195,19,FALSE),0)</f>
        <v>1703488.3499999999</v>
      </c>
      <c r="G70" s="149">
        <f t="shared" si="6"/>
        <v>0.77827343852735142</v>
      </c>
      <c r="H70" s="150">
        <f t="shared" si="7"/>
        <v>2.0966784619739804E-4</v>
      </c>
      <c r="I70" s="148">
        <f t="shared" si="8"/>
        <v>-485316.08000000077</v>
      </c>
      <c r="J70" s="151">
        <f t="shared" si="9"/>
        <v>-0.22172656147264863</v>
      </c>
      <c r="K70" s="147">
        <f>VLOOKUP($C70,'2025'!$C$205:$U$392,VLOOKUP($L$4,Master!$D$9:$G$20,4,FALSE),FALSE)</f>
        <v>321582.14</v>
      </c>
      <c r="L70" s="148">
        <f>VLOOKUP($C70,'2025'!$C$8:$U$195,VLOOKUP($L$4,Master!$D$9:$G$20,4,FALSE),FALSE)</f>
        <v>186088.77</v>
      </c>
      <c r="M70" s="150">
        <f t="shared" si="10"/>
        <v>0.57866637121078923</v>
      </c>
      <c r="N70" s="150">
        <f t="shared" si="11"/>
        <v>2.2904078919837038E-5</v>
      </c>
      <c r="O70" s="148">
        <f t="shared" si="12"/>
        <v>-135493.37000000002</v>
      </c>
      <c r="P70" s="151">
        <f t="shared" si="13"/>
        <v>-0.42133362878921082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IFERROR(VLOOKUP($C71,'2025'!$C$205:$U$392,19,FALSE),0)</f>
        <v>0</v>
      </c>
      <c r="F71" s="153">
        <f>IFERROR(VLOOKUP($C71,'2025'!$C$8:$U$195,19,FALSE),0)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VLOOKUP($C71,'2025'!$C$205:$U$392,VLOOKUP($L$4,Master!$D$9:$G$20,4,FALSE),FALSE)</f>
        <v>0</v>
      </c>
      <c r="L71" s="164">
        <f>VLOOKUP($C71,'2025'!$C$8:$U$195,VLOOKUP($L$4,Master!$D$9:$G$20,4,FALSE),FALSE)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IFERROR(VLOOKUP($C72,'2025'!$C$205:$U$392,19,FALSE),0)</f>
        <v>0</v>
      </c>
      <c r="F72" s="153">
        <f>IFERROR(VLOOKUP($C72,'2025'!$C$8:$U$195,19,FALSE),0)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VLOOKUP($C72,'2025'!$C$205:$U$392,VLOOKUP($L$4,Master!$D$9:$G$20,4,FALSE),FALSE)</f>
        <v>0</v>
      </c>
      <c r="L72" s="164">
        <f>VLOOKUP($C72,'2025'!$C$8:$U$195,VLOOKUP($L$4,Master!$D$9:$G$20,4,FALSE),FALSE)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IFERROR(VLOOKUP($C73,'2025'!$C$205:$U$392,19,FALSE),0)</f>
        <v>2188804.4300000006</v>
      </c>
      <c r="F73" s="153">
        <f>IFERROR(VLOOKUP($C73,'2025'!$C$8:$U$195,19,FALSE),0)</f>
        <v>1703488.3499999999</v>
      </c>
      <c r="G73" s="154">
        <f t="shared" si="6"/>
        <v>0.77827343852735142</v>
      </c>
      <c r="H73" s="155">
        <f t="shared" si="7"/>
        <v>2.0966784619739804E-4</v>
      </c>
      <c r="I73" s="156">
        <f t="shared" si="8"/>
        <v>-485316.08000000077</v>
      </c>
      <c r="J73" s="157">
        <f t="shared" si="9"/>
        <v>-0.22172656147264863</v>
      </c>
      <c r="K73" s="163">
        <f>VLOOKUP($C73,'2025'!$C$205:$U$392,VLOOKUP($L$4,Master!$D$9:$G$20,4,FALSE),FALSE)</f>
        <v>321582.14</v>
      </c>
      <c r="L73" s="164">
        <f>VLOOKUP($C73,'2025'!$C$8:$U$195,VLOOKUP($L$4,Master!$D$9:$G$20,4,FALSE),FALSE)</f>
        <v>186088.77</v>
      </c>
      <c r="M73" s="155">
        <f t="shared" si="10"/>
        <v>0.57866637121078923</v>
      </c>
      <c r="N73" s="155">
        <f t="shared" si="11"/>
        <v>2.2904078919837038E-5</v>
      </c>
      <c r="O73" s="156">
        <f t="shared" si="12"/>
        <v>-135493.37000000002</v>
      </c>
      <c r="P73" s="157">
        <f t="shared" si="13"/>
        <v>-0.42133362878921082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IFERROR(VLOOKUP($C74,'2025'!$C$205:$U$392,19,FALSE),0)</f>
        <v>158192314.09999999</v>
      </c>
      <c r="F74" s="148">
        <f>IFERROR(VLOOKUP($C74,'2025'!$C$8:$U$195,19,FALSE),0)</f>
        <v>109779674.37</v>
      </c>
      <c r="G74" s="149">
        <f t="shared" ref="G74:G137" si="14">IFERROR(F74/E74,0)</f>
        <v>0.69396338876870889</v>
      </c>
      <c r="H74" s="150">
        <f t="shared" ref="H74:H137" si="15">F74/$D$4</f>
        <v>1.3511843436680739E-2</v>
      </c>
      <c r="I74" s="148">
        <f t="shared" ref="I74:I137" si="16">F74-E74</f>
        <v>-48412639.729999989</v>
      </c>
      <c r="J74" s="151">
        <f t="shared" ref="J74:J137" si="17">IFERROR(I74/E74,0)</f>
        <v>-0.30603661123129111</v>
      </c>
      <c r="K74" s="147">
        <f>VLOOKUP($C74,'2025'!$C$205:$U$392,VLOOKUP($L$4,Master!$D$9:$G$20,4,FALSE),FALSE)</f>
        <v>21127643.809999995</v>
      </c>
      <c r="L74" s="148">
        <f>VLOOKUP($C74,'2025'!$C$8:$U$195,VLOOKUP($L$4,Master!$D$9:$G$20,4,FALSE),FALSE)</f>
        <v>18376549.75</v>
      </c>
      <c r="M74" s="150">
        <f t="shared" ref="M74:M137" si="18">IFERROR(L74/K74,0)</f>
        <v>0.8697869916427754</v>
      </c>
      <c r="N74" s="150">
        <f t="shared" ref="N74:N137" si="19">L74/$D$4</f>
        <v>2.2618127130847906E-3</v>
      </c>
      <c r="O74" s="148">
        <f t="shared" ref="O74:O137" si="20">L74-K74</f>
        <v>-2751094.0599999949</v>
      </c>
      <c r="P74" s="151">
        <f t="shared" ref="P74:P137" si="21">IFERROR(O74/K74,0)</f>
        <v>-0.13021300835722466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IFERROR(VLOOKUP($C75,'2025'!$C$205:$U$392,19,FALSE),0)</f>
        <v>134604048.39999998</v>
      </c>
      <c r="F75" s="153">
        <f>IFERROR(VLOOKUP($C75,'2025'!$C$8:$U$195,19,FALSE),0)</f>
        <v>90337818.229999989</v>
      </c>
      <c r="G75" s="154">
        <f t="shared" si="14"/>
        <v>0.67113745317336237</v>
      </c>
      <c r="H75" s="155">
        <f t="shared" si="15"/>
        <v>1.1118911249646139E-2</v>
      </c>
      <c r="I75" s="156">
        <f t="shared" si="16"/>
        <v>-44266230.169999987</v>
      </c>
      <c r="J75" s="157">
        <f t="shared" si="17"/>
        <v>-0.32886254682663763</v>
      </c>
      <c r="K75" s="163">
        <f>VLOOKUP($C75,'2025'!$C$205:$U$392,VLOOKUP($L$4,Master!$D$9:$G$20,4,FALSE),FALSE)</f>
        <v>17526590.619999994</v>
      </c>
      <c r="L75" s="164">
        <f>VLOOKUP($C75,'2025'!$C$8:$U$195,VLOOKUP($L$4,Master!$D$9:$G$20,4,FALSE),FALSE)</f>
        <v>15848899.550000001</v>
      </c>
      <c r="M75" s="155">
        <f t="shared" si="18"/>
        <v>0.90427738592321882</v>
      </c>
      <c r="N75" s="155">
        <f t="shared" si="19"/>
        <v>1.95070581683016E-3</v>
      </c>
      <c r="O75" s="156">
        <f t="shared" si="20"/>
        <v>-1677691.0699999928</v>
      </c>
      <c r="P75" s="157">
        <f t="shared" si="21"/>
        <v>-9.5722614076781204E-2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IFERROR(VLOOKUP($C76,'2025'!$C$205:$U$392,19,FALSE),0)</f>
        <v>2881135.76</v>
      </c>
      <c r="F76" s="153">
        <f>IFERROR(VLOOKUP($C76,'2025'!$C$8:$U$195,19,FALSE),0)</f>
        <v>2945271.5800000005</v>
      </c>
      <c r="G76" s="154">
        <f t="shared" si="14"/>
        <v>1.0222606032282215</v>
      </c>
      <c r="H76" s="155">
        <f t="shared" si="15"/>
        <v>3.6250834861594898E-4</v>
      </c>
      <c r="I76" s="156">
        <f t="shared" si="16"/>
        <v>64135.820000000764</v>
      </c>
      <c r="J76" s="157">
        <f t="shared" si="17"/>
        <v>2.2260603228221626E-2</v>
      </c>
      <c r="K76" s="163">
        <f>VLOOKUP($C76,'2025'!$C$205:$U$392,VLOOKUP($L$4,Master!$D$9:$G$20,4,FALSE),FALSE)</f>
        <v>467363.82000000007</v>
      </c>
      <c r="L76" s="164">
        <f>VLOOKUP($C76,'2025'!$C$8:$U$195,VLOOKUP($L$4,Master!$D$9:$G$20,4,FALSE),FALSE)</f>
        <v>191142.89</v>
      </c>
      <c r="M76" s="155">
        <f t="shared" si="18"/>
        <v>0.40898093053073725</v>
      </c>
      <c r="N76" s="155">
        <f t="shared" si="19"/>
        <v>2.3526147426981919E-5</v>
      </c>
      <c r="O76" s="156">
        <f t="shared" si="20"/>
        <v>-276220.93000000005</v>
      </c>
      <c r="P76" s="157">
        <f t="shared" si="21"/>
        <v>-0.59101906946926275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IFERROR(VLOOKUP($C77,'2025'!$C$205:$U$392,19,FALSE),0)</f>
        <v>20085453.170000006</v>
      </c>
      <c r="F77" s="153">
        <f>IFERROR(VLOOKUP($C77,'2025'!$C$8:$U$195,19,FALSE),0)</f>
        <v>16273016.640000001</v>
      </c>
      <c r="G77" s="154">
        <f t="shared" si="14"/>
        <v>0.81018917035467597</v>
      </c>
      <c r="H77" s="155">
        <f t="shared" si="15"/>
        <v>2.0029067707115341E-3</v>
      </c>
      <c r="I77" s="156">
        <f t="shared" si="16"/>
        <v>-3812436.5300000049</v>
      </c>
      <c r="J77" s="157">
        <f t="shared" si="17"/>
        <v>-0.18981082964532406</v>
      </c>
      <c r="K77" s="163">
        <f>VLOOKUP($C77,'2025'!$C$205:$U$392,VLOOKUP($L$4,Master!$D$9:$G$20,4,FALSE),FALSE)</f>
        <v>3055278.5600000015</v>
      </c>
      <c r="L77" s="164">
        <f>VLOOKUP($C77,'2025'!$C$8:$U$195,VLOOKUP($L$4,Master!$D$9:$G$20,4,FALSE),FALSE)</f>
        <v>2330028.54</v>
      </c>
      <c r="M77" s="155">
        <f t="shared" si="18"/>
        <v>0.76262392912546706</v>
      </c>
      <c r="N77" s="155">
        <f t="shared" si="19"/>
        <v>2.8678333230765447E-4</v>
      </c>
      <c r="O77" s="156">
        <f t="shared" si="20"/>
        <v>-725250.02000000142</v>
      </c>
      <c r="P77" s="157">
        <f t="shared" si="21"/>
        <v>-0.237376070874533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IFERROR(VLOOKUP($C78,'2025'!$C$205:$U$392,19,FALSE),0)</f>
        <v>621676.77</v>
      </c>
      <c r="F78" s="153">
        <f>IFERROR(VLOOKUP($C78,'2025'!$C$8:$U$195,19,FALSE),0)</f>
        <v>223567.91999999995</v>
      </c>
      <c r="G78" s="154">
        <f t="shared" si="14"/>
        <v>0.3596208364034576</v>
      </c>
      <c r="H78" s="155">
        <f t="shared" si="15"/>
        <v>2.7517067707115333E-5</v>
      </c>
      <c r="I78" s="156">
        <f t="shared" si="16"/>
        <v>-398108.85000000009</v>
      </c>
      <c r="J78" s="157">
        <f t="shared" si="17"/>
        <v>-0.64037916359654246</v>
      </c>
      <c r="K78" s="163">
        <f>VLOOKUP($C78,'2025'!$C$205:$U$392,VLOOKUP($L$4,Master!$D$9:$G$20,4,FALSE),FALSE)</f>
        <v>78410.81</v>
      </c>
      <c r="L78" s="164">
        <f>VLOOKUP($C78,'2025'!$C$8:$U$195,VLOOKUP($L$4,Master!$D$9:$G$20,4,FALSE),FALSE)</f>
        <v>6478.77</v>
      </c>
      <c r="M78" s="155">
        <f t="shared" si="18"/>
        <v>8.2625979759678558E-2</v>
      </c>
      <c r="N78" s="155">
        <f t="shared" si="19"/>
        <v>7.9741651999458447E-7</v>
      </c>
      <c r="O78" s="156">
        <f t="shared" si="20"/>
        <v>-71932.039999999994</v>
      </c>
      <c r="P78" s="157">
        <f t="shared" si="21"/>
        <v>-0.91737402024032144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IFERROR(VLOOKUP($C79,'2025'!$C$205:$U$392,19,FALSE),0)</f>
        <v>0</v>
      </c>
      <c r="F79" s="153">
        <f>IFERROR(VLOOKUP($C79,'2025'!$C$8:$U$195,19,FALSE),0)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VLOOKUP($C79,'2025'!$C$205:$U$392,VLOOKUP($L$4,Master!$D$9:$G$20,4,FALSE),FALSE)</f>
        <v>0</v>
      </c>
      <c r="L79" s="164">
        <f>VLOOKUP($C79,'2025'!$C$8:$U$195,VLOOKUP($L$4,Master!$D$9:$G$20,4,FALSE),FALSE)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IFERROR(VLOOKUP($C80,'2025'!$C$205:$U$392,19,FALSE),0)</f>
        <v>16687733.34</v>
      </c>
      <c r="F80" s="148">
        <f>IFERROR(VLOOKUP($C80,'2025'!$C$8:$U$195,19,FALSE),0)</f>
        <v>16687733.300000001</v>
      </c>
      <c r="G80" s="149">
        <f t="shared" si="14"/>
        <v>0.99999999760302982</v>
      </c>
      <c r="H80" s="150">
        <f t="shared" si="15"/>
        <v>2.0539507058722167E-3</v>
      </c>
      <c r="I80" s="148">
        <f t="shared" si="16"/>
        <v>-3.9999999105930328E-2</v>
      </c>
      <c r="J80" s="151">
        <f t="shared" si="17"/>
        <v>-2.3969701750957105E-9</v>
      </c>
      <c r="K80" s="147">
        <f>VLOOKUP($C80,'2025'!$C$205:$U$392,VLOOKUP($L$4,Master!$D$9:$G$20,4,FALSE),FALSE)</f>
        <v>1696133.33</v>
      </c>
      <c r="L80" s="148">
        <f>VLOOKUP($C80,'2025'!$C$8:$U$195,VLOOKUP($L$4,Master!$D$9:$G$20,4,FALSE),FALSE)</f>
        <v>1696133.33</v>
      </c>
      <c r="M80" s="150">
        <f t="shared" si="18"/>
        <v>1</v>
      </c>
      <c r="N80" s="150">
        <f t="shared" si="19"/>
        <v>2.0876257954139846E-4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IFERROR(VLOOKUP($C81,'2025'!$C$205:$U$392,19,FALSE),0)</f>
        <v>16687733.34</v>
      </c>
      <c r="F81" s="153">
        <f>IFERROR(VLOOKUP($C81,'2025'!$C$8:$U$195,19,FALSE),0)</f>
        <v>16687733.300000001</v>
      </c>
      <c r="G81" s="154">
        <f t="shared" si="14"/>
        <v>0.99999999760302982</v>
      </c>
      <c r="H81" s="155">
        <f t="shared" si="15"/>
        <v>2.0539507058722167E-3</v>
      </c>
      <c r="I81" s="156">
        <f t="shared" si="16"/>
        <v>-3.9999999105930328E-2</v>
      </c>
      <c r="J81" s="157">
        <f t="shared" si="17"/>
        <v>-2.3969701750957105E-9</v>
      </c>
      <c r="K81" s="163">
        <f>VLOOKUP($C81,'2025'!$C$205:$U$392,VLOOKUP($L$4,Master!$D$9:$G$20,4,FALSE),FALSE)</f>
        <v>1696133.33</v>
      </c>
      <c r="L81" s="164">
        <f>VLOOKUP($C81,'2025'!$C$8:$U$195,VLOOKUP($L$4,Master!$D$9:$G$20,4,FALSE),FALSE)</f>
        <v>1696133.33</v>
      </c>
      <c r="M81" s="155">
        <f t="shared" si="18"/>
        <v>1</v>
      </c>
      <c r="N81" s="155">
        <f t="shared" si="19"/>
        <v>2.0876257954139846E-4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IFERROR(VLOOKUP($C82,'2025'!$C$205:$U$392,19,FALSE),0)</f>
        <v>17495022.93</v>
      </c>
      <c r="F82" s="148">
        <f>IFERROR(VLOOKUP($C82,'2025'!$C$8:$U$195,19,FALSE),0)</f>
        <v>16566277.680000002</v>
      </c>
      <c r="G82" s="149">
        <f t="shared" si="14"/>
        <v>0.9469137449138515</v>
      </c>
      <c r="H82" s="150">
        <f t="shared" si="15"/>
        <v>2.0390017699115047E-3</v>
      </c>
      <c r="I82" s="148">
        <f t="shared" si="16"/>
        <v>-928745.24999999814</v>
      </c>
      <c r="J82" s="151">
        <f t="shared" si="17"/>
        <v>-5.3086255086148559E-2</v>
      </c>
      <c r="K82" s="147">
        <f>VLOOKUP($C82,'2025'!$C$205:$U$392,VLOOKUP($L$4,Master!$D$9:$G$20,4,FALSE),FALSE)</f>
        <v>2263674.149999999</v>
      </c>
      <c r="L82" s="148">
        <f>VLOOKUP($C82,'2025'!$C$8:$U$195,VLOOKUP($L$4,Master!$D$9:$G$20,4,FALSE),FALSE)</f>
        <v>3354936.3299999996</v>
      </c>
      <c r="M82" s="150">
        <f t="shared" si="18"/>
        <v>1.4820756467974867</v>
      </c>
      <c r="N82" s="150">
        <f t="shared" si="19"/>
        <v>4.1293048727953025E-4</v>
      </c>
      <c r="O82" s="148">
        <f t="shared" si="20"/>
        <v>1091262.1800000006</v>
      </c>
      <c r="P82" s="151">
        <f t="shared" si="21"/>
        <v>0.48207564679748677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IFERROR(VLOOKUP($C83,'2025'!$C$205:$U$392,19,FALSE),0)</f>
        <v>0</v>
      </c>
      <c r="F83" s="153">
        <f>IFERROR(VLOOKUP($C83,'2025'!$C$8:$U$195,19,FALSE),0)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VLOOKUP($C83,'2025'!$C$205:$U$392,VLOOKUP($L$4,Master!$D$9:$G$20,4,FALSE),FALSE)</f>
        <v>0</v>
      </c>
      <c r="L83" s="164">
        <f>VLOOKUP($C83,'2025'!$C$8:$U$195,VLOOKUP($L$4,Master!$D$9:$G$20,4,FALSE),FALSE)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IFERROR(VLOOKUP($C84,'2025'!$C$205:$U$392,19,FALSE),0)</f>
        <v>0</v>
      </c>
      <c r="F84" s="153">
        <f>IFERROR(VLOOKUP($C84,'2025'!$C$8:$U$195,19,FALSE),0)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VLOOKUP($C84,'2025'!$C$205:$U$392,VLOOKUP($L$4,Master!$D$9:$G$20,4,FALSE),FALSE)</f>
        <v>0</v>
      </c>
      <c r="L84" s="164">
        <f>VLOOKUP($C84,'2025'!$C$8:$U$195,VLOOKUP($L$4,Master!$D$9:$G$20,4,FALSE),FALSE)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IFERROR(VLOOKUP($C85,'2025'!$C$205:$U$392,19,FALSE),0)</f>
        <v>11160393.830000002</v>
      </c>
      <c r="F85" s="153">
        <f>IFERROR(VLOOKUP($C85,'2025'!$C$8:$U$195,19,FALSE),0)</f>
        <v>10839586.67</v>
      </c>
      <c r="G85" s="154">
        <f t="shared" si="14"/>
        <v>0.97125485310942639</v>
      </c>
      <c r="H85" s="155">
        <f t="shared" si="15"/>
        <v>1.3341522357748594E-3</v>
      </c>
      <c r="I85" s="156">
        <f t="shared" si="16"/>
        <v>-320807.16000000201</v>
      </c>
      <c r="J85" s="157">
        <f t="shared" si="17"/>
        <v>-2.8745146890573659E-2</v>
      </c>
      <c r="K85" s="163">
        <f>VLOOKUP($C85,'2025'!$C$205:$U$392,VLOOKUP($L$4,Master!$D$9:$G$20,4,FALSE),FALSE)</f>
        <v>1580547.209999999</v>
      </c>
      <c r="L85" s="164">
        <f>VLOOKUP($C85,'2025'!$C$8:$U$195,VLOOKUP($L$4,Master!$D$9:$G$20,4,FALSE),FALSE)</f>
        <v>2513252.4299999997</v>
      </c>
      <c r="M85" s="155">
        <f t="shared" si="18"/>
        <v>1.5901153816215343</v>
      </c>
      <c r="N85" s="155">
        <f t="shared" si="19"/>
        <v>3.0933479759252645E-4</v>
      </c>
      <c r="O85" s="156">
        <f t="shared" si="20"/>
        <v>932705.22000000067</v>
      </c>
      <c r="P85" s="157">
        <f t="shared" si="21"/>
        <v>0.59011538162153421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IFERROR(VLOOKUP($C86,'2025'!$C$205:$U$392,19,FALSE),0)</f>
        <v>6334629.0999999996</v>
      </c>
      <c r="F86" s="153">
        <f>IFERROR(VLOOKUP($C86,'2025'!$C$8:$U$195,19,FALSE),0)</f>
        <v>5726691.0100000007</v>
      </c>
      <c r="G86" s="154">
        <f t="shared" si="14"/>
        <v>0.90402941034069395</v>
      </c>
      <c r="H86" s="155">
        <f t="shared" si="15"/>
        <v>7.0484953413664508E-4</v>
      </c>
      <c r="I86" s="156">
        <f t="shared" si="16"/>
        <v>-607938.08999999892</v>
      </c>
      <c r="J86" s="157">
        <f t="shared" si="17"/>
        <v>-9.5970589659306008E-2</v>
      </c>
      <c r="K86" s="163">
        <f>VLOOKUP($C86,'2025'!$C$205:$U$392,VLOOKUP($L$4,Master!$D$9:$G$20,4,FALSE),FALSE)</f>
        <v>683126.94</v>
      </c>
      <c r="L86" s="164">
        <f>VLOOKUP($C86,'2025'!$C$8:$U$195,VLOOKUP($L$4,Master!$D$9:$G$20,4,FALSE),FALSE)</f>
        <v>841683.9</v>
      </c>
      <c r="M86" s="155">
        <f t="shared" si="18"/>
        <v>1.2321046802809448</v>
      </c>
      <c r="N86" s="155">
        <f t="shared" si="19"/>
        <v>1.0359568968700384E-4</v>
      </c>
      <c r="O86" s="156">
        <f t="shared" si="20"/>
        <v>158556.96000000008</v>
      </c>
      <c r="P86" s="157">
        <f t="shared" si="21"/>
        <v>0.23210468028094469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IFERROR(VLOOKUP($C87,'2025'!$C$205:$U$392,19,FALSE),0)</f>
        <v>6703900.4400000004</v>
      </c>
      <c r="F87" s="148">
        <f>IFERROR(VLOOKUP($C87,'2025'!$C$8:$U$195,19,FALSE),0)</f>
        <v>5431418.6900000004</v>
      </c>
      <c r="G87" s="149">
        <f t="shared" si="14"/>
        <v>0.81018785088043466</v>
      </c>
      <c r="H87" s="150">
        <f t="shared" si="15"/>
        <v>6.6850698364247306E-4</v>
      </c>
      <c r="I87" s="148">
        <f t="shared" si="16"/>
        <v>-1272481.75</v>
      </c>
      <c r="J87" s="151">
        <f t="shared" si="17"/>
        <v>-0.18981214911956537</v>
      </c>
      <c r="K87" s="147">
        <f>VLOOKUP($C87,'2025'!$C$205:$U$392,VLOOKUP($L$4,Master!$D$9:$G$20,4,FALSE),FALSE)</f>
        <v>897047.96999999986</v>
      </c>
      <c r="L87" s="148">
        <f>VLOOKUP($C87,'2025'!$C$8:$U$195,VLOOKUP($L$4,Master!$D$9:$G$20,4,FALSE),FALSE)</f>
        <v>580687.41999999993</v>
      </c>
      <c r="M87" s="150">
        <f t="shared" si="18"/>
        <v>0.64733151338606787</v>
      </c>
      <c r="N87" s="150">
        <f t="shared" si="19"/>
        <v>7.1471859884057249E-5</v>
      </c>
      <c r="O87" s="148">
        <f t="shared" si="20"/>
        <v>-316360.54999999993</v>
      </c>
      <c r="P87" s="151">
        <f t="shared" si="21"/>
        <v>-0.35266848661393213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IFERROR(VLOOKUP($C88,'2025'!$C$205:$U$392,19,FALSE),0)</f>
        <v>0</v>
      </c>
      <c r="F88" s="153">
        <f>IFERROR(VLOOKUP($C88,'2025'!$C$8:$U$195,19,FALSE),0)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VLOOKUP($C88,'2025'!$C$205:$U$392,VLOOKUP($L$4,Master!$D$9:$G$20,4,FALSE),FALSE)</f>
        <v>0</v>
      </c>
      <c r="L88" s="164">
        <f>VLOOKUP($C88,'2025'!$C$8:$U$195,VLOOKUP($L$4,Master!$D$9:$G$20,4,FALSE),FALSE)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IFERROR(VLOOKUP($C89,'2025'!$C$205:$U$392,19,FALSE),0)</f>
        <v>6201246.3700000001</v>
      </c>
      <c r="F89" s="153">
        <f>IFERROR(VLOOKUP($C89,'2025'!$C$8:$U$195,19,FALSE),0)</f>
        <v>4977383.8499999996</v>
      </c>
      <c r="G89" s="154">
        <f t="shared" si="14"/>
        <v>0.80264249362503548</v>
      </c>
      <c r="H89" s="155">
        <f t="shared" si="15"/>
        <v>6.1262370918310825E-4</v>
      </c>
      <c r="I89" s="156">
        <f t="shared" si="16"/>
        <v>-1223862.5200000005</v>
      </c>
      <c r="J89" s="157">
        <f t="shared" si="17"/>
        <v>-0.19735750637496449</v>
      </c>
      <c r="K89" s="163">
        <f>VLOOKUP($C89,'2025'!$C$205:$U$392,VLOOKUP($L$4,Master!$D$9:$G$20,4,FALSE),FALSE)</f>
        <v>829108.95999999985</v>
      </c>
      <c r="L89" s="164">
        <f>VLOOKUP($C89,'2025'!$C$8:$U$195,VLOOKUP($L$4,Master!$D$9:$G$20,4,FALSE),FALSE)</f>
        <v>529480.5199999999</v>
      </c>
      <c r="M89" s="155">
        <f t="shared" si="18"/>
        <v>0.63861391631806752</v>
      </c>
      <c r="N89" s="155">
        <f t="shared" si="19"/>
        <v>6.5169239479611542E-5</v>
      </c>
      <c r="O89" s="156">
        <f t="shared" si="20"/>
        <v>-299628.43999999994</v>
      </c>
      <c r="P89" s="157">
        <f t="shared" si="21"/>
        <v>-0.36138608368193248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IFERROR(VLOOKUP($C90,'2025'!$C$205:$U$392,19,FALSE),0)</f>
        <v>0</v>
      </c>
      <c r="F90" s="153">
        <f>IFERROR(VLOOKUP($C90,'2025'!$C$8:$U$195,19,FALSE),0)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VLOOKUP($C90,'2025'!$C$205:$U$392,VLOOKUP($L$4,Master!$D$9:$G$20,4,FALSE),FALSE)</f>
        <v>0</v>
      </c>
      <c r="L90" s="164">
        <f>VLOOKUP($C90,'2025'!$C$8:$U$195,VLOOKUP($L$4,Master!$D$9:$G$20,4,FALSE),FALSE)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IFERROR(VLOOKUP($C91,'2025'!$C$205:$U$392,19,FALSE),0)</f>
        <v>0</v>
      </c>
      <c r="F91" s="153">
        <f>IFERROR(VLOOKUP($C91,'2025'!$C$8:$U$195,19,FALSE),0)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VLOOKUP($C91,'2025'!$C$205:$U$392,VLOOKUP($L$4,Master!$D$9:$G$20,4,FALSE),FALSE)</f>
        <v>0</v>
      </c>
      <c r="L91" s="164">
        <f>VLOOKUP($C91,'2025'!$C$8:$U$195,VLOOKUP($L$4,Master!$D$9:$G$20,4,FALSE),FALSE)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IFERROR(VLOOKUP($C92,'2025'!$C$205:$U$392,19,FALSE),0)</f>
        <v>0</v>
      </c>
      <c r="F92" s="153">
        <f>IFERROR(VLOOKUP($C92,'2025'!$C$8:$U$195,19,FALSE),0)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VLOOKUP($C92,'2025'!$C$205:$U$392,VLOOKUP($L$4,Master!$D$9:$G$20,4,FALSE),FALSE)</f>
        <v>0</v>
      </c>
      <c r="L92" s="164">
        <f>VLOOKUP($C92,'2025'!$C$8:$U$195,VLOOKUP($L$4,Master!$D$9:$G$20,4,FALSE),FALSE)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IFERROR(VLOOKUP($C93,'2025'!$C$205:$U$392,19,FALSE),0)</f>
        <v>0</v>
      </c>
      <c r="F93" s="153">
        <f>IFERROR(VLOOKUP($C93,'2025'!$C$8:$U$195,19,FALSE),0)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VLOOKUP($C93,'2025'!$C$205:$U$392,VLOOKUP($L$4,Master!$D$9:$G$20,4,FALSE),FALSE)</f>
        <v>0</v>
      </c>
      <c r="L93" s="164">
        <f>VLOOKUP($C93,'2025'!$C$8:$U$195,VLOOKUP($L$4,Master!$D$9:$G$20,4,FALSE),FALSE)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IFERROR(VLOOKUP($C94,'2025'!$C$205:$U$392,19,FALSE),0)</f>
        <v>502654.07</v>
      </c>
      <c r="F94" s="153">
        <f>IFERROR(VLOOKUP($C94,'2025'!$C$8:$U$195,19,FALSE),0)</f>
        <v>454034.84000000008</v>
      </c>
      <c r="G94" s="154">
        <f t="shared" si="14"/>
        <v>0.90327497000074042</v>
      </c>
      <c r="H94" s="155">
        <f t="shared" si="15"/>
        <v>5.5883274459364666E-5</v>
      </c>
      <c r="I94" s="156">
        <f t="shared" si="16"/>
        <v>-48619.229999999923</v>
      </c>
      <c r="J94" s="157">
        <f t="shared" si="17"/>
        <v>-9.6725029999259582E-2</v>
      </c>
      <c r="K94" s="163">
        <f>VLOOKUP($C94,'2025'!$C$205:$U$392,VLOOKUP($L$4,Master!$D$9:$G$20,4,FALSE),FALSE)</f>
        <v>67939.009999999995</v>
      </c>
      <c r="L94" s="164">
        <f>VLOOKUP($C94,'2025'!$C$8:$U$195,VLOOKUP($L$4,Master!$D$9:$G$20,4,FALSE),FALSE)</f>
        <v>51206.9</v>
      </c>
      <c r="M94" s="155">
        <f t="shared" si="18"/>
        <v>0.7537186661978148</v>
      </c>
      <c r="N94" s="155">
        <f t="shared" si="19"/>
        <v>6.3026204044457031E-6</v>
      </c>
      <c r="O94" s="156">
        <f t="shared" si="20"/>
        <v>-16732.109999999993</v>
      </c>
      <c r="P94" s="157">
        <f t="shared" si="21"/>
        <v>-0.24628133380218514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IFERROR(VLOOKUP($C95,'2025'!$C$205:$U$392,19,FALSE),0)</f>
        <v>10118310.34</v>
      </c>
      <c r="F95" s="148">
        <f>IFERROR(VLOOKUP($C95,'2025'!$C$8:$U$195,19,FALSE),0)</f>
        <v>8990943.7699999977</v>
      </c>
      <c r="G95" s="149">
        <f t="shared" si="14"/>
        <v>0.88858153860499178</v>
      </c>
      <c r="H95" s="150">
        <f t="shared" si="15"/>
        <v>1.106618554531244E-3</v>
      </c>
      <c r="I95" s="148">
        <f t="shared" si="16"/>
        <v>-1127366.5700000022</v>
      </c>
      <c r="J95" s="151">
        <f t="shared" si="17"/>
        <v>-0.11141846139500819</v>
      </c>
      <c r="K95" s="147">
        <f>VLOOKUP($C95,'2025'!$C$205:$U$392,VLOOKUP($L$4,Master!$D$9:$G$20,4,FALSE),FALSE)</f>
        <v>230031.68000000005</v>
      </c>
      <c r="L95" s="148">
        <f>VLOOKUP($C95,'2025'!$C$8:$U$195,VLOOKUP($L$4,Master!$D$9:$G$20,4,FALSE),FALSE)</f>
        <v>291664.52</v>
      </c>
      <c r="M95" s="150">
        <f t="shared" si="18"/>
        <v>1.2679319648493632</v>
      </c>
      <c r="N95" s="150">
        <f t="shared" si="19"/>
        <v>3.5898497175280323E-5</v>
      </c>
      <c r="O95" s="148">
        <f t="shared" si="20"/>
        <v>61632.839999999967</v>
      </c>
      <c r="P95" s="151">
        <f t="shared" si="21"/>
        <v>0.26793196484936316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IFERROR(VLOOKUP($C96,'2025'!$C$205:$U$392,19,FALSE),0)</f>
        <v>10118310.34</v>
      </c>
      <c r="F96" s="153">
        <f>IFERROR(VLOOKUP($C96,'2025'!$C$8:$U$195,19,FALSE),0)</f>
        <v>8990943.7699999977</v>
      </c>
      <c r="G96" s="154">
        <f t="shared" si="14"/>
        <v>0.88858153860499178</v>
      </c>
      <c r="H96" s="155">
        <f t="shared" si="15"/>
        <v>1.106618554531244E-3</v>
      </c>
      <c r="I96" s="156">
        <f t="shared" si="16"/>
        <v>-1127366.5700000022</v>
      </c>
      <c r="J96" s="157">
        <f t="shared" si="17"/>
        <v>-0.11141846139500819</v>
      </c>
      <c r="K96" s="163">
        <f>VLOOKUP($C96,'2025'!$C$205:$U$392,VLOOKUP($L$4,Master!$D$9:$G$20,4,FALSE),FALSE)</f>
        <v>230031.68000000005</v>
      </c>
      <c r="L96" s="164">
        <f>VLOOKUP($C96,'2025'!$C$8:$U$195,VLOOKUP($L$4,Master!$D$9:$G$20,4,FALSE),FALSE)</f>
        <v>291664.52</v>
      </c>
      <c r="M96" s="155">
        <f t="shared" si="18"/>
        <v>1.2679319648493632</v>
      </c>
      <c r="N96" s="155">
        <f t="shared" si="19"/>
        <v>3.5898497175280323E-5</v>
      </c>
      <c r="O96" s="156">
        <f t="shared" si="20"/>
        <v>61632.839999999967</v>
      </c>
      <c r="P96" s="157">
        <f t="shared" si="21"/>
        <v>0.26793196484936316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IFERROR(VLOOKUP($C97,'2025'!$C$205:$U$392,19,FALSE),0)</f>
        <v>16110720.050000003</v>
      </c>
      <c r="F97" s="143">
        <f>IFERROR(VLOOKUP($C97,'2025'!$C$8:$U$195,19,FALSE),0)</f>
        <v>14831410.109999999</v>
      </c>
      <c r="G97" s="144">
        <f t="shared" si="14"/>
        <v>0.92059262801230268</v>
      </c>
      <c r="H97" s="145">
        <f t="shared" si="15"/>
        <v>1.8254717232636282E-3</v>
      </c>
      <c r="I97" s="143">
        <f t="shared" si="16"/>
        <v>-1279309.9400000032</v>
      </c>
      <c r="J97" s="146">
        <f t="shared" si="17"/>
        <v>-7.9407371987697289E-2</v>
      </c>
      <c r="K97" s="142">
        <f>VLOOKUP($C97,'2025'!$C$205:$U$392,VLOOKUP($L$4,Master!$D$9:$G$20,4,FALSE),FALSE)</f>
        <v>2231363.2699999996</v>
      </c>
      <c r="L97" s="143">
        <f>VLOOKUP($C97,'2025'!$C$8:$U$195,VLOOKUP($L$4,Master!$D$9:$G$20,4,FALSE),FALSE)</f>
        <v>1605423.79</v>
      </c>
      <c r="M97" s="145">
        <f t="shared" si="18"/>
        <v>0.71948114033444688</v>
      </c>
      <c r="N97" s="145">
        <f t="shared" si="19"/>
        <v>1.9759791623075315E-4</v>
      </c>
      <c r="O97" s="143">
        <f t="shared" si="20"/>
        <v>-625939.47999999952</v>
      </c>
      <c r="P97" s="146">
        <f t="shared" si="21"/>
        <v>-0.28051885966555307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IFERROR(VLOOKUP($C98,'2025'!$C$205:$U$392,19,FALSE),0)</f>
        <v>0</v>
      </c>
      <c r="F98" s="148">
        <f>IFERROR(VLOOKUP($C98,'2025'!$C$8:$U$195,19,FALSE),0)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VLOOKUP($C98,'2025'!$C$205:$U$392,VLOOKUP($L$4,Master!$D$9:$G$20,4,FALSE),FALSE)</f>
        <v>0</v>
      </c>
      <c r="L98" s="148">
        <f>VLOOKUP($C98,'2025'!$C$8:$U$195,VLOOKUP($L$4,Master!$D$9:$G$20,4,FALSE),FALSE)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IFERROR(VLOOKUP($C99,'2025'!$C$205:$U$392,19,FALSE),0)</f>
        <v>0</v>
      </c>
      <c r="F99" s="153">
        <f>IFERROR(VLOOKUP($C99,'2025'!$C$8:$U$195,19,FALSE),0)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VLOOKUP($C99,'2025'!$C$205:$U$392,VLOOKUP($L$4,Master!$D$9:$G$20,4,FALSE),FALSE)</f>
        <v>0</v>
      </c>
      <c r="L99" s="164">
        <f>VLOOKUP($C99,'2025'!$C$8:$U$195,VLOOKUP($L$4,Master!$D$9:$G$20,4,FALSE),FALSE)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IFERROR(VLOOKUP($C100,'2025'!$C$205:$U$392,19,FALSE),0)</f>
        <v>0</v>
      </c>
      <c r="F100" s="148">
        <f>IFERROR(VLOOKUP($C100,'2025'!$C$8:$U$195,19,FALSE),0)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VLOOKUP($C100,'2025'!$C$205:$U$392,VLOOKUP($L$4,Master!$D$9:$G$20,4,FALSE),FALSE)</f>
        <v>0</v>
      </c>
      <c r="L100" s="148">
        <f>VLOOKUP($C100,'2025'!$C$8:$U$195,VLOOKUP($L$4,Master!$D$9:$G$20,4,FALSE),FALSE)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IFERROR(VLOOKUP($C101,'2025'!$C$205:$U$392,19,FALSE),0)</f>
        <v>0</v>
      </c>
      <c r="F101" s="153">
        <f>IFERROR(VLOOKUP($C101,'2025'!$C$8:$U$195,19,FALSE),0)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VLOOKUP($C101,'2025'!$C$205:$U$392,VLOOKUP($L$4,Master!$D$9:$G$20,4,FALSE),FALSE)</f>
        <v>0</v>
      </c>
      <c r="L101" s="164">
        <f>VLOOKUP($C101,'2025'!$C$8:$U$195,VLOOKUP($L$4,Master!$D$9:$G$20,4,FALSE),FALSE)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IFERROR(VLOOKUP($C102,'2025'!$C$205:$U$392,19,FALSE),0)</f>
        <v>0</v>
      </c>
      <c r="F102" s="148">
        <f>IFERROR(VLOOKUP($C102,'2025'!$C$8:$U$195,19,FALSE),0)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VLOOKUP($C102,'2025'!$C$205:$U$392,VLOOKUP($L$4,Master!$D$9:$G$20,4,FALSE),FALSE)</f>
        <v>0</v>
      </c>
      <c r="L102" s="148">
        <f>VLOOKUP($C102,'2025'!$C$8:$U$195,VLOOKUP($L$4,Master!$D$9:$G$20,4,FALSE),FALSE)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IFERROR(VLOOKUP($C103,'2025'!$C$205:$U$392,19,FALSE),0)</f>
        <v>0</v>
      </c>
      <c r="F103" s="153">
        <f>IFERROR(VLOOKUP($C103,'2025'!$C$8:$U$195,19,FALSE),0)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VLOOKUP($C103,'2025'!$C$205:$U$392,VLOOKUP($L$4,Master!$D$9:$G$20,4,FALSE),FALSE)</f>
        <v>0</v>
      </c>
      <c r="L103" s="164">
        <f>VLOOKUP($C103,'2025'!$C$8:$U$195,VLOOKUP($L$4,Master!$D$9:$G$20,4,FALSE),FALSE)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IFERROR(VLOOKUP($C104,'2025'!$C$205:$U$392,19,FALSE),0)</f>
        <v>0</v>
      </c>
      <c r="F104" s="148">
        <f>IFERROR(VLOOKUP($C104,'2025'!$C$8:$U$195,19,FALSE),0)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VLOOKUP($C104,'2025'!$C$205:$U$392,VLOOKUP($L$4,Master!$D$9:$G$20,4,FALSE),FALSE)</f>
        <v>0</v>
      </c>
      <c r="L104" s="148">
        <f>VLOOKUP($C104,'2025'!$C$8:$U$195,VLOOKUP($L$4,Master!$D$9:$G$20,4,FALSE),FALSE)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IFERROR(VLOOKUP($C105,'2025'!$C$205:$U$392,19,FALSE),0)</f>
        <v>0</v>
      </c>
      <c r="F105" s="153">
        <f>IFERROR(VLOOKUP($C105,'2025'!$C$8:$U$195,19,FALSE),0)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VLOOKUP($C105,'2025'!$C$205:$U$392,VLOOKUP($L$4,Master!$D$9:$G$20,4,FALSE),FALSE)</f>
        <v>0</v>
      </c>
      <c r="L105" s="164">
        <f>VLOOKUP($C105,'2025'!$C$8:$U$195,VLOOKUP($L$4,Master!$D$9:$G$20,4,FALSE),FALSE)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IFERROR(VLOOKUP($C106,'2025'!$C$205:$U$392,19,FALSE),0)</f>
        <v>0</v>
      </c>
      <c r="F106" s="148">
        <f>IFERROR(VLOOKUP($C106,'2025'!$C$8:$U$195,19,FALSE),0)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VLOOKUP($C106,'2025'!$C$205:$U$392,VLOOKUP($L$4,Master!$D$9:$G$20,4,FALSE),FALSE)</f>
        <v>0</v>
      </c>
      <c r="L106" s="148">
        <f>VLOOKUP($C106,'2025'!$C$8:$U$195,VLOOKUP($L$4,Master!$D$9:$G$20,4,FALSE),FALSE)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IFERROR(VLOOKUP($C107,'2025'!$C$205:$U$392,19,FALSE),0)</f>
        <v>0</v>
      </c>
      <c r="F107" s="153">
        <f>IFERROR(VLOOKUP($C107,'2025'!$C$8:$U$195,19,FALSE),0)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VLOOKUP($C107,'2025'!$C$205:$U$392,VLOOKUP($L$4,Master!$D$9:$G$20,4,FALSE),FALSE)</f>
        <v>0</v>
      </c>
      <c r="L107" s="164">
        <f>VLOOKUP($C107,'2025'!$C$8:$U$195,VLOOKUP($L$4,Master!$D$9:$G$20,4,FALSE),FALSE)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IFERROR(VLOOKUP($C108,'2025'!$C$205:$U$392,19,FALSE),0)</f>
        <v>16110720.050000003</v>
      </c>
      <c r="F108" s="148">
        <f>IFERROR(VLOOKUP($C108,'2025'!$C$8:$U$195,19,FALSE),0)</f>
        <v>14831410.109999999</v>
      </c>
      <c r="G108" s="149">
        <f t="shared" si="14"/>
        <v>0.92059262801230268</v>
      </c>
      <c r="H108" s="150">
        <f t="shared" si="15"/>
        <v>1.8254717232636282E-3</v>
      </c>
      <c r="I108" s="148">
        <f t="shared" si="16"/>
        <v>-1279309.9400000032</v>
      </c>
      <c r="J108" s="151">
        <f t="shared" si="17"/>
        <v>-7.9407371987697289E-2</v>
      </c>
      <c r="K108" s="147">
        <f>VLOOKUP($C108,'2025'!$C$205:$U$392,VLOOKUP($L$4,Master!$D$9:$G$20,4,FALSE),FALSE)</f>
        <v>2231363.2699999996</v>
      </c>
      <c r="L108" s="148">
        <f>VLOOKUP($C108,'2025'!$C$8:$U$195,VLOOKUP($L$4,Master!$D$9:$G$20,4,FALSE),FALSE)</f>
        <v>1605423.79</v>
      </c>
      <c r="M108" s="150">
        <f t="shared" si="18"/>
        <v>0.71948114033444688</v>
      </c>
      <c r="N108" s="150">
        <f t="shared" si="19"/>
        <v>1.9759791623075315E-4</v>
      </c>
      <c r="O108" s="148">
        <f t="shared" si="20"/>
        <v>-625939.47999999952</v>
      </c>
      <c r="P108" s="151">
        <f t="shared" si="21"/>
        <v>-0.28051885966555307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IFERROR(VLOOKUP($C109,'2025'!$C$205:$U$392,19,FALSE),0)</f>
        <v>16110720.050000003</v>
      </c>
      <c r="F109" s="153">
        <f>IFERROR(VLOOKUP($C109,'2025'!$C$8:$U$195,19,FALSE),0)</f>
        <v>14831410.109999999</v>
      </c>
      <c r="G109" s="154">
        <f t="shared" si="14"/>
        <v>0.92059262801230268</v>
      </c>
      <c r="H109" s="155">
        <f t="shared" si="15"/>
        <v>1.8254717232636282E-3</v>
      </c>
      <c r="I109" s="156">
        <f t="shared" si="16"/>
        <v>-1279309.9400000032</v>
      </c>
      <c r="J109" s="157">
        <f t="shared" si="17"/>
        <v>-7.9407371987697289E-2</v>
      </c>
      <c r="K109" s="163">
        <f>VLOOKUP($C109,'2025'!$C$205:$U$392,VLOOKUP($L$4,Master!$D$9:$G$20,4,FALSE),FALSE)</f>
        <v>2231363.2699999996</v>
      </c>
      <c r="L109" s="164">
        <f>VLOOKUP($C109,'2025'!$C$8:$U$195,VLOOKUP($L$4,Master!$D$9:$G$20,4,FALSE),FALSE)</f>
        <v>1605423.79</v>
      </c>
      <c r="M109" s="155">
        <f t="shared" si="18"/>
        <v>0.71948114033444688</v>
      </c>
      <c r="N109" s="155">
        <f t="shared" si="19"/>
        <v>1.9759791623075315E-4</v>
      </c>
      <c r="O109" s="156">
        <f t="shared" si="20"/>
        <v>-625939.47999999952</v>
      </c>
      <c r="P109" s="157">
        <f t="shared" si="21"/>
        <v>-0.28051885966555307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IFERROR(VLOOKUP($C110,'2025'!$C$205:$U$392,19,FALSE),0)</f>
        <v>6043489.0499999998</v>
      </c>
      <c r="F110" s="143">
        <f>IFERROR(VLOOKUP($C110,'2025'!$C$8:$U$195,19,FALSE),0)</f>
        <v>4810820.87</v>
      </c>
      <c r="G110" s="144">
        <f t="shared" si="14"/>
        <v>0.79603368686504039</v>
      </c>
      <c r="H110" s="145">
        <f t="shared" si="15"/>
        <v>5.9212289315297795E-4</v>
      </c>
      <c r="I110" s="143">
        <f t="shared" si="16"/>
        <v>-1232668.1799999997</v>
      </c>
      <c r="J110" s="146">
        <f t="shared" si="17"/>
        <v>-0.20396631313495964</v>
      </c>
      <c r="K110" s="142">
        <f>VLOOKUP($C110,'2025'!$C$205:$U$392,VLOOKUP($L$4,Master!$D$9:$G$20,4,FALSE),FALSE)</f>
        <v>910019.2699999999</v>
      </c>
      <c r="L110" s="143">
        <f>VLOOKUP($C110,'2025'!$C$8:$U$195,VLOOKUP($L$4,Master!$D$9:$G$20,4,FALSE),FALSE)</f>
        <v>484994.21000000008</v>
      </c>
      <c r="M110" s="145">
        <f t="shared" si="18"/>
        <v>0.53294938468720576</v>
      </c>
      <c r="N110" s="145">
        <f t="shared" si="19"/>
        <v>5.969379915566114E-5</v>
      </c>
      <c r="O110" s="143">
        <f t="shared" si="20"/>
        <v>-425025.05999999982</v>
      </c>
      <c r="P110" s="146">
        <f t="shared" si="21"/>
        <v>-0.46705061531279429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IFERROR(VLOOKUP($C111,'2025'!$C$205:$U$392,19,FALSE),0)</f>
        <v>0</v>
      </c>
      <c r="F111" s="148">
        <f>IFERROR(VLOOKUP($C111,'2025'!$C$8:$U$195,19,FALSE),0)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VLOOKUP($C111,'2025'!$C$205:$U$392,VLOOKUP($L$4,Master!$D$9:$G$20,4,FALSE),FALSE)</f>
        <v>0</v>
      </c>
      <c r="L111" s="148">
        <f>VLOOKUP($C111,'2025'!$C$8:$U$195,VLOOKUP($L$4,Master!$D$9:$G$20,4,FALSE),FALSE)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IFERROR(VLOOKUP($C112,'2025'!$C$205:$U$392,19,FALSE),0)</f>
        <v>0</v>
      </c>
      <c r="F112" s="153">
        <f>IFERROR(VLOOKUP($C112,'2025'!$C$8:$U$195,19,FALSE),0)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VLOOKUP($C112,'2025'!$C$205:$U$392,VLOOKUP($L$4,Master!$D$9:$G$20,4,FALSE),FALSE)</f>
        <v>0</v>
      </c>
      <c r="L112" s="164">
        <f>VLOOKUP($C112,'2025'!$C$8:$U$195,VLOOKUP($L$4,Master!$D$9:$G$20,4,FALSE),FALSE)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IFERROR(VLOOKUP($C113,'2025'!$C$205:$U$392,19,FALSE),0)</f>
        <v>0</v>
      </c>
      <c r="F113" s="148">
        <f>IFERROR(VLOOKUP($C113,'2025'!$C$8:$U$195,19,FALSE),0)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VLOOKUP($C113,'2025'!$C$205:$U$392,VLOOKUP($L$4,Master!$D$9:$G$20,4,FALSE),FALSE)</f>
        <v>0</v>
      </c>
      <c r="L113" s="148">
        <f>VLOOKUP($C113,'2025'!$C$8:$U$195,VLOOKUP($L$4,Master!$D$9:$G$20,4,FALSE),FALSE)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IFERROR(VLOOKUP($C114,'2025'!$C$205:$U$392,19,FALSE),0)</f>
        <v>0</v>
      </c>
      <c r="F114" s="153">
        <f>IFERROR(VLOOKUP($C114,'2025'!$C$8:$U$195,19,FALSE),0)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VLOOKUP($C114,'2025'!$C$205:$U$392,VLOOKUP($L$4,Master!$D$9:$G$20,4,FALSE),FALSE)</f>
        <v>0</v>
      </c>
      <c r="L114" s="164">
        <f>VLOOKUP($C114,'2025'!$C$8:$U$195,VLOOKUP($L$4,Master!$D$9:$G$20,4,FALSE),FALSE)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IFERROR(VLOOKUP($C115,'2025'!$C$205:$U$392,19,FALSE),0)</f>
        <v>0</v>
      </c>
      <c r="F115" s="148">
        <f>IFERROR(VLOOKUP($C115,'2025'!$C$8:$U$195,19,FALSE),0)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VLOOKUP($C115,'2025'!$C$205:$U$392,VLOOKUP($L$4,Master!$D$9:$G$20,4,FALSE),FALSE)</f>
        <v>0</v>
      </c>
      <c r="L115" s="148">
        <f>VLOOKUP($C115,'2025'!$C$8:$U$195,VLOOKUP($L$4,Master!$D$9:$G$20,4,FALSE),FALSE)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IFERROR(VLOOKUP($C116,'2025'!$C$205:$U$392,19,FALSE),0)</f>
        <v>0</v>
      </c>
      <c r="F116" s="153">
        <f>IFERROR(VLOOKUP($C116,'2025'!$C$8:$U$195,19,FALSE),0)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VLOOKUP($C116,'2025'!$C$205:$U$392,VLOOKUP($L$4,Master!$D$9:$G$20,4,FALSE),FALSE)</f>
        <v>0</v>
      </c>
      <c r="L116" s="164">
        <f>VLOOKUP($C116,'2025'!$C$8:$U$195,VLOOKUP($L$4,Master!$D$9:$G$20,4,FALSE),FALSE)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IFERROR(VLOOKUP($C117,'2025'!$C$205:$U$392,19,FALSE),0)</f>
        <v>0</v>
      </c>
      <c r="F117" s="148">
        <f>IFERROR(VLOOKUP($C117,'2025'!$C$8:$U$195,19,FALSE),0)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VLOOKUP($C117,'2025'!$C$205:$U$392,VLOOKUP($L$4,Master!$D$9:$G$20,4,FALSE),FALSE)</f>
        <v>0</v>
      </c>
      <c r="L117" s="148">
        <f>VLOOKUP($C117,'2025'!$C$8:$U$195,VLOOKUP($L$4,Master!$D$9:$G$20,4,FALSE),FALSE)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IFERROR(VLOOKUP($C118,'2025'!$C$205:$U$392,19,FALSE),0)</f>
        <v>0</v>
      </c>
      <c r="F118" s="153">
        <f>IFERROR(VLOOKUP($C118,'2025'!$C$8:$U$195,19,FALSE),0)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VLOOKUP($C118,'2025'!$C$205:$U$392,VLOOKUP($L$4,Master!$D$9:$G$20,4,FALSE),FALSE)</f>
        <v>0</v>
      </c>
      <c r="L118" s="164">
        <f>VLOOKUP($C118,'2025'!$C$8:$U$195,VLOOKUP($L$4,Master!$D$9:$G$20,4,FALSE),FALSE)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IFERROR(VLOOKUP($C119,'2025'!$C$205:$U$392,19,FALSE),0)</f>
        <v>0</v>
      </c>
      <c r="F119" s="148">
        <f>IFERROR(VLOOKUP($C119,'2025'!$C$8:$U$195,19,FALSE),0)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VLOOKUP($C119,'2025'!$C$205:$U$392,VLOOKUP($L$4,Master!$D$9:$G$20,4,FALSE),FALSE)</f>
        <v>0</v>
      </c>
      <c r="L119" s="148">
        <f>VLOOKUP($C119,'2025'!$C$8:$U$195,VLOOKUP($L$4,Master!$D$9:$G$20,4,FALSE),FALSE)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IFERROR(VLOOKUP($C120,'2025'!$C$205:$U$392,19,FALSE),0)</f>
        <v>0</v>
      </c>
      <c r="F120" s="153">
        <f>IFERROR(VLOOKUP($C120,'2025'!$C$8:$U$195,19,FALSE),0)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VLOOKUP($C120,'2025'!$C$205:$U$392,VLOOKUP($L$4,Master!$D$9:$G$20,4,FALSE),FALSE)</f>
        <v>0</v>
      </c>
      <c r="L120" s="164">
        <f>VLOOKUP($C120,'2025'!$C$8:$U$195,VLOOKUP($L$4,Master!$D$9:$G$20,4,FALSE),FALSE)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IFERROR(VLOOKUP($C121,'2025'!$C$205:$U$392,19,FALSE),0)</f>
        <v>6043489.0499999998</v>
      </c>
      <c r="F121" s="148">
        <f>IFERROR(VLOOKUP($C121,'2025'!$C$8:$U$195,19,FALSE),0)</f>
        <v>4810820.87</v>
      </c>
      <c r="G121" s="149">
        <f t="shared" si="14"/>
        <v>0.79603368686504039</v>
      </c>
      <c r="H121" s="150">
        <f t="shared" si="15"/>
        <v>5.9212289315297795E-4</v>
      </c>
      <c r="I121" s="148">
        <f t="shared" si="16"/>
        <v>-1232668.1799999997</v>
      </c>
      <c r="J121" s="151">
        <f t="shared" si="17"/>
        <v>-0.20396631313495964</v>
      </c>
      <c r="K121" s="147">
        <f>VLOOKUP($C121,'2025'!$C$205:$U$392,VLOOKUP($L$4,Master!$D$9:$G$20,4,FALSE),FALSE)</f>
        <v>910019.2699999999</v>
      </c>
      <c r="L121" s="148">
        <f>VLOOKUP($C121,'2025'!$C$8:$U$195,VLOOKUP($L$4,Master!$D$9:$G$20,4,FALSE),FALSE)</f>
        <v>484994.21000000008</v>
      </c>
      <c r="M121" s="150">
        <f t="shared" si="18"/>
        <v>0.53294938468720576</v>
      </c>
      <c r="N121" s="150">
        <f t="shared" si="19"/>
        <v>5.969379915566114E-5</v>
      </c>
      <c r="O121" s="148">
        <f t="shared" si="20"/>
        <v>-425025.05999999982</v>
      </c>
      <c r="P121" s="151">
        <f t="shared" si="21"/>
        <v>-0.46705061531279429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IFERROR(VLOOKUP($C122,'2025'!$C$205:$U$392,19,FALSE),0)</f>
        <v>6043489.0499999998</v>
      </c>
      <c r="F122" s="153">
        <f>IFERROR(VLOOKUP($C122,'2025'!$C$8:$U$195,19,FALSE),0)</f>
        <v>4810820.87</v>
      </c>
      <c r="G122" s="154">
        <f t="shared" si="14"/>
        <v>0.79603368686504039</v>
      </c>
      <c r="H122" s="155">
        <f t="shared" si="15"/>
        <v>5.9212289315297795E-4</v>
      </c>
      <c r="I122" s="156">
        <f t="shared" si="16"/>
        <v>-1232668.1799999997</v>
      </c>
      <c r="J122" s="157">
        <f t="shared" si="17"/>
        <v>-0.20396631313495964</v>
      </c>
      <c r="K122" s="163">
        <f>VLOOKUP($C122,'2025'!$C$205:$U$392,VLOOKUP($L$4,Master!$D$9:$G$20,4,FALSE),FALSE)</f>
        <v>910019.2699999999</v>
      </c>
      <c r="L122" s="164">
        <f>VLOOKUP($C122,'2025'!$C$8:$U$195,VLOOKUP($L$4,Master!$D$9:$G$20,4,FALSE),FALSE)</f>
        <v>484994.21000000008</v>
      </c>
      <c r="M122" s="155">
        <f t="shared" si="18"/>
        <v>0.53294938468720576</v>
      </c>
      <c r="N122" s="155">
        <f t="shared" si="19"/>
        <v>5.969379915566114E-5</v>
      </c>
      <c r="O122" s="156">
        <f t="shared" si="20"/>
        <v>-425025.05999999982</v>
      </c>
      <c r="P122" s="157">
        <f t="shared" si="21"/>
        <v>-0.46705061531279429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IFERROR(VLOOKUP($C123,'2025'!$C$205:$U$392,19,FALSE),0)</f>
        <v>410588938.85000002</v>
      </c>
      <c r="F123" s="143">
        <f>IFERROR(VLOOKUP($C123,'2025'!$C$8:$U$195,19,FALSE),0)</f>
        <v>378655751.17999989</v>
      </c>
      <c r="G123" s="144">
        <f t="shared" si="14"/>
        <v>0.92222589395749344</v>
      </c>
      <c r="H123" s="145">
        <f t="shared" si="15"/>
        <v>4.6605505579282912E-2</v>
      </c>
      <c r="I123" s="143">
        <f t="shared" si="16"/>
        <v>-31933187.670000136</v>
      </c>
      <c r="J123" s="146">
        <f t="shared" si="17"/>
        <v>-7.7774106042506536E-2</v>
      </c>
      <c r="K123" s="142">
        <f>VLOOKUP($C123,'2025'!$C$205:$U$392,VLOOKUP($L$4,Master!$D$9:$G$20,4,FALSE),FALSE)</f>
        <v>45780308.540000021</v>
      </c>
      <c r="L123" s="143">
        <f>VLOOKUP($C123,'2025'!$C$8:$U$195,VLOOKUP($L$4,Master!$D$9:$G$20,4,FALSE),FALSE)</f>
        <v>40354505.469999991</v>
      </c>
      <c r="M123" s="145">
        <f t="shared" si="18"/>
        <v>0.88148172777692624</v>
      </c>
      <c r="N123" s="145">
        <f t="shared" si="19"/>
        <v>4.9668917584649265E-3</v>
      </c>
      <c r="O123" s="143">
        <f t="shared" si="20"/>
        <v>-5425803.0700000301</v>
      </c>
      <c r="P123" s="146">
        <f t="shared" si="21"/>
        <v>-0.11851827222307373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IFERROR(VLOOKUP($C124,'2025'!$C$205:$U$392,19,FALSE),0)</f>
        <v>0</v>
      </c>
      <c r="F124" s="148">
        <f>IFERROR(VLOOKUP($C124,'2025'!$C$8:$U$195,19,FALSE),0)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VLOOKUP($C124,'2025'!$C$205:$U$392,VLOOKUP($L$4,Master!$D$9:$G$20,4,FALSE),FALSE)</f>
        <v>0</v>
      </c>
      <c r="L124" s="148">
        <f>VLOOKUP($C124,'2025'!$C$8:$U$195,VLOOKUP($L$4,Master!$D$9:$G$20,4,FALSE),FALSE)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IFERROR(VLOOKUP($C125,'2025'!$C$205:$U$392,19,FALSE),0)</f>
        <v>0</v>
      </c>
      <c r="F125" s="153">
        <f>IFERROR(VLOOKUP($C125,'2025'!$C$8:$U$195,19,FALSE),0)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VLOOKUP($C125,'2025'!$C$205:$U$392,VLOOKUP($L$4,Master!$D$9:$G$20,4,FALSE),FALSE)</f>
        <v>0</v>
      </c>
      <c r="L125" s="164">
        <f>VLOOKUP($C125,'2025'!$C$8:$U$195,VLOOKUP($L$4,Master!$D$9:$G$20,4,FALSE),FALSE)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IFERROR(VLOOKUP($C126,'2025'!$C$205:$U$392,19,FALSE),0)</f>
        <v>0</v>
      </c>
      <c r="F126" s="153">
        <f>IFERROR(VLOOKUP($C126,'2025'!$C$8:$U$195,19,FALSE),0)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VLOOKUP($C126,'2025'!$C$205:$U$392,VLOOKUP($L$4,Master!$D$9:$G$20,4,FALSE),FALSE)</f>
        <v>0</v>
      </c>
      <c r="L126" s="164">
        <f>VLOOKUP($C126,'2025'!$C$8:$U$195,VLOOKUP($L$4,Master!$D$9:$G$20,4,FALSE),FALSE)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IFERROR(VLOOKUP($C127,'2025'!$C$205:$U$392,19,FALSE),0)</f>
        <v>0</v>
      </c>
      <c r="F127" s="153">
        <f>IFERROR(VLOOKUP($C127,'2025'!$C$8:$U$195,19,FALSE),0)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VLOOKUP($C127,'2025'!$C$205:$U$392,VLOOKUP($L$4,Master!$D$9:$G$20,4,FALSE),FALSE)</f>
        <v>0</v>
      </c>
      <c r="L127" s="164">
        <f>VLOOKUP($C127,'2025'!$C$8:$U$195,VLOOKUP($L$4,Master!$D$9:$G$20,4,FALSE),FALSE)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IFERROR(VLOOKUP($C128,'2025'!$C$205:$U$392,19,FALSE),0)</f>
        <v>0</v>
      </c>
      <c r="F128" s="148">
        <f>IFERROR(VLOOKUP($C128,'2025'!$C$8:$U$195,19,FALSE),0)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VLOOKUP($C128,'2025'!$C$205:$U$392,VLOOKUP($L$4,Master!$D$9:$G$20,4,FALSE),FALSE)</f>
        <v>0</v>
      </c>
      <c r="L128" s="148">
        <f>VLOOKUP($C128,'2025'!$C$8:$U$195,VLOOKUP($L$4,Master!$D$9:$G$20,4,FALSE),FALSE)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IFERROR(VLOOKUP($C129,'2025'!$C$205:$U$392,19,FALSE),0)</f>
        <v>0</v>
      </c>
      <c r="F129" s="153">
        <f>IFERROR(VLOOKUP($C129,'2025'!$C$8:$U$195,19,FALSE),0)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VLOOKUP($C129,'2025'!$C$205:$U$392,VLOOKUP($L$4,Master!$D$9:$G$20,4,FALSE),FALSE)</f>
        <v>0</v>
      </c>
      <c r="L129" s="164">
        <f>VLOOKUP($C129,'2025'!$C$8:$U$195,VLOOKUP($L$4,Master!$D$9:$G$20,4,FALSE),FALSE)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IFERROR(VLOOKUP($C130,'2025'!$C$205:$U$392,19,FALSE),0)</f>
        <v>0</v>
      </c>
      <c r="F130" s="153">
        <f>IFERROR(VLOOKUP($C130,'2025'!$C$8:$U$195,19,FALSE),0)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VLOOKUP($C130,'2025'!$C$205:$U$392,VLOOKUP($L$4,Master!$D$9:$G$20,4,FALSE),FALSE)</f>
        <v>0</v>
      </c>
      <c r="L130" s="164">
        <f>VLOOKUP($C130,'2025'!$C$8:$U$195,VLOOKUP($L$4,Master!$D$9:$G$20,4,FALSE),FALSE)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IFERROR(VLOOKUP($C131,'2025'!$C$205:$U$392,19,FALSE),0)</f>
        <v>0</v>
      </c>
      <c r="F131" s="153">
        <f>IFERROR(VLOOKUP($C131,'2025'!$C$8:$U$195,19,FALSE),0)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VLOOKUP($C131,'2025'!$C$205:$U$392,VLOOKUP($L$4,Master!$D$9:$G$20,4,FALSE),FALSE)</f>
        <v>0</v>
      </c>
      <c r="L131" s="164">
        <f>VLOOKUP($C131,'2025'!$C$8:$U$195,VLOOKUP($L$4,Master!$D$9:$G$20,4,FALSE),FALSE)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IFERROR(VLOOKUP($C132,'2025'!$C$205:$U$392,19,FALSE),0)</f>
        <v>0</v>
      </c>
      <c r="F132" s="153">
        <f>IFERROR(VLOOKUP($C132,'2025'!$C$8:$U$195,19,FALSE),0)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VLOOKUP($C132,'2025'!$C$205:$U$392,VLOOKUP($L$4,Master!$D$9:$G$20,4,FALSE),FALSE)</f>
        <v>0</v>
      </c>
      <c r="L132" s="164">
        <f>VLOOKUP($C132,'2025'!$C$8:$U$195,VLOOKUP($L$4,Master!$D$9:$G$20,4,FALSE),FALSE)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IFERROR(VLOOKUP($C133,'2025'!$C$205:$U$392,19,FALSE),0)</f>
        <v>0</v>
      </c>
      <c r="F133" s="148">
        <f>IFERROR(VLOOKUP($C133,'2025'!$C$8:$U$195,19,FALSE),0)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VLOOKUP($C133,'2025'!$C$205:$U$392,VLOOKUP($L$4,Master!$D$9:$G$20,4,FALSE),FALSE)</f>
        <v>0</v>
      </c>
      <c r="L133" s="148">
        <f>VLOOKUP($C133,'2025'!$C$8:$U$195,VLOOKUP($L$4,Master!$D$9:$G$20,4,FALSE),FALSE)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IFERROR(VLOOKUP($C134,'2025'!$C$205:$U$392,19,FALSE),0)</f>
        <v>0</v>
      </c>
      <c r="F134" s="153">
        <f>IFERROR(VLOOKUP($C134,'2025'!$C$8:$U$195,19,FALSE),0)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VLOOKUP($C134,'2025'!$C$205:$U$392,VLOOKUP($L$4,Master!$D$9:$G$20,4,FALSE),FALSE)</f>
        <v>0</v>
      </c>
      <c r="L134" s="164">
        <f>VLOOKUP($C134,'2025'!$C$8:$U$195,VLOOKUP($L$4,Master!$D$9:$G$20,4,FALSE),FALSE)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IFERROR(VLOOKUP($C135,'2025'!$C$205:$U$392,19,FALSE),0)</f>
        <v>0</v>
      </c>
      <c r="F135" s="153">
        <f>IFERROR(VLOOKUP($C135,'2025'!$C$8:$U$195,19,FALSE),0)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VLOOKUP($C135,'2025'!$C$205:$U$392,VLOOKUP($L$4,Master!$D$9:$G$20,4,FALSE),FALSE)</f>
        <v>0</v>
      </c>
      <c r="L135" s="164">
        <f>VLOOKUP($C135,'2025'!$C$8:$U$195,VLOOKUP($L$4,Master!$D$9:$G$20,4,FALSE),FALSE)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IFERROR(VLOOKUP($C136,'2025'!$C$205:$U$392,19,FALSE),0)</f>
        <v>0</v>
      </c>
      <c r="F136" s="153">
        <f>IFERROR(VLOOKUP($C136,'2025'!$C$8:$U$195,19,FALSE),0)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VLOOKUP($C136,'2025'!$C$205:$U$392,VLOOKUP($L$4,Master!$D$9:$G$20,4,FALSE),FALSE)</f>
        <v>0</v>
      </c>
      <c r="L136" s="164">
        <f>VLOOKUP($C136,'2025'!$C$8:$U$195,VLOOKUP($L$4,Master!$D$9:$G$20,4,FALSE),FALSE)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IFERROR(VLOOKUP($C137,'2025'!$C$205:$U$392,19,FALSE),0)</f>
        <v>0</v>
      </c>
      <c r="F137" s="153">
        <f>IFERROR(VLOOKUP($C137,'2025'!$C$8:$U$195,19,FALSE),0)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VLOOKUP($C137,'2025'!$C$205:$U$392,VLOOKUP($L$4,Master!$D$9:$G$20,4,FALSE),FALSE)</f>
        <v>0</v>
      </c>
      <c r="L137" s="164">
        <f>VLOOKUP($C137,'2025'!$C$8:$U$195,VLOOKUP($L$4,Master!$D$9:$G$20,4,FALSE),FALSE)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IFERROR(VLOOKUP($C138,'2025'!$C$205:$U$392,19,FALSE),0)</f>
        <v>390898494.65000004</v>
      </c>
      <c r="F138" s="148">
        <f>IFERROR(VLOOKUP($C138,'2025'!$C$8:$U$195,19,FALSE),0)</f>
        <v>361688538.62999994</v>
      </c>
      <c r="G138" s="149">
        <f t="shared" ref="G138:G196" si="22">IFERROR(F138/E138,0)</f>
        <v>0.92527483113959319</v>
      </c>
      <c r="H138" s="150">
        <f t="shared" ref="H138:H196" si="23">F138/$D$4</f>
        <v>4.4517156157150413E-2</v>
      </c>
      <c r="I138" s="148">
        <f t="shared" ref="I138:I196" si="24">F138-E138</f>
        <v>-29209956.0200001</v>
      </c>
      <c r="J138" s="151">
        <f t="shared" ref="J138:J196" si="25">IFERROR(I138/E138,0)</f>
        <v>-7.4725168860406865E-2</v>
      </c>
      <c r="K138" s="147">
        <f>VLOOKUP($C138,'2025'!$C$205:$U$392,VLOOKUP($L$4,Master!$D$9:$G$20,4,FALSE),FALSE)</f>
        <v>42265746.570000015</v>
      </c>
      <c r="L138" s="148">
        <f>VLOOKUP($C138,'2025'!$C$8:$U$195,VLOOKUP($L$4,Master!$D$9:$G$20,4,FALSE),FALSE)</f>
        <v>39314793.819999993</v>
      </c>
      <c r="M138" s="150">
        <f t="shared" ref="M138:M196" si="26">IFERROR(L138/K138,0)</f>
        <v>0.93018098603528299</v>
      </c>
      <c r="N138" s="150">
        <f t="shared" ref="N138:N196" si="27">L138/$D$4</f>
        <v>4.8389225226777594E-3</v>
      </c>
      <c r="O138" s="148">
        <f t="shared" ref="O138:O196" si="28">L138-K138</f>
        <v>-2950952.7500000224</v>
      </c>
      <c r="P138" s="151">
        <f t="shared" ref="P138:P196" si="29">IFERROR(O138/K138,0)</f>
        <v>-6.9819013964717042E-2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IFERROR(VLOOKUP($C139,'2025'!$C$205:$U$392,19,FALSE),0)</f>
        <v>390898494.65000004</v>
      </c>
      <c r="F139" s="153">
        <f>IFERROR(VLOOKUP($C139,'2025'!$C$8:$U$195,19,FALSE),0)</f>
        <v>361688538.62999994</v>
      </c>
      <c r="G139" s="154">
        <f t="shared" si="22"/>
        <v>0.92527483113959319</v>
      </c>
      <c r="H139" s="155">
        <f t="shared" si="23"/>
        <v>4.4517156157150413E-2</v>
      </c>
      <c r="I139" s="156">
        <f t="shared" si="24"/>
        <v>-29209956.0200001</v>
      </c>
      <c r="J139" s="157">
        <f t="shared" si="25"/>
        <v>-7.4725168860406865E-2</v>
      </c>
      <c r="K139" s="163">
        <f>VLOOKUP($C139,'2025'!$C$205:$U$392,VLOOKUP($L$4,Master!$D$9:$G$20,4,FALSE),FALSE)</f>
        <v>42265746.570000015</v>
      </c>
      <c r="L139" s="164">
        <f>VLOOKUP($C139,'2025'!$C$8:$U$195,VLOOKUP($L$4,Master!$D$9:$G$20,4,FALSE),FALSE)</f>
        <v>39314793.819999993</v>
      </c>
      <c r="M139" s="155">
        <f t="shared" si="26"/>
        <v>0.93018098603528299</v>
      </c>
      <c r="N139" s="155">
        <f t="shared" si="27"/>
        <v>4.8389225226777594E-3</v>
      </c>
      <c r="O139" s="156">
        <f t="shared" si="28"/>
        <v>-2950952.7500000224</v>
      </c>
      <c r="P139" s="157">
        <f t="shared" si="29"/>
        <v>-6.9819013964717042E-2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IFERROR(VLOOKUP($C140,'2025'!$C$205:$U$392,19,FALSE),0)</f>
        <v>11310000.960000001</v>
      </c>
      <c r="F140" s="148">
        <f>IFERROR(VLOOKUP($C140,'2025'!$C$8:$U$195,19,FALSE),0)</f>
        <v>7355801.2699999996</v>
      </c>
      <c r="G140" s="149">
        <f t="shared" si="22"/>
        <v>0.65038025160344448</v>
      </c>
      <c r="H140" s="150">
        <f t="shared" si="23"/>
        <v>9.0536281585781625E-4</v>
      </c>
      <c r="I140" s="148">
        <f t="shared" si="24"/>
        <v>-3954199.6900000013</v>
      </c>
      <c r="J140" s="151">
        <f t="shared" si="25"/>
        <v>-0.34961974839655546</v>
      </c>
      <c r="K140" s="147">
        <f>VLOOKUP($C140,'2025'!$C$205:$U$392,VLOOKUP($L$4,Master!$D$9:$G$20,4,FALSE),FALSE)</f>
        <v>2090467.1300000001</v>
      </c>
      <c r="L140" s="148">
        <f>VLOOKUP($C140,'2025'!$C$8:$U$195,VLOOKUP($L$4,Master!$D$9:$G$20,4,FALSE),FALSE)</f>
        <v>469195</v>
      </c>
      <c r="M140" s="150">
        <f t="shared" si="26"/>
        <v>0.22444505023142841</v>
      </c>
      <c r="N140" s="150">
        <f t="shared" si="27"/>
        <v>5.7749209201570522E-5</v>
      </c>
      <c r="O140" s="148">
        <f t="shared" si="28"/>
        <v>-1621272.1300000001</v>
      </c>
      <c r="P140" s="151">
        <f t="shared" si="29"/>
        <v>-0.77555494976857164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IFERROR(VLOOKUP($C141,'2025'!$C$205:$U$392,19,FALSE),0)</f>
        <v>11310000.960000001</v>
      </c>
      <c r="F141" s="153">
        <f>IFERROR(VLOOKUP($C141,'2025'!$C$8:$U$195,19,FALSE),0)</f>
        <v>7355801.2699999996</v>
      </c>
      <c r="G141" s="154">
        <f t="shared" si="22"/>
        <v>0.65038025160344448</v>
      </c>
      <c r="H141" s="155">
        <f t="shared" si="23"/>
        <v>9.0536281585781625E-4</v>
      </c>
      <c r="I141" s="156">
        <f t="shared" si="24"/>
        <v>-3954199.6900000013</v>
      </c>
      <c r="J141" s="157">
        <f t="shared" si="25"/>
        <v>-0.34961974839655546</v>
      </c>
      <c r="K141" s="163">
        <f>VLOOKUP($C141,'2025'!$C$205:$U$392,VLOOKUP($L$4,Master!$D$9:$G$20,4,FALSE),FALSE)</f>
        <v>2090467.1300000001</v>
      </c>
      <c r="L141" s="164">
        <f>VLOOKUP($C141,'2025'!$C$8:$U$195,VLOOKUP($L$4,Master!$D$9:$G$20,4,FALSE),FALSE)</f>
        <v>469195</v>
      </c>
      <c r="M141" s="155">
        <f t="shared" si="26"/>
        <v>0.22444505023142841</v>
      </c>
      <c r="N141" s="155">
        <f t="shared" si="27"/>
        <v>5.7749209201570522E-5</v>
      </c>
      <c r="O141" s="156">
        <f t="shared" si="28"/>
        <v>-1621272.1300000001</v>
      </c>
      <c r="P141" s="157">
        <f t="shared" si="29"/>
        <v>-0.77555494976857164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IFERROR(VLOOKUP($C142,'2025'!$C$205:$U$392,19,FALSE),0)</f>
        <v>8380443.2399999993</v>
      </c>
      <c r="F142" s="148">
        <f>IFERROR(VLOOKUP($C142,'2025'!$C$8:$U$195,19,FALSE),0)</f>
        <v>9611411.2800000012</v>
      </c>
      <c r="G142" s="149">
        <f t="shared" si="22"/>
        <v>1.146885791687553</v>
      </c>
      <c r="H142" s="150">
        <f t="shared" si="23"/>
        <v>1.1829866062746934E-3</v>
      </c>
      <c r="I142" s="148">
        <f t="shared" si="24"/>
        <v>1230968.0400000019</v>
      </c>
      <c r="J142" s="151">
        <f t="shared" si="25"/>
        <v>0.14688579168755303</v>
      </c>
      <c r="K142" s="147">
        <f>VLOOKUP($C142,'2025'!$C$205:$U$392,VLOOKUP($L$4,Master!$D$9:$G$20,4,FALSE),FALSE)</f>
        <v>1424094.8399999999</v>
      </c>
      <c r="L142" s="148">
        <f>VLOOKUP($C142,'2025'!$C$8:$U$195,VLOOKUP($L$4,Master!$D$9:$G$20,4,FALSE),FALSE)</f>
        <v>570516.65</v>
      </c>
      <c r="M142" s="150">
        <f t="shared" si="26"/>
        <v>0.40061703334308835</v>
      </c>
      <c r="N142" s="150">
        <f t="shared" si="27"/>
        <v>7.0220026585597007E-5</v>
      </c>
      <c r="O142" s="148">
        <f t="shared" si="28"/>
        <v>-853578.18999999983</v>
      </c>
      <c r="P142" s="151">
        <f t="shared" si="29"/>
        <v>-0.5993829666569116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IFERROR(VLOOKUP($C143,'2025'!$C$205:$U$392,19,FALSE),0)</f>
        <v>8380443.2399999993</v>
      </c>
      <c r="F143" s="153">
        <f>IFERROR(VLOOKUP($C143,'2025'!$C$8:$U$195,19,FALSE),0)</f>
        <v>9611411.2800000012</v>
      </c>
      <c r="G143" s="154">
        <f t="shared" si="22"/>
        <v>1.146885791687553</v>
      </c>
      <c r="H143" s="155">
        <f t="shared" si="23"/>
        <v>1.1829866062746934E-3</v>
      </c>
      <c r="I143" s="156">
        <f t="shared" si="24"/>
        <v>1230968.0400000019</v>
      </c>
      <c r="J143" s="157">
        <f t="shared" si="25"/>
        <v>0.14688579168755303</v>
      </c>
      <c r="K143" s="163">
        <f>VLOOKUP($C143,'2025'!$C$205:$U$392,VLOOKUP($L$4,Master!$D$9:$G$20,4,FALSE),FALSE)</f>
        <v>1424094.8399999999</v>
      </c>
      <c r="L143" s="164">
        <f>VLOOKUP($C143,'2025'!$C$8:$U$195,VLOOKUP($L$4,Master!$D$9:$G$20,4,FALSE),FALSE)</f>
        <v>570516.65</v>
      </c>
      <c r="M143" s="155">
        <f t="shared" si="26"/>
        <v>0.40061703334308835</v>
      </c>
      <c r="N143" s="155">
        <f t="shared" si="27"/>
        <v>7.0220026585597007E-5</v>
      </c>
      <c r="O143" s="156">
        <f t="shared" si="28"/>
        <v>-853578.18999999983</v>
      </c>
      <c r="P143" s="157">
        <f t="shared" si="29"/>
        <v>-0.5993829666569116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IFERROR(VLOOKUP($C144,'2025'!$C$205:$U$392,19,FALSE),0)</f>
        <v>49604578.620000035</v>
      </c>
      <c r="F144" s="143">
        <f>IFERROR(VLOOKUP($C144,'2025'!$C$8:$U$195,19,FALSE),0)</f>
        <v>34924505.090000004</v>
      </c>
      <c r="G144" s="144">
        <f t="shared" si="22"/>
        <v>0.7040580942646858</v>
      </c>
      <c r="H144" s="145">
        <f t="shared" si="23"/>
        <v>4.2985593424988006E-3</v>
      </c>
      <c r="I144" s="143">
        <f t="shared" si="24"/>
        <v>-14680073.530000031</v>
      </c>
      <c r="J144" s="146">
        <f t="shared" si="25"/>
        <v>-0.29594190573531415</v>
      </c>
      <c r="K144" s="142">
        <f>VLOOKUP($C144,'2025'!$C$205:$U$392,VLOOKUP($L$4,Master!$D$9:$G$20,4,FALSE),FALSE)</f>
        <v>6453480.6300000092</v>
      </c>
      <c r="L144" s="143">
        <f>VLOOKUP($C144,'2025'!$C$8:$U$195,VLOOKUP($L$4,Master!$D$9:$G$20,4,FALSE),FALSE)</f>
        <v>3561538.66</v>
      </c>
      <c r="M144" s="145">
        <f t="shared" si="26"/>
        <v>0.55187872470611177</v>
      </c>
      <c r="N144" s="145">
        <f t="shared" si="27"/>
        <v>4.3835940527034846E-4</v>
      </c>
      <c r="O144" s="143">
        <f t="shared" si="28"/>
        <v>-2891941.9700000091</v>
      </c>
      <c r="P144" s="146">
        <f t="shared" si="29"/>
        <v>-0.44812127529388818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IFERROR(VLOOKUP($C145,'2025'!$C$205:$U$392,19,FALSE),0)</f>
        <v>11593810.700000001</v>
      </c>
      <c r="F145" s="148">
        <f>IFERROR(VLOOKUP($C145,'2025'!$C$8:$U$195,19,FALSE),0)</f>
        <v>10942093.6</v>
      </c>
      <c r="G145" s="149">
        <f t="shared" si="22"/>
        <v>0.94378749861768907</v>
      </c>
      <c r="H145" s="150">
        <f t="shared" si="23"/>
        <v>1.3467689391608304E-3</v>
      </c>
      <c r="I145" s="148">
        <f t="shared" si="24"/>
        <v>-651717.10000000149</v>
      </c>
      <c r="J145" s="151">
        <f t="shared" si="25"/>
        <v>-5.6212501382310945E-2</v>
      </c>
      <c r="K145" s="147">
        <f>VLOOKUP($C145,'2025'!$C$205:$U$392,VLOOKUP($L$4,Master!$D$9:$G$20,4,FALSE),FALSE)</f>
        <v>546932.03</v>
      </c>
      <c r="L145" s="148">
        <f>VLOOKUP($C145,'2025'!$C$8:$U$195,VLOOKUP($L$4,Master!$D$9:$G$20,4,FALSE),FALSE)</f>
        <v>663966.22</v>
      </c>
      <c r="M145" s="150">
        <f t="shared" si="26"/>
        <v>1.2139830611127309</v>
      </c>
      <c r="N145" s="150">
        <f t="shared" si="27"/>
        <v>8.1721936809974523E-5</v>
      </c>
      <c r="O145" s="148">
        <f t="shared" si="28"/>
        <v>117034.18999999994</v>
      </c>
      <c r="P145" s="151">
        <f t="shared" si="29"/>
        <v>0.21398306111273085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IFERROR(VLOOKUP($C146,'2025'!$C$205:$U$392,19,FALSE),0)</f>
        <v>11593810.700000001</v>
      </c>
      <c r="F146" s="153">
        <f>IFERROR(VLOOKUP($C146,'2025'!$C$8:$U$195,19,FALSE),0)</f>
        <v>10942093.6</v>
      </c>
      <c r="G146" s="154">
        <f t="shared" si="22"/>
        <v>0.94378749861768907</v>
      </c>
      <c r="H146" s="155">
        <f t="shared" si="23"/>
        <v>1.3467689391608304E-3</v>
      </c>
      <c r="I146" s="156">
        <f t="shared" si="24"/>
        <v>-651717.10000000149</v>
      </c>
      <c r="J146" s="157">
        <f t="shared" si="25"/>
        <v>-5.6212501382310945E-2</v>
      </c>
      <c r="K146" s="163">
        <f>VLOOKUP($C146,'2025'!$C$205:$U$392,VLOOKUP($L$4,Master!$D$9:$G$20,4,FALSE),FALSE)</f>
        <v>546932.03</v>
      </c>
      <c r="L146" s="164">
        <f>VLOOKUP($C146,'2025'!$C$8:$U$195,VLOOKUP($L$4,Master!$D$9:$G$20,4,FALSE),FALSE)</f>
        <v>663966.22</v>
      </c>
      <c r="M146" s="155">
        <f t="shared" si="26"/>
        <v>1.2139830611127309</v>
      </c>
      <c r="N146" s="155">
        <f t="shared" si="27"/>
        <v>8.1721936809974523E-5</v>
      </c>
      <c r="O146" s="156">
        <f t="shared" si="28"/>
        <v>117034.18999999994</v>
      </c>
      <c r="P146" s="157">
        <f t="shared" si="29"/>
        <v>0.21398306111273085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IFERROR(VLOOKUP($C147,'2025'!$C$205:$U$392,19,FALSE),0)</f>
        <v>20529295.910000026</v>
      </c>
      <c r="F147" s="148">
        <f>IFERROR(VLOOKUP($C147,'2025'!$C$8:$U$195,19,FALSE),0)</f>
        <v>15399665.070000004</v>
      </c>
      <c r="G147" s="149">
        <f t="shared" si="22"/>
        <v>0.75013118508846044</v>
      </c>
      <c r="H147" s="150">
        <f t="shared" si="23"/>
        <v>1.8954133777247164E-3</v>
      </c>
      <c r="I147" s="148">
        <f t="shared" si="24"/>
        <v>-5129630.8400000222</v>
      </c>
      <c r="J147" s="151">
        <f t="shared" si="25"/>
        <v>-0.24986881491153953</v>
      </c>
      <c r="K147" s="147">
        <f>VLOOKUP($C147,'2025'!$C$205:$U$392,VLOOKUP($L$4,Master!$D$9:$G$20,4,FALSE),FALSE)</f>
        <v>3118792.6200000094</v>
      </c>
      <c r="L147" s="148">
        <f>VLOOKUP($C147,'2025'!$C$8:$U$195,VLOOKUP($L$4,Master!$D$9:$G$20,4,FALSE),FALSE)</f>
        <v>1664072.9400000004</v>
      </c>
      <c r="M147" s="150">
        <f t="shared" si="26"/>
        <v>0.53356319023224941</v>
      </c>
      <c r="N147" s="150">
        <f t="shared" si="27"/>
        <v>2.0481653968761927E-4</v>
      </c>
      <c r="O147" s="148">
        <f t="shared" si="28"/>
        <v>-1454719.680000009</v>
      </c>
      <c r="P147" s="151">
        <f t="shared" si="29"/>
        <v>-0.46643680976775065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IFERROR(VLOOKUP($C148,'2025'!$C$205:$U$392,19,FALSE),0)</f>
        <v>20529295.910000026</v>
      </c>
      <c r="F148" s="153">
        <f>IFERROR(VLOOKUP($C148,'2025'!$C$8:$U$195,19,FALSE),0)</f>
        <v>15399665.070000004</v>
      </c>
      <c r="G148" s="154">
        <f t="shared" si="22"/>
        <v>0.75013118508846044</v>
      </c>
      <c r="H148" s="155">
        <f t="shared" si="23"/>
        <v>1.8954133777247164E-3</v>
      </c>
      <c r="I148" s="156">
        <f t="shared" si="24"/>
        <v>-5129630.8400000222</v>
      </c>
      <c r="J148" s="157">
        <f t="shared" si="25"/>
        <v>-0.24986881491153953</v>
      </c>
      <c r="K148" s="163">
        <f>VLOOKUP($C148,'2025'!$C$205:$U$392,VLOOKUP($L$4,Master!$D$9:$G$20,4,FALSE),FALSE)</f>
        <v>3118792.6200000094</v>
      </c>
      <c r="L148" s="164">
        <f>VLOOKUP($C148,'2025'!$C$8:$U$195,VLOOKUP($L$4,Master!$D$9:$G$20,4,FALSE),FALSE)</f>
        <v>1664072.9400000004</v>
      </c>
      <c r="M148" s="155">
        <f t="shared" si="26"/>
        <v>0.53356319023224941</v>
      </c>
      <c r="N148" s="155">
        <f t="shared" si="27"/>
        <v>2.0481653968761927E-4</v>
      </c>
      <c r="O148" s="156">
        <f t="shared" si="28"/>
        <v>-1454719.680000009</v>
      </c>
      <c r="P148" s="157">
        <f t="shared" si="29"/>
        <v>-0.46643680976775065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IFERROR(VLOOKUP($C149,'2025'!$C$205:$U$392,19,FALSE),0)</f>
        <v>0</v>
      </c>
      <c r="F149" s="148">
        <f>IFERROR(VLOOKUP($C149,'2025'!$C$8:$U$195,19,FALSE),0)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VLOOKUP($C149,'2025'!$C$205:$U$392,VLOOKUP($L$4,Master!$D$9:$G$20,4,FALSE),FALSE)</f>
        <v>0</v>
      </c>
      <c r="L149" s="148">
        <f>VLOOKUP($C149,'2025'!$C$8:$U$195,VLOOKUP($L$4,Master!$D$9:$G$20,4,FALSE),FALSE)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IFERROR(VLOOKUP($C150,'2025'!$C$205:$U$392,19,FALSE),0)</f>
        <v>0</v>
      </c>
      <c r="F150" s="153">
        <f>IFERROR(VLOOKUP($C150,'2025'!$C$8:$U$195,19,FALSE),0)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VLOOKUP($C150,'2025'!$C$205:$U$392,VLOOKUP($L$4,Master!$D$9:$G$20,4,FALSE),FALSE)</f>
        <v>0</v>
      </c>
      <c r="L150" s="164">
        <f>VLOOKUP($C150,'2025'!$C$8:$U$195,VLOOKUP($L$4,Master!$D$9:$G$20,4,FALSE),FALSE)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IFERROR(VLOOKUP($C151,'2025'!$C$205:$U$392,19,FALSE),0)</f>
        <v>0</v>
      </c>
      <c r="F151" s="148">
        <f>IFERROR(VLOOKUP($C151,'2025'!$C$8:$U$195,19,FALSE),0)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VLOOKUP($C151,'2025'!$C$205:$U$392,VLOOKUP($L$4,Master!$D$9:$G$20,4,FALSE),FALSE)</f>
        <v>0</v>
      </c>
      <c r="L151" s="148">
        <f>VLOOKUP($C151,'2025'!$C$8:$U$195,VLOOKUP($L$4,Master!$D$9:$G$20,4,FALSE),FALSE)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IFERROR(VLOOKUP($C152,'2025'!$C$205:$U$392,19,FALSE),0)</f>
        <v>0</v>
      </c>
      <c r="F152" s="153">
        <f>IFERROR(VLOOKUP($C152,'2025'!$C$8:$U$195,19,FALSE),0)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VLOOKUP($C152,'2025'!$C$205:$U$392,VLOOKUP($L$4,Master!$D$9:$G$20,4,FALSE),FALSE)</f>
        <v>0</v>
      </c>
      <c r="L152" s="164">
        <f>VLOOKUP($C152,'2025'!$C$8:$U$195,VLOOKUP($L$4,Master!$D$9:$G$20,4,FALSE),FALSE)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IFERROR(VLOOKUP($C153,'2025'!$C$205:$U$392,19,FALSE),0)</f>
        <v>1901266.2100000002</v>
      </c>
      <c r="F153" s="148">
        <f>IFERROR(VLOOKUP($C153,'2025'!$C$8:$U$195,19,FALSE),0)</f>
        <v>264321.98</v>
      </c>
      <c r="G153" s="149">
        <f t="shared" si="22"/>
        <v>0.13902418220539456</v>
      </c>
      <c r="H153" s="150">
        <f t="shared" si="23"/>
        <v>3.2533137223528251E-5</v>
      </c>
      <c r="I153" s="148">
        <f t="shared" si="24"/>
        <v>-1636944.2300000002</v>
      </c>
      <c r="J153" s="151">
        <f t="shared" si="25"/>
        <v>-0.86097581779460541</v>
      </c>
      <c r="K153" s="147">
        <f>VLOOKUP($C153,'2025'!$C$205:$U$392,VLOOKUP($L$4,Master!$D$9:$G$20,4,FALSE),FALSE)</f>
        <v>545304.08000000007</v>
      </c>
      <c r="L153" s="148">
        <f>VLOOKUP($C153,'2025'!$C$8:$U$195,VLOOKUP($L$4,Master!$D$9:$G$20,4,FALSE),FALSE)</f>
        <v>46310.53</v>
      </c>
      <c r="M153" s="150">
        <f t="shared" si="26"/>
        <v>8.4926065471580534E-2</v>
      </c>
      <c r="N153" s="150">
        <f t="shared" si="27"/>
        <v>5.6999679988184174E-6</v>
      </c>
      <c r="O153" s="148">
        <f t="shared" si="28"/>
        <v>-498993.55000000005</v>
      </c>
      <c r="P153" s="151">
        <f t="shared" si="29"/>
        <v>-0.91507393452841945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IFERROR(VLOOKUP($C154,'2025'!$C$205:$U$392,19,FALSE),0)</f>
        <v>1901266.2100000002</v>
      </c>
      <c r="F154" s="153">
        <f>IFERROR(VLOOKUP($C154,'2025'!$C$8:$U$195,19,FALSE),0)</f>
        <v>264321.98</v>
      </c>
      <c r="G154" s="154">
        <f t="shared" si="22"/>
        <v>0.13902418220539456</v>
      </c>
      <c r="H154" s="155">
        <f t="shared" si="23"/>
        <v>3.2533137223528251E-5</v>
      </c>
      <c r="I154" s="156">
        <f t="shared" si="24"/>
        <v>-1636944.2300000002</v>
      </c>
      <c r="J154" s="157">
        <f t="shared" si="25"/>
        <v>-0.86097581779460541</v>
      </c>
      <c r="K154" s="163">
        <f>VLOOKUP($C154,'2025'!$C$205:$U$392,VLOOKUP($L$4,Master!$D$9:$G$20,4,FALSE),FALSE)</f>
        <v>545304.08000000007</v>
      </c>
      <c r="L154" s="164">
        <f>VLOOKUP($C154,'2025'!$C$8:$U$195,VLOOKUP($L$4,Master!$D$9:$G$20,4,FALSE),FALSE)</f>
        <v>46310.53</v>
      </c>
      <c r="M154" s="155">
        <f t="shared" si="26"/>
        <v>8.4926065471580534E-2</v>
      </c>
      <c r="N154" s="155">
        <f t="shared" si="27"/>
        <v>5.6999679988184174E-6</v>
      </c>
      <c r="O154" s="156">
        <f t="shared" si="28"/>
        <v>-498993.55000000005</v>
      </c>
      <c r="P154" s="157">
        <f t="shared" si="29"/>
        <v>-0.91507393452841945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IFERROR(VLOOKUP($C155,'2025'!$C$205:$U$392,19,FALSE),0)</f>
        <v>15580205.799999997</v>
      </c>
      <c r="F155" s="148">
        <f>IFERROR(VLOOKUP($C155,'2025'!$C$8:$U$195,19,FALSE),0)</f>
        <v>8318424.4399999995</v>
      </c>
      <c r="G155" s="149">
        <f t="shared" si="22"/>
        <v>0.53390979212867662</v>
      </c>
      <c r="H155" s="150">
        <f t="shared" si="23"/>
        <v>1.023843888389725E-3</v>
      </c>
      <c r="I155" s="148">
        <f t="shared" si="24"/>
        <v>-7261781.3599999975</v>
      </c>
      <c r="J155" s="151">
        <f t="shared" si="25"/>
        <v>-0.46609020787132344</v>
      </c>
      <c r="K155" s="147">
        <f>VLOOKUP($C155,'2025'!$C$205:$U$392,VLOOKUP($L$4,Master!$D$9:$G$20,4,FALSE),FALSE)</f>
        <v>2242451.8999999994</v>
      </c>
      <c r="L155" s="148">
        <f>VLOOKUP($C155,'2025'!$C$8:$U$195,VLOOKUP($L$4,Master!$D$9:$G$20,4,FALSE),FALSE)</f>
        <v>1187188.97</v>
      </c>
      <c r="M155" s="150">
        <f t="shared" si="26"/>
        <v>0.52941557854596577</v>
      </c>
      <c r="N155" s="150">
        <f t="shared" si="27"/>
        <v>1.4612096077393626E-4</v>
      </c>
      <c r="O155" s="148">
        <f t="shared" si="28"/>
        <v>-1055262.9299999995</v>
      </c>
      <c r="P155" s="151">
        <f t="shared" si="29"/>
        <v>-0.47058442145403417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IFERROR(VLOOKUP($C156,'2025'!$C$205:$U$392,19,FALSE),0)</f>
        <v>15580205.799999997</v>
      </c>
      <c r="F156" s="153">
        <f>IFERROR(VLOOKUP($C156,'2025'!$C$8:$U$195,19,FALSE),0)</f>
        <v>8318424.4399999995</v>
      </c>
      <c r="G156" s="154">
        <f t="shared" si="22"/>
        <v>0.53390979212867662</v>
      </c>
      <c r="H156" s="155">
        <f t="shared" si="23"/>
        <v>1.023843888389725E-3</v>
      </c>
      <c r="I156" s="156">
        <f t="shared" si="24"/>
        <v>-7261781.3599999975</v>
      </c>
      <c r="J156" s="157">
        <f t="shared" si="25"/>
        <v>-0.46609020787132344</v>
      </c>
      <c r="K156" s="163">
        <f>VLOOKUP($C156,'2025'!$C$205:$U$392,VLOOKUP($L$4,Master!$D$9:$G$20,4,FALSE),FALSE)</f>
        <v>2242451.8999999994</v>
      </c>
      <c r="L156" s="164">
        <f>VLOOKUP($C156,'2025'!$C$8:$U$195,VLOOKUP($L$4,Master!$D$9:$G$20,4,FALSE),FALSE)</f>
        <v>1187188.97</v>
      </c>
      <c r="M156" s="155">
        <f t="shared" si="26"/>
        <v>0.52941557854596577</v>
      </c>
      <c r="N156" s="155">
        <f t="shared" si="27"/>
        <v>1.4612096077393626E-4</v>
      </c>
      <c r="O156" s="156">
        <f t="shared" si="28"/>
        <v>-1055262.9299999995</v>
      </c>
      <c r="P156" s="157">
        <f t="shared" si="29"/>
        <v>-0.47058442145403417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IFERROR(VLOOKUP($C157,'2025'!$C$205:$U$392,19,FALSE),0)</f>
        <v>275152661.69999999</v>
      </c>
      <c r="F157" s="143">
        <f>IFERROR(VLOOKUP($C157,'2025'!$C$8:$U$195,19,FALSE),0)</f>
        <v>273616059.06</v>
      </c>
      <c r="G157" s="144">
        <f t="shared" si="22"/>
        <v>0.99441545420456323</v>
      </c>
      <c r="H157" s="145">
        <f t="shared" si="23"/>
        <v>3.367706611444115E-2</v>
      </c>
      <c r="I157" s="143">
        <f t="shared" si="24"/>
        <v>-1536602.6399999857</v>
      </c>
      <c r="J157" s="146">
        <f t="shared" si="25"/>
        <v>-5.5845457954368238E-3</v>
      </c>
      <c r="K157" s="142">
        <f>VLOOKUP($C157,'2025'!$C$205:$U$392,VLOOKUP($L$4,Master!$D$9:$G$20,4,FALSE),FALSE)</f>
        <v>32404342.77</v>
      </c>
      <c r="L157" s="143">
        <f>VLOOKUP($C157,'2025'!$C$8:$U$195,VLOOKUP($L$4,Master!$D$9:$G$20,4,FALSE),FALSE)</f>
        <v>33058686.609999996</v>
      </c>
      <c r="M157" s="145">
        <f t="shared" si="26"/>
        <v>1.0201930909274848</v>
      </c>
      <c r="N157" s="145">
        <f t="shared" si="27"/>
        <v>4.0689116656615005E-3</v>
      </c>
      <c r="O157" s="143">
        <f t="shared" si="28"/>
        <v>654343.83999999613</v>
      </c>
      <c r="P157" s="146">
        <f t="shared" si="29"/>
        <v>2.0193090927484846E-2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IFERROR(VLOOKUP($C158,'2025'!$C$205:$U$392,19,FALSE),0)</f>
        <v>140535447.94999999</v>
      </c>
      <c r="F158" s="148">
        <f>IFERROR(VLOOKUP($C158,'2025'!$C$8:$U$195,19,FALSE),0)</f>
        <v>147705729.03999999</v>
      </c>
      <c r="G158" s="149">
        <f t="shared" si="22"/>
        <v>1.0510211565451519</v>
      </c>
      <c r="H158" s="150">
        <f t="shared" si="23"/>
        <v>1.8179837906630397E-2</v>
      </c>
      <c r="I158" s="148">
        <f t="shared" si="24"/>
        <v>7170281.0900000036</v>
      </c>
      <c r="J158" s="151">
        <f t="shared" si="25"/>
        <v>5.1021156545151956E-2</v>
      </c>
      <c r="K158" s="147">
        <f>VLOOKUP($C158,'2025'!$C$205:$U$392,VLOOKUP($L$4,Master!$D$9:$G$20,4,FALSE),FALSE)</f>
        <v>16461252.769999996</v>
      </c>
      <c r="L158" s="148">
        <f>VLOOKUP($C158,'2025'!$C$8:$U$195,VLOOKUP($L$4,Master!$D$9:$G$20,4,FALSE),FALSE)</f>
        <v>16302848.719999999</v>
      </c>
      <c r="M158" s="150">
        <f t="shared" si="26"/>
        <v>0.99037715706008222</v>
      </c>
      <c r="N158" s="150">
        <f t="shared" si="27"/>
        <v>2.0065785469001933E-3</v>
      </c>
      <c r="O158" s="148">
        <f t="shared" si="28"/>
        <v>-158404.04999999702</v>
      </c>
      <c r="P158" s="151">
        <f t="shared" si="29"/>
        <v>-9.6228429399178132E-3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IFERROR(VLOOKUP($C159,'2025'!$C$205:$U$392,19,FALSE),0)</f>
        <v>35626926.980000004</v>
      </c>
      <c r="F159" s="153">
        <f>IFERROR(VLOOKUP($C159,'2025'!$C$8:$U$195,19,FALSE),0)</f>
        <v>38235326.089999996</v>
      </c>
      <c r="G159" s="154">
        <f t="shared" si="22"/>
        <v>1.0732142604234229</v>
      </c>
      <c r="H159" s="155">
        <f t="shared" si="23"/>
        <v>4.7060600502172381E-3</v>
      </c>
      <c r="I159" s="156">
        <f t="shared" si="24"/>
        <v>2608399.109999992</v>
      </c>
      <c r="J159" s="157">
        <f t="shared" si="25"/>
        <v>7.3214260423422897E-2</v>
      </c>
      <c r="K159" s="163">
        <f>VLOOKUP($C159,'2025'!$C$205:$U$392,VLOOKUP($L$4,Master!$D$9:$G$20,4,FALSE),FALSE)</f>
        <v>4088966.1300000004</v>
      </c>
      <c r="L159" s="164">
        <f>VLOOKUP($C159,'2025'!$C$8:$U$195,VLOOKUP($L$4,Master!$D$9:$G$20,4,FALSE),FALSE)</f>
        <v>3866009.6100000003</v>
      </c>
      <c r="M159" s="155">
        <f t="shared" si="26"/>
        <v>0.94547362024737536</v>
      </c>
      <c r="N159" s="155">
        <f t="shared" si="27"/>
        <v>4.7583413664504539E-4</v>
      </c>
      <c r="O159" s="156">
        <f t="shared" si="28"/>
        <v>-222956.52000000002</v>
      </c>
      <c r="P159" s="157">
        <f t="shared" si="29"/>
        <v>-5.4526379752624657E-2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IFERROR(VLOOKUP($C160,'2025'!$C$205:$U$392,19,FALSE),0)</f>
        <v>104908520.97</v>
      </c>
      <c r="F160" s="153">
        <f>IFERROR(VLOOKUP($C160,'2025'!$C$8:$U$195,19,FALSE),0)</f>
        <v>109470402.95</v>
      </c>
      <c r="G160" s="154">
        <f t="shared" si="22"/>
        <v>1.0434843798942179</v>
      </c>
      <c r="H160" s="155">
        <f t="shared" si="23"/>
        <v>1.347377785641316E-2</v>
      </c>
      <c r="I160" s="156">
        <f t="shared" si="24"/>
        <v>4561881.9800000042</v>
      </c>
      <c r="J160" s="157">
        <f t="shared" si="25"/>
        <v>4.3484379894217891E-2</v>
      </c>
      <c r="K160" s="163">
        <f>VLOOKUP($C160,'2025'!$C$205:$U$392,VLOOKUP($L$4,Master!$D$9:$G$20,4,FALSE),FALSE)</f>
        <v>12372286.639999995</v>
      </c>
      <c r="L160" s="164">
        <f>VLOOKUP($C160,'2025'!$C$8:$U$195,VLOOKUP($L$4,Master!$D$9:$G$20,4,FALSE),FALSE)</f>
        <v>12436839.109999998</v>
      </c>
      <c r="M160" s="155">
        <f t="shared" si="26"/>
        <v>1.0052175052096919</v>
      </c>
      <c r="N160" s="155">
        <f t="shared" si="27"/>
        <v>1.5307444102551477E-3</v>
      </c>
      <c r="O160" s="156">
        <f t="shared" si="28"/>
        <v>64552.470000002533</v>
      </c>
      <c r="P160" s="157">
        <f t="shared" si="29"/>
        <v>5.2175052096919859E-3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IFERROR(VLOOKUP($C161,'2025'!$C$205:$U$392,19,FALSE),0)</f>
        <v>46848712.350000001</v>
      </c>
      <c r="F161" s="148">
        <f>IFERROR(VLOOKUP($C161,'2025'!$C$8:$U$195,19,FALSE),0)</f>
        <v>46879159.609999992</v>
      </c>
      <c r="G161" s="149">
        <f t="shared" si="22"/>
        <v>1.0006499060160399</v>
      </c>
      <c r="H161" s="150">
        <f t="shared" si="23"/>
        <v>5.7699557657513497E-3</v>
      </c>
      <c r="I161" s="148">
        <f t="shared" si="24"/>
        <v>30447.259999990463</v>
      </c>
      <c r="J161" s="151">
        <f t="shared" si="25"/>
        <v>6.4990601603995767E-4</v>
      </c>
      <c r="K161" s="147">
        <f>VLOOKUP($C161,'2025'!$C$205:$U$392,VLOOKUP($L$4,Master!$D$9:$G$20,4,FALSE),FALSE)</f>
        <v>5537582.5000000009</v>
      </c>
      <c r="L161" s="148">
        <f>VLOOKUP($C161,'2025'!$C$8:$U$195,VLOOKUP($L$4,Master!$D$9:$G$20,4,FALSE),FALSE)</f>
        <v>4832412.5999999996</v>
      </c>
      <c r="M161" s="150">
        <f t="shared" si="26"/>
        <v>0.87265744573557125</v>
      </c>
      <c r="N161" s="150">
        <f t="shared" si="27"/>
        <v>5.947804349699065E-4</v>
      </c>
      <c r="O161" s="148">
        <f t="shared" si="28"/>
        <v>-705169.9000000013</v>
      </c>
      <c r="P161" s="151">
        <f t="shared" si="29"/>
        <v>-0.12734255426442878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IFERROR(VLOOKUP($C162,'2025'!$C$205:$U$392,19,FALSE),0)</f>
        <v>0</v>
      </c>
      <c r="F162" s="153">
        <f>IFERROR(VLOOKUP($C162,'2025'!$C$8:$U$195,19,FALSE),0)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VLOOKUP($C162,'2025'!$C$205:$U$392,VLOOKUP($L$4,Master!$D$9:$G$20,4,FALSE),FALSE)</f>
        <v>0</v>
      </c>
      <c r="L162" s="164">
        <f>VLOOKUP($C162,'2025'!$C$8:$U$195,VLOOKUP($L$4,Master!$D$9:$G$20,4,FALSE),FALSE)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IFERROR(VLOOKUP($C163,'2025'!$C$205:$U$392,19,FALSE),0)</f>
        <v>46848712.350000001</v>
      </c>
      <c r="F163" s="153">
        <f>IFERROR(VLOOKUP($C163,'2025'!$C$8:$U$195,19,FALSE),0)</f>
        <v>46879159.609999992</v>
      </c>
      <c r="G163" s="154">
        <f t="shared" si="22"/>
        <v>1.0006499060160399</v>
      </c>
      <c r="H163" s="155">
        <f t="shared" si="23"/>
        <v>5.7699557657513497E-3</v>
      </c>
      <c r="I163" s="156">
        <f t="shared" si="24"/>
        <v>30447.259999990463</v>
      </c>
      <c r="J163" s="157">
        <f t="shared" si="25"/>
        <v>6.4990601603995767E-4</v>
      </c>
      <c r="K163" s="163">
        <f>VLOOKUP($C163,'2025'!$C$205:$U$392,VLOOKUP($L$4,Master!$D$9:$G$20,4,FALSE),FALSE)</f>
        <v>5537582.5000000009</v>
      </c>
      <c r="L163" s="164">
        <f>VLOOKUP($C163,'2025'!$C$8:$U$195,VLOOKUP($L$4,Master!$D$9:$G$20,4,FALSE),FALSE)</f>
        <v>4832412.5999999996</v>
      </c>
      <c r="M163" s="155">
        <f t="shared" si="26"/>
        <v>0.87265744573557125</v>
      </c>
      <c r="N163" s="155">
        <f t="shared" si="27"/>
        <v>5.947804349699065E-4</v>
      </c>
      <c r="O163" s="156">
        <f t="shared" si="28"/>
        <v>-705169.9000000013</v>
      </c>
      <c r="P163" s="157">
        <f t="shared" si="29"/>
        <v>-0.12734255426442878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IFERROR(VLOOKUP($C164,'2025'!$C$205:$U$392,19,FALSE),0)</f>
        <v>0</v>
      </c>
      <c r="F164" s="148">
        <f>IFERROR(VLOOKUP($C164,'2025'!$C$8:$U$195,19,FALSE),0)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VLOOKUP($C164,'2025'!$C$205:$U$392,VLOOKUP($L$4,Master!$D$9:$G$20,4,FALSE),FALSE)</f>
        <v>0</v>
      </c>
      <c r="L164" s="148">
        <f>VLOOKUP($C164,'2025'!$C$8:$U$195,VLOOKUP($L$4,Master!$D$9:$G$20,4,FALSE),FALSE)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IFERROR(VLOOKUP($C165,'2025'!$C$205:$U$392,19,FALSE),0)</f>
        <v>0</v>
      </c>
      <c r="F165" s="153">
        <f>IFERROR(VLOOKUP($C165,'2025'!$C$8:$U$195,19,FALSE),0)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VLOOKUP($C165,'2025'!$C$205:$U$392,VLOOKUP($L$4,Master!$D$9:$G$20,4,FALSE),FALSE)</f>
        <v>0</v>
      </c>
      <c r="L165" s="164">
        <f>VLOOKUP($C165,'2025'!$C$8:$U$195,VLOOKUP($L$4,Master!$D$9:$G$20,4,FALSE),FALSE)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IFERROR(VLOOKUP($C166,'2025'!$C$205:$U$392,19,FALSE),0)</f>
        <v>37506275.400000006</v>
      </c>
      <c r="F166" s="148">
        <f>IFERROR(VLOOKUP($C166,'2025'!$C$8:$U$195,19,FALSE),0)</f>
        <v>35393764.300000004</v>
      </c>
      <c r="G166" s="149">
        <f t="shared" si="22"/>
        <v>0.94367579618423003</v>
      </c>
      <c r="H166" s="150">
        <f t="shared" si="23"/>
        <v>4.3563164547614072E-3</v>
      </c>
      <c r="I166" s="148">
        <f t="shared" si="24"/>
        <v>-2112511.1000000015</v>
      </c>
      <c r="J166" s="151">
        <f t="shared" si="25"/>
        <v>-5.6324203815770017E-2</v>
      </c>
      <c r="K166" s="147">
        <f>VLOOKUP($C166,'2025'!$C$205:$U$392,VLOOKUP($L$4,Master!$D$9:$G$20,4,FALSE),FALSE)</f>
        <v>4334890.6300000008</v>
      </c>
      <c r="L166" s="148">
        <f>VLOOKUP($C166,'2025'!$C$8:$U$195,VLOOKUP($L$4,Master!$D$9:$G$20,4,FALSE),FALSE)</f>
        <v>6928064.7599999998</v>
      </c>
      <c r="M166" s="150">
        <f t="shared" si="26"/>
        <v>1.5982098168875829</v>
      </c>
      <c r="N166" s="150">
        <f t="shared" si="27"/>
        <v>8.527163784508966E-4</v>
      </c>
      <c r="O166" s="148">
        <f t="shared" si="28"/>
        <v>2593174.129999999</v>
      </c>
      <c r="P166" s="151">
        <f t="shared" si="29"/>
        <v>0.59820981688758279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IFERROR(VLOOKUP($C167,'2025'!$C$205:$U$392,19,FALSE),0)</f>
        <v>37307746.140000008</v>
      </c>
      <c r="F167" s="153">
        <f>IFERROR(VLOOKUP($C167,'2025'!$C$8:$U$195,19,FALSE),0)</f>
        <v>35197441.180000007</v>
      </c>
      <c r="G167" s="154">
        <f t="shared" si="22"/>
        <v>0.94343520640242029</v>
      </c>
      <c r="H167" s="155">
        <f t="shared" si="23"/>
        <v>4.3321527170233987E-3</v>
      </c>
      <c r="I167" s="156">
        <f t="shared" si="24"/>
        <v>-2110304.9600000009</v>
      </c>
      <c r="J167" s="157">
        <f t="shared" si="25"/>
        <v>-5.6564793597579689E-2</v>
      </c>
      <c r="K167" s="163">
        <f>VLOOKUP($C167,'2025'!$C$205:$U$392,VLOOKUP($L$4,Master!$D$9:$G$20,4,FALSE),FALSE)</f>
        <v>4334155.2500000009</v>
      </c>
      <c r="L167" s="164">
        <f>VLOOKUP($C167,'2025'!$C$8:$U$195,VLOOKUP($L$4,Master!$D$9:$G$20,4,FALSE),FALSE)</f>
        <v>6928064.7599999998</v>
      </c>
      <c r="M167" s="155">
        <f t="shared" si="26"/>
        <v>1.5984809865774878</v>
      </c>
      <c r="N167" s="155">
        <f t="shared" si="27"/>
        <v>8.527163784508966E-4</v>
      </c>
      <c r="O167" s="156">
        <f t="shared" si="28"/>
        <v>2593909.5099999988</v>
      </c>
      <c r="P167" s="157">
        <f t="shared" si="29"/>
        <v>0.59848098657748783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IFERROR(VLOOKUP($C168,'2025'!$C$205:$U$392,19,FALSE),0)</f>
        <v>198529.26</v>
      </c>
      <c r="F168" s="153">
        <f>IFERROR(VLOOKUP($C168,'2025'!$C$8:$U$195,19,FALSE),0)</f>
        <v>196323.12</v>
      </c>
      <c r="G168" s="154">
        <f t="shared" si="22"/>
        <v>0.98888758261628529</v>
      </c>
      <c r="H168" s="155">
        <f t="shared" si="23"/>
        <v>2.4163737738008787E-5</v>
      </c>
      <c r="I168" s="156">
        <f t="shared" si="24"/>
        <v>-2206.140000000014</v>
      </c>
      <c r="J168" s="157">
        <f t="shared" si="25"/>
        <v>-1.1112417383714691E-2</v>
      </c>
      <c r="K168" s="163">
        <f>VLOOKUP($C168,'2025'!$C$205:$U$392,VLOOKUP($L$4,Master!$D$9:$G$20,4,FALSE),FALSE)</f>
        <v>735.38</v>
      </c>
      <c r="L168" s="164">
        <f>VLOOKUP($C168,'2025'!$C$8:$U$195,VLOOKUP($L$4,Master!$D$9:$G$20,4,FALSE),FALSE)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-735.38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IFERROR(VLOOKUP($C169,'2025'!$C$205:$U$392,19,FALSE),0)</f>
        <v>0</v>
      </c>
      <c r="F169" s="148">
        <f>IFERROR(VLOOKUP($C169,'2025'!$C$8:$U$195,19,FALSE),0)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VLOOKUP($C169,'2025'!$C$205:$U$392,VLOOKUP($L$4,Master!$D$9:$G$20,4,FALSE),FALSE)</f>
        <v>0</v>
      </c>
      <c r="L169" s="148">
        <f>VLOOKUP($C169,'2025'!$C$8:$U$195,VLOOKUP($L$4,Master!$D$9:$G$20,4,FALSE),FALSE)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IFERROR(VLOOKUP($C170,'2025'!$C$205:$U$392,19,FALSE),0)</f>
        <v>0</v>
      </c>
      <c r="F170" s="153">
        <f>IFERROR(VLOOKUP($C170,'2025'!$C$8:$U$195,19,FALSE),0)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VLOOKUP($C170,'2025'!$C$205:$U$392,VLOOKUP($L$4,Master!$D$9:$G$20,4,FALSE),FALSE)</f>
        <v>0</v>
      </c>
      <c r="L170" s="164">
        <f>VLOOKUP($C170,'2025'!$C$8:$U$195,VLOOKUP($L$4,Master!$D$9:$G$20,4,FALSE),FALSE)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IFERROR(VLOOKUP($C171,'2025'!$C$205:$U$392,19,FALSE),0)</f>
        <v>37210687.080000006</v>
      </c>
      <c r="F171" s="148">
        <f>IFERROR(VLOOKUP($C171,'2025'!$C$8:$U$195,19,FALSE),0)</f>
        <v>30042499.470000003</v>
      </c>
      <c r="G171" s="149">
        <f t="shared" si="22"/>
        <v>0.80736212705266708</v>
      </c>
      <c r="H171" s="150">
        <f t="shared" si="23"/>
        <v>3.697674925843416E-3</v>
      </c>
      <c r="I171" s="148">
        <f t="shared" si="24"/>
        <v>-7168187.6100000031</v>
      </c>
      <c r="J171" s="151">
        <f t="shared" si="25"/>
        <v>-0.19263787294733289</v>
      </c>
      <c r="K171" s="147">
        <f>VLOOKUP($C171,'2025'!$C$205:$U$392,VLOOKUP($L$4,Master!$D$9:$G$20,4,FALSE),FALSE)</f>
        <v>4956906.92</v>
      </c>
      <c r="L171" s="148">
        <f>VLOOKUP($C171,'2025'!$C$8:$U$195,VLOOKUP($L$4,Master!$D$9:$G$20,4,FALSE),FALSE)</f>
        <v>3324383.06</v>
      </c>
      <c r="M171" s="150">
        <f t="shared" si="26"/>
        <v>0.67065674495255601</v>
      </c>
      <c r="N171" s="150">
        <f t="shared" si="27"/>
        <v>4.0916994596723572E-4</v>
      </c>
      <c r="O171" s="148">
        <f t="shared" si="28"/>
        <v>-1632523.8599999999</v>
      </c>
      <c r="P171" s="151">
        <f t="shared" si="29"/>
        <v>-0.32934325504744394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IFERROR(VLOOKUP($C172,'2025'!$C$205:$U$392,19,FALSE),0)</f>
        <v>37210687.080000006</v>
      </c>
      <c r="F172" s="153">
        <f>IFERROR(VLOOKUP($C172,'2025'!$C$8:$U$195,19,FALSE),0)</f>
        <v>30042499.470000003</v>
      </c>
      <c r="G172" s="154">
        <f t="shared" si="22"/>
        <v>0.80736212705266708</v>
      </c>
      <c r="H172" s="155">
        <f t="shared" si="23"/>
        <v>3.697674925843416E-3</v>
      </c>
      <c r="I172" s="156">
        <f t="shared" si="24"/>
        <v>-7168187.6100000031</v>
      </c>
      <c r="J172" s="157">
        <f t="shared" si="25"/>
        <v>-0.19263787294733289</v>
      </c>
      <c r="K172" s="163">
        <f>VLOOKUP($C172,'2025'!$C$205:$U$392,VLOOKUP($L$4,Master!$D$9:$G$20,4,FALSE),FALSE)</f>
        <v>4956906.92</v>
      </c>
      <c r="L172" s="164">
        <f>VLOOKUP($C172,'2025'!$C$8:$U$195,VLOOKUP($L$4,Master!$D$9:$G$20,4,FALSE),FALSE)</f>
        <v>3324383.06</v>
      </c>
      <c r="M172" s="155">
        <f t="shared" si="26"/>
        <v>0.67065674495255601</v>
      </c>
      <c r="N172" s="155">
        <f t="shared" si="27"/>
        <v>4.0916994596723572E-4</v>
      </c>
      <c r="O172" s="156">
        <f t="shared" si="28"/>
        <v>-1632523.8599999999</v>
      </c>
      <c r="P172" s="157">
        <f t="shared" si="29"/>
        <v>-0.32934325504744394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IFERROR(VLOOKUP($C173,'2025'!$C$205:$U$392,19,FALSE),0)</f>
        <v>0</v>
      </c>
      <c r="F173" s="148">
        <f>IFERROR(VLOOKUP($C173,'2025'!$C$8:$U$195,19,FALSE),0)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VLOOKUP($C173,'2025'!$C$205:$U$392,VLOOKUP($L$4,Master!$D$9:$G$20,4,FALSE),FALSE)</f>
        <v>0</v>
      </c>
      <c r="L173" s="148">
        <f>VLOOKUP($C173,'2025'!$C$8:$U$195,VLOOKUP($L$4,Master!$D$9:$G$20,4,FALSE),FALSE)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IFERROR(VLOOKUP($C174,'2025'!$C$205:$U$392,19,FALSE),0)</f>
        <v>0</v>
      </c>
      <c r="F174" s="153">
        <f>IFERROR(VLOOKUP($C174,'2025'!$C$8:$U$195,19,FALSE),0)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VLOOKUP($C174,'2025'!$C$205:$U$392,VLOOKUP($L$4,Master!$D$9:$G$20,4,FALSE),FALSE)</f>
        <v>0</v>
      </c>
      <c r="L174" s="164">
        <f>VLOOKUP($C174,'2025'!$C$8:$U$195,VLOOKUP($L$4,Master!$D$9:$G$20,4,FALSE),FALSE)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IFERROR(VLOOKUP($C175,'2025'!$C$205:$U$392,19,FALSE),0)</f>
        <v>13051538.919999998</v>
      </c>
      <c r="F175" s="148">
        <f>IFERROR(VLOOKUP($C175,'2025'!$C$8:$U$195,19,FALSE),0)</f>
        <v>13594906.640000001</v>
      </c>
      <c r="G175" s="149">
        <f t="shared" si="22"/>
        <v>1.0416324636757857</v>
      </c>
      <c r="H175" s="150">
        <f t="shared" si="23"/>
        <v>1.6732810614545769E-3</v>
      </c>
      <c r="I175" s="148">
        <f t="shared" si="24"/>
        <v>543367.72000000253</v>
      </c>
      <c r="J175" s="151">
        <f t="shared" si="25"/>
        <v>4.1632463675785644E-2</v>
      </c>
      <c r="K175" s="147">
        <f>VLOOKUP($C175,'2025'!$C$205:$U$392,VLOOKUP($L$4,Master!$D$9:$G$20,4,FALSE),FALSE)</f>
        <v>1113709.95</v>
      </c>
      <c r="L175" s="148">
        <f>VLOOKUP($C175,'2025'!$C$8:$U$195,VLOOKUP($L$4,Master!$D$9:$G$20,4,FALSE),FALSE)</f>
        <v>1670977.4700000002</v>
      </c>
      <c r="M175" s="150">
        <f t="shared" si="26"/>
        <v>1.5003704240947118</v>
      </c>
      <c r="N175" s="150">
        <f t="shared" si="27"/>
        <v>2.056663593732692E-4</v>
      </c>
      <c r="O175" s="148">
        <f t="shared" si="28"/>
        <v>557267.52000000025</v>
      </c>
      <c r="P175" s="151">
        <f t="shared" si="29"/>
        <v>0.50037042409471177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IFERROR(VLOOKUP($C176,'2025'!$C$205:$U$392,19,FALSE),0)</f>
        <v>13051538.919999998</v>
      </c>
      <c r="F176" s="153">
        <f>IFERROR(VLOOKUP($C176,'2025'!$C$8:$U$195,19,FALSE),0)</f>
        <v>13594906.640000001</v>
      </c>
      <c r="G176" s="154">
        <f t="shared" si="22"/>
        <v>1.0416324636757857</v>
      </c>
      <c r="H176" s="155">
        <f t="shared" si="23"/>
        <v>1.6732810614545769E-3</v>
      </c>
      <c r="I176" s="156">
        <f t="shared" si="24"/>
        <v>543367.72000000253</v>
      </c>
      <c r="J176" s="157">
        <f t="shared" si="25"/>
        <v>4.1632463675785644E-2</v>
      </c>
      <c r="K176" s="163">
        <f>VLOOKUP($C176,'2025'!$C$205:$U$392,VLOOKUP($L$4,Master!$D$9:$G$20,4,FALSE),FALSE)</f>
        <v>1113709.95</v>
      </c>
      <c r="L176" s="164">
        <f>VLOOKUP($C176,'2025'!$C$8:$U$195,VLOOKUP($L$4,Master!$D$9:$G$20,4,FALSE),FALSE)</f>
        <v>1670977.4700000002</v>
      </c>
      <c r="M176" s="155">
        <f t="shared" si="26"/>
        <v>1.5003704240947118</v>
      </c>
      <c r="N176" s="155">
        <f t="shared" si="27"/>
        <v>2.056663593732692E-4</v>
      </c>
      <c r="O176" s="156">
        <f t="shared" si="28"/>
        <v>557267.52000000025</v>
      </c>
      <c r="P176" s="157">
        <f t="shared" si="29"/>
        <v>0.50037042409471177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IFERROR(VLOOKUP($C177,'2025'!$C$205:$U$392,19,FALSE),0)</f>
        <v>937451744.71000004</v>
      </c>
      <c r="F177" s="143">
        <f>IFERROR(VLOOKUP($C177,'2025'!$C$8:$U$195,19,FALSE),0)</f>
        <v>948587172.13999987</v>
      </c>
      <c r="G177" s="144">
        <f t="shared" si="22"/>
        <v>1.01187840066738</v>
      </c>
      <c r="H177" s="145">
        <f t="shared" si="23"/>
        <v>0.11675350131574087</v>
      </c>
      <c r="I177" s="143">
        <f t="shared" si="24"/>
        <v>11135427.429999828</v>
      </c>
      <c r="J177" s="146">
        <f t="shared" si="25"/>
        <v>1.187840066738002E-2</v>
      </c>
      <c r="K177" s="142">
        <f>VLOOKUP($C177,'2025'!$C$205:$U$392,VLOOKUP($L$4,Master!$D$9:$G$20,4,FALSE),FALSE)</f>
        <v>87615053.659999982</v>
      </c>
      <c r="L177" s="143">
        <f>VLOOKUP($C177,'2025'!$C$8:$U$195,VLOOKUP($L$4,Master!$D$9:$G$20,4,FALSE),FALSE)</f>
        <v>98632387.339999989</v>
      </c>
      <c r="M177" s="145">
        <f t="shared" si="26"/>
        <v>1.1257470402603873</v>
      </c>
      <c r="N177" s="145">
        <f t="shared" si="27"/>
        <v>1.2139818989008823E-2</v>
      </c>
      <c r="O177" s="143">
        <f t="shared" si="28"/>
        <v>11017333.680000007</v>
      </c>
      <c r="P177" s="146">
        <f t="shared" si="29"/>
        <v>0.12574704026038724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IFERROR(VLOOKUP($C178,'2025'!$C$205:$U$392,19,FALSE),0)</f>
        <v>0</v>
      </c>
      <c r="F178" s="148">
        <f>IFERROR(VLOOKUP($C178,'2025'!$C$8:$U$195,19,FALSE),0)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VLOOKUP($C178,'2025'!$C$205:$U$392,VLOOKUP($L$4,Master!$D$9:$G$20,4,FALSE),FALSE)</f>
        <v>0</v>
      </c>
      <c r="L178" s="148">
        <f>VLOOKUP($C178,'2025'!$C$8:$U$195,VLOOKUP($L$4,Master!$D$9:$G$20,4,FALSE),FALSE)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IFERROR(VLOOKUP($C179,'2025'!$C$205:$U$392,19,FALSE),0)</f>
        <v>0</v>
      </c>
      <c r="F179" s="153">
        <f>IFERROR(VLOOKUP($C179,'2025'!$C$8:$U$195,19,FALSE),0)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VLOOKUP($C179,'2025'!$C$205:$U$392,VLOOKUP($L$4,Master!$D$9:$G$20,4,FALSE),FALSE)</f>
        <v>0</v>
      </c>
      <c r="L179" s="164">
        <f>VLOOKUP($C179,'2025'!$C$8:$U$195,VLOOKUP($L$4,Master!$D$9:$G$20,4,FALSE),FALSE)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IFERROR(VLOOKUP($C180,'2025'!$C$205:$U$392,19,FALSE),0)</f>
        <v>0</v>
      </c>
      <c r="F180" s="153">
        <f>IFERROR(VLOOKUP($C180,'2025'!$C$8:$U$195,19,FALSE),0)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VLOOKUP($C180,'2025'!$C$205:$U$392,VLOOKUP($L$4,Master!$D$9:$G$20,4,FALSE),FALSE)</f>
        <v>0</v>
      </c>
      <c r="L180" s="164">
        <f>VLOOKUP($C180,'2025'!$C$8:$U$195,VLOOKUP($L$4,Master!$D$9:$G$20,4,FALSE),FALSE)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IFERROR(VLOOKUP($C181,'2025'!$C$205:$U$392,19,FALSE),0)</f>
        <v>655036310.75</v>
      </c>
      <c r="F181" s="148">
        <f>IFERROR(VLOOKUP($C181,'2025'!$C$8:$U$195,19,FALSE),0)</f>
        <v>664269840.18999994</v>
      </c>
      <c r="G181" s="149">
        <f t="shared" si="22"/>
        <v>1.0140962100702904</v>
      </c>
      <c r="H181" s="150">
        <f t="shared" si="23"/>
        <v>8.1759306828559822E-2</v>
      </c>
      <c r="I181" s="148">
        <f t="shared" si="24"/>
        <v>9233529.439999938</v>
      </c>
      <c r="J181" s="151">
        <f t="shared" si="25"/>
        <v>1.4096210070290272E-2</v>
      </c>
      <c r="K181" s="147">
        <f>VLOOKUP($C181,'2025'!$C$205:$U$392,VLOOKUP($L$4,Master!$D$9:$G$20,4,FALSE),FALSE)</f>
        <v>64344572.890000008</v>
      </c>
      <c r="L181" s="148">
        <f>VLOOKUP($C181,'2025'!$C$8:$U$195,VLOOKUP($L$4,Master!$D$9:$G$20,4,FALSE),FALSE)</f>
        <v>68288553.979999974</v>
      </c>
      <c r="M181" s="150">
        <f t="shared" si="26"/>
        <v>1.0612946968618842</v>
      </c>
      <c r="N181" s="150">
        <f t="shared" si="27"/>
        <v>8.4050554457395319E-3</v>
      </c>
      <c r="O181" s="148">
        <f t="shared" si="28"/>
        <v>3943981.0899999663</v>
      </c>
      <c r="P181" s="151">
        <f t="shared" si="29"/>
        <v>6.1294696861884254E-2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IFERROR(VLOOKUP($C182,'2025'!$C$205:$U$392,19,FALSE),0)</f>
        <v>655036310.75</v>
      </c>
      <c r="F182" s="153">
        <f>IFERROR(VLOOKUP($C182,'2025'!$C$8:$U$195,19,FALSE),0)</f>
        <v>664269840.18999994</v>
      </c>
      <c r="G182" s="154">
        <f t="shared" si="22"/>
        <v>1.0140962100702904</v>
      </c>
      <c r="H182" s="155">
        <f t="shared" si="23"/>
        <v>8.1759306828559822E-2</v>
      </c>
      <c r="I182" s="156">
        <f t="shared" si="24"/>
        <v>9233529.439999938</v>
      </c>
      <c r="J182" s="157">
        <f t="shared" si="25"/>
        <v>1.4096210070290272E-2</v>
      </c>
      <c r="K182" s="163">
        <f>VLOOKUP($C182,'2025'!$C$205:$U$392,VLOOKUP($L$4,Master!$D$9:$G$20,4,FALSE),FALSE)</f>
        <v>64344572.890000008</v>
      </c>
      <c r="L182" s="164">
        <f>VLOOKUP($C182,'2025'!$C$8:$U$195,VLOOKUP($L$4,Master!$D$9:$G$20,4,FALSE),FALSE)</f>
        <v>68288553.979999974</v>
      </c>
      <c r="M182" s="155">
        <f t="shared" si="26"/>
        <v>1.0612946968618842</v>
      </c>
      <c r="N182" s="155">
        <f t="shared" si="27"/>
        <v>8.4050554457395319E-3</v>
      </c>
      <c r="O182" s="156">
        <f t="shared" si="28"/>
        <v>3943981.0899999663</v>
      </c>
      <c r="P182" s="157">
        <f t="shared" si="29"/>
        <v>6.1294696861884254E-2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IFERROR(VLOOKUP($C183,'2025'!$C$205:$U$392,19,FALSE),0)</f>
        <v>0</v>
      </c>
      <c r="F183" s="148">
        <f>IFERROR(VLOOKUP($C183,'2025'!$C$8:$U$195,19,FALSE),0)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VLOOKUP($C183,'2025'!$C$205:$U$392,VLOOKUP($L$4,Master!$D$9:$G$20,4,FALSE),FALSE)</f>
        <v>0</v>
      </c>
      <c r="L183" s="148">
        <f>VLOOKUP($C183,'2025'!$C$8:$U$195,VLOOKUP($L$4,Master!$D$9:$G$20,4,FALSE),FALSE)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IFERROR(VLOOKUP($C184,'2025'!$C$205:$U$392,19,FALSE),0)</f>
        <v>0</v>
      </c>
      <c r="F184" s="153">
        <f>IFERROR(VLOOKUP($C184,'2025'!$C$8:$U$195,19,FALSE),0)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VLOOKUP($C184,'2025'!$C$205:$U$392,VLOOKUP($L$4,Master!$D$9:$G$20,4,FALSE),FALSE)</f>
        <v>0</v>
      </c>
      <c r="L184" s="164">
        <f>VLOOKUP($C184,'2025'!$C$8:$U$195,VLOOKUP($L$4,Master!$D$9:$G$20,4,FALSE),FALSE)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IFERROR(VLOOKUP($C185,'2025'!$C$205:$U$392,19,FALSE),0)</f>
        <v>0</v>
      </c>
      <c r="F185" s="148">
        <f>IFERROR(VLOOKUP($C185,'2025'!$C$8:$U$195,19,FALSE),0)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VLOOKUP($C185,'2025'!$C$205:$U$392,VLOOKUP($L$4,Master!$D$9:$G$20,4,FALSE),FALSE)</f>
        <v>0</v>
      </c>
      <c r="L185" s="148">
        <f>VLOOKUP($C185,'2025'!$C$8:$U$195,VLOOKUP($L$4,Master!$D$9:$G$20,4,FALSE),FALSE)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IFERROR(VLOOKUP($C186,'2025'!$C$205:$U$392,19,FALSE),0)</f>
        <v>0</v>
      </c>
      <c r="F186" s="153">
        <f>IFERROR(VLOOKUP($C186,'2025'!$C$8:$U$195,19,FALSE),0)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VLOOKUP($C186,'2025'!$C$205:$U$392,VLOOKUP($L$4,Master!$D$9:$G$20,4,FALSE),FALSE)</f>
        <v>0</v>
      </c>
      <c r="L186" s="164">
        <f>VLOOKUP($C186,'2025'!$C$8:$U$195,VLOOKUP($L$4,Master!$D$9:$G$20,4,FALSE),FALSE)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IFERROR(VLOOKUP($C187,'2025'!$C$205:$U$392,19,FALSE),0)</f>
        <v>55228779.970000006</v>
      </c>
      <c r="F187" s="148">
        <f>IFERROR(VLOOKUP($C187,'2025'!$C$8:$U$195,19,FALSE),0)</f>
        <v>49265081.669999987</v>
      </c>
      <c r="G187" s="149">
        <f t="shared" si="22"/>
        <v>0.89201828642169045</v>
      </c>
      <c r="H187" s="150">
        <f t="shared" si="23"/>
        <v>6.0636185545312428E-3</v>
      </c>
      <c r="I187" s="148">
        <f t="shared" si="24"/>
        <v>-5963698.3000000194</v>
      </c>
      <c r="J187" s="151">
        <f t="shared" si="25"/>
        <v>-0.10798171357830953</v>
      </c>
      <c r="K187" s="147">
        <f>VLOOKUP($C187,'2025'!$C$205:$U$392,VLOOKUP($L$4,Master!$D$9:$G$20,4,FALSE),FALSE)</f>
        <v>3677971.5200000005</v>
      </c>
      <c r="L187" s="148">
        <f>VLOOKUP($C187,'2025'!$C$8:$U$195,VLOOKUP($L$4,Master!$D$9:$G$20,4,FALSE),FALSE)</f>
        <v>2917615.26</v>
      </c>
      <c r="M187" s="150">
        <f t="shared" si="26"/>
        <v>0.79326749653569895</v>
      </c>
      <c r="N187" s="150">
        <f t="shared" si="27"/>
        <v>3.5910436816128592E-4</v>
      </c>
      <c r="O187" s="148">
        <f t="shared" si="28"/>
        <v>-760356.26000000071</v>
      </c>
      <c r="P187" s="151">
        <f t="shared" si="29"/>
        <v>-0.20673250346430105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IFERROR(VLOOKUP($C188,'2025'!$C$205:$U$392,19,FALSE),0)</f>
        <v>55228779.970000006</v>
      </c>
      <c r="F188" s="153">
        <f>IFERROR(VLOOKUP($C188,'2025'!$C$8:$U$195,19,FALSE),0)</f>
        <v>49265081.669999987</v>
      </c>
      <c r="G188" s="154">
        <f t="shared" si="22"/>
        <v>0.89201828642169045</v>
      </c>
      <c r="H188" s="155">
        <f t="shared" si="23"/>
        <v>6.0636185545312428E-3</v>
      </c>
      <c r="I188" s="156">
        <f t="shared" si="24"/>
        <v>-5963698.3000000194</v>
      </c>
      <c r="J188" s="157">
        <f t="shared" si="25"/>
        <v>-0.10798171357830953</v>
      </c>
      <c r="K188" s="163">
        <f>VLOOKUP($C188,'2025'!$C$205:$U$392,VLOOKUP($L$4,Master!$D$9:$G$20,4,FALSE),FALSE)</f>
        <v>3677971.5200000005</v>
      </c>
      <c r="L188" s="164">
        <f>VLOOKUP($C188,'2025'!$C$8:$U$195,VLOOKUP($L$4,Master!$D$9:$G$20,4,FALSE),FALSE)</f>
        <v>2917615.26</v>
      </c>
      <c r="M188" s="155">
        <f t="shared" si="26"/>
        <v>0.79326749653569895</v>
      </c>
      <c r="N188" s="155">
        <f t="shared" si="27"/>
        <v>3.5910436816128592E-4</v>
      </c>
      <c r="O188" s="156">
        <f t="shared" si="28"/>
        <v>-760356.26000000071</v>
      </c>
      <c r="P188" s="157">
        <f t="shared" si="29"/>
        <v>-0.20673250346430105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IFERROR(VLOOKUP($C189,'2025'!$C$205:$U$392,19,FALSE),0)</f>
        <v>0</v>
      </c>
      <c r="F189" s="148">
        <f>IFERROR(VLOOKUP($C189,'2025'!$C$8:$U$195,19,FALSE),0)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VLOOKUP($C189,'2025'!$C$205:$U$392,VLOOKUP($L$4,Master!$D$9:$G$20,4,FALSE),FALSE)</f>
        <v>0</v>
      </c>
      <c r="L189" s="148">
        <f>VLOOKUP($C189,'2025'!$C$8:$U$195,VLOOKUP($L$4,Master!$D$9:$G$20,4,FALSE),FALSE)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IFERROR(VLOOKUP($C190,'2025'!$C$205:$U$392,19,FALSE),0)</f>
        <v>0</v>
      </c>
      <c r="F190" s="153">
        <f>IFERROR(VLOOKUP($C190,'2025'!$C$8:$U$195,19,FALSE),0)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VLOOKUP($C190,'2025'!$C$205:$U$392,VLOOKUP($L$4,Master!$D$9:$G$20,4,FALSE),FALSE)</f>
        <v>0</v>
      </c>
      <c r="L190" s="164">
        <f>VLOOKUP($C190,'2025'!$C$8:$U$195,VLOOKUP($L$4,Master!$D$9:$G$20,4,FALSE),FALSE)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IFERROR(VLOOKUP($C191,'2025'!$C$205:$U$392,19,FALSE),0)</f>
        <v>368227.21</v>
      </c>
      <c r="F191" s="148">
        <f>IFERROR(VLOOKUP($C191,'2025'!$C$8:$U$195,19,FALSE),0)</f>
        <v>342104.26</v>
      </c>
      <c r="G191" s="149">
        <f t="shared" si="22"/>
        <v>0.92905752402164954</v>
      </c>
      <c r="H191" s="150">
        <f t="shared" si="23"/>
        <v>4.210669440102404E-5</v>
      </c>
      <c r="I191" s="148">
        <f t="shared" si="24"/>
        <v>-26122.950000000012</v>
      </c>
      <c r="J191" s="151">
        <f t="shared" si="25"/>
        <v>-7.0942475978350461E-2</v>
      </c>
      <c r="K191" s="147">
        <f>VLOOKUP($C191,'2025'!$C$205:$U$392,VLOOKUP($L$4,Master!$D$9:$G$20,4,FALSE),FALSE)</f>
        <v>62788.21</v>
      </c>
      <c r="L191" s="148">
        <f>VLOOKUP($C191,'2025'!$C$8:$U$195,VLOOKUP($L$4,Master!$D$9:$G$20,4,FALSE),FALSE)</f>
        <v>45614.53</v>
      </c>
      <c r="M191" s="150">
        <f t="shared" si="26"/>
        <v>0.72648240808266396</v>
      </c>
      <c r="N191" s="150">
        <f t="shared" si="27"/>
        <v>5.6143032973525175E-6</v>
      </c>
      <c r="O191" s="148">
        <f t="shared" si="28"/>
        <v>-17173.68</v>
      </c>
      <c r="P191" s="151">
        <f t="shared" si="29"/>
        <v>-0.2735175919173361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IFERROR(VLOOKUP($C192,'2025'!$C$205:$U$392,19,FALSE),0)</f>
        <v>368227.21</v>
      </c>
      <c r="F192" s="153">
        <f>IFERROR(VLOOKUP($C192,'2025'!$C$8:$U$195,19,FALSE),0)</f>
        <v>342104.26</v>
      </c>
      <c r="G192" s="154">
        <f t="shared" si="22"/>
        <v>0.92905752402164954</v>
      </c>
      <c r="H192" s="155">
        <f t="shared" si="23"/>
        <v>4.210669440102404E-5</v>
      </c>
      <c r="I192" s="156">
        <f t="shared" si="24"/>
        <v>-26122.950000000012</v>
      </c>
      <c r="J192" s="157">
        <f t="shared" si="25"/>
        <v>-7.0942475978350461E-2</v>
      </c>
      <c r="K192" s="163">
        <f>VLOOKUP($C192,'2025'!$C$205:$U$392,VLOOKUP($L$4,Master!$D$9:$G$20,4,FALSE),FALSE)</f>
        <v>62788.21</v>
      </c>
      <c r="L192" s="164">
        <f>VLOOKUP($C192,'2025'!$C$8:$U$195,VLOOKUP($L$4,Master!$D$9:$G$20,4,FALSE),FALSE)</f>
        <v>45614.53</v>
      </c>
      <c r="M192" s="155">
        <f t="shared" si="26"/>
        <v>0.72648240808266396</v>
      </c>
      <c r="N192" s="155">
        <f t="shared" si="27"/>
        <v>5.6143032973525175E-6</v>
      </c>
      <c r="O192" s="156">
        <f t="shared" si="28"/>
        <v>-17173.68</v>
      </c>
      <c r="P192" s="157">
        <f t="shared" si="29"/>
        <v>-0.2735175919173361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IFERROR(VLOOKUP($C193,'2025'!$C$205:$U$392,19,FALSE),0)</f>
        <v>0</v>
      </c>
      <c r="F193" s="148">
        <f>IFERROR(VLOOKUP($C193,'2025'!$C$8:$U$195,19,FALSE),0)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VLOOKUP($C193,'2025'!$C$205:$U$392,VLOOKUP($L$4,Master!$D$9:$G$20,4,FALSE),FALSE)</f>
        <v>0</v>
      </c>
      <c r="L193" s="148">
        <f>VLOOKUP($C193,'2025'!$C$8:$U$195,VLOOKUP($L$4,Master!$D$9:$G$20,4,FALSE),FALSE)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IFERROR(VLOOKUP($C194,'2025'!$C$205:$U$392,19,FALSE),0)</f>
        <v>0</v>
      </c>
      <c r="F194" s="153">
        <f>IFERROR(VLOOKUP($C194,'2025'!$C$8:$U$195,19,FALSE),0)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VLOOKUP($C194,'2025'!$C$205:$U$392,VLOOKUP($L$4,Master!$D$9:$G$20,4,FALSE),FALSE)</f>
        <v>0</v>
      </c>
      <c r="L194" s="164">
        <f>VLOOKUP($C194,'2025'!$C$8:$U$195,VLOOKUP($L$4,Master!$D$9:$G$20,4,FALSE),FALSE)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IFERROR(VLOOKUP($C195,'2025'!$C$205:$U$392,19,FALSE),0)</f>
        <v>226818426.77999991</v>
      </c>
      <c r="F195" s="148">
        <f>IFERROR(VLOOKUP($C195,'2025'!$C$8:$U$195,19,FALSE),0)</f>
        <v>234710146.02000004</v>
      </c>
      <c r="G195" s="149">
        <f t="shared" si="22"/>
        <v>1.0347931133816328</v>
      </c>
      <c r="H195" s="150">
        <f t="shared" si="23"/>
        <v>2.8888469238248803E-2</v>
      </c>
      <c r="I195" s="148">
        <f t="shared" si="24"/>
        <v>7891719.2400001287</v>
      </c>
      <c r="J195" s="151">
        <f t="shared" si="25"/>
        <v>3.4793113381632865E-2</v>
      </c>
      <c r="K195" s="147">
        <f>VLOOKUP($C195,'2025'!$C$205:$U$392,VLOOKUP($L$4,Master!$D$9:$G$20,4,FALSE),FALSE)</f>
        <v>19529721.03999998</v>
      </c>
      <c r="L195" s="148">
        <f>VLOOKUP($C195,'2025'!$C$8:$U$195,VLOOKUP($L$4,Master!$D$9:$G$20,4,FALSE),FALSE)</f>
        <v>27380603.570000008</v>
      </c>
      <c r="M195" s="150">
        <f t="shared" si="26"/>
        <v>1.4019966549404452</v>
      </c>
      <c r="N195" s="150">
        <f t="shared" si="27"/>
        <v>3.3700448718106523E-3</v>
      </c>
      <c r="O195" s="148">
        <f t="shared" si="28"/>
        <v>7850882.5300000273</v>
      </c>
      <c r="P195" s="151">
        <f t="shared" si="29"/>
        <v>0.40199665494044534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IFERROR(VLOOKUP($C196,'2025'!$C$205:$U$392,19,FALSE),0)</f>
        <v>226818426.77999991</v>
      </c>
      <c r="F196" s="159">
        <f>IFERROR(VLOOKUP($C196,'2025'!$C$8:$U$195,19,FALSE),0)</f>
        <v>234710146.02000004</v>
      </c>
      <c r="G196" s="160">
        <f t="shared" si="22"/>
        <v>1.0347931133816328</v>
      </c>
      <c r="H196" s="161">
        <f t="shared" si="23"/>
        <v>2.8888469238248803E-2</v>
      </c>
      <c r="I196" s="159">
        <f t="shared" si="24"/>
        <v>7891719.2400001287</v>
      </c>
      <c r="J196" s="162">
        <f t="shared" si="25"/>
        <v>3.4793113381632865E-2</v>
      </c>
      <c r="K196" s="158">
        <f>VLOOKUP($C196,'2025'!$C$205:$U$392,VLOOKUP($L$4,Master!$D$9:$G$20,4,FALSE),FALSE)</f>
        <v>19529721.03999998</v>
      </c>
      <c r="L196" s="159">
        <f>VLOOKUP($C196,'2025'!$C$8:$U$195,VLOOKUP($L$4,Master!$D$9:$G$20,4,FALSE),FALSE)</f>
        <v>27380603.570000008</v>
      </c>
      <c r="M196" s="161">
        <f t="shared" si="26"/>
        <v>1.4019966549404452</v>
      </c>
      <c r="N196" s="161">
        <f t="shared" si="27"/>
        <v>3.3700448718106523E-3</v>
      </c>
      <c r="O196" s="159">
        <f t="shared" si="28"/>
        <v>7850882.5300000273</v>
      </c>
      <c r="P196" s="162">
        <f t="shared" si="29"/>
        <v>0.40199665494044534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kQg34tyB7MZtDbL4/h4IQAs3xMUlPySWqubt+9qmU5rEqxOvBFr+N8bA0hdz9p7c14RPTLfJCQUiH4ZDGfaiUQ==" saltValue="AAceL4wyW3k+9C3gB97Rk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7" t="s">
        <v>362</v>
      </c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9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80" t="s">
        <v>31</v>
      </c>
      <c r="D7" s="181"/>
      <c r="E7" s="96">
        <v>189010400.75999999</v>
      </c>
      <c r="F7" s="96">
        <v>222514162.72999999</v>
      </c>
      <c r="G7" s="96">
        <v>316844062.02000004</v>
      </c>
      <c r="H7" s="96">
        <v>792654119.20000005</v>
      </c>
      <c r="I7" s="96">
        <v>286138242.70999998</v>
      </c>
      <c r="J7" s="96">
        <v>306684038.70000005</v>
      </c>
      <c r="K7" s="96">
        <v>277474461.08999997</v>
      </c>
      <c r="L7" s="96">
        <v>243005552.75999999</v>
      </c>
      <c r="M7" s="96">
        <v>303769105.68999994</v>
      </c>
      <c r="N7" s="96">
        <v>286339252.07999998</v>
      </c>
      <c r="O7" s="96"/>
      <c r="P7" s="96"/>
      <c r="Q7" s="96">
        <f>SUM(E7:P7)</f>
        <v>3224433397.7400002</v>
      </c>
      <c r="R7" s="97"/>
      <c r="T7" s="95"/>
      <c r="U7" s="96">
        <f>SUM(U8:U195)</f>
        <v>9673300193.2200031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48278160.409999996</v>
      </c>
      <c r="F8" s="135">
        <v>22929276.549999997</v>
      </c>
      <c r="G8" s="135">
        <v>94429062.26000002</v>
      </c>
      <c r="H8" s="135">
        <v>563682977.34000003</v>
      </c>
      <c r="I8" s="135">
        <v>76025898.980000004</v>
      </c>
      <c r="J8" s="135">
        <v>63913876.039999992</v>
      </c>
      <c r="K8" s="135">
        <v>59374167.660000004</v>
      </c>
      <c r="L8" s="135">
        <v>24008885.940000001</v>
      </c>
      <c r="M8" s="135">
        <v>70200785.829999998</v>
      </c>
      <c r="N8" s="135">
        <v>46084011.159999989</v>
      </c>
      <c r="O8" s="135"/>
      <c r="P8" s="135"/>
      <c r="Q8" s="135">
        <f t="shared" ref="Q8:Q70" si="0">SUM(E8:P8)</f>
        <v>1068927102.1700001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1068927102.1700001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43618008.480000004</v>
      </c>
      <c r="F9" s="136">
        <v>18075688.209999997</v>
      </c>
      <c r="G9" s="136">
        <v>67142803.320000008</v>
      </c>
      <c r="H9" s="136">
        <v>526008400.49000007</v>
      </c>
      <c r="I9" s="136">
        <v>62258271.549999997</v>
      </c>
      <c r="J9" s="136">
        <v>50894496.589999996</v>
      </c>
      <c r="K9" s="136">
        <v>49244494.810000002</v>
      </c>
      <c r="L9" s="136">
        <v>19415774.500000004</v>
      </c>
      <c r="M9" s="136">
        <v>45306959.959999993</v>
      </c>
      <c r="N9" s="136">
        <v>26210550.409999993</v>
      </c>
      <c r="O9" s="136"/>
      <c r="P9" s="136"/>
      <c r="Q9" s="136">
        <f t="shared" si="0"/>
        <v>908175448.32000005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908175448.32000005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1191024.1300000001</v>
      </c>
      <c r="F10" s="100">
        <v>2130154.0200000005</v>
      </c>
      <c r="G10" s="100">
        <v>5630597.1799999988</v>
      </c>
      <c r="H10" s="100">
        <v>7285995.2200000007</v>
      </c>
      <c r="I10" s="100">
        <v>4329375.43</v>
      </c>
      <c r="J10" s="100">
        <v>2658690.4599999986</v>
      </c>
      <c r="K10" s="100">
        <v>4063717.2699999996</v>
      </c>
      <c r="L10" s="100">
        <v>2448178.8499999992</v>
      </c>
      <c r="M10" s="100">
        <v>3492276.0999999996</v>
      </c>
      <c r="N10" s="100">
        <v>7649257.4500000011</v>
      </c>
      <c r="O10" s="100"/>
      <c r="P10" s="100"/>
      <c r="Q10" s="100">
        <f t="shared" si="0"/>
        <v>40879266.109999992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40879266.109999992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41578902.68</v>
      </c>
      <c r="F11" s="100">
        <v>14106559.859999999</v>
      </c>
      <c r="G11" s="100">
        <v>59437023.980000004</v>
      </c>
      <c r="H11" s="100">
        <v>516637615.97000003</v>
      </c>
      <c r="I11" s="100">
        <v>56126108.329999998</v>
      </c>
      <c r="J11" s="100">
        <v>46096698.679999992</v>
      </c>
      <c r="K11" s="100">
        <v>42833287.199999996</v>
      </c>
      <c r="L11" s="100">
        <v>14859696.040000005</v>
      </c>
      <c r="M11" s="100">
        <v>39827849.179999992</v>
      </c>
      <c r="N11" s="100">
        <v>15647012.649999995</v>
      </c>
      <c r="O11" s="100"/>
      <c r="P11" s="100"/>
      <c r="Q11" s="100">
        <f t="shared" si="0"/>
        <v>847150754.56999993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847150754.56999993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1838974.3299999994</v>
      </c>
      <c r="G12" s="100">
        <v>2075182.1599999997</v>
      </c>
      <c r="H12" s="100">
        <v>2084789.2999999996</v>
      </c>
      <c r="I12" s="100">
        <v>1802787.7899999998</v>
      </c>
      <c r="J12" s="100">
        <v>2139107.4499999997</v>
      </c>
      <c r="K12" s="100">
        <v>2347490.3400000003</v>
      </c>
      <c r="L12" s="100">
        <v>2107899.61</v>
      </c>
      <c r="M12" s="100">
        <v>1986834.6800000002</v>
      </c>
      <c r="N12" s="100">
        <v>2914280.31</v>
      </c>
      <c r="O12" s="100"/>
      <c r="P12" s="100"/>
      <c r="Q12" s="100">
        <f t="shared" si="0"/>
        <v>20145427.639999997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20145427.639999997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588105.47</v>
      </c>
      <c r="F16" s="136">
        <v>965973.55999999994</v>
      </c>
      <c r="G16" s="136">
        <v>977262.09000000008</v>
      </c>
      <c r="H16" s="136">
        <v>923174.38000000012</v>
      </c>
      <c r="I16" s="136">
        <v>890612.12000000011</v>
      </c>
      <c r="J16" s="136">
        <v>1157893.07</v>
      </c>
      <c r="K16" s="136">
        <v>3322007.1099999989</v>
      </c>
      <c r="L16" s="136">
        <v>964754.20000000007</v>
      </c>
      <c r="M16" s="136">
        <v>812446.71</v>
      </c>
      <c r="N16" s="136">
        <v>1002948.0899999999</v>
      </c>
      <c r="O16" s="136"/>
      <c r="P16" s="136"/>
      <c r="Q16" s="136">
        <f t="shared" si="0"/>
        <v>11605176.799999997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11605176.799999997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198943.08999999997</v>
      </c>
      <c r="F17" s="100">
        <v>371890.26999999996</v>
      </c>
      <c r="G17" s="100">
        <v>263521.87999999989</v>
      </c>
      <c r="H17" s="100">
        <v>241735.72000000006</v>
      </c>
      <c r="I17" s="100">
        <v>252965.79000000004</v>
      </c>
      <c r="J17" s="100">
        <v>341864.94999999995</v>
      </c>
      <c r="K17" s="100">
        <v>367660.60999999993</v>
      </c>
      <c r="L17" s="100">
        <v>138613.96999999997</v>
      </c>
      <c r="M17" s="100">
        <v>106191.36999999998</v>
      </c>
      <c r="N17" s="100">
        <v>134639.71</v>
      </c>
      <c r="O17" s="100"/>
      <c r="P17" s="100"/>
      <c r="Q17" s="100">
        <f t="shared" si="0"/>
        <v>2418027.3599999994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2418027.3599999994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</v>
      </c>
      <c r="H18" s="100">
        <v>189268.93999999994</v>
      </c>
      <c r="I18" s="100">
        <v>180029.16999999998</v>
      </c>
      <c r="J18" s="100">
        <v>255194.90999999997</v>
      </c>
      <c r="K18" s="100">
        <v>179637.26999999996</v>
      </c>
      <c r="L18" s="100">
        <v>231789.43999999997</v>
      </c>
      <c r="M18" s="100">
        <v>220269.14</v>
      </c>
      <c r="N18" s="100">
        <v>240764.02</v>
      </c>
      <c r="O18" s="100"/>
      <c r="P18" s="100"/>
      <c r="Q18" s="100">
        <f t="shared" si="0"/>
        <v>1970727.1999999997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1970727.1999999997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294392.64000000007</v>
      </c>
      <c r="F19" s="100">
        <v>442807.88999999996</v>
      </c>
      <c r="G19" s="100">
        <v>486011.0400000001</v>
      </c>
      <c r="H19" s="100">
        <v>492169.72000000015</v>
      </c>
      <c r="I19" s="100">
        <v>457617.16000000003</v>
      </c>
      <c r="J19" s="100">
        <v>560833.2100000002</v>
      </c>
      <c r="K19" s="100">
        <v>2774709.2299999991</v>
      </c>
      <c r="L19" s="100">
        <v>594350.79000000015</v>
      </c>
      <c r="M19" s="100">
        <v>485986.2</v>
      </c>
      <c r="N19" s="100">
        <v>627544.35999999987</v>
      </c>
      <c r="O19" s="100"/>
      <c r="P19" s="100"/>
      <c r="Q19" s="100">
        <f t="shared" si="0"/>
        <v>7216422.2399999984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7216422.2399999984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66198.12</v>
      </c>
      <c r="F20" s="136">
        <v>206316.87000000002</v>
      </c>
      <c r="G20" s="136">
        <v>365759.17000000004</v>
      </c>
      <c r="H20" s="136">
        <v>736897.63999999978</v>
      </c>
      <c r="I20" s="136">
        <v>1803532.7799999998</v>
      </c>
      <c r="J20" s="136">
        <v>4297527.6499999994</v>
      </c>
      <c r="K20" s="136">
        <v>1105407.77</v>
      </c>
      <c r="L20" s="136">
        <v>576755.45000000007</v>
      </c>
      <c r="M20" s="136">
        <v>415331.37000000011</v>
      </c>
      <c r="N20" s="136">
        <v>588478.69999999995</v>
      </c>
      <c r="O20" s="136"/>
      <c r="P20" s="136"/>
      <c r="Q20" s="136">
        <f t="shared" si="0"/>
        <v>10162205.519999996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10162205.519999996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66198.12</v>
      </c>
      <c r="F21" s="100">
        <v>206316.87000000002</v>
      </c>
      <c r="G21" s="100">
        <v>365759.17000000004</v>
      </c>
      <c r="H21" s="100">
        <v>736897.63999999978</v>
      </c>
      <c r="I21" s="100">
        <v>1803532.7799999998</v>
      </c>
      <c r="J21" s="100">
        <v>4297527.6499999994</v>
      </c>
      <c r="K21" s="100">
        <v>1105407.77</v>
      </c>
      <c r="L21" s="100">
        <v>576755.45000000007</v>
      </c>
      <c r="M21" s="100">
        <v>415331.37000000011</v>
      </c>
      <c r="N21" s="100">
        <v>588478.69999999995</v>
      </c>
      <c r="O21" s="100"/>
      <c r="P21" s="100"/>
      <c r="Q21" s="100">
        <f t="shared" si="0"/>
        <v>10162205.519999996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10162205.519999996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</v>
      </c>
      <c r="F24" s="136">
        <v>188758.82000000007</v>
      </c>
      <c r="G24" s="136">
        <v>247249.93</v>
      </c>
      <c r="H24" s="136">
        <v>308890.64</v>
      </c>
      <c r="I24" s="136">
        <v>196891.2</v>
      </c>
      <c r="J24" s="136">
        <v>232250.67999999991</v>
      </c>
      <c r="K24" s="136">
        <v>388571.53</v>
      </c>
      <c r="L24" s="136">
        <v>249041.79000000004</v>
      </c>
      <c r="M24" s="136">
        <v>258814.33999999997</v>
      </c>
      <c r="N24" s="136">
        <v>323148.47000000003</v>
      </c>
      <c r="O24" s="136"/>
      <c r="P24" s="136"/>
      <c r="Q24" s="136">
        <f t="shared" si="0"/>
        <v>2530366.62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2530366.62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</v>
      </c>
      <c r="F25" s="100">
        <v>188758.82000000007</v>
      </c>
      <c r="G25" s="100">
        <v>247249.93</v>
      </c>
      <c r="H25" s="100">
        <v>308890.64</v>
      </c>
      <c r="I25" s="100">
        <v>196891.2</v>
      </c>
      <c r="J25" s="100">
        <v>232250.67999999991</v>
      </c>
      <c r="K25" s="100">
        <v>388571.53</v>
      </c>
      <c r="L25" s="100">
        <v>249041.79000000004</v>
      </c>
      <c r="M25" s="100">
        <v>258814.33999999997</v>
      </c>
      <c r="N25" s="100">
        <v>323148.47000000003</v>
      </c>
      <c r="O25" s="100"/>
      <c r="P25" s="100"/>
      <c r="Q25" s="100">
        <f t="shared" si="0"/>
        <v>2530366.62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2530366.62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3492539.0900000003</v>
      </c>
      <c r="G26" s="136">
        <v>25695987.750000004</v>
      </c>
      <c r="H26" s="136">
        <v>35705614.189999998</v>
      </c>
      <c r="I26" s="136">
        <v>10876591.33</v>
      </c>
      <c r="J26" s="136">
        <v>7331708.0499999989</v>
      </c>
      <c r="K26" s="136">
        <v>5313686.4399999995</v>
      </c>
      <c r="L26" s="136">
        <v>2802559.9999999995</v>
      </c>
      <c r="M26" s="136">
        <v>23407233.450000003</v>
      </c>
      <c r="N26" s="136">
        <v>17958885.489999998</v>
      </c>
      <c r="O26" s="136"/>
      <c r="P26" s="136"/>
      <c r="Q26" s="136">
        <f t="shared" si="0"/>
        <v>136453904.91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136453904.91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3492539.0900000003</v>
      </c>
      <c r="G27" s="100">
        <v>25695987.750000004</v>
      </c>
      <c r="H27" s="100">
        <v>35705614.189999998</v>
      </c>
      <c r="I27" s="100">
        <v>10876591.33</v>
      </c>
      <c r="J27" s="100">
        <v>7331708.0499999989</v>
      </c>
      <c r="K27" s="100">
        <v>5313686.4399999995</v>
      </c>
      <c r="L27" s="100">
        <v>2802559.9999999995</v>
      </c>
      <c r="M27" s="100">
        <v>23407233.450000003</v>
      </c>
      <c r="N27" s="100">
        <v>17958885.489999998</v>
      </c>
      <c r="O27" s="100"/>
      <c r="P27" s="100"/>
      <c r="Q27" s="100">
        <f t="shared" si="0"/>
        <v>136453904.91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136453904.91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3345745.0000000014</v>
      </c>
      <c r="F30" s="135">
        <v>5366535.6699999981</v>
      </c>
      <c r="G30" s="135">
        <v>4420179.3299999991</v>
      </c>
      <c r="H30" s="135">
        <v>26032495.789999995</v>
      </c>
      <c r="I30" s="135">
        <v>5066471.9000000013</v>
      </c>
      <c r="J30" s="135">
        <v>33515654.41</v>
      </c>
      <c r="K30" s="135">
        <v>5697725.3399999989</v>
      </c>
      <c r="L30" s="135">
        <v>7974505.1900000004</v>
      </c>
      <c r="M30" s="135">
        <v>14984524.140000002</v>
      </c>
      <c r="N30" s="135">
        <v>5667984.5500000035</v>
      </c>
      <c r="O30" s="135"/>
      <c r="P30" s="135"/>
      <c r="Q30" s="135">
        <f t="shared" si="0"/>
        <v>112071821.31999999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112071821.31999999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3314414.3400000012</v>
      </c>
      <c r="F31" s="136">
        <v>5333561.1899999976</v>
      </c>
      <c r="G31" s="136">
        <v>4382596.4499999993</v>
      </c>
      <c r="H31" s="136">
        <v>25994054.309999995</v>
      </c>
      <c r="I31" s="136">
        <v>5033304.7800000012</v>
      </c>
      <c r="J31" s="136">
        <v>33480675.57</v>
      </c>
      <c r="K31" s="136">
        <v>5650261.7899999991</v>
      </c>
      <c r="L31" s="136">
        <v>7936638.04</v>
      </c>
      <c r="M31" s="136">
        <v>14946245.640000002</v>
      </c>
      <c r="N31" s="136">
        <v>5625894.5600000033</v>
      </c>
      <c r="O31" s="136"/>
      <c r="P31" s="136"/>
      <c r="Q31" s="136">
        <f t="shared" si="0"/>
        <v>111697646.66999999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111697646.66999999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3314414.3400000012</v>
      </c>
      <c r="F32" s="100">
        <v>5333561.1899999976</v>
      </c>
      <c r="G32" s="100">
        <v>4382596.4499999993</v>
      </c>
      <c r="H32" s="100">
        <v>25994054.309999995</v>
      </c>
      <c r="I32" s="100">
        <v>5033304.7800000012</v>
      </c>
      <c r="J32" s="100">
        <v>33480675.57</v>
      </c>
      <c r="K32" s="100">
        <v>5650261.7899999991</v>
      </c>
      <c r="L32" s="100">
        <v>7936638.04</v>
      </c>
      <c r="M32" s="100">
        <v>14946245.640000002</v>
      </c>
      <c r="N32" s="100">
        <v>5625894.5600000033</v>
      </c>
      <c r="O32" s="100"/>
      <c r="P32" s="100"/>
      <c r="Q32" s="100">
        <f t="shared" si="0"/>
        <v>111697646.66999999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111697646.66999999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37867.150000000016</v>
      </c>
      <c r="M39" s="136">
        <v>38278.5</v>
      </c>
      <c r="N39" s="136">
        <v>42089.99</v>
      </c>
      <c r="O39" s="136"/>
      <c r="P39" s="136"/>
      <c r="Q39" s="136">
        <f t="shared" si="0"/>
        <v>374174.64999999997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374174.64999999997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37867.150000000016</v>
      </c>
      <c r="M40" s="100">
        <v>38278.5</v>
      </c>
      <c r="N40" s="100">
        <v>42089.99</v>
      </c>
      <c r="O40" s="100"/>
      <c r="P40" s="100"/>
      <c r="Q40" s="100">
        <f t="shared" si="0"/>
        <v>374174.64999999997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374174.64999999997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11191385.730000002</v>
      </c>
      <c r="F41" s="135">
        <v>14349224.34</v>
      </c>
      <c r="G41" s="135">
        <v>16617455.83</v>
      </c>
      <c r="H41" s="135">
        <v>15569187.519999998</v>
      </c>
      <c r="I41" s="135">
        <v>14864200.16</v>
      </c>
      <c r="J41" s="135">
        <v>17848035.15000001</v>
      </c>
      <c r="K41" s="135">
        <v>16898944.779999997</v>
      </c>
      <c r="L41" s="135">
        <v>16959487.460000001</v>
      </c>
      <c r="M41" s="135">
        <v>16724344.239999998</v>
      </c>
      <c r="N41" s="135">
        <v>18346494.999999996</v>
      </c>
      <c r="O41" s="135"/>
      <c r="P41" s="135"/>
      <c r="Q41" s="135">
        <f t="shared" si="0"/>
        <v>159368760.21000001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159368760.21000001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6185453.0300000021</v>
      </c>
      <c r="F42" s="136">
        <v>7921400.0699999984</v>
      </c>
      <c r="G42" s="136">
        <v>8429243.1200000029</v>
      </c>
      <c r="H42" s="136">
        <v>8254238.3199999975</v>
      </c>
      <c r="I42" s="136">
        <v>7485981.0000000056</v>
      </c>
      <c r="J42" s="136">
        <v>9198782.6700000074</v>
      </c>
      <c r="K42" s="136">
        <v>8108030.6999999983</v>
      </c>
      <c r="L42" s="136">
        <v>8759193.8000000026</v>
      </c>
      <c r="M42" s="136">
        <v>8464625.269999994</v>
      </c>
      <c r="N42" s="136">
        <v>9964795.4399999958</v>
      </c>
      <c r="O42" s="136"/>
      <c r="P42" s="136"/>
      <c r="Q42" s="136">
        <f t="shared" si="0"/>
        <v>82771743.420000002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82771743.420000002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6185453.0300000021</v>
      </c>
      <c r="F43" s="100">
        <v>7921400.0699999984</v>
      </c>
      <c r="G43" s="100">
        <v>8429243.1200000029</v>
      </c>
      <c r="H43" s="100">
        <v>8254238.3199999975</v>
      </c>
      <c r="I43" s="100">
        <v>7485981.0000000056</v>
      </c>
      <c r="J43" s="100">
        <v>9198782.6700000074</v>
      </c>
      <c r="K43" s="100">
        <v>8108030.6999999983</v>
      </c>
      <c r="L43" s="100">
        <v>8759193.8000000026</v>
      </c>
      <c r="M43" s="100">
        <v>8464625.269999994</v>
      </c>
      <c r="N43" s="100">
        <v>9964795.4399999958</v>
      </c>
      <c r="O43" s="100"/>
      <c r="P43" s="100"/>
      <c r="Q43" s="100">
        <f t="shared" si="0"/>
        <v>82771743.420000002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82771743.420000002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2943755.5700000017</v>
      </c>
      <c r="F46" s="136">
        <v>3579296.9700000025</v>
      </c>
      <c r="G46" s="136">
        <v>4258643.4999999991</v>
      </c>
      <c r="H46" s="136">
        <v>3946416.5199999977</v>
      </c>
      <c r="I46" s="136">
        <v>3787162.9099999941</v>
      </c>
      <c r="J46" s="136">
        <v>3978498.7100000023</v>
      </c>
      <c r="K46" s="136">
        <v>4122499.6899999962</v>
      </c>
      <c r="L46" s="136">
        <v>3626415.1799999997</v>
      </c>
      <c r="M46" s="136">
        <v>4440162.6000000024</v>
      </c>
      <c r="N46" s="136">
        <v>4462845.1800000025</v>
      </c>
      <c r="O46" s="136"/>
      <c r="P46" s="136"/>
      <c r="Q46" s="136">
        <f t="shared" si="0"/>
        <v>39145696.829999998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39145696.829999998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2943755.5700000017</v>
      </c>
      <c r="F47" s="100">
        <v>3579296.9700000025</v>
      </c>
      <c r="G47" s="100">
        <v>4258643.4999999991</v>
      </c>
      <c r="H47" s="100">
        <v>3946416.5199999977</v>
      </c>
      <c r="I47" s="100">
        <v>3787162.9099999941</v>
      </c>
      <c r="J47" s="100">
        <v>3978498.7100000023</v>
      </c>
      <c r="K47" s="100">
        <v>4122499.6899999962</v>
      </c>
      <c r="L47" s="100">
        <v>3626415.1799999997</v>
      </c>
      <c r="M47" s="100">
        <v>4440162.6000000024</v>
      </c>
      <c r="N47" s="100">
        <v>4462845.1800000025</v>
      </c>
      <c r="O47" s="100"/>
      <c r="P47" s="100"/>
      <c r="Q47" s="100">
        <f t="shared" si="0"/>
        <v>39145696.829999998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39145696.829999998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732653.75999999978</v>
      </c>
      <c r="F48" s="136">
        <v>1008228.69</v>
      </c>
      <c r="G48" s="136">
        <v>1259738.49</v>
      </c>
      <c r="H48" s="136">
        <v>1032743.4799999999</v>
      </c>
      <c r="I48" s="136">
        <v>1034481.2200000001</v>
      </c>
      <c r="J48" s="136">
        <v>1587807.65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/>
      <c r="P48" s="136"/>
      <c r="Q48" s="136">
        <f t="shared" si="0"/>
        <v>12153785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12153785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732653.75999999978</v>
      </c>
      <c r="F49" s="100">
        <v>1008228.69</v>
      </c>
      <c r="G49" s="100">
        <v>1259738.49</v>
      </c>
      <c r="H49" s="100">
        <v>1032743.4799999999</v>
      </c>
      <c r="I49" s="100">
        <v>1034481.2200000001</v>
      </c>
      <c r="J49" s="100">
        <v>1587807.65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/>
      <c r="P49" s="100"/>
      <c r="Q49" s="100">
        <f t="shared" si="0"/>
        <v>12153785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12153785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1329523.3699999987</v>
      </c>
      <c r="F52" s="136">
        <v>1840298.61</v>
      </c>
      <c r="G52" s="136">
        <v>2669830.7199999993</v>
      </c>
      <c r="H52" s="136">
        <v>2335789.2000000007</v>
      </c>
      <c r="I52" s="136">
        <v>2556575.0299999998</v>
      </c>
      <c r="J52" s="136">
        <v>3082946.12</v>
      </c>
      <c r="K52" s="136">
        <v>3123199.4100000006</v>
      </c>
      <c r="L52" s="136">
        <v>3109746.5799999991</v>
      </c>
      <c r="M52" s="136">
        <v>2573531.8299999991</v>
      </c>
      <c r="N52" s="136">
        <v>2676094.0899999985</v>
      </c>
      <c r="O52" s="136"/>
      <c r="P52" s="136"/>
      <c r="Q52" s="136">
        <f t="shared" si="0"/>
        <v>25297534.959999993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25297534.959999993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1329523.3699999987</v>
      </c>
      <c r="F53" s="100">
        <v>1840298.61</v>
      </c>
      <c r="G53" s="100">
        <v>2669830.7199999993</v>
      </c>
      <c r="H53" s="100">
        <v>2335789.2000000007</v>
      </c>
      <c r="I53" s="100">
        <v>2556575.0299999998</v>
      </c>
      <c r="J53" s="100">
        <v>3082946.12</v>
      </c>
      <c r="K53" s="100">
        <v>3123199.4100000006</v>
      </c>
      <c r="L53" s="100">
        <v>3109746.5799999991</v>
      </c>
      <c r="M53" s="100">
        <v>2573531.8299999991</v>
      </c>
      <c r="N53" s="100">
        <v>2676094.0899999985</v>
      </c>
      <c r="O53" s="100"/>
      <c r="P53" s="100"/>
      <c r="Q53" s="100">
        <f t="shared" si="0"/>
        <v>25297534.959999993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25297534.959999993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4576098.2700000005</v>
      </c>
      <c r="F54" s="135">
        <v>15420050.409999998</v>
      </c>
      <c r="G54" s="135">
        <v>19638338.960000001</v>
      </c>
      <c r="H54" s="135">
        <v>22079887.289999999</v>
      </c>
      <c r="I54" s="135">
        <v>17136809.530000001</v>
      </c>
      <c r="J54" s="135">
        <v>21390871.149999999</v>
      </c>
      <c r="K54" s="135">
        <v>38034172.630000003</v>
      </c>
      <c r="L54" s="135">
        <v>23583857.989999998</v>
      </c>
      <c r="M54" s="135">
        <v>28236684.070000004</v>
      </c>
      <c r="N54" s="135">
        <v>38543225.289999999</v>
      </c>
      <c r="O54" s="135"/>
      <c r="P54" s="135"/>
      <c r="Q54" s="135">
        <f t="shared" si="0"/>
        <v>228639995.59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228639995.59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1308445.5</v>
      </c>
      <c r="F55" s="136">
        <v>1936863.659999999</v>
      </c>
      <c r="G55" s="136">
        <v>3280923.7399999993</v>
      </c>
      <c r="H55" s="136">
        <v>2251635.9500000011</v>
      </c>
      <c r="I55" s="136">
        <v>2747905.0500000003</v>
      </c>
      <c r="J55" s="136">
        <v>3443642.4299999983</v>
      </c>
      <c r="K55" s="136">
        <v>6086765.8700000066</v>
      </c>
      <c r="L55" s="136">
        <v>2481227.3899999983</v>
      </c>
      <c r="M55" s="136">
        <v>3122836.2199999997</v>
      </c>
      <c r="N55" s="136">
        <v>5927880.8499999978</v>
      </c>
      <c r="O55" s="136"/>
      <c r="P55" s="136"/>
      <c r="Q55" s="136">
        <f t="shared" si="0"/>
        <v>32588126.659999996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32588126.659999996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1308445.5</v>
      </c>
      <c r="F56" s="100">
        <v>1936863.659999999</v>
      </c>
      <c r="G56" s="100">
        <v>3280923.7399999993</v>
      </c>
      <c r="H56" s="100">
        <v>2251635.9500000011</v>
      </c>
      <c r="I56" s="100">
        <v>2747905.0500000003</v>
      </c>
      <c r="J56" s="100">
        <v>3443642.4299999983</v>
      </c>
      <c r="K56" s="100">
        <v>6086765.8700000066</v>
      </c>
      <c r="L56" s="100">
        <v>2481227.3899999983</v>
      </c>
      <c r="M56" s="100">
        <v>3122836.2199999997</v>
      </c>
      <c r="N56" s="100">
        <v>5927880.8499999978</v>
      </c>
      <c r="O56" s="100"/>
      <c r="P56" s="100"/>
      <c r="Q56" s="100">
        <f t="shared" si="0"/>
        <v>32588126.659999996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32588126.659999996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5730206.9799999995</v>
      </c>
      <c r="M58" s="136">
        <v>3821731.7500000005</v>
      </c>
      <c r="N58" s="136">
        <v>8101457.5199999996</v>
      </c>
      <c r="O58" s="136"/>
      <c r="P58" s="136"/>
      <c r="Q58" s="136">
        <f t="shared" si="0"/>
        <v>36688527.679999992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36688527.679999992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/>
      <c r="P59" s="100"/>
      <c r="Q59" s="100">
        <f t="shared" si="0"/>
        <v>36172131.059999995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36172131.059999995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/>
      <c r="P60" s="100"/>
      <c r="Q60" s="100">
        <f t="shared" si="0"/>
        <v>170571.2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170571.2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64453.020000000004</v>
      </c>
      <c r="M61" s="100">
        <v>58614.479999999996</v>
      </c>
      <c r="N61" s="100">
        <v>82306.59</v>
      </c>
      <c r="O61" s="100"/>
      <c r="P61" s="100"/>
      <c r="Q61" s="100">
        <f t="shared" si="0"/>
        <v>345825.42000000004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345825.42000000004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24681.930000000004</v>
      </c>
      <c r="M62" s="136">
        <v>27895.030000000006</v>
      </c>
      <c r="N62" s="136">
        <v>27826.799999999999</v>
      </c>
      <c r="O62" s="136"/>
      <c r="P62" s="136"/>
      <c r="Q62" s="136">
        <f t="shared" si="0"/>
        <v>203805.09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203805.09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24681.930000000004</v>
      </c>
      <c r="M64" s="100">
        <v>27895.030000000006</v>
      </c>
      <c r="N64" s="100">
        <v>27826.799999999999</v>
      </c>
      <c r="O64" s="100"/>
      <c r="P64" s="100"/>
      <c r="Q64" s="100">
        <f t="shared" si="0"/>
        <v>203805.09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203805.09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53265.140000000021</v>
      </c>
      <c r="F69" s="136">
        <v>72257.460000000006</v>
      </c>
      <c r="G69" s="136">
        <v>133178.69999999995</v>
      </c>
      <c r="H69" s="136">
        <v>383455.08999999979</v>
      </c>
      <c r="I69" s="136">
        <v>262147.37000000017</v>
      </c>
      <c r="J69" s="136">
        <v>52103.92</v>
      </c>
      <c r="K69" s="136">
        <v>132888.96999999997</v>
      </c>
      <c r="L69" s="136">
        <v>262065.8</v>
      </c>
      <c r="M69" s="136">
        <v>166037.12999999998</v>
      </c>
      <c r="N69" s="136">
        <v>186088.77</v>
      </c>
      <c r="O69" s="136"/>
      <c r="P69" s="136"/>
      <c r="Q69" s="136">
        <f t="shared" si="0"/>
        <v>1703488.3499999999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1703488.3499999999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53265.140000000021</v>
      </c>
      <c r="F72" s="100">
        <v>72257.460000000006</v>
      </c>
      <c r="G72" s="100">
        <v>133178.69999999995</v>
      </c>
      <c r="H72" s="100">
        <v>383455.08999999979</v>
      </c>
      <c r="I72" s="100">
        <v>262147.37000000017</v>
      </c>
      <c r="J72" s="100">
        <v>52103.92</v>
      </c>
      <c r="K72" s="100">
        <v>132888.96999999997</v>
      </c>
      <c r="L72" s="100">
        <v>262065.8</v>
      </c>
      <c r="M72" s="100">
        <v>166037.12999999998</v>
      </c>
      <c r="N72" s="100">
        <v>186088.77</v>
      </c>
      <c r="O72" s="100"/>
      <c r="P72" s="100"/>
      <c r="Q72" s="100">
        <f t="shared" si="1"/>
        <v>1703488.3499999999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1703488.3499999999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254862.24000000002</v>
      </c>
      <c r="F73" s="136">
        <v>8344896.2699999996</v>
      </c>
      <c r="G73" s="136">
        <v>10861807.85</v>
      </c>
      <c r="H73" s="136">
        <v>11196541.740000002</v>
      </c>
      <c r="I73" s="136">
        <v>9694562.9700000007</v>
      </c>
      <c r="J73" s="136">
        <v>9235529.0800000001</v>
      </c>
      <c r="K73" s="136">
        <v>14871965.939999998</v>
      </c>
      <c r="L73" s="136">
        <v>11899656.130000001</v>
      </c>
      <c r="M73" s="136">
        <v>15043302.400000002</v>
      </c>
      <c r="N73" s="136">
        <v>18376549.75</v>
      </c>
      <c r="O73" s="136"/>
      <c r="P73" s="136"/>
      <c r="Q73" s="136">
        <f t="shared" si="1"/>
        <v>109779674.37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109779674.37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111455.52</v>
      </c>
      <c r="F74" s="100">
        <v>6761810.1799999997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8475598.9700000007</v>
      </c>
      <c r="M74" s="100">
        <v>12806377.960000003</v>
      </c>
      <c r="N74" s="100">
        <v>15848899.550000001</v>
      </c>
      <c r="O74" s="100"/>
      <c r="P74" s="100"/>
      <c r="Q74" s="100">
        <f t="shared" si="1"/>
        <v>90337818.229999989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90337818.229999989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185116.81999999995</v>
      </c>
      <c r="K75" s="100">
        <v>180341.79000000007</v>
      </c>
      <c r="L75" s="100">
        <v>1055433.45</v>
      </c>
      <c r="M75" s="100">
        <v>352626.37</v>
      </c>
      <c r="N75" s="100">
        <v>191142.89</v>
      </c>
      <c r="O75" s="100"/>
      <c r="P75" s="100"/>
      <c r="Q75" s="100">
        <f t="shared" si="1"/>
        <v>2945271.5800000005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2945271.5800000005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24166.989999999998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1408292.53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/>
      <c r="P76" s="100"/>
      <c r="Q76" s="100">
        <f t="shared" si="1"/>
        <v>16273016.640000001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16273016.640000001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</v>
      </c>
      <c r="I77" s="100">
        <v>14225.630000000001</v>
      </c>
      <c r="J77" s="100">
        <v>14080.490000000002</v>
      </c>
      <c r="K77" s="100">
        <v>10241.77</v>
      </c>
      <c r="L77" s="100">
        <v>13887.24</v>
      </c>
      <c r="M77" s="100">
        <v>24129.719999999994</v>
      </c>
      <c r="N77" s="100">
        <v>6478.77</v>
      </c>
      <c r="O77" s="100"/>
      <c r="P77" s="100"/>
      <c r="Q77" s="100">
        <f t="shared" si="1"/>
        <v>223567.91999999995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223567.91999999995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/>
      <c r="P79" s="136"/>
      <c r="Q79" s="136">
        <f t="shared" si="1"/>
        <v>16687733.300000001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16687733.300000001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/>
      <c r="P80" s="100"/>
      <c r="Q80" s="100">
        <f t="shared" si="1"/>
        <v>16687733.300000001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16687733.300000001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71297.789999999994</v>
      </c>
      <c r="F81" s="136">
        <v>1800122.2000000002</v>
      </c>
      <c r="G81" s="136">
        <v>2436627.9500000002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/>
      <c r="P81" s="136"/>
      <c r="Q81" s="136">
        <f t="shared" si="1"/>
        <v>16566277.680000002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16566277.680000002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685512.03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</v>
      </c>
      <c r="N84" s="100">
        <v>2513252.4299999997</v>
      </c>
      <c r="O84" s="100"/>
      <c r="P84" s="100"/>
      <c r="Q84" s="100">
        <f t="shared" si="1"/>
        <v>10839586.67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10839586.67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34623.939999999995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/>
      <c r="P85" s="100"/>
      <c r="Q85" s="100">
        <f t="shared" si="1"/>
        <v>5726691.0100000007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5726691.0100000007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640785.4600000002</v>
      </c>
      <c r="K86" s="136">
        <v>638398.82000000007</v>
      </c>
      <c r="L86" s="136">
        <v>529398.94000000006</v>
      </c>
      <c r="M86" s="136">
        <v>567781.3899999999</v>
      </c>
      <c r="N86" s="136">
        <v>580687.41999999993</v>
      </c>
      <c r="O86" s="136"/>
      <c r="P86" s="136"/>
      <c r="Q86" s="136">
        <f t="shared" si="1"/>
        <v>5431418.6900000004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5431418.6900000004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571927.90000000014</v>
      </c>
      <c r="K88" s="100">
        <v>573532.88</v>
      </c>
      <c r="L88" s="100">
        <v>494223.68000000011</v>
      </c>
      <c r="M88" s="100">
        <v>520988.39999999997</v>
      </c>
      <c r="N88" s="100">
        <v>529480.5199999999</v>
      </c>
      <c r="O88" s="100"/>
      <c r="P88" s="100"/>
      <c r="Q88" s="100">
        <f t="shared" si="1"/>
        <v>4977383.8499999996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4977383.8499999996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25444.860000000004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>
        <v>35175.259999999995</v>
      </c>
      <c r="M93" s="100">
        <v>46792.989999999991</v>
      </c>
      <c r="N93" s="100">
        <v>51206.9</v>
      </c>
      <c r="O93" s="100"/>
      <c r="P93" s="100"/>
      <c r="Q93" s="100">
        <f t="shared" si="1"/>
        <v>454034.84000000008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454034.84000000008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15690.029999999997</v>
      </c>
      <c r="I94" s="136">
        <v>18679.740000000005</v>
      </c>
      <c r="J94" s="136">
        <v>42363.55999999999</v>
      </c>
      <c r="K94" s="136">
        <v>8249751.7399999984</v>
      </c>
      <c r="L94" s="136">
        <v>160176.85000000003</v>
      </c>
      <c r="M94" s="136">
        <v>169878.6400000001</v>
      </c>
      <c r="N94" s="136">
        <v>291664.52</v>
      </c>
      <c r="O94" s="136"/>
      <c r="P94" s="136"/>
      <c r="Q94" s="136">
        <f t="shared" si="1"/>
        <v>8990943.7699999977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8990943.7699999977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15690.029999999997</v>
      </c>
      <c r="I95" s="100">
        <v>18679.740000000005</v>
      </c>
      <c r="J95" s="100">
        <v>42363.55999999999</v>
      </c>
      <c r="K95" s="100">
        <v>8249751.7399999984</v>
      </c>
      <c r="L95" s="100">
        <v>160176.85000000003</v>
      </c>
      <c r="M95" s="100">
        <v>169878.6400000001</v>
      </c>
      <c r="N95" s="100">
        <v>291664.52</v>
      </c>
      <c r="O95" s="100"/>
      <c r="P95" s="100"/>
      <c r="Q95" s="100">
        <f t="shared" si="1"/>
        <v>8990943.7699999977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8990943.7699999977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1622231.3499999999</v>
      </c>
      <c r="N96" s="135">
        <v>1605423.79</v>
      </c>
      <c r="O96" s="135"/>
      <c r="P96" s="135"/>
      <c r="Q96" s="135">
        <f t="shared" si="1"/>
        <v>14831410.109999999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14831410.109999999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1622231.3499999999</v>
      </c>
      <c r="N107" s="136">
        <v>1605423.79</v>
      </c>
      <c r="O107" s="136"/>
      <c r="P107" s="136"/>
      <c r="Q107" s="136">
        <f t="shared" si="1"/>
        <v>14831410.109999999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14831410.109999999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1622231.3499999999</v>
      </c>
      <c r="N108" s="100">
        <v>1605423.79</v>
      </c>
      <c r="O108" s="100"/>
      <c r="P108" s="100"/>
      <c r="Q108" s="100">
        <f t="shared" si="1"/>
        <v>14831410.109999999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14831410.109999999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390982.63000000006</v>
      </c>
      <c r="G109" s="135">
        <v>722765.12</v>
      </c>
      <c r="H109" s="135">
        <v>575019.69000000006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486264.03999999986</v>
      </c>
      <c r="N109" s="135">
        <v>484994.21000000008</v>
      </c>
      <c r="O109" s="135"/>
      <c r="P109" s="135"/>
      <c r="Q109" s="135">
        <f t="shared" si="1"/>
        <v>4810820.87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4810820.87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390982.63000000006</v>
      </c>
      <c r="G120" s="136">
        <v>722765.12</v>
      </c>
      <c r="H120" s="136">
        <v>575019.69000000006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486264.03999999986</v>
      </c>
      <c r="N120" s="136">
        <v>484994.21000000008</v>
      </c>
      <c r="O120" s="136"/>
      <c r="P120" s="136"/>
      <c r="Q120" s="136">
        <f t="shared" si="1"/>
        <v>4810820.87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4810820.87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390982.63000000006</v>
      </c>
      <c r="G121" s="100">
        <v>722765.12</v>
      </c>
      <c r="H121" s="100">
        <v>575019.69000000006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486264.03999999986</v>
      </c>
      <c r="N121" s="100">
        <v>484994.21000000008</v>
      </c>
      <c r="O121" s="100"/>
      <c r="P121" s="100"/>
      <c r="Q121" s="100">
        <f t="shared" si="1"/>
        <v>4810820.87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4810820.87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37431456.850000001</v>
      </c>
      <c r="G122" s="135">
        <v>47354432.830000006</v>
      </c>
      <c r="H122" s="135">
        <v>36275516.289999999</v>
      </c>
      <c r="I122" s="135">
        <v>48124453.169999987</v>
      </c>
      <c r="J122" s="135">
        <v>40765068.049999997</v>
      </c>
      <c r="K122" s="135">
        <v>27298247.829999994</v>
      </c>
      <c r="L122" s="135">
        <v>39897898.279999994</v>
      </c>
      <c r="M122" s="135">
        <v>46512708.219999991</v>
      </c>
      <c r="N122" s="135">
        <v>40354505.469999991</v>
      </c>
      <c r="O122" s="135"/>
      <c r="P122" s="135"/>
      <c r="Q122" s="135">
        <f t="shared" si="1"/>
        <v>378655751.17999989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378655751.17999989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36321968.280000001</v>
      </c>
      <c r="G137" s="136">
        <v>45419708.910000004</v>
      </c>
      <c r="H137" s="136">
        <v>35251049.009999998</v>
      </c>
      <c r="I137" s="136">
        <v>47489212.199999988</v>
      </c>
      <c r="J137" s="136">
        <v>39226347.149999999</v>
      </c>
      <c r="K137" s="136">
        <v>25834285.799999997</v>
      </c>
      <c r="L137" s="136">
        <v>37949159.379999995</v>
      </c>
      <c r="M137" s="136">
        <v>40762319.339999996</v>
      </c>
      <c r="N137" s="136">
        <v>39314793.819999993</v>
      </c>
      <c r="O137" s="136"/>
      <c r="P137" s="136"/>
      <c r="Q137" s="136">
        <f t="shared" si="2"/>
        <v>361688538.62999994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361688538.62999994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36321968.280000001</v>
      </c>
      <c r="G138" s="100">
        <v>45419708.910000004</v>
      </c>
      <c r="H138" s="100">
        <v>35251049.009999998</v>
      </c>
      <c r="I138" s="100">
        <v>47489212.199999988</v>
      </c>
      <c r="J138" s="100">
        <v>39226347.149999999</v>
      </c>
      <c r="K138" s="100">
        <v>25834285.799999997</v>
      </c>
      <c r="L138" s="100">
        <v>37949159.379999995</v>
      </c>
      <c r="M138" s="100">
        <v>40762319.339999996</v>
      </c>
      <c r="N138" s="100">
        <v>39314793.819999993</v>
      </c>
      <c r="O138" s="100"/>
      <c r="P138" s="100"/>
      <c r="Q138" s="100">
        <f t="shared" si="2"/>
        <v>361688538.62999994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361688538.62999994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746895.01</v>
      </c>
      <c r="G139" s="136">
        <v>1157981.6399999999</v>
      </c>
      <c r="H139" s="136">
        <v>510148.98999999993</v>
      </c>
      <c r="I139" s="136">
        <v>227102.25000000003</v>
      </c>
      <c r="J139" s="136">
        <v>597879.78</v>
      </c>
      <c r="K139" s="136">
        <v>555289.65000000014</v>
      </c>
      <c r="L139" s="136">
        <v>1589980.82</v>
      </c>
      <c r="M139" s="136">
        <v>1349891.19</v>
      </c>
      <c r="N139" s="136">
        <v>469195</v>
      </c>
      <c r="O139" s="136"/>
      <c r="P139" s="136"/>
      <c r="Q139" s="136">
        <f t="shared" si="2"/>
        <v>7355801.2699999996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7355801.2699999996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746895.01</v>
      </c>
      <c r="G140" s="100">
        <v>1157981.6399999999</v>
      </c>
      <c r="H140" s="100">
        <v>510148.98999999993</v>
      </c>
      <c r="I140" s="100">
        <v>227102.25000000003</v>
      </c>
      <c r="J140" s="100">
        <v>597879.78</v>
      </c>
      <c r="K140" s="100">
        <v>555289.65000000014</v>
      </c>
      <c r="L140" s="100">
        <v>1589980.82</v>
      </c>
      <c r="M140" s="100">
        <v>1349891.19</v>
      </c>
      <c r="N140" s="100">
        <v>469195</v>
      </c>
      <c r="O140" s="100"/>
      <c r="P140" s="100"/>
      <c r="Q140" s="100">
        <f t="shared" si="2"/>
        <v>7355801.2699999996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7355801.2699999996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</v>
      </c>
      <c r="L141" s="136">
        <v>358758.07999999996</v>
      </c>
      <c r="M141" s="136">
        <v>4400497.6900000004</v>
      </c>
      <c r="N141" s="136">
        <v>570516.65</v>
      </c>
      <c r="O141" s="136"/>
      <c r="P141" s="136"/>
      <c r="Q141" s="136">
        <f t="shared" si="2"/>
        <v>9611411.2800000012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9611411.2800000012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</v>
      </c>
      <c r="L142" s="100">
        <v>358758.07999999996</v>
      </c>
      <c r="M142" s="100">
        <v>4400497.6900000004</v>
      </c>
      <c r="N142" s="100">
        <v>570516.65</v>
      </c>
      <c r="O142" s="100"/>
      <c r="P142" s="100"/>
      <c r="Q142" s="100">
        <f t="shared" si="2"/>
        <v>9611411.2800000012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9611411.2800000012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983862.12000000023</v>
      </c>
      <c r="F143" s="135">
        <v>1975585.1499999997</v>
      </c>
      <c r="G143" s="135">
        <v>5551474.46</v>
      </c>
      <c r="H143" s="135">
        <v>3856867.6000000006</v>
      </c>
      <c r="I143" s="135">
        <v>1947746.0999999994</v>
      </c>
      <c r="J143" s="135">
        <v>3359982.6100000003</v>
      </c>
      <c r="K143" s="135">
        <v>7798399.1300000008</v>
      </c>
      <c r="L143" s="135">
        <v>2941427.5899999994</v>
      </c>
      <c r="M143" s="135">
        <v>2947621.6700000004</v>
      </c>
      <c r="N143" s="135">
        <v>3561538.66</v>
      </c>
      <c r="O143" s="135"/>
      <c r="P143" s="135"/>
      <c r="Q143" s="135">
        <f t="shared" si="2"/>
        <v>34924505.090000004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34924505.090000004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40815.560000000005</v>
      </c>
      <c r="F144" s="136">
        <v>60680.830000000009</v>
      </c>
      <c r="G144" s="136">
        <v>3743562.2</v>
      </c>
      <c r="H144" s="136">
        <v>1404334.2499999998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332679.37</v>
      </c>
      <c r="N144" s="136">
        <v>663966.22</v>
      </c>
      <c r="O144" s="136"/>
      <c r="P144" s="136"/>
      <c r="Q144" s="136">
        <f t="shared" si="2"/>
        <v>10942093.6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10942093.6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40815.560000000005</v>
      </c>
      <c r="F145" s="100">
        <v>60680.830000000009</v>
      </c>
      <c r="G145" s="100">
        <v>3743562.2</v>
      </c>
      <c r="H145" s="100">
        <v>1404334.2499999998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332679.37</v>
      </c>
      <c r="N145" s="100">
        <v>663966.22</v>
      </c>
      <c r="O145" s="100"/>
      <c r="P145" s="100"/>
      <c r="Q145" s="100">
        <f t="shared" si="2"/>
        <v>10942093.6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10942093.6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1059718.2699999996</v>
      </c>
      <c r="G146" s="136">
        <v>1235446.76</v>
      </c>
      <c r="H146" s="136">
        <v>1687711.280000001</v>
      </c>
      <c r="I146" s="136">
        <v>1227968.5499999993</v>
      </c>
      <c r="J146" s="136">
        <v>1774198.0500000005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/>
      <c r="P146" s="136"/>
      <c r="Q146" s="136">
        <f t="shared" si="2"/>
        <v>15399665.070000004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15399665.070000004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1059718.2699999996</v>
      </c>
      <c r="G147" s="100">
        <v>1235446.76</v>
      </c>
      <c r="H147" s="100">
        <v>1687711.280000001</v>
      </c>
      <c r="I147" s="100">
        <v>1227968.5499999993</v>
      </c>
      <c r="J147" s="100">
        <v>1774198.0500000005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/>
      <c r="P147" s="100"/>
      <c r="Q147" s="100">
        <f t="shared" si="2"/>
        <v>15399665.070000004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15399665.070000004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53917.860000000008</v>
      </c>
      <c r="L152" s="136">
        <v>65240.89</v>
      </c>
      <c r="M152" s="136">
        <v>91015.85</v>
      </c>
      <c r="N152" s="136">
        <v>46310.53</v>
      </c>
      <c r="O152" s="136"/>
      <c r="P152" s="136"/>
      <c r="Q152" s="136">
        <f t="shared" si="2"/>
        <v>264321.98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264321.98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53917.860000000008</v>
      </c>
      <c r="L153" s="100">
        <v>65240.89</v>
      </c>
      <c r="M153" s="100">
        <v>91015.85</v>
      </c>
      <c r="N153" s="100">
        <v>46310.53</v>
      </c>
      <c r="O153" s="100"/>
      <c r="P153" s="100"/>
      <c r="Q153" s="100">
        <f t="shared" si="2"/>
        <v>264321.98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264321.98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854618.59000000008</v>
      </c>
      <c r="G154" s="136">
        <v>570913.06999999995</v>
      </c>
      <c r="H154" s="136">
        <v>762837.82</v>
      </c>
      <c r="I154" s="136">
        <v>470835.02000000008</v>
      </c>
      <c r="J154" s="136">
        <v>1216335.74</v>
      </c>
      <c r="K154" s="136">
        <v>1309284.54</v>
      </c>
      <c r="L154" s="136">
        <v>815363.91999999993</v>
      </c>
      <c r="M154" s="136">
        <v>968463.75</v>
      </c>
      <c r="N154" s="136">
        <v>1187188.97</v>
      </c>
      <c r="O154" s="136"/>
      <c r="P154" s="136"/>
      <c r="Q154" s="136">
        <f t="shared" si="2"/>
        <v>8318424.4399999995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8318424.4399999995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854618.59000000008</v>
      </c>
      <c r="G155" s="100">
        <v>570913.06999999995</v>
      </c>
      <c r="H155" s="100">
        <v>762837.82</v>
      </c>
      <c r="I155" s="100">
        <v>470835.02000000008</v>
      </c>
      <c r="J155" s="100">
        <v>1216335.74</v>
      </c>
      <c r="K155" s="100">
        <v>1309284.54</v>
      </c>
      <c r="L155" s="100">
        <v>815363.91999999993</v>
      </c>
      <c r="M155" s="100">
        <v>968463.75</v>
      </c>
      <c r="N155" s="100">
        <v>1187188.97</v>
      </c>
      <c r="O155" s="100"/>
      <c r="P155" s="100"/>
      <c r="Q155" s="100">
        <f t="shared" si="2"/>
        <v>8318424.4399999995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8318424.4399999995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28412864.959999997</v>
      </c>
      <c r="G156" s="135">
        <v>29279117.539999995</v>
      </c>
      <c r="H156" s="135">
        <v>28492170.189999998</v>
      </c>
      <c r="I156" s="135">
        <v>26543122.730000004</v>
      </c>
      <c r="J156" s="135">
        <v>26785565.460000001</v>
      </c>
      <c r="K156" s="135">
        <v>21585305.590000004</v>
      </c>
      <c r="L156" s="135">
        <v>29961278.900000002</v>
      </c>
      <c r="M156" s="135">
        <v>28673648.59</v>
      </c>
      <c r="N156" s="135">
        <v>33058686.609999996</v>
      </c>
      <c r="O156" s="135"/>
      <c r="P156" s="135"/>
      <c r="Q156" s="135">
        <f t="shared" si="2"/>
        <v>273616059.06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273616059.06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13151780.830000002</v>
      </c>
      <c r="F157" s="136">
        <v>15246194.069999997</v>
      </c>
      <c r="G157" s="136">
        <v>15433790.939999998</v>
      </c>
      <c r="H157" s="136">
        <v>14988678.630000001</v>
      </c>
      <c r="I157" s="136">
        <v>14173765.470000003</v>
      </c>
      <c r="J157" s="136">
        <v>14347396.140000001</v>
      </c>
      <c r="K157" s="136">
        <v>13851696.950000003</v>
      </c>
      <c r="L157" s="136">
        <v>16372055.58</v>
      </c>
      <c r="M157" s="136">
        <v>13837521.709999997</v>
      </c>
      <c r="N157" s="136">
        <v>16302848.719999999</v>
      </c>
      <c r="O157" s="136"/>
      <c r="P157" s="136"/>
      <c r="Q157" s="136">
        <f t="shared" si="2"/>
        <v>147705729.03999999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147705729.03999999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3396445.6100000008</v>
      </c>
      <c r="F158" s="100">
        <v>3900501.3500000006</v>
      </c>
      <c r="G158" s="100">
        <v>4156069.84</v>
      </c>
      <c r="H158" s="100">
        <v>3709662.7099999995</v>
      </c>
      <c r="I158" s="100">
        <v>3598872.3</v>
      </c>
      <c r="J158" s="100">
        <v>3731059.5500000007</v>
      </c>
      <c r="K158" s="100">
        <v>3739407.2100000004</v>
      </c>
      <c r="L158" s="100">
        <v>3816887.36</v>
      </c>
      <c r="M158" s="100">
        <v>4320410.5499999989</v>
      </c>
      <c r="N158" s="100">
        <v>3866009.6100000003</v>
      </c>
      <c r="O158" s="100"/>
      <c r="P158" s="100"/>
      <c r="Q158" s="100">
        <f t="shared" si="2"/>
        <v>38235326.089999996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38235326.089999996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11345692.719999997</v>
      </c>
      <c r="G159" s="100">
        <v>11277721.099999998</v>
      </c>
      <c r="H159" s="100">
        <v>11279015.920000002</v>
      </c>
      <c r="I159" s="100">
        <v>10574893.170000004</v>
      </c>
      <c r="J159" s="100">
        <v>10616336.59</v>
      </c>
      <c r="K159" s="100">
        <v>10112289.740000002</v>
      </c>
      <c r="L159" s="100">
        <v>12555168.220000001</v>
      </c>
      <c r="M159" s="100">
        <v>9517111.1599999983</v>
      </c>
      <c r="N159" s="100">
        <v>12436839.109999998</v>
      </c>
      <c r="O159" s="100"/>
      <c r="P159" s="100"/>
      <c r="Q159" s="100">
        <f t="shared" si="2"/>
        <v>109470402.95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109470402.95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4081562.7799999993</v>
      </c>
      <c r="F160" s="136">
        <v>5122616.5199999986</v>
      </c>
      <c r="G160" s="136">
        <v>4687651.4399999985</v>
      </c>
      <c r="H160" s="136">
        <v>5225613.6099999985</v>
      </c>
      <c r="I160" s="136">
        <v>4647809.1699999962</v>
      </c>
      <c r="J160" s="136">
        <v>4756253.1900000004</v>
      </c>
      <c r="K160" s="136">
        <v>4207188.8899999987</v>
      </c>
      <c r="L160" s="136">
        <v>4740982.0099999988</v>
      </c>
      <c r="M160" s="136">
        <v>4577069.4000000022</v>
      </c>
      <c r="N160" s="136">
        <v>4832412.5999999996</v>
      </c>
      <c r="O160" s="136"/>
      <c r="P160" s="136"/>
      <c r="Q160" s="136">
        <f t="shared" si="2"/>
        <v>46879159.609999992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46879159.609999992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4081562.7799999993</v>
      </c>
      <c r="F162" s="100">
        <v>5122616.5199999986</v>
      </c>
      <c r="G162" s="100">
        <v>4687651.4399999985</v>
      </c>
      <c r="H162" s="100">
        <v>5225613.6099999985</v>
      </c>
      <c r="I162" s="100">
        <v>4647809.1699999962</v>
      </c>
      <c r="J162" s="100">
        <v>4756253.1900000004</v>
      </c>
      <c r="K162" s="100">
        <v>4207188.8899999987</v>
      </c>
      <c r="L162" s="100">
        <v>4740982.0099999988</v>
      </c>
      <c r="M162" s="100">
        <v>4577069.4000000022</v>
      </c>
      <c r="N162" s="100">
        <v>4832412.5999999996</v>
      </c>
      <c r="O162" s="100"/>
      <c r="P162" s="100"/>
      <c r="Q162" s="100">
        <f t="shared" si="2"/>
        <v>46879159.609999992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46879159.609999992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6928064.7599999998</v>
      </c>
      <c r="O165" s="136"/>
      <c r="P165" s="136"/>
      <c r="Q165" s="136">
        <f t="shared" si="2"/>
        <v>35393764.300000004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35393764.300000004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6928064.7599999998</v>
      </c>
      <c r="O166" s="100"/>
      <c r="P166" s="100"/>
      <c r="Q166" s="100">
        <f t="shared" si="2"/>
        <v>35197441.180000007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35197441.180000007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/>
      <c r="P167" s="100"/>
      <c r="Q167" s="100">
        <f t="shared" si="2"/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4269201.1600000011</v>
      </c>
      <c r="H170" s="136">
        <v>3912606.2800000003</v>
      </c>
      <c r="I170" s="136">
        <v>3285682.78</v>
      </c>
      <c r="J170" s="136">
        <v>3335641.0799999996</v>
      </c>
      <c r="K170" s="136">
        <v>2407651.1799999997</v>
      </c>
      <c r="L170" s="136">
        <v>2189608.87</v>
      </c>
      <c r="M170" s="136">
        <v>3643949.51</v>
      </c>
      <c r="N170" s="136">
        <v>3324383.06</v>
      </c>
      <c r="O170" s="136"/>
      <c r="P170" s="136"/>
      <c r="Q170" s="136">
        <f t="shared" si="2"/>
        <v>30042499.470000003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30042499.470000003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4269201.1600000011</v>
      </c>
      <c r="H171" s="100">
        <v>3912606.2800000003</v>
      </c>
      <c r="I171" s="100">
        <v>3285682.78</v>
      </c>
      <c r="J171" s="100">
        <v>3335641.0799999996</v>
      </c>
      <c r="K171" s="100">
        <v>2407651.1799999997</v>
      </c>
      <c r="L171" s="100">
        <v>2189608.87</v>
      </c>
      <c r="M171" s="100">
        <v>3643949.51</v>
      </c>
      <c r="N171" s="100">
        <v>3324383.06</v>
      </c>
      <c r="O171" s="100"/>
      <c r="P171" s="100"/>
      <c r="Q171" s="100">
        <f t="shared" si="2"/>
        <v>30042499.470000003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30042499.470000003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1360969.9600000002</v>
      </c>
      <c r="H174" s="136">
        <v>788952.85999999964</v>
      </c>
      <c r="I174" s="136">
        <v>748456.27999999968</v>
      </c>
      <c r="J174" s="136">
        <v>810600.15999999992</v>
      </c>
      <c r="K174" s="136">
        <v>863934.72</v>
      </c>
      <c r="L174" s="136">
        <v>3190039.5300000003</v>
      </c>
      <c r="M174" s="136">
        <v>2861691.870000001</v>
      </c>
      <c r="N174" s="136">
        <v>1670977.4700000002</v>
      </c>
      <c r="O174" s="136"/>
      <c r="P174" s="136"/>
      <c r="Q174" s="136">
        <f t="shared" si="2"/>
        <v>13594906.640000001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13594906.640000001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1360969.9600000002</v>
      </c>
      <c r="H175" s="100">
        <v>788952.85999999964</v>
      </c>
      <c r="I175" s="100">
        <v>748456.27999999968</v>
      </c>
      <c r="J175" s="100">
        <v>810600.15999999992</v>
      </c>
      <c r="K175" s="100">
        <v>863934.72</v>
      </c>
      <c r="L175" s="100">
        <v>3190039.5300000003</v>
      </c>
      <c r="M175" s="100">
        <v>2861691.870000001</v>
      </c>
      <c r="N175" s="100">
        <v>1670977.4700000002</v>
      </c>
      <c r="O175" s="100"/>
      <c r="P175" s="100"/>
      <c r="Q175" s="100">
        <f t="shared" si="2"/>
        <v>13594906.640000001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13594906.640000001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84804164.840000004</v>
      </c>
      <c r="F176" s="135">
        <v>95440247.319999993</v>
      </c>
      <c r="G176" s="135">
        <v>96969143.559999987</v>
      </c>
      <c r="H176" s="135">
        <v>95673813.469999984</v>
      </c>
      <c r="I176" s="135">
        <v>94324767.010000005</v>
      </c>
      <c r="J176" s="135">
        <v>96891924.99000001</v>
      </c>
      <c r="K176" s="135">
        <v>97034710.659999996</v>
      </c>
      <c r="L176" s="135">
        <v>95435719.409999982</v>
      </c>
      <c r="M176" s="135">
        <v>93380293.539999992</v>
      </c>
      <c r="N176" s="135">
        <v>98632387.339999989</v>
      </c>
      <c r="O176" s="135"/>
      <c r="P176" s="135"/>
      <c r="Q176" s="135">
        <f t="shared" si="2"/>
        <v>948587172.13999987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948587172.13999987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63148705.049999997</v>
      </c>
      <c r="F180" s="136">
        <v>65718966.999999985</v>
      </c>
      <c r="G180" s="136">
        <v>65770349.189999983</v>
      </c>
      <c r="H180" s="136">
        <v>66171444.32</v>
      </c>
      <c r="I180" s="136">
        <v>65995561.739999995</v>
      </c>
      <c r="J180" s="136">
        <v>67345055.760000005</v>
      </c>
      <c r="K180" s="136">
        <v>67153451.820000008</v>
      </c>
      <c r="L180" s="136">
        <v>67245971.969999999</v>
      </c>
      <c r="M180" s="136">
        <v>67431779.359999999</v>
      </c>
      <c r="N180" s="136">
        <v>68288553.979999974</v>
      </c>
      <c r="O180" s="136"/>
      <c r="P180" s="136"/>
      <c r="Q180" s="136">
        <f t="shared" si="2"/>
        <v>664269840.18999994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664269840.18999994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63148705.049999997</v>
      </c>
      <c r="F181" s="100">
        <v>65718966.999999985</v>
      </c>
      <c r="G181" s="100">
        <v>65770349.189999983</v>
      </c>
      <c r="H181" s="100">
        <v>66171444.32</v>
      </c>
      <c r="I181" s="100">
        <v>65995561.739999995</v>
      </c>
      <c r="J181" s="100">
        <v>67345055.760000005</v>
      </c>
      <c r="K181" s="100">
        <v>67153451.820000008</v>
      </c>
      <c r="L181" s="100">
        <v>67245971.969999999</v>
      </c>
      <c r="M181" s="100">
        <v>67431779.359999999</v>
      </c>
      <c r="N181" s="100">
        <v>68288553.979999974</v>
      </c>
      <c r="O181" s="100"/>
      <c r="P181" s="100"/>
      <c r="Q181" s="100">
        <f t="shared" si="2"/>
        <v>664269840.18999994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664269840.18999994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5817501.3500000015</v>
      </c>
      <c r="G186" s="136">
        <v>7680353.9800000004</v>
      </c>
      <c r="H186" s="136">
        <v>6514182.2199999979</v>
      </c>
      <c r="I186" s="136">
        <v>5769782.8300000001</v>
      </c>
      <c r="J186" s="136">
        <v>6441013.3099999977</v>
      </c>
      <c r="K186" s="136">
        <v>5846775.2999999961</v>
      </c>
      <c r="L186" s="136">
        <v>4648129.0099999942</v>
      </c>
      <c r="M186" s="136">
        <v>2557520.1299999994</v>
      </c>
      <c r="N186" s="136">
        <v>2917615.26</v>
      </c>
      <c r="O186" s="136"/>
      <c r="P186" s="136"/>
      <c r="Q186" s="136">
        <f t="shared" si="2"/>
        <v>49265081.669999987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49265081.669999987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5817501.3500000015</v>
      </c>
      <c r="G187" s="100">
        <v>7680353.9800000004</v>
      </c>
      <c r="H187" s="100">
        <v>6514182.2199999979</v>
      </c>
      <c r="I187" s="100">
        <v>5769782.8300000001</v>
      </c>
      <c r="J187" s="100">
        <v>6441013.3099999977</v>
      </c>
      <c r="K187" s="100">
        <v>5846775.2999999961</v>
      </c>
      <c r="L187" s="100">
        <v>4648129.0099999942</v>
      </c>
      <c r="M187" s="100">
        <v>2557520.1299999994</v>
      </c>
      <c r="N187" s="100">
        <v>2917615.26</v>
      </c>
      <c r="O187" s="100"/>
      <c r="P187" s="100"/>
      <c r="Q187" s="100">
        <f t="shared" si="2"/>
        <v>49265081.669999987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49265081.669999987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/>
      <c r="P190" s="136"/>
      <c r="Q190" s="136">
        <f t="shared" si="2"/>
        <v>342104.26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342104.26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/>
      <c r="P191" s="100"/>
      <c r="Q191" s="100">
        <f t="shared" si="2"/>
        <v>342104.26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342104.26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20583251.510000002</v>
      </c>
      <c r="F194" s="136">
        <v>23898518.299999997</v>
      </c>
      <c r="G194" s="136">
        <v>23479846.390000004</v>
      </c>
      <c r="H194" s="136">
        <v>22954853.599999998</v>
      </c>
      <c r="I194" s="136">
        <v>22498016.430000003</v>
      </c>
      <c r="J194" s="136">
        <v>23072522.59</v>
      </c>
      <c r="K194" s="136">
        <v>24001150.210000001</v>
      </c>
      <c r="L194" s="136">
        <v>23541618.429999996</v>
      </c>
      <c r="M194" s="136">
        <v>23299764.990000002</v>
      </c>
      <c r="N194" s="136">
        <v>27380603.570000008</v>
      </c>
      <c r="O194" s="136"/>
      <c r="P194" s="136"/>
      <c r="Q194" s="136">
        <f t="shared" si="2"/>
        <v>234710146.02000004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234710146.02000004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20583251.510000002</v>
      </c>
      <c r="F195" s="100">
        <v>23898518.299999997</v>
      </c>
      <c r="G195" s="100">
        <v>23479846.390000004</v>
      </c>
      <c r="H195" s="100">
        <v>22954853.599999998</v>
      </c>
      <c r="I195" s="100">
        <v>22498016.430000003</v>
      </c>
      <c r="J195" s="100">
        <v>23072522.59</v>
      </c>
      <c r="K195" s="100">
        <v>24001150.210000001</v>
      </c>
      <c r="L195" s="100">
        <v>23541618.429999996</v>
      </c>
      <c r="M195" s="100">
        <v>23299764.990000002</v>
      </c>
      <c r="N195" s="100">
        <v>27380603.570000008</v>
      </c>
      <c r="O195" s="100"/>
      <c r="P195" s="100"/>
      <c r="Q195" s="100">
        <f t="shared" si="2"/>
        <v>234710146.02000004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234710146.02000004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4" t="s">
        <v>364</v>
      </c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5"/>
      <c r="Q201" s="176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80" t="s">
        <v>31</v>
      </c>
      <c r="D204" s="181"/>
      <c r="E204" s="96">
        <f>E205+E227+E238+E251+E293+E306+E319+E340+E353+E373</f>
        <v>226473885.43000001</v>
      </c>
      <c r="F204" s="96">
        <f t="shared" ref="F204:P204" si="3">F205+F227+F238+F251+F293+F306+F319+F340+F353+F373</f>
        <v>217710873.49000001</v>
      </c>
      <c r="G204" s="96">
        <f t="shared" si="3"/>
        <v>307702707.52000004</v>
      </c>
      <c r="H204" s="96">
        <f t="shared" si="3"/>
        <v>792753938.45999992</v>
      </c>
      <c r="I204" s="96">
        <f t="shared" si="3"/>
        <v>309961110.41000003</v>
      </c>
      <c r="J204" s="96">
        <f t="shared" si="3"/>
        <v>281975374.79000002</v>
      </c>
      <c r="K204" s="96">
        <f t="shared" si="3"/>
        <v>319655308.02000004</v>
      </c>
      <c r="L204" s="96">
        <f t="shared" si="3"/>
        <v>347329601.0200001</v>
      </c>
      <c r="M204" s="96">
        <f t="shared" si="3"/>
        <v>302748947.90000004</v>
      </c>
      <c r="N204" s="96">
        <f t="shared" si="3"/>
        <v>305103558.04000002</v>
      </c>
      <c r="O204" s="96">
        <f t="shared" si="3"/>
        <v>298920892.88999999</v>
      </c>
      <c r="P204" s="96">
        <f t="shared" si="3"/>
        <v>316498831.71000016</v>
      </c>
      <c r="Q204" s="96">
        <f t="shared" ref="Q204:Q235" si="4">SUM(E204:P204)</f>
        <v>4026835029.6800003</v>
      </c>
      <c r="R204" s="97"/>
      <c r="T204" s="95"/>
      <c r="U204" s="96">
        <f>SUM(U205:U392)</f>
        <v>10234245915.240002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5">+F206+F210+F213+F217+F219+F221+F223+F225</f>
        <v>24142482.369999997</v>
      </c>
      <c r="G205" s="135">
        <f t="shared" si="5"/>
        <v>90111011.49000001</v>
      </c>
      <c r="H205" s="135">
        <f t="shared" si="5"/>
        <v>575471786.04999995</v>
      </c>
      <c r="I205" s="135">
        <f t="shared" si="5"/>
        <v>81695846.900000006</v>
      </c>
      <c r="J205" s="135">
        <f t="shared" si="5"/>
        <v>63170130.290000021</v>
      </c>
      <c r="K205" s="135">
        <f t="shared" si="5"/>
        <v>74817011.780000031</v>
      </c>
      <c r="L205" s="135">
        <f t="shared" si="5"/>
        <v>70556393.930000007</v>
      </c>
      <c r="M205" s="135">
        <f t="shared" si="5"/>
        <v>68623185.360000014</v>
      </c>
      <c r="N205" s="135">
        <f t="shared" si="5"/>
        <v>57899269.769999981</v>
      </c>
      <c r="O205" s="135">
        <f t="shared" si="5"/>
        <v>50172725.969999984</v>
      </c>
      <c r="P205" s="135">
        <f t="shared" si="5"/>
        <v>67700322.99000001</v>
      </c>
      <c r="Q205" s="135">
        <f t="shared" si="4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1161201573.8099999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6">+F207+F208+F209</f>
        <v>19632820.989999998</v>
      </c>
      <c r="G206" s="136">
        <f t="shared" si="6"/>
        <v>62962733.830000006</v>
      </c>
      <c r="H206" s="136">
        <f t="shared" si="6"/>
        <v>537329634.65999997</v>
      </c>
      <c r="I206" s="136">
        <f t="shared" si="6"/>
        <v>66319222.270000003</v>
      </c>
      <c r="J206" s="136">
        <f t="shared" si="6"/>
        <v>50959467.540000014</v>
      </c>
      <c r="K206" s="136">
        <f t="shared" si="6"/>
        <v>67318925.250000015</v>
      </c>
      <c r="L206" s="136">
        <f t="shared" si="6"/>
        <v>52513912.390000015</v>
      </c>
      <c r="M206" s="136">
        <f t="shared" si="6"/>
        <v>50866568.800000012</v>
      </c>
      <c r="N206" s="136">
        <f t="shared" si="6"/>
        <v>40055405.199999988</v>
      </c>
      <c r="O206" s="136">
        <f t="shared" si="6"/>
        <v>32281055.969999995</v>
      </c>
      <c r="P206" s="136">
        <f t="shared" si="6"/>
        <v>49720144.670000024</v>
      </c>
      <c r="Q206" s="135">
        <f t="shared" si="4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997732896.38999987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4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36906252.600000054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4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939502690.3499999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4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21323953.440000013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7">+F211+F212</f>
        <v>0</v>
      </c>
      <c r="G210" s="136">
        <f t="shared" si="7"/>
        <v>0</v>
      </c>
      <c r="H210" s="136">
        <f t="shared" si="7"/>
        <v>0</v>
      </c>
      <c r="I210" s="136">
        <f t="shared" si="7"/>
        <v>0</v>
      </c>
      <c r="J210" s="136">
        <f t="shared" si="7"/>
        <v>0</v>
      </c>
      <c r="K210" s="136">
        <f t="shared" si="7"/>
        <v>0</v>
      </c>
      <c r="L210" s="136">
        <f t="shared" si="7"/>
        <v>0</v>
      </c>
      <c r="M210" s="136">
        <f t="shared" si="7"/>
        <v>0</v>
      </c>
      <c r="N210" s="136">
        <f t="shared" si="7"/>
        <v>0</v>
      </c>
      <c r="O210" s="136">
        <f t="shared" si="7"/>
        <v>0</v>
      </c>
      <c r="P210" s="136">
        <f t="shared" si="7"/>
        <v>0</v>
      </c>
      <c r="Q210" s="135">
        <f t="shared" si="4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4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4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8">+F214+F215+F216</f>
        <v>746816.65999999992</v>
      </c>
      <c r="G213" s="136">
        <f t="shared" si="8"/>
        <v>1401944.97</v>
      </c>
      <c r="H213" s="136">
        <f t="shared" si="8"/>
        <v>1882182.8600000003</v>
      </c>
      <c r="I213" s="136">
        <f t="shared" si="8"/>
        <v>2678589.0400000014</v>
      </c>
      <c r="J213" s="136">
        <f t="shared" si="8"/>
        <v>1105522.5</v>
      </c>
      <c r="K213" s="136">
        <f t="shared" si="8"/>
        <v>1314440.6800000002</v>
      </c>
      <c r="L213" s="136">
        <f t="shared" si="8"/>
        <v>1599175.2000000002</v>
      </c>
      <c r="M213" s="136">
        <f t="shared" si="8"/>
        <v>1563935.5299999998</v>
      </c>
      <c r="N213" s="136">
        <f t="shared" si="8"/>
        <v>1681756.99</v>
      </c>
      <c r="O213" s="136">
        <f t="shared" si="8"/>
        <v>1694316.74</v>
      </c>
      <c r="P213" s="136">
        <f t="shared" si="8"/>
        <v>1899231.8300000003</v>
      </c>
      <c r="Q213" s="135">
        <f t="shared" si="4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14652435.670000002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4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2465579.7999999998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4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2122426.1900000004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4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10064429.680000002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9">+F218</f>
        <v>131383.24000000002</v>
      </c>
      <c r="G217" s="136">
        <f t="shared" si="9"/>
        <v>602064.41999999993</v>
      </c>
      <c r="H217" s="136">
        <f t="shared" si="9"/>
        <v>769417.90999999957</v>
      </c>
      <c r="I217" s="136">
        <f t="shared" si="9"/>
        <v>1931276.8699999999</v>
      </c>
      <c r="J217" s="136">
        <f t="shared" si="9"/>
        <v>4346231.7699999996</v>
      </c>
      <c r="K217" s="136">
        <f t="shared" si="9"/>
        <v>916994.49999999988</v>
      </c>
      <c r="L217" s="136">
        <f t="shared" si="9"/>
        <v>1422776.69</v>
      </c>
      <c r="M217" s="136">
        <f t="shared" si="9"/>
        <v>1013607.25</v>
      </c>
      <c r="N217" s="136">
        <f t="shared" si="9"/>
        <v>1169360.5999999999</v>
      </c>
      <c r="O217" s="136">
        <f t="shared" si="9"/>
        <v>1201736.8699999999</v>
      </c>
      <c r="P217" s="136">
        <f t="shared" si="9"/>
        <v>1174507.5</v>
      </c>
      <c r="Q217" s="135">
        <f t="shared" si="4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12513979.499999998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4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12513979.499999998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10">+F220</f>
        <v>0</v>
      </c>
      <c r="G219" s="136">
        <f t="shared" si="10"/>
        <v>0</v>
      </c>
      <c r="H219" s="136">
        <f t="shared" si="10"/>
        <v>0</v>
      </c>
      <c r="I219" s="136">
        <f t="shared" si="10"/>
        <v>0</v>
      </c>
      <c r="J219" s="136">
        <f t="shared" si="10"/>
        <v>0</v>
      </c>
      <c r="K219" s="136">
        <f t="shared" si="10"/>
        <v>0</v>
      </c>
      <c r="L219" s="136">
        <f t="shared" si="10"/>
        <v>0</v>
      </c>
      <c r="M219" s="136">
        <f t="shared" si="10"/>
        <v>0</v>
      </c>
      <c r="N219" s="136">
        <f t="shared" si="10"/>
        <v>0</v>
      </c>
      <c r="O219" s="136">
        <f t="shared" si="10"/>
        <v>0</v>
      </c>
      <c r="P219" s="136">
        <f t="shared" si="10"/>
        <v>0</v>
      </c>
      <c r="Q219" s="135">
        <f t="shared" si="4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4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11">+F222</f>
        <v>206557.59999999995</v>
      </c>
      <c r="G221" s="136">
        <f t="shared" si="11"/>
        <v>348107.11000000004</v>
      </c>
      <c r="H221" s="136">
        <f t="shared" si="11"/>
        <v>247143.05000000008</v>
      </c>
      <c r="I221" s="136">
        <f t="shared" si="11"/>
        <v>220228.77</v>
      </c>
      <c r="J221" s="136">
        <f t="shared" si="11"/>
        <v>244217.76999999996</v>
      </c>
      <c r="K221" s="136">
        <f t="shared" si="11"/>
        <v>231683.33999999991</v>
      </c>
      <c r="L221" s="136">
        <f t="shared" si="11"/>
        <v>418854.14999999997</v>
      </c>
      <c r="M221" s="136">
        <f t="shared" si="11"/>
        <v>577398.28</v>
      </c>
      <c r="N221" s="136">
        <f t="shared" si="11"/>
        <v>391071.4800000001</v>
      </c>
      <c r="O221" s="136">
        <f t="shared" si="11"/>
        <v>393940.89000000007</v>
      </c>
      <c r="P221" s="136">
        <f t="shared" si="11"/>
        <v>304763.48000000004</v>
      </c>
      <c r="Q221" s="135">
        <f t="shared" si="4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3075609.2600000002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4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3075609.2600000002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12">+F224</f>
        <v>3424903.88</v>
      </c>
      <c r="G223" s="136">
        <f t="shared" si="12"/>
        <v>24796161.16</v>
      </c>
      <c r="H223" s="136">
        <f t="shared" si="12"/>
        <v>35243407.57</v>
      </c>
      <c r="I223" s="136">
        <f t="shared" si="12"/>
        <v>10546529.949999999</v>
      </c>
      <c r="J223" s="136">
        <f t="shared" si="12"/>
        <v>6514690.71</v>
      </c>
      <c r="K223" s="136">
        <f t="shared" si="12"/>
        <v>5034968.0100000007</v>
      </c>
      <c r="L223" s="136">
        <f t="shared" si="12"/>
        <v>14601675.499999996</v>
      </c>
      <c r="M223" s="136">
        <f t="shared" si="12"/>
        <v>14601675.499999996</v>
      </c>
      <c r="N223" s="136">
        <f t="shared" si="12"/>
        <v>14601675.499999996</v>
      </c>
      <c r="O223" s="136">
        <f t="shared" si="12"/>
        <v>14601675.499999996</v>
      </c>
      <c r="P223" s="136">
        <f t="shared" si="12"/>
        <v>14601675.509999996</v>
      </c>
      <c r="Q223" s="135">
        <f t="shared" si="4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133226652.98999999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4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133226652.98999999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3">+F226</f>
        <v>0</v>
      </c>
      <c r="G225" s="136">
        <f t="shared" si="13"/>
        <v>0</v>
      </c>
      <c r="H225" s="136">
        <f t="shared" si="13"/>
        <v>0</v>
      </c>
      <c r="I225" s="136">
        <f t="shared" si="13"/>
        <v>0</v>
      </c>
      <c r="J225" s="136">
        <f t="shared" si="13"/>
        <v>0</v>
      </c>
      <c r="K225" s="136">
        <f t="shared" si="13"/>
        <v>0</v>
      </c>
      <c r="L225" s="136">
        <f t="shared" si="13"/>
        <v>0</v>
      </c>
      <c r="M225" s="136">
        <f t="shared" si="13"/>
        <v>0</v>
      </c>
      <c r="N225" s="136">
        <f t="shared" si="13"/>
        <v>0</v>
      </c>
      <c r="O225" s="136">
        <f t="shared" si="13"/>
        <v>0</v>
      </c>
      <c r="P225" s="136">
        <f t="shared" si="13"/>
        <v>0</v>
      </c>
      <c r="Q225" s="135">
        <f t="shared" si="4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4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4">+F228+F230+F232+F234+F236</f>
        <v>5098567.5600000033</v>
      </c>
      <c r="G227" s="135">
        <f t="shared" si="14"/>
        <v>5356737.99</v>
      </c>
      <c r="H227" s="135">
        <f t="shared" si="14"/>
        <v>7876485.2599999988</v>
      </c>
      <c r="I227" s="135">
        <f t="shared" si="14"/>
        <v>6571916.020000007</v>
      </c>
      <c r="J227" s="135">
        <f t="shared" si="14"/>
        <v>12450402.819999997</v>
      </c>
      <c r="K227" s="135">
        <f t="shared" si="14"/>
        <v>7194495.3300000029</v>
      </c>
      <c r="L227" s="135">
        <f t="shared" si="14"/>
        <v>11511046.889999993</v>
      </c>
      <c r="M227" s="135">
        <f t="shared" si="14"/>
        <v>8271575.2999999961</v>
      </c>
      <c r="N227" s="135">
        <f t="shared" si="14"/>
        <v>8184427.179999996</v>
      </c>
      <c r="O227" s="135">
        <f t="shared" si="14"/>
        <v>8186454.2999999952</v>
      </c>
      <c r="P227" s="135">
        <f t="shared" si="14"/>
        <v>7870935.0699999966</v>
      </c>
      <c r="Q227" s="135">
        <f t="shared" si="4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77201876.25999999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5">+F229</f>
        <v>5064083.7100000037</v>
      </c>
      <c r="G228" s="136">
        <f t="shared" si="15"/>
        <v>5294944.21</v>
      </c>
      <c r="H228" s="136">
        <f t="shared" si="15"/>
        <v>7839877.629999999</v>
      </c>
      <c r="I228" s="136">
        <f t="shared" si="15"/>
        <v>6534181.2900000066</v>
      </c>
      <c r="J228" s="136">
        <f t="shared" si="15"/>
        <v>12417048.339999996</v>
      </c>
      <c r="K228" s="136">
        <f t="shared" si="15"/>
        <v>7163197.1000000024</v>
      </c>
      <c r="L228" s="136">
        <f t="shared" si="15"/>
        <v>11237996.149999993</v>
      </c>
      <c r="M228" s="136">
        <f t="shared" si="15"/>
        <v>7995712.2999999961</v>
      </c>
      <c r="N228" s="136">
        <f t="shared" si="15"/>
        <v>7919959.0499999961</v>
      </c>
      <c r="O228" s="136">
        <f t="shared" si="15"/>
        <v>7921986.1699999953</v>
      </c>
      <c r="P228" s="136">
        <f t="shared" si="15"/>
        <v>7594436.6999999965</v>
      </c>
      <c r="Q228" s="135">
        <f t="shared" si="4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76119545.359999985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4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76119545.359999985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4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4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4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4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4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4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6">+F237</f>
        <v>34483.850000000006</v>
      </c>
      <c r="G236" s="136">
        <f t="shared" si="16"/>
        <v>61793.78</v>
      </c>
      <c r="H236" s="136">
        <f t="shared" si="16"/>
        <v>36607.630000000005</v>
      </c>
      <c r="I236" s="136">
        <f t="shared" si="16"/>
        <v>37734.729999999989</v>
      </c>
      <c r="J236" s="136">
        <f t="shared" si="16"/>
        <v>33354.480000000003</v>
      </c>
      <c r="K236" s="136">
        <f t="shared" si="16"/>
        <v>31298.230000000003</v>
      </c>
      <c r="L236" s="136">
        <f t="shared" si="16"/>
        <v>273050.74</v>
      </c>
      <c r="M236" s="136">
        <f t="shared" si="16"/>
        <v>275863</v>
      </c>
      <c r="N236" s="136">
        <f t="shared" si="16"/>
        <v>264468.13</v>
      </c>
      <c r="O236" s="136">
        <f t="shared" si="16"/>
        <v>264468.13</v>
      </c>
      <c r="P236" s="136">
        <f t="shared" si="16"/>
        <v>276498.37</v>
      </c>
      <c r="Q236" s="135">
        <f t="shared" ref="Q236:Q267" si="17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1082330.8999999999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7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1082330.8999999999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8">+F239+F241+F243+F245+F247+F249</f>
        <v>14910659.169999994</v>
      </c>
      <c r="G238" s="135">
        <f t="shared" si="18"/>
        <v>15761338.430000005</v>
      </c>
      <c r="H238" s="135">
        <f t="shared" si="18"/>
        <v>16340627.550000003</v>
      </c>
      <c r="I238" s="135">
        <f t="shared" si="18"/>
        <v>16782222.790000007</v>
      </c>
      <c r="J238" s="135">
        <f t="shared" si="18"/>
        <v>17001829.640000008</v>
      </c>
      <c r="K238" s="135">
        <f t="shared" si="18"/>
        <v>17790986.199999996</v>
      </c>
      <c r="L238" s="135">
        <f t="shared" si="18"/>
        <v>26266647.030000053</v>
      </c>
      <c r="M238" s="135">
        <f t="shared" si="18"/>
        <v>22341593.820000041</v>
      </c>
      <c r="N238" s="135">
        <f t="shared" si="18"/>
        <v>22902862.930000048</v>
      </c>
      <c r="O238" s="135">
        <f t="shared" si="18"/>
        <v>22396256.330000043</v>
      </c>
      <c r="P238" s="135">
        <f t="shared" si="18"/>
        <v>19142931.920000046</v>
      </c>
      <c r="Q238" s="135">
        <f t="shared" si="17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182672194.15000015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9">+F240</f>
        <v>8545718.9099999983</v>
      </c>
      <c r="G239" s="136">
        <f t="shared" si="19"/>
        <v>7900245.3500000024</v>
      </c>
      <c r="H239" s="136">
        <f t="shared" si="19"/>
        <v>8578097.6600000001</v>
      </c>
      <c r="I239" s="136">
        <f t="shared" si="19"/>
        <v>8917295.1000000052</v>
      </c>
      <c r="J239" s="136">
        <f t="shared" si="19"/>
        <v>8531201.2800000049</v>
      </c>
      <c r="K239" s="136">
        <f t="shared" si="19"/>
        <v>8654407.0799999982</v>
      </c>
      <c r="L239" s="136">
        <f t="shared" si="19"/>
        <v>13892595.079999996</v>
      </c>
      <c r="M239" s="136">
        <f t="shared" si="19"/>
        <v>10957828.059999997</v>
      </c>
      <c r="N239" s="136">
        <f t="shared" si="19"/>
        <v>10608873.959999997</v>
      </c>
      <c r="O239" s="136">
        <f t="shared" si="19"/>
        <v>10103036.119999995</v>
      </c>
      <c r="P239" s="136">
        <f t="shared" si="19"/>
        <v>8345906.240000003</v>
      </c>
      <c r="Q239" s="135">
        <f t="shared" si="17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93267712.790000007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7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93267712.790000007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7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7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20">+F244</f>
        <v>3106701.1199999978</v>
      </c>
      <c r="G243" s="136">
        <f t="shared" si="20"/>
        <v>3972494.0800000033</v>
      </c>
      <c r="H243" s="136">
        <f t="shared" si="20"/>
        <v>3886412.1700000032</v>
      </c>
      <c r="I243" s="136">
        <f t="shared" si="20"/>
        <v>3680835.2200000011</v>
      </c>
      <c r="J243" s="136">
        <f t="shared" si="20"/>
        <v>3955334.4900000016</v>
      </c>
      <c r="K243" s="136">
        <f t="shared" si="20"/>
        <v>3840829.84</v>
      </c>
      <c r="L243" s="136">
        <f t="shared" si="20"/>
        <v>5666062.9600000512</v>
      </c>
      <c r="M243" s="136">
        <f t="shared" si="20"/>
        <v>4857813.7700000424</v>
      </c>
      <c r="N243" s="136">
        <f t="shared" si="20"/>
        <v>5936436.810000048</v>
      </c>
      <c r="O243" s="136">
        <f t="shared" si="20"/>
        <v>5930978.4100000486</v>
      </c>
      <c r="P243" s="136">
        <f t="shared" si="20"/>
        <v>5206148.2500000438</v>
      </c>
      <c r="Q243" s="135">
        <f t="shared" si="17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42008259.750000149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7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42008259.750000149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21">+F246</f>
        <v>1104452.8400000003</v>
      </c>
      <c r="G245" s="136">
        <f t="shared" si="21"/>
        <v>1273779.4999999995</v>
      </c>
      <c r="H245" s="136">
        <f t="shared" si="21"/>
        <v>1053629.2899999996</v>
      </c>
      <c r="I245" s="136">
        <f t="shared" si="21"/>
        <v>1049727.0099999998</v>
      </c>
      <c r="J245" s="136">
        <f t="shared" si="21"/>
        <v>1324970.69</v>
      </c>
      <c r="K245" s="136">
        <f t="shared" si="21"/>
        <v>1530113.7699999996</v>
      </c>
      <c r="L245" s="136">
        <f t="shared" si="21"/>
        <v>1463786.5499999998</v>
      </c>
      <c r="M245" s="136">
        <f t="shared" si="21"/>
        <v>1597496.4499999997</v>
      </c>
      <c r="N245" s="136">
        <f t="shared" si="21"/>
        <v>1750830.94</v>
      </c>
      <c r="O245" s="136">
        <f t="shared" si="21"/>
        <v>1768403.5499999998</v>
      </c>
      <c r="P245" s="136">
        <f t="shared" si="21"/>
        <v>1843092.4299999992</v>
      </c>
      <c r="Q245" s="135">
        <f t="shared" si="17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13023890.589999998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7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13023890.589999998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7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7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22">+F250</f>
        <v>2153786.2999999998</v>
      </c>
      <c r="G249" s="136">
        <f t="shared" si="22"/>
        <v>2614819.4999999995</v>
      </c>
      <c r="H249" s="136">
        <f t="shared" si="22"/>
        <v>2822488.4299999992</v>
      </c>
      <c r="I249" s="136">
        <f t="shared" si="22"/>
        <v>3134365.4600000009</v>
      </c>
      <c r="J249" s="136">
        <f t="shared" si="22"/>
        <v>3190323.1799999997</v>
      </c>
      <c r="K249" s="136">
        <f t="shared" si="22"/>
        <v>3765635.5099999974</v>
      </c>
      <c r="L249" s="136">
        <f t="shared" si="22"/>
        <v>5244202.4400000041</v>
      </c>
      <c r="M249" s="136">
        <f t="shared" si="22"/>
        <v>4928455.5400000038</v>
      </c>
      <c r="N249" s="136">
        <f t="shared" si="22"/>
        <v>4606721.2200000025</v>
      </c>
      <c r="O249" s="136">
        <f t="shared" si="22"/>
        <v>4593838.2500000019</v>
      </c>
      <c r="P249" s="136">
        <f t="shared" si="22"/>
        <v>3747785</v>
      </c>
      <c r="Q249" s="135">
        <f t="shared" si="17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34372331.020000011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7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34372331.020000011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3">+F252+F255+F259+F266+F270+F276+F278+F283+F291</f>
        <v>11701470.809999999</v>
      </c>
      <c r="G251" s="135">
        <f t="shared" si="23"/>
        <v>22861657.270000007</v>
      </c>
      <c r="H251" s="135">
        <f t="shared" si="23"/>
        <v>29161586.169999994</v>
      </c>
      <c r="I251" s="135">
        <f t="shared" si="23"/>
        <v>25914641.609999988</v>
      </c>
      <c r="J251" s="135">
        <f t="shared" si="23"/>
        <v>23386681.990000002</v>
      </c>
      <c r="K251" s="135">
        <f t="shared" si="23"/>
        <v>44952003.690000005</v>
      </c>
      <c r="L251" s="135">
        <f t="shared" si="23"/>
        <v>43176032.090000004</v>
      </c>
      <c r="M251" s="135">
        <f t="shared" si="23"/>
        <v>43413500.68</v>
      </c>
      <c r="N251" s="135">
        <f t="shared" si="23"/>
        <v>40722430.019999996</v>
      </c>
      <c r="O251" s="135">
        <f t="shared" si="23"/>
        <v>43801553.610000014</v>
      </c>
      <c r="P251" s="135">
        <f t="shared" si="23"/>
        <v>75856057.350000039</v>
      </c>
      <c r="Q251" s="135">
        <f t="shared" si="17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295387527.88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4">+F253+F254</f>
        <v>1760387.5599999998</v>
      </c>
      <c r="G252" s="136">
        <f t="shared" si="24"/>
        <v>3265049.7300000032</v>
      </c>
      <c r="H252" s="136">
        <f t="shared" si="24"/>
        <v>2973420.7499999991</v>
      </c>
      <c r="I252" s="136">
        <f t="shared" si="24"/>
        <v>3923602.88</v>
      </c>
      <c r="J252" s="136">
        <f t="shared" si="24"/>
        <v>2516348.109999998</v>
      </c>
      <c r="K252" s="136">
        <f t="shared" si="24"/>
        <v>5107064.2499999963</v>
      </c>
      <c r="L252" s="136">
        <f t="shared" si="24"/>
        <v>7481349.6600000123</v>
      </c>
      <c r="M252" s="136">
        <f t="shared" si="24"/>
        <v>7745450.2600000082</v>
      </c>
      <c r="N252" s="136">
        <f t="shared" si="24"/>
        <v>7626818.230000006</v>
      </c>
      <c r="O252" s="136">
        <f t="shared" si="24"/>
        <v>7622690.5600000052</v>
      </c>
      <c r="P252" s="136">
        <f t="shared" si="24"/>
        <v>6878334.5100000137</v>
      </c>
      <c r="Q252" s="135">
        <f t="shared" si="17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44085298.350000016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7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44085298.350000016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7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5">+F256+F257+F258</f>
        <v>815828.74999999988</v>
      </c>
      <c r="G255" s="136">
        <f t="shared" si="25"/>
        <v>1031262.2799999999</v>
      </c>
      <c r="H255" s="136">
        <f t="shared" si="25"/>
        <v>4967497.2399999974</v>
      </c>
      <c r="I255" s="136">
        <f t="shared" si="25"/>
        <v>3687084.2699999996</v>
      </c>
      <c r="J255" s="136">
        <f t="shared" si="25"/>
        <v>3282571.9400000009</v>
      </c>
      <c r="K255" s="136">
        <f t="shared" si="25"/>
        <v>3172453.4100000011</v>
      </c>
      <c r="L255" s="136">
        <f t="shared" si="25"/>
        <v>6908458.2200000016</v>
      </c>
      <c r="M255" s="136">
        <f t="shared" si="25"/>
        <v>6481582.9900000021</v>
      </c>
      <c r="N255" s="136">
        <f t="shared" si="25"/>
        <v>6460308.030000004</v>
      </c>
      <c r="O255" s="136">
        <f t="shared" si="25"/>
        <v>6480695.7500000037</v>
      </c>
      <c r="P255" s="136">
        <f t="shared" si="25"/>
        <v>6330596.1399999959</v>
      </c>
      <c r="Q255" s="135">
        <f t="shared" si="17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39397753.06000001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7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38142191.140000001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7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298870.93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7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956690.99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6">+F260+F261+F262+F263+F264+F265</f>
        <v>48000.93</v>
      </c>
      <c r="G259" s="136">
        <f t="shared" si="26"/>
        <v>64545.879999999983</v>
      </c>
      <c r="H259" s="136">
        <f t="shared" si="26"/>
        <v>30091.18</v>
      </c>
      <c r="I259" s="136">
        <f t="shared" si="26"/>
        <v>26321.109999999997</v>
      </c>
      <c r="J259" s="136">
        <f t="shared" si="26"/>
        <v>20603.250000000007</v>
      </c>
      <c r="K259" s="136">
        <f t="shared" si="26"/>
        <v>20687.91</v>
      </c>
      <c r="L259" s="136">
        <f t="shared" si="26"/>
        <v>99589.439999999988</v>
      </c>
      <c r="M259" s="136">
        <f t="shared" si="26"/>
        <v>99285.73</v>
      </c>
      <c r="N259" s="136">
        <f t="shared" si="26"/>
        <v>99190.68</v>
      </c>
      <c r="O259" s="136">
        <f t="shared" si="26"/>
        <v>98939.12999999999</v>
      </c>
      <c r="P259" s="136">
        <f t="shared" si="26"/>
        <v>85683.409999999974</v>
      </c>
      <c r="Q259" s="135">
        <f t="shared" si="17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518390.88999999996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7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7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518390.88999999996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7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7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7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7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7">+F267+F268+F269</f>
        <v>103986.16000000002</v>
      </c>
      <c r="G266" s="136">
        <f t="shared" si="27"/>
        <v>181472.66999999998</v>
      </c>
      <c r="H266" s="136">
        <f t="shared" si="27"/>
        <v>239707.14</v>
      </c>
      <c r="I266" s="136">
        <f t="shared" si="27"/>
        <v>270741.06</v>
      </c>
      <c r="J266" s="136">
        <f t="shared" si="27"/>
        <v>141789.79</v>
      </c>
      <c r="K266" s="136">
        <f t="shared" si="27"/>
        <v>262550.96999999997</v>
      </c>
      <c r="L266" s="136">
        <f t="shared" si="27"/>
        <v>286043.50000000012</v>
      </c>
      <c r="M266" s="136">
        <f t="shared" si="27"/>
        <v>320185.41000000003</v>
      </c>
      <c r="N266" s="136">
        <f t="shared" si="27"/>
        <v>321582.14</v>
      </c>
      <c r="O266" s="136">
        <f t="shared" si="27"/>
        <v>321582.14</v>
      </c>
      <c r="P266" s="136">
        <f t="shared" si="27"/>
        <v>315866.40000000008</v>
      </c>
      <c r="Q266" s="135">
        <f t="shared" si="17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2188804.4300000006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7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28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28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2188804.4300000006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9">+F271+F272+F273+F274+F275</f>
        <v>5078057.7699999996</v>
      </c>
      <c r="G270" s="136">
        <f t="shared" si="29"/>
        <v>13992282.980000002</v>
      </c>
      <c r="H270" s="136">
        <f t="shared" si="29"/>
        <v>18063027.340000004</v>
      </c>
      <c r="I270" s="136">
        <f t="shared" si="29"/>
        <v>14473554.649999993</v>
      </c>
      <c r="J270" s="136">
        <f t="shared" si="29"/>
        <v>14132993.680000002</v>
      </c>
      <c r="K270" s="136">
        <f t="shared" si="29"/>
        <v>23224684.710000008</v>
      </c>
      <c r="L270" s="136">
        <f t="shared" si="29"/>
        <v>21425421.039999992</v>
      </c>
      <c r="M270" s="136">
        <f t="shared" si="29"/>
        <v>23672530.04999999</v>
      </c>
      <c r="N270" s="136">
        <f t="shared" si="29"/>
        <v>21127643.809999995</v>
      </c>
      <c r="O270" s="136">
        <f t="shared" si="29"/>
        <v>24175093.060000006</v>
      </c>
      <c r="P270" s="136">
        <f t="shared" si="29"/>
        <v>54527075.410000034</v>
      </c>
      <c r="Q270" s="135">
        <f t="shared" si="28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158192314.09999999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28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134604048.39999998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28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2881135.76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28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20085453.170000006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28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621676.77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28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30">+F277</f>
        <v>1559333.33</v>
      </c>
      <c r="G276" s="136">
        <f t="shared" si="30"/>
        <v>1696133.37</v>
      </c>
      <c r="H276" s="136">
        <f t="shared" si="30"/>
        <v>1696133.33</v>
      </c>
      <c r="I276" s="136">
        <f t="shared" si="30"/>
        <v>1696133.33</v>
      </c>
      <c r="J276" s="136">
        <f t="shared" si="30"/>
        <v>1696133.33</v>
      </c>
      <c r="K276" s="136">
        <f t="shared" si="30"/>
        <v>1696133.33</v>
      </c>
      <c r="L276" s="136">
        <f t="shared" si="30"/>
        <v>1696133.33</v>
      </c>
      <c r="M276" s="136">
        <f t="shared" si="30"/>
        <v>1696133.33</v>
      </c>
      <c r="N276" s="136">
        <f t="shared" si="30"/>
        <v>1696133.33</v>
      </c>
      <c r="O276" s="136">
        <f t="shared" si="30"/>
        <v>1696133.33</v>
      </c>
      <c r="P276" s="136">
        <f t="shared" si="30"/>
        <v>1696133.33</v>
      </c>
      <c r="Q276" s="135">
        <f t="shared" si="28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16687733.34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28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16687733.34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31">+F279+F280+F281+F282</f>
        <v>1802654.77</v>
      </c>
      <c r="G278" s="136">
        <f t="shared" si="31"/>
        <v>2062506.7300000002</v>
      </c>
      <c r="H278" s="136">
        <f t="shared" si="31"/>
        <v>620177.14</v>
      </c>
      <c r="I278" s="136">
        <f t="shared" si="31"/>
        <v>1237720.33</v>
      </c>
      <c r="J278" s="136">
        <f t="shared" si="31"/>
        <v>899094.21999999974</v>
      </c>
      <c r="K278" s="136">
        <f t="shared" si="31"/>
        <v>1569819.54</v>
      </c>
      <c r="L278" s="136">
        <f t="shared" si="31"/>
        <v>4135100.4300000034</v>
      </c>
      <c r="M278" s="136">
        <f t="shared" si="31"/>
        <v>2263545.0599999987</v>
      </c>
      <c r="N278" s="136">
        <f t="shared" si="31"/>
        <v>2263674.149999999</v>
      </c>
      <c r="O278" s="136">
        <f t="shared" si="31"/>
        <v>2278330.5599999987</v>
      </c>
      <c r="P278" s="136">
        <f t="shared" si="31"/>
        <v>5281070.2200000035</v>
      </c>
      <c r="Q278" s="135">
        <f t="shared" si="28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17495022.93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28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28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28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11160393.830000002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28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6334629.0999999996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32">+F284+F285+F286+F287+F288+F289+F290</f>
        <v>517761.36</v>
      </c>
      <c r="G283" s="136">
        <f t="shared" si="32"/>
        <v>541263.54999999993</v>
      </c>
      <c r="H283" s="136">
        <f t="shared" si="32"/>
        <v>551999.81000000006</v>
      </c>
      <c r="I283" s="136">
        <f t="shared" si="32"/>
        <v>577392.51000000013</v>
      </c>
      <c r="J283" s="136">
        <f t="shared" si="32"/>
        <v>654794.14000000013</v>
      </c>
      <c r="K283" s="136">
        <f t="shared" si="32"/>
        <v>614911.46999999974</v>
      </c>
      <c r="L283" s="136">
        <f t="shared" si="32"/>
        <v>917053.00999999989</v>
      </c>
      <c r="M283" s="136">
        <f t="shared" si="32"/>
        <v>898456.82</v>
      </c>
      <c r="N283" s="136">
        <f t="shared" si="32"/>
        <v>897047.96999999986</v>
      </c>
      <c r="O283" s="136">
        <f t="shared" si="32"/>
        <v>897971.17</v>
      </c>
      <c r="P283" s="136">
        <f t="shared" si="32"/>
        <v>532087.11</v>
      </c>
      <c r="Q283" s="135">
        <f t="shared" si="28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6703900.4400000004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28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28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6201246.3700000001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28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28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28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28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28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502654.07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33">+F292</f>
        <v>15460.18</v>
      </c>
      <c r="G291" s="136">
        <f t="shared" si="33"/>
        <v>27140.079999999998</v>
      </c>
      <c r="H291" s="136">
        <f t="shared" si="33"/>
        <v>19532.240000000002</v>
      </c>
      <c r="I291" s="136">
        <f t="shared" si="33"/>
        <v>22091.469999999998</v>
      </c>
      <c r="J291" s="136">
        <f t="shared" si="33"/>
        <v>42353.530000000006</v>
      </c>
      <c r="K291" s="136">
        <f t="shared" si="33"/>
        <v>9283698.0999999996</v>
      </c>
      <c r="L291" s="136">
        <f t="shared" si="33"/>
        <v>226883.46000000002</v>
      </c>
      <c r="M291" s="136">
        <f t="shared" si="33"/>
        <v>236331.03000000012</v>
      </c>
      <c r="N291" s="136">
        <f t="shared" si="33"/>
        <v>230031.68000000005</v>
      </c>
      <c r="O291" s="136">
        <f t="shared" si="33"/>
        <v>230117.91000000006</v>
      </c>
      <c r="P291" s="136">
        <f t="shared" si="33"/>
        <v>209210.82000000004</v>
      </c>
      <c r="Q291" s="135">
        <f t="shared" si="28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10118310.34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28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10118310.34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4">+F294+F296++F298+F300+F302+F304</f>
        <v>556797.88000000012</v>
      </c>
      <c r="G293" s="135">
        <f t="shared" si="34"/>
        <v>626085.79999999993</v>
      </c>
      <c r="H293" s="135">
        <f t="shared" si="34"/>
        <v>423658.46999999986</v>
      </c>
      <c r="I293" s="135">
        <f t="shared" si="34"/>
        <v>2144449.42</v>
      </c>
      <c r="J293" s="135">
        <f t="shared" si="34"/>
        <v>836494.86999999988</v>
      </c>
      <c r="K293" s="135">
        <f t="shared" si="34"/>
        <v>3018352.8100000005</v>
      </c>
      <c r="L293" s="135">
        <f t="shared" si="34"/>
        <v>3182182.3600000013</v>
      </c>
      <c r="M293" s="135">
        <f t="shared" si="34"/>
        <v>2333176.7399999998</v>
      </c>
      <c r="N293" s="135">
        <f t="shared" si="34"/>
        <v>2231363.2699999996</v>
      </c>
      <c r="O293" s="135">
        <f t="shared" si="34"/>
        <v>2358082.7099999995</v>
      </c>
      <c r="P293" s="135">
        <f t="shared" si="34"/>
        <v>3965154.2500000019</v>
      </c>
      <c r="Q293" s="135">
        <f t="shared" si="28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16110720.050000003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5">+F295</f>
        <v>0</v>
      </c>
      <c r="G294" s="136">
        <f t="shared" si="35"/>
        <v>0</v>
      </c>
      <c r="H294" s="136">
        <f t="shared" si="35"/>
        <v>0</v>
      </c>
      <c r="I294" s="136">
        <f t="shared" si="35"/>
        <v>0</v>
      </c>
      <c r="J294" s="136">
        <f t="shared" si="35"/>
        <v>0</v>
      </c>
      <c r="K294" s="136">
        <f t="shared" si="35"/>
        <v>0</v>
      </c>
      <c r="L294" s="136">
        <f t="shared" si="35"/>
        <v>0</v>
      </c>
      <c r="M294" s="136">
        <f t="shared" si="35"/>
        <v>0</v>
      </c>
      <c r="N294" s="136">
        <f t="shared" si="35"/>
        <v>0</v>
      </c>
      <c r="O294" s="136">
        <f t="shared" si="35"/>
        <v>0</v>
      </c>
      <c r="P294" s="136">
        <f t="shared" si="35"/>
        <v>0</v>
      </c>
      <c r="Q294" s="135">
        <f t="shared" si="28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28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28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28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28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28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3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7">+F305</f>
        <v>556797.88000000012</v>
      </c>
      <c r="G304" s="136">
        <f t="shared" si="37"/>
        <v>626085.79999999993</v>
      </c>
      <c r="H304" s="136">
        <f t="shared" si="37"/>
        <v>423658.46999999986</v>
      </c>
      <c r="I304" s="136">
        <f t="shared" si="37"/>
        <v>2144449.42</v>
      </c>
      <c r="J304" s="136">
        <f t="shared" si="37"/>
        <v>836494.86999999988</v>
      </c>
      <c r="K304" s="136">
        <f t="shared" si="37"/>
        <v>3018352.8100000005</v>
      </c>
      <c r="L304" s="136">
        <f t="shared" si="37"/>
        <v>3182182.3600000013</v>
      </c>
      <c r="M304" s="136">
        <f t="shared" si="37"/>
        <v>2333176.7399999998</v>
      </c>
      <c r="N304" s="136">
        <f t="shared" si="37"/>
        <v>2231363.2699999996</v>
      </c>
      <c r="O304" s="136">
        <f t="shared" si="37"/>
        <v>2358082.7099999995</v>
      </c>
      <c r="P304" s="136">
        <f t="shared" si="37"/>
        <v>3965154.2500000019</v>
      </c>
      <c r="Q304" s="135">
        <f t="shared" si="36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16110720.050000003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6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16110720.050000003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8">+F307+F309+F311+F313+F315+F317</f>
        <v>408063.20999999996</v>
      </c>
      <c r="G306" s="135">
        <f t="shared" si="38"/>
        <v>515699.38999999978</v>
      </c>
      <c r="H306" s="135">
        <f t="shared" si="38"/>
        <v>484003.8400000002</v>
      </c>
      <c r="I306" s="135">
        <f t="shared" si="38"/>
        <v>489039.39999999979</v>
      </c>
      <c r="J306" s="135">
        <f t="shared" si="38"/>
        <v>472546.08999999973</v>
      </c>
      <c r="K306" s="135">
        <f t="shared" si="38"/>
        <v>531767.64000000013</v>
      </c>
      <c r="L306" s="135">
        <f t="shared" si="38"/>
        <v>927975.77</v>
      </c>
      <c r="M306" s="135">
        <f t="shared" si="38"/>
        <v>915793.45999999973</v>
      </c>
      <c r="N306" s="135">
        <f t="shared" si="38"/>
        <v>910019.2699999999</v>
      </c>
      <c r="O306" s="135">
        <f t="shared" si="38"/>
        <v>1393345.1099999999</v>
      </c>
      <c r="P306" s="135">
        <f t="shared" si="38"/>
        <v>1742195.6300000004</v>
      </c>
      <c r="Q306" s="135">
        <f t="shared" si="36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6043489.0499999998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9">+F318</f>
        <v>408063.20999999996</v>
      </c>
      <c r="G317" s="136">
        <f t="shared" si="39"/>
        <v>515699.38999999978</v>
      </c>
      <c r="H317" s="136">
        <f t="shared" si="39"/>
        <v>484003.8400000002</v>
      </c>
      <c r="I317" s="136">
        <f t="shared" si="39"/>
        <v>489039.39999999979</v>
      </c>
      <c r="J317" s="136">
        <f t="shared" si="39"/>
        <v>472546.08999999973</v>
      </c>
      <c r="K317" s="136">
        <f t="shared" si="39"/>
        <v>531767.64000000013</v>
      </c>
      <c r="L317" s="136">
        <f t="shared" si="39"/>
        <v>927975.77</v>
      </c>
      <c r="M317" s="136">
        <f t="shared" si="39"/>
        <v>915793.45999999973</v>
      </c>
      <c r="N317" s="136">
        <f t="shared" si="39"/>
        <v>910019.2699999999</v>
      </c>
      <c r="O317" s="136">
        <f t="shared" si="39"/>
        <v>1393345.1099999999</v>
      </c>
      <c r="P317" s="136">
        <f t="shared" si="39"/>
        <v>1742195.6300000004</v>
      </c>
      <c r="Q317" s="135">
        <f t="shared" si="36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6043489.0499999998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6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6043489.0499999998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40">+F320+F324+F329+F334+F336+F338</f>
        <v>34938451.080000013</v>
      </c>
      <c r="G319" s="135">
        <f t="shared" si="40"/>
        <v>37755592.420000002</v>
      </c>
      <c r="H319" s="135">
        <f t="shared" si="40"/>
        <v>36678187.780000009</v>
      </c>
      <c r="I319" s="135">
        <f t="shared" si="40"/>
        <v>50383543.640000001</v>
      </c>
      <c r="J319" s="135">
        <f t="shared" si="40"/>
        <v>38919446.309999987</v>
      </c>
      <c r="K319" s="135">
        <f t="shared" si="40"/>
        <v>40708875.140000008</v>
      </c>
      <c r="L319" s="135">
        <f t="shared" si="40"/>
        <v>49894734.750000015</v>
      </c>
      <c r="M319" s="135">
        <f t="shared" si="40"/>
        <v>46338140.12000002</v>
      </c>
      <c r="N319" s="135">
        <f t="shared" si="40"/>
        <v>45780308.540000021</v>
      </c>
      <c r="O319" s="135">
        <f t="shared" si="40"/>
        <v>43530658.000000007</v>
      </c>
      <c r="P319" s="135">
        <f t="shared" si="40"/>
        <v>22719576.749999993</v>
      </c>
      <c r="Q319" s="135">
        <f t="shared" si="36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410588938.85000002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41">+F321+F322+F323</f>
        <v>0</v>
      </c>
      <c r="G320" s="136">
        <f t="shared" si="41"/>
        <v>0</v>
      </c>
      <c r="H320" s="136">
        <f t="shared" si="41"/>
        <v>0</v>
      </c>
      <c r="I320" s="136">
        <f t="shared" si="41"/>
        <v>0</v>
      </c>
      <c r="J320" s="136">
        <f t="shared" si="41"/>
        <v>0</v>
      </c>
      <c r="K320" s="136">
        <f t="shared" si="41"/>
        <v>0</v>
      </c>
      <c r="L320" s="136">
        <f t="shared" si="41"/>
        <v>0</v>
      </c>
      <c r="M320" s="136">
        <f t="shared" si="41"/>
        <v>0</v>
      </c>
      <c r="N320" s="136">
        <f t="shared" si="41"/>
        <v>0</v>
      </c>
      <c r="O320" s="136">
        <f t="shared" si="41"/>
        <v>0</v>
      </c>
      <c r="P320" s="136">
        <f t="shared" si="41"/>
        <v>0</v>
      </c>
      <c r="Q320" s="135">
        <f t="shared" si="3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42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4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43">+F335</f>
        <v>34026278.250000007</v>
      </c>
      <c r="G334" s="136">
        <f t="shared" si="43"/>
        <v>36313108.890000001</v>
      </c>
      <c r="H334" s="136">
        <f t="shared" si="43"/>
        <v>35626898.270000003</v>
      </c>
      <c r="I334" s="136">
        <f t="shared" si="43"/>
        <v>49281732.300000004</v>
      </c>
      <c r="J334" s="136">
        <f t="shared" si="43"/>
        <v>37762898.529999986</v>
      </c>
      <c r="K334" s="136">
        <f t="shared" si="43"/>
        <v>39373725.890000008</v>
      </c>
      <c r="L334" s="136">
        <f t="shared" si="43"/>
        <v>45101727.19000002</v>
      </c>
      <c r="M334" s="136">
        <f t="shared" si="43"/>
        <v>42589274.500000022</v>
      </c>
      <c r="N334" s="136">
        <f t="shared" si="43"/>
        <v>42265746.570000015</v>
      </c>
      <c r="O334" s="136">
        <f t="shared" si="43"/>
        <v>39727500.370000005</v>
      </c>
      <c r="P334" s="136">
        <f t="shared" si="43"/>
        <v>15178306.129999995</v>
      </c>
      <c r="Q334" s="135">
        <f t="shared" si="4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390898494.65000004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4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390898494.65000004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44">+F337</f>
        <v>537964.94999999995</v>
      </c>
      <c r="G336" s="136">
        <f t="shared" si="44"/>
        <v>721050.58000000007</v>
      </c>
      <c r="H336" s="136">
        <f t="shared" si="44"/>
        <v>538282.80999999994</v>
      </c>
      <c r="I336" s="136">
        <f t="shared" si="44"/>
        <v>326816.75999999995</v>
      </c>
      <c r="J336" s="136">
        <f t="shared" si="44"/>
        <v>586983.54</v>
      </c>
      <c r="K336" s="136">
        <f t="shared" si="44"/>
        <v>422593.31999999995</v>
      </c>
      <c r="L336" s="136">
        <f t="shared" si="44"/>
        <v>3465444.4000000004</v>
      </c>
      <c r="M336" s="136">
        <f t="shared" si="44"/>
        <v>2421770.7800000003</v>
      </c>
      <c r="N336" s="136">
        <f t="shared" si="44"/>
        <v>2090467.1300000001</v>
      </c>
      <c r="O336" s="136">
        <f t="shared" si="44"/>
        <v>2366082.5300000003</v>
      </c>
      <c r="P336" s="136">
        <f t="shared" si="44"/>
        <v>2916683.9399999995</v>
      </c>
      <c r="Q336" s="135">
        <f t="shared" si="4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11310000.960000001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4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11310000.960000001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5">+F339</f>
        <v>374207.88</v>
      </c>
      <c r="G338" s="136">
        <f t="shared" si="45"/>
        <v>721432.95</v>
      </c>
      <c r="H338" s="136">
        <f t="shared" si="45"/>
        <v>513006.7</v>
      </c>
      <c r="I338" s="136">
        <f t="shared" si="45"/>
        <v>774994.58</v>
      </c>
      <c r="J338" s="136">
        <f t="shared" si="45"/>
        <v>569564.24</v>
      </c>
      <c r="K338" s="136">
        <f t="shared" si="45"/>
        <v>912555.92999999993</v>
      </c>
      <c r="L338" s="136">
        <f t="shared" si="45"/>
        <v>1327563.1599999999</v>
      </c>
      <c r="M338" s="136">
        <f t="shared" si="45"/>
        <v>1327094.8399999999</v>
      </c>
      <c r="N338" s="136">
        <f t="shared" si="45"/>
        <v>1424094.8399999999</v>
      </c>
      <c r="O338" s="136">
        <f t="shared" si="45"/>
        <v>1437075.0999999996</v>
      </c>
      <c r="P338" s="136">
        <f t="shared" si="45"/>
        <v>4624586.6800000006</v>
      </c>
      <c r="Q338" s="135">
        <f t="shared" si="4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8380443.2399999993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4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8380443.2399999993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6">+F341+F343+F345+F347+F349+F351</f>
        <v>2563843.9099999992</v>
      </c>
      <c r="G340" s="135">
        <f t="shared" si="46"/>
        <v>6665325.29</v>
      </c>
      <c r="H340" s="135">
        <f t="shared" si="46"/>
        <v>2545194.9499999993</v>
      </c>
      <c r="I340" s="135">
        <f t="shared" si="46"/>
        <v>2676463.6599999997</v>
      </c>
      <c r="J340" s="135">
        <f t="shared" si="46"/>
        <v>2583206.810000001</v>
      </c>
      <c r="K340" s="135">
        <f t="shared" si="46"/>
        <v>9972989.870000001</v>
      </c>
      <c r="L340" s="135">
        <f t="shared" si="46"/>
        <v>7315249.5700000077</v>
      </c>
      <c r="M340" s="135">
        <f t="shared" si="46"/>
        <v>6695861.6600000076</v>
      </c>
      <c r="N340" s="135">
        <f t="shared" si="46"/>
        <v>6453480.6300000092</v>
      </c>
      <c r="O340" s="135">
        <f t="shared" si="46"/>
        <v>6512015.2200000091</v>
      </c>
      <c r="P340" s="135">
        <f t="shared" si="46"/>
        <v>7270817.1400000062</v>
      </c>
      <c r="Q340" s="135">
        <f t="shared" si="4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49604578.620000035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7">+F342</f>
        <v>311393.96000000002</v>
      </c>
      <c r="G341" s="136">
        <f t="shared" si="47"/>
        <v>4445327.6900000013</v>
      </c>
      <c r="H341" s="136">
        <f t="shared" si="47"/>
        <v>390308.9499999999</v>
      </c>
      <c r="I341" s="136">
        <f t="shared" si="47"/>
        <v>67023.98</v>
      </c>
      <c r="J341" s="136">
        <f t="shared" si="47"/>
        <v>346477.04</v>
      </c>
      <c r="K341" s="136">
        <f t="shared" si="47"/>
        <v>3610058.66</v>
      </c>
      <c r="L341" s="136">
        <f t="shared" si="47"/>
        <v>714466</v>
      </c>
      <c r="M341" s="136">
        <f t="shared" si="47"/>
        <v>539466.48</v>
      </c>
      <c r="N341" s="136">
        <f t="shared" si="47"/>
        <v>546932.03</v>
      </c>
      <c r="O341" s="136">
        <f t="shared" si="47"/>
        <v>538300.19000000006</v>
      </c>
      <c r="P341" s="136">
        <f t="shared" si="47"/>
        <v>538378.23</v>
      </c>
      <c r="Q341" s="135">
        <f t="shared" si="4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11593810.700000001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4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11593810.700000001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8">+F344</f>
        <v>1240300.5299999993</v>
      </c>
      <c r="G343" s="136">
        <f t="shared" si="48"/>
        <v>1650003.8599999992</v>
      </c>
      <c r="H343" s="136">
        <f t="shared" si="48"/>
        <v>1538924.6599999995</v>
      </c>
      <c r="I343" s="136">
        <f t="shared" si="48"/>
        <v>1580769.6499999997</v>
      </c>
      <c r="J343" s="136">
        <f t="shared" si="48"/>
        <v>1608308.030000001</v>
      </c>
      <c r="K343" s="136">
        <f t="shared" si="48"/>
        <v>2150859.0999999996</v>
      </c>
      <c r="L343" s="136">
        <f t="shared" si="48"/>
        <v>3455119.9000000092</v>
      </c>
      <c r="M343" s="136">
        <f t="shared" si="48"/>
        <v>3032103.1600000085</v>
      </c>
      <c r="N343" s="136">
        <f t="shared" si="48"/>
        <v>3118792.6200000094</v>
      </c>
      <c r="O343" s="136">
        <f t="shared" si="48"/>
        <v>3109810.6400000094</v>
      </c>
      <c r="P343" s="136">
        <f t="shared" si="48"/>
        <v>2403542.210000006</v>
      </c>
      <c r="Q343" s="135">
        <f t="shared" si="4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20529295.910000026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4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20529295.910000026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4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4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4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4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9">+F350</f>
        <v>1552.43</v>
      </c>
      <c r="G349" s="136">
        <f t="shared" si="49"/>
        <v>1552.43</v>
      </c>
      <c r="H349" s="136">
        <f t="shared" si="49"/>
        <v>1511.5</v>
      </c>
      <c r="I349" s="136">
        <f t="shared" si="49"/>
        <v>2053.5</v>
      </c>
      <c r="J349" s="136">
        <f t="shared" si="49"/>
        <v>392.79</v>
      </c>
      <c r="K349" s="136">
        <f t="shared" si="49"/>
        <v>2610.3199999999997</v>
      </c>
      <c r="L349" s="136">
        <f t="shared" si="49"/>
        <v>593982.65000000014</v>
      </c>
      <c r="M349" s="136">
        <f t="shared" si="49"/>
        <v>750754.08</v>
      </c>
      <c r="N349" s="136">
        <f t="shared" si="49"/>
        <v>545304.08000000007</v>
      </c>
      <c r="O349" s="136">
        <f t="shared" si="49"/>
        <v>559031.06000000006</v>
      </c>
      <c r="P349" s="136">
        <f t="shared" si="49"/>
        <v>550165.14999999991</v>
      </c>
      <c r="Q349" s="135">
        <f t="shared" si="4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1901266.2100000002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4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1901266.2100000002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50">+F352</f>
        <v>1010596.99</v>
      </c>
      <c r="G351" s="136">
        <f t="shared" si="50"/>
        <v>568441.30999999994</v>
      </c>
      <c r="H351" s="136">
        <f t="shared" si="50"/>
        <v>614449.84000000008</v>
      </c>
      <c r="I351" s="136">
        <f t="shared" si="50"/>
        <v>1026616.5299999999</v>
      </c>
      <c r="J351" s="136">
        <f t="shared" si="50"/>
        <v>628028.94999999995</v>
      </c>
      <c r="K351" s="136">
        <f t="shared" si="50"/>
        <v>4209461.79</v>
      </c>
      <c r="L351" s="136">
        <f t="shared" si="50"/>
        <v>2551681.0199999991</v>
      </c>
      <c r="M351" s="136">
        <f t="shared" si="50"/>
        <v>2373537.9399999995</v>
      </c>
      <c r="N351" s="136">
        <f t="shared" si="50"/>
        <v>2242451.8999999994</v>
      </c>
      <c r="O351" s="136">
        <f t="shared" si="50"/>
        <v>2304873.3299999991</v>
      </c>
      <c r="P351" s="136">
        <f t="shared" si="50"/>
        <v>3778731.55</v>
      </c>
      <c r="Q351" s="135">
        <f t="shared" si="4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15580205.799999997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4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15580205.799999997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51">+F354+F357+F360+F362+F365+F367+F369+F371</f>
        <v>28476384.219999991</v>
      </c>
      <c r="G353" s="135">
        <f t="shared" si="51"/>
        <v>30163908.52</v>
      </c>
      <c r="H353" s="135">
        <f t="shared" si="51"/>
        <v>28201616.500000004</v>
      </c>
      <c r="I353" s="135">
        <f t="shared" si="51"/>
        <v>27837544.830000006</v>
      </c>
      <c r="J353" s="135">
        <f t="shared" si="51"/>
        <v>26444164.879999999</v>
      </c>
      <c r="K353" s="135">
        <f t="shared" si="51"/>
        <v>24473802.149999999</v>
      </c>
      <c r="L353" s="135">
        <f t="shared" si="51"/>
        <v>33829194.380000003</v>
      </c>
      <c r="M353" s="135">
        <f t="shared" si="51"/>
        <v>20399509.410000008</v>
      </c>
      <c r="N353" s="135">
        <f t="shared" si="51"/>
        <v>32404342.77</v>
      </c>
      <c r="O353" s="135">
        <f t="shared" si="51"/>
        <v>33065878.16</v>
      </c>
      <c r="P353" s="135">
        <f t="shared" si="51"/>
        <v>32480956.390000001</v>
      </c>
      <c r="Q353" s="135">
        <f t="shared" si="4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275152661.69999999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52">+F355+F356</f>
        <v>15842906.529999997</v>
      </c>
      <c r="G354" s="136">
        <f t="shared" si="52"/>
        <v>15933387.82</v>
      </c>
      <c r="H354" s="136">
        <f t="shared" si="52"/>
        <v>14669574.580000002</v>
      </c>
      <c r="I354" s="136">
        <f t="shared" si="52"/>
        <v>14429902</v>
      </c>
      <c r="J354" s="136">
        <f t="shared" si="52"/>
        <v>14177925.349999998</v>
      </c>
      <c r="K354" s="136">
        <f t="shared" si="52"/>
        <v>13474487.359999999</v>
      </c>
      <c r="L354" s="136">
        <f t="shared" si="52"/>
        <v>15721380.059999997</v>
      </c>
      <c r="M354" s="136">
        <f t="shared" si="52"/>
        <v>6422183.3000000035</v>
      </c>
      <c r="N354" s="136">
        <f t="shared" si="52"/>
        <v>16461252.769999996</v>
      </c>
      <c r="O354" s="136">
        <f t="shared" si="52"/>
        <v>16672357.269999996</v>
      </c>
      <c r="P354" s="136">
        <f t="shared" si="52"/>
        <v>17526298.610000003</v>
      </c>
      <c r="Q354" s="135">
        <f t="shared" si="4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140535447.94999999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4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35626926.980000004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4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104908520.97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53">+F358+F359</f>
        <v>5184453.929999996</v>
      </c>
      <c r="G357" s="136">
        <f t="shared" si="53"/>
        <v>5187682.29</v>
      </c>
      <c r="H357" s="136">
        <f t="shared" si="53"/>
        <v>5179715.4599999981</v>
      </c>
      <c r="I357" s="136">
        <f t="shared" si="53"/>
        <v>4926122.9400000041</v>
      </c>
      <c r="J357" s="136">
        <f t="shared" si="53"/>
        <v>4474110.6400000006</v>
      </c>
      <c r="K357" s="136">
        <f t="shared" si="53"/>
        <v>4173551.61</v>
      </c>
      <c r="L357" s="136">
        <f t="shared" si="53"/>
        <v>5160619.0400000028</v>
      </c>
      <c r="M357" s="136">
        <f t="shared" si="53"/>
        <v>2781970.0400000014</v>
      </c>
      <c r="N357" s="136">
        <f t="shared" si="53"/>
        <v>5537582.5000000009</v>
      </c>
      <c r="O357" s="136">
        <f t="shared" si="53"/>
        <v>5538463.7400000012</v>
      </c>
      <c r="P357" s="136">
        <f t="shared" si="53"/>
        <v>5551974.1899999976</v>
      </c>
      <c r="Q357" s="135">
        <f t="shared" si="4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46848712.350000001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4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4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46848712.350000001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4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4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54">+F363+F364</f>
        <v>3528524.6500000004</v>
      </c>
      <c r="G362" s="136">
        <f t="shared" si="54"/>
        <v>3567627.4000000004</v>
      </c>
      <c r="H362" s="136">
        <f t="shared" si="54"/>
        <v>3667848.1900000004</v>
      </c>
      <c r="I362" s="136">
        <f t="shared" si="54"/>
        <v>3557112.52</v>
      </c>
      <c r="J362" s="136">
        <f t="shared" si="54"/>
        <v>3535391.95</v>
      </c>
      <c r="K362" s="136">
        <f t="shared" si="54"/>
        <v>3501172.68</v>
      </c>
      <c r="L362" s="136">
        <f t="shared" si="54"/>
        <v>4302197.2100000009</v>
      </c>
      <c r="M362" s="136">
        <f t="shared" si="54"/>
        <v>4260874.1600000011</v>
      </c>
      <c r="N362" s="136">
        <f t="shared" si="54"/>
        <v>4334890.6300000008</v>
      </c>
      <c r="O362" s="136">
        <f t="shared" si="54"/>
        <v>4336487.6400000006</v>
      </c>
      <c r="P362" s="136">
        <f t="shared" si="54"/>
        <v>1028176.9499999998</v>
      </c>
      <c r="Q362" s="135">
        <f t="shared" si="4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37506275.400000006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4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37307746.140000008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si="42"/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198529.26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42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42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5">+F368</f>
        <v>2650814.91</v>
      </c>
      <c r="G367" s="136">
        <f t="shared" si="55"/>
        <v>4268799.42</v>
      </c>
      <c r="H367" s="136">
        <f t="shared" si="55"/>
        <v>3887803.0100000002</v>
      </c>
      <c r="I367" s="136">
        <f t="shared" si="55"/>
        <v>4001724.7700000005</v>
      </c>
      <c r="J367" s="136">
        <f t="shared" si="55"/>
        <v>3530848.35</v>
      </c>
      <c r="K367" s="136">
        <f t="shared" si="55"/>
        <v>2448488.5199999996</v>
      </c>
      <c r="L367" s="136">
        <f t="shared" si="55"/>
        <v>4015319.1100000003</v>
      </c>
      <c r="M367" s="136">
        <f t="shared" si="55"/>
        <v>5826767.8700000001</v>
      </c>
      <c r="N367" s="136">
        <f t="shared" si="55"/>
        <v>4956906.92</v>
      </c>
      <c r="O367" s="136">
        <f t="shared" si="55"/>
        <v>5001112.9800000004</v>
      </c>
      <c r="P367" s="136">
        <f t="shared" si="55"/>
        <v>5002433.129999999</v>
      </c>
      <c r="Q367" s="135">
        <f t="shared" si="42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37210687.080000006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42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37210687.080000006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42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42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6">+F372</f>
        <v>1269684.2</v>
      </c>
      <c r="G371" s="136">
        <f t="shared" si="56"/>
        <v>1206411.5899999999</v>
      </c>
      <c r="H371" s="136">
        <f t="shared" si="56"/>
        <v>796675.26</v>
      </c>
      <c r="I371" s="136">
        <f t="shared" si="56"/>
        <v>922682.60000000009</v>
      </c>
      <c r="J371" s="136">
        <f t="shared" si="56"/>
        <v>725888.59</v>
      </c>
      <c r="K371" s="136">
        <f t="shared" si="56"/>
        <v>876101.98</v>
      </c>
      <c r="L371" s="136">
        <f t="shared" si="56"/>
        <v>4629678.96</v>
      </c>
      <c r="M371" s="136">
        <f t="shared" si="56"/>
        <v>1107714.04</v>
      </c>
      <c r="N371" s="136">
        <f t="shared" si="56"/>
        <v>1113709.95</v>
      </c>
      <c r="O371" s="136">
        <f t="shared" si="56"/>
        <v>1517456.5299999996</v>
      </c>
      <c r="P371" s="136">
        <f t="shared" si="56"/>
        <v>3372073.5100000002</v>
      </c>
      <c r="Q371" s="135">
        <f t="shared" si="42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13051538.919999998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42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13051538.919999998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7">+F374+F377+F379+F381+F383+F385+F387+F389+F391</f>
        <v>94914153.280000001</v>
      </c>
      <c r="G373" s="135">
        <f t="shared" si="57"/>
        <v>97885350.920000002</v>
      </c>
      <c r="H373" s="135">
        <f t="shared" si="57"/>
        <v>95570791.890000015</v>
      </c>
      <c r="I373" s="135">
        <f t="shared" si="57"/>
        <v>95465442.140000001</v>
      </c>
      <c r="J373" s="135">
        <f t="shared" si="57"/>
        <v>96710471.089999989</v>
      </c>
      <c r="K373" s="135">
        <f t="shared" si="57"/>
        <v>96195023.409999996</v>
      </c>
      <c r="L373" s="135">
        <f t="shared" si="57"/>
        <v>100670144.24999997</v>
      </c>
      <c r="M373" s="135">
        <f t="shared" si="57"/>
        <v>83416611.349999979</v>
      </c>
      <c r="N373" s="135">
        <f t="shared" si="57"/>
        <v>87615053.659999982</v>
      </c>
      <c r="O373" s="135">
        <f t="shared" si="57"/>
        <v>87503923.479999989</v>
      </c>
      <c r="P373" s="135">
        <f t="shared" si="57"/>
        <v>77749884.219999999</v>
      </c>
      <c r="Q373" s="135">
        <f t="shared" si="42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937451744.71000004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42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42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42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8">+F378</f>
        <v>65817236.660000004</v>
      </c>
      <c r="G377" s="136">
        <f t="shared" si="58"/>
        <v>65973657.899999991</v>
      </c>
      <c r="H377" s="136">
        <f t="shared" si="58"/>
        <v>66215158.740000002</v>
      </c>
      <c r="I377" s="136">
        <f t="shared" si="58"/>
        <v>66192163.469999999</v>
      </c>
      <c r="J377" s="136">
        <f t="shared" si="58"/>
        <v>67415986.120000005</v>
      </c>
      <c r="K377" s="136">
        <f t="shared" si="58"/>
        <v>67330031.420000002</v>
      </c>
      <c r="L377" s="136">
        <f t="shared" si="58"/>
        <v>68575233.579999998</v>
      </c>
      <c r="M377" s="136">
        <f t="shared" si="58"/>
        <v>59875425.149999999</v>
      </c>
      <c r="N377" s="136">
        <f t="shared" si="58"/>
        <v>64344572.890000008</v>
      </c>
      <c r="O377" s="136">
        <f t="shared" si="58"/>
        <v>64343579.220000006</v>
      </c>
      <c r="P377" s="136">
        <f t="shared" si="58"/>
        <v>64343284.140000008</v>
      </c>
      <c r="Q377" s="135">
        <f t="shared" si="42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655036310.75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42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655036310.75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42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42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42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42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9">+F384</f>
        <v>4658465.74</v>
      </c>
      <c r="G383" s="136">
        <f t="shared" si="59"/>
        <v>7775427.1200000001</v>
      </c>
      <c r="H383" s="136">
        <f t="shared" si="59"/>
        <v>6566511.0499999998</v>
      </c>
      <c r="I383" s="136">
        <f t="shared" si="59"/>
        <v>7090810.0899999999</v>
      </c>
      <c r="J383" s="136">
        <f t="shared" si="59"/>
        <v>6527844.1600000001</v>
      </c>
      <c r="K383" s="136">
        <f t="shared" si="59"/>
        <v>4834878.9600000009</v>
      </c>
      <c r="L383" s="136">
        <f t="shared" si="59"/>
        <v>5691840.9900000002</v>
      </c>
      <c r="M383" s="136">
        <f t="shared" si="59"/>
        <v>3699411.0300000007</v>
      </c>
      <c r="N383" s="136">
        <f t="shared" si="59"/>
        <v>3677971.5200000005</v>
      </c>
      <c r="O383" s="136">
        <f t="shared" si="59"/>
        <v>3677971.5200000005</v>
      </c>
      <c r="P383" s="136">
        <f t="shared" si="59"/>
        <v>1326614.5900000001</v>
      </c>
      <c r="Q383" s="135">
        <f t="shared" si="42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55228779.970000006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42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55228779.970000006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42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42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60">+F388</f>
        <v>5260.67</v>
      </c>
      <c r="G387" s="136">
        <f t="shared" si="60"/>
        <v>33333.33</v>
      </c>
      <c r="H387" s="136">
        <f t="shared" si="60"/>
        <v>33333.33</v>
      </c>
      <c r="I387" s="136">
        <f t="shared" si="60"/>
        <v>69240.600000000006</v>
      </c>
      <c r="J387" s="136">
        <f t="shared" si="60"/>
        <v>33333.33</v>
      </c>
      <c r="K387" s="136">
        <f t="shared" si="60"/>
        <v>0</v>
      </c>
      <c r="L387" s="136">
        <f t="shared" si="60"/>
        <v>62788.21</v>
      </c>
      <c r="M387" s="136">
        <f t="shared" si="60"/>
        <v>62788.21</v>
      </c>
      <c r="N387" s="136">
        <f t="shared" si="60"/>
        <v>62788.21</v>
      </c>
      <c r="O387" s="136">
        <f t="shared" si="60"/>
        <v>62788.21</v>
      </c>
      <c r="P387" s="136">
        <f t="shared" si="60"/>
        <v>62788.180000000008</v>
      </c>
      <c r="Q387" s="135">
        <f t="shared" si="42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368227.21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42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368227.21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42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42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61">+F392</f>
        <v>24433190.209999997</v>
      </c>
      <c r="G391" s="136">
        <f t="shared" si="61"/>
        <v>24102932.570000004</v>
      </c>
      <c r="H391" s="136">
        <f t="shared" si="61"/>
        <v>22755788.770000003</v>
      </c>
      <c r="I391" s="136">
        <f t="shared" si="61"/>
        <v>22113227.980000008</v>
      </c>
      <c r="J391" s="136">
        <f t="shared" si="61"/>
        <v>22733307.479999986</v>
      </c>
      <c r="K391" s="136">
        <f t="shared" si="61"/>
        <v>24030113.030000001</v>
      </c>
      <c r="L391" s="136">
        <f t="shared" si="61"/>
        <v>26340281.469999976</v>
      </c>
      <c r="M391" s="136">
        <f t="shared" si="61"/>
        <v>19778986.959999979</v>
      </c>
      <c r="N391" s="136">
        <f t="shared" si="61"/>
        <v>19529721.03999998</v>
      </c>
      <c r="O391" s="136">
        <f t="shared" si="61"/>
        <v>19419584.529999979</v>
      </c>
      <c r="P391" s="136">
        <f t="shared" si="61"/>
        <v>12017197.309999987</v>
      </c>
      <c r="Q391" s="135">
        <f t="shared" si="42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226818426.77999991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42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226818426.77999991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oCA0zj5ccaJGcYxWu3+GOes/4oVT2ed6gXaBqNG5n17IiNvTrKU8SbLchvhkaOqbTL1/CzjgnJxxjpOtk0Jgrw==" saltValue="FutLH1OqupMy7BmX33l7+Q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2025-11-28T15:39:03Z</dcterms:modified>
</cp:coreProperties>
</file>