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Dropbox\MINISTARSTVO FINANSIJA\SEP\00_GDDS\"/>
    </mc:Choice>
  </mc:AlternateContent>
  <bookViews>
    <workbookView xWindow="3450" yWindow="-105" windowWidth="19185" windowHeight="10035" tabRatio="773" activeTab="1"/>
  </bookViews>
  <sheets>
    <sheet name="Welcome tab" sheetId="12" r:id="rId1"/>
    <sheet name="Core data tab" sheetId="27" r:id="rId2"/>
    <sheet name="Cental Budget_int" sheetId="10" r:id="rId3"/>
    <sheet name="Local Government_int" sheetId="11" r:id="rId4"/>
    <sheet name="Public expenditure_int" sheetId="7" r:id="rId5"/>
    <sheet name="MasterSheet" sheetId="13" r:id="rId6"/>
    <sheet name="Sheet1" sheetId="25" state="hidden" r:id="rId7"/>
  </sheets>
  <definedNames>
    <definedName name="_iva1" localSheetId="2" hidden="1">{#N/A,#N/A,FALSE,"CB";#N/A,#N/A,FALSE,"CMB";#N/A,#N/A,FALSE,"NBFI"}</definedName>
    <definedName name="_iva1" localSheetId="1" hidden="1">{#N/A,#N/A,FALSE,"CB";#N/A,#N/A,FALSE,"CMB";#N/A,#N/A,FALSE,"NBFI"}</definedName>
    <definedName name="_iva1" hidden="1">{#N/A,#N/A,FALSE,"CB";#N/A,#N/A,FALSE,"CMB";#N/A,#N/A,FALSE,"NBFI"}</definedName>
    <definedName name="_iva2" localSheetId="2" hidden="1">{#N/A,#N/A,FALSE,"CB";#N/A,#N/A,FALSE,"CMB";#N/A,#N/A,FALSE,"BSYS";#N/A,#N/A,FALSE,"NBFI";#N/A,#N/A,FALSE,"FSYS"}</definedName>
    <definedName name="_iva2" localSheetId="1" hidden="1">{#N/A,#N/A,FALSE,"CB";#N/A,#N/A,FALSE,"CMB";#N/A,#N/A,FALSE,"BSYS";#N/A,#N/A,FALSE,"NBFI";#N/A,#N/A,FALSE,"FSYS"}</definedName>
    <definedName name="_iva2" hidden="1">{#N/A,#N/A,FALSE,"CB";#N/A,#N/A,FALSE,"CMB";#N/A,#N/A,FALSE,"BSYS";#N/A,#N/A,FALSE,"NBFI";#N/A,#N/A,FALSE,"FSYS"}</definedName>
    <definedName name="_Order1" hidden="1">0</definedName>
    <definedName name="_Order2" hidden="1">0</definedName>
    <definedName name="_Regression_Out" hidden="1">#REF!</definedName>
    <definedName name="_Regression_X" hidden="1">#REF!</definedName>
    <definedName name="_Regression_Y" hidden="1">#REF!</definedName>
    <definedName name="chart4" localSheetId="2" hidden="1">{#N/A,#N/A,FALSE,"CB";#N/A,#N/A,FALSE,"CMB";#N/A,#N/A,FALSE,"NBFI"}</definedName>
    <definedName name="chart4" localSheetId="1" hidden="1">{#N/A,#N/A,FALSE,"CB";#N/A,#N/A,FALSE,"CMB";#N/A,#N/A,FALSE,"NBFI"}</definedName>
    <definedName name="chart4" hidden="1">{#N/A,#N/A,FALSE,"CB";#N/A,#N/A,FALSE,"CMB";#N/A,#N/A,FALSE,"NBFI"}</definedName>
    <definedName name="ChartA" localSheetId="2" hidden="1">{#N/A,#N/A,FALSE,"CB";#N/A,#N/A,FALSE,"CMB";#N/A,#N/A,FALSE,"NBFI"}</definedName>
    <definedName name="ChartA" localSheetId="1" hidden="1">{#N/A,#N/A,FALSE,"CB";#N/A,#N/A,FALSE,"CMB";#N/A,#N/A,FALSE,"NBFI"}</definedName>
    <definedName name="ChartA" hidden="1">{#N/A,#N/A,FALSE,"CB";#N/A,#N/A,FALSE,"CMB";#N/A,#N/A,FALSE,"NBFI"}</definedName>
    <definedName name="Chartvel" localSheetId="2" hidden="1">{#N/A,#N/A,FALSE,"CB";#N/A,#N/A,FALSE,"CMB";#N/A,#N/A,FALSE,"BSYS";#N/A,#N/A,FALSE,"NBFI";#N/A,#N/A,FALSE,"FSYS"}</definedName>
    <definedName name="Chartvel" localSheetId="1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DE" localSheetId="2" hidden="1">{#N/A,#N/A,FALSE,"CREDIT"}</definedName>
    <definedName name="DE" localSheetId="1" hidden="1">{#N/A,#N/A,FALSE,"CREDIT"}</definedName>
    <definedName name="DE" hidden="1">{#N/A,#N/A,FALSE,"CREDIT"}</definedName>
    <definedName name="E" localSheetId="2" hidden="1">{#N/A,#N/A,FALSE,"DEPO"}</definedName>
    <definedName name="E" localSheetId="1" hidden="1">{#N/A,#N/A,FALSE,"DEPO"}</definedName>
    <definedName name="E" hidden="1">{#N/A,#N/A,FALSE,"DEPO"}</definedName>
    <definedName name="EEE" localSheetId="2" hidden="1">{#N/A,#N/A,FALSE,"EXCISE"}</definedName>
    <definedName name="EEE" localSheetId="1" hidden="1">{#N/A,#N/A,FALSE,"EXCISE"}</definedName>
    <definedName name="EEE" hidden="1">{#N/A,#N/A,FALSE,"EXCISE"}</definedName>
    <definedName name="F" localSheetId="2" hidden="1">{#N/A,#N/A,FALSE,"CB";#N/A,#N/A,FALSE,"CMB";#N/A,#N/A,FALSE,"NBFI"}</definedName>
    <definedName name="F" localSheetId="1" hidden="1">{#N/A,#N/A,FALSE,"CB";#N/A,#N/A,FALSE,"CMB";#N/A,#N/A,FALSE,"NBFI"}</definedName>
    <definedName name="F" hidden="1">{#N/A,#N/A,FALSE,"CB";#N/A,#N/A,FALSE,"CMB";#N/A,#N/A,FALSE,"NBFI"}</definedName>
    <definedName name="FFF" localSheetId="2" hidden="1">{#N/A,#N/A,FALSE,"CB";#N/A,#N/A,FALSE,"CMB";#N/A,#N/A,FALSE,"BSYS";#N/A,#N/A,FALSE,"NBFI";#N/A,#N/A,FALSE,"FSYS"}</definedName>
    <definedName name="FFF" localSheetId="1" hidden="1">{#N/A,#N/A,FALSE,"CB";#N/A,#N/A,FALSE,"CMB";#N/A,#N/A,FALSE,"BSYS";#N/A,#N/A,FALSE,"NBFI";#N/A,#N/A,FALSE,"FSYS"}</definedName>
    <definedName name="FFF" hidden="1">{#N/A,#N/A,FALSE,"CB";#N/A,#N/A,FALSE,"CMB";#N/A,#N/A,FALSE,"BSYS";#N/A,#N/A,FALSE,"NBFI";#N/A,#N/A,FALSE,"FSYS"}</definedName>
    <definedName name="H" localSheetId="2" hidden="1">{#N/A,#N/A,FALSE,"BANKS"}</definedName>
    <definedName name="H" localSheetId="1" hidden="1">{#N/A,#N/A,FALSE,"BANKS"}</definedName>
    <definedName name="H" hidden="1">{#N/A,#N/A,FALSE,"BANKS"}</definedName>
    <definedName name="hello" localSheetId="2" hidden="1">{#N/A,#N/A,FALSE,"CB";#N/A,#N/A,FALSE,"CMB";#N/A,#N/A,FALSE,"BSYS";#N/A,#N/A,FALSE,"NBFI";#N/A,#N/A,FALSE,"FSYS"}</definedName>
    <definedName name="hello" localSheetId="1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iva" localSheetId="2" hidden="1">{#N/A,#N/A,FALSE,"CB";#N/A,#N/A,FALSE,"CMB";#N/A,#N/A,FALSE,"NBFI"}</definedName>
    <definedName name="iva" localSheetId="1" hidden="1">{#N/A,#N/A,FALSE,"CB";#N/A,#N/A,FALSE,"CMB";#N/A,#N/A,FALSE,"NBFI"}</definedName>
    <definedName name="iva" hidden="1">{#N/A,#N/A,FALSE,"CB";#N/A,#N/A,FALSE,"CMB";#N/A,#N/A,FALSE,"NBFI"}</definedName>
    <definedName name="jan" localSheetId="2" hidden="1">{#N/A,#N/A,FALSE,"CB";#N/A,#N/A,FALSE,"CMB";#N/A,#N/A,FALSE,"NBFI"}</definedName>
    <definedName name="jan" localSheetId="1" hidden="1">{#N/A,#N/A,FALSE,"CB";#N/A,#N/A,FALSE,"CMB";#N/A,#N/A,FALSE,"NBFI"}</definedName>
    <definedName name="jan" hidden="1">{#N/A,#N/A,FALSE,"CB";#N/A,#N/A,FALSE,"CMB";#N/A,#N/A,FALSE,"NBFI"}</definedName>
    <definedName name="qqq" localSheetId="2" hidden="1">{#N/A,#N/A,FALSE,"EXTRABUDGT"}</definedName>
    <definedName name="qqq" localSheetId="1" hidden="1">{#N/A,#N/A,FALSE,"EXTRABUDGT"}</definedName>
    <definedName name="qqq" hidden="1">{#N/A,#N/A,FALSE,"EXTRABUDGT"}</definedName>
    <definedName name="wrn.BANKS." localSheetId="2" hidden="1">{#N/A,#N/A,FALSE,"BANKS"}</definedName>
    <definedName name="wrn.BANKS." localSheetId="1" hidden="1">{#N/A,#N/A,FALSE,"BANKS"}</definedName>
    <definedName name="wrn.BANKS." hidden="1">{#N/A,#N/A,FALSE,"BANKS"}</definedName>
    <definedName name="wrn.BOP." localSheetId="2" hidden="1">{#N/A,#N/A,FALSE,"BOP"}</definedName>
    <definedName name="wrn.BOP." localSheetId="1" hidden="1">{#N/A,#N/A,FALSE,"BOP"}</definedName>
    <definedName name="wrn.BOP." hidden="1">{#N/A,#N/A,FALSE,"BOP"}</definedName>
    <definedName name="wrn.CREDIT." localSheetId="2" hidden="1">{#N/A,#N/A,FALSE,"CREDIT"}</definedName>
    <definedName name="wrn.CREDIT." localSheetId="1" hidden="1">{#N/A,#N/A,FALSE,"CREDIT"}</definedName>
    <definedName name="wrn.CREDIT." hidden="1">{#N/A,#N/A,FALSE,"CREDIT"}</definedName>
    <definedName name="wrn.DEBTSVC." localSheetId="2" hidden="1">{#N/A,#N/A,FALSE,"DEBTSVC"}</definedName>
    <definedName name="wrn.DEBTSVC." localSheetId="1" hidden="1">{#N/A,#N/A,FALSE,"DEBTSVC"}</definedName>
    <definedName name="wrn.DEBTSVC." hidden="1">{#N/A,#N/A,FALSE,"DEBTSVC"}</definedName>
    <definedName name="wrn.DEPO." localSheetId="2" hidden="1">{#N/A,#N/A,FALSE,"DEPO"}</definedName>
    <definedName name="wrn.DEPO." localSheetId="1" hidden="1">{#N/A,#N/A,FALSE,"DEPO"}</definedName>
    <definedName name="wrn.DEPO." hidden="1">{#N/A,#N/A,FALSE,"DEPO"}</definedName>
    <definedName name="wrn.EXCISE." localSheetId="2" hidden="1">{#N/A,#N/A,FALSE,"EXCISE"}</definedName>
    <definedName name="wrn.EXCISE." localSheetId="1" hidden="1">{#N/A,#N/A,FALSE,"EXCISE"}</definedName>
    <definedName name="wrn.EXCISE." hidden="1">{#N/A,#N/A,FALSE,"EXCISE"}</definedName>
    <definedName name="wrn.EXRATE." localSheetId="2" hidden="1">{#N/A,#N/A,FALSE,"EXRATE"}</definedName>
    <definedName name="wrn.EXRATE." localSheetId="1" hidden="1">{#N/A,#N/A,FALSE,"EXRATE"}</definedName>
    <definedName name="wrn.EXRATE." hidden="1">{#N/A,#N/A,FALSE,"EXRATE"}</definedName>
    <definedName name="wrn.EXTDEBT." localSheetId="2" hidden="1">{#N/A,#N/A,FALSE,"EXTDEBT"}</definedName>
    <definedName name="wrn.EXTDEBT." localSheetId="1" hidden="1">{#N/A,#N/A,FALSE,"EXTDEBT"}</definedName>
    <definedName name="wrn.EXTDEBT." hidden="1">{#N/A,#N/A,FALSE,"EXTDEBT"}</definedName>
    <definedName name="wrn.EXTRABUDGT." localSheetId="2" hidden="1">{#N/A,#N/A,FALSE,"EXTRABUDGT"}</definedName>
    <definedName name="wrn.EXTRABUDGT." localSheetId="1" hidden="1">{#N/A,#N/A,FALSE,"EXTRABUDGT"}</definedName>
    <definedName name="wrn.EXTRABUDGT." hidden="1">{#N/A,#N/A,FALSE,"EXTRABUDGT"}</definedName>
    <definedName name="wrn.EXTRABUDGT2." localSheetId="2" hidden="1">{#N/A,#N/A,FALSE,"EXTRABUDGT2"}</definedName>
    <definedName name="wrn.EXTRABUDGT2." localSheetId="1" hidden="1">{#N/A,#N/A,FALSE,"EXTRABUDGT2"}</definedName>
    <definedName name="wrn.EXTRABUDGT2." hidden="1">{#N/A,#N/A,FALSE,"EXTRABUDGT2"}</definedName>
    <definedName name="wrn.GDP." localSheetId="2" hidden="1">{#N/A,#N/A,FALSE,"GDP_ORIGIN";#N/A,#N/A,FALSE,"EMP_POP"}</definedName>
    <definedName name="wrn.GDP." localSheetId="1" hidden="1">{#N/A,#N/A,FALSE,"GDP_ORIGIN";#N/A,#N/A,FALSE,"EMP_POP"}</definedName>
    <definedName name="wrn.GDP." hidden="1">{#N/A,#N/A,FALSE,"GDP_ORIGIN";#N/A,#N/A,FALSE,"EMP_POP"}</definedName>
    <definedName name="wrn.GGOVT." localSheetId="2" hidden="1">{#N/A,#N/A,FALSE,"GGOVT"}</definedName>
    <definedName name="wrn.GGOVT." localSheetId="1" hidden="1">{#N/A,#N/A,FALSE,"GGOVT"}</definedName>
    <definedName name="wrn.GGOVT." hidden="1">{#N/A,#N/A,FALSE,"GGOVT"}</definedName>
    <definedName name="wrn.GGOVT2." localSheetId="2" hidden="1">{#N/A,#N/A,FALSE,"GGOVT2"}</definedName>
    <definedName name="wrn.GGOVT2." localSheetId="1" hidden="1">{#N/A,#N/A,FALSE,"GGOVT2"}</definedName>
    <definedName name="wrn.GGOVT2." hidden="1">{#N/A,#N/A,FALSE,"GGOVT2"}</definedName>
    <definedName name="wrn.GGOVTPC." localSheetId="2" hidden="1">{#N/A,#N/A,FALSE,"GGOVT%"}</definedName>
    <definedName name="wrn.GGOVTPC." localSheetId="1" hidden="1">{#N/A,#N/A,FALSE,"GGOVT%"}</definedName>
    <definedName name="wrn.GGOVTPC." hidden="1">{#N/A,#N/A,FALSE,"GGOVT%"}</definedName>
    <definedName name="wrn.INCOMETX." localSheetId="2" hidden="1">{#N/A,#N/A,FALSE,"INCOMETX"}</definedName>
    <definedName name="wrn.INCOMETX." localSheetId="1" hidden="1">{#N/A,#N/A,FALSE,"INCOMETX"}</definedName>
    <definedName name="wrn.INCOMETX." hidden="1">{#N/A,#N/A,FALSE,"INCOMETX"}</definedName>
    <definedName name="wrn.INTERST." localSheetId="2" hidden="1">{#N/A,#N/A,FALSE,"INTERST"}</definedName>
    <definedName name="wrn.INTERST." localSheetId="1" hidden="1">{#N/A,#N/A,FALSE,"INTERST"}</definedName>
    <definedName name="wrn.INTERST." hidden="1">{#N/A,#N/A,FALSE,"INTERST"}</definedName>
    <definedName name="wrn.MAIN." localSheetId="2" hidden="1">{#N/A,#N/A,FALSE,"CB";#N/A,#N/A,FALSE,"CMB";#N/A,#N/A,FALSE,"BSYS";#N/A,#N/A,FALSE,"NBFI";#N/A,#N/A,FALSE,"FSYS"}</definedName>
    <definedName name="wrn.MAIN." localSheetId="1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IT." localSheetId="2" hidden="1">{#N/A,#N/A,FALSE,"CB";#N/A,#N/A,FALSE,"CMB";#N/A,#N/A,FALSE,"NBFI"}</definedName>
    <definedName name="wrn.MIT." localSheetId="1" hidden="1">{#N/A,#N/A,FALSE,"CB";#N/A,#N/A,FALSE,"CMB";#N/A,#N/A,FALSE,"NBFI"}</definedName>
    <definedName name="wrn.MIT." hidden="1">{#N/A,#N/A,FALSE,"CB";#N/A,#N/A,FALSE,"CMB";#N/A,#N/A,FALSE,"NBFI"}</definedName>
    <definedName name="wrn.MS." localSheetId="2" hidden="1">{#N/A,#N/A,FALSE,"MS"}</definedName>
    <definedName name="wrn.MS." localSheetId="1" hidden="1">{#N/A,#N/A,FALSE,"MS"}</definedName>
    <definedName name="wrn.MS." hidden="1">{#N/A,#N/A,FALSE,"MS"}</definedName>
    <definedName name="wrn.NBG." localSheetId="2" hidden="1">{#N/A,#N/A,FALSE,"NBG"}</definedName>
    <definedName name="wrn.NBG." localSheetId="1" hidden="1">{#N/A,#N/A,FALSE,"NBG"}</definedName>
    <definedName name="wrn.NBG." hidden="1">{#N/A,#N/A,FALSE,"NBG"}</definedName>
    <definedName name="wrn.PCPI." localSheetId="2" hidden="1">{#N/A,#N/A,FALSE,"PCPI"}</definedName>
    <definedName name="wrn.PCPI." localSheetId="1" hidden="1">{#N/A,#N/A,FALSE,"PCPI"}</definedName>
    <definedName name="wrn.PCPI." hidden="1">{#N/A,#N/A,FALSE,"PCPI"}</definedName>
    <definedName name="wrn.PENSION." localSheetId="2" hidden="1">{#N/A,#N/A,FALSE,"PENSION"}</definedName>
    <definedName name="wrn.PENSION." localSheetId="1" hidden="1">{#N/A,#N/A,FALSE,"PENSION"}</definedName>
    <definedName name="wrn.PENSION." hidden="1">{#N/A,#N/A,FALSE,"PENSION"}</definedName>
    <definedName name="wrn.PRUDENT." localSheetId="2" hidden="1">{#N/A,#N/A,FALSE,"PRUDENT"}</definedName>
    <definedName name="wrn.PRUDENT." localSheetId="1" hidden="1">{#N/A,#N/A,FALSE,"PRUDENT"}</definedName>
    <definedName name="wrn.PRUDENT." hidden="1">{#N/A,#N/A,FALSE,"PRUDENT"}</definedName>
    <definedName name="wrn.PUBLEXP." localSheetId="2" hidden="1">{#N/A,#N/A,FALSE,"PUBLEXP"}</definedName>
    <definedName name="wrn.PUBLEXP." localSheetId="1" hidden="1">{#N/A,#N/A,FALSE,"PUBLEXP"}</definedName>
    <definedName name="wrn.PUBLEXP." hidden="1">{#N/A,#N/A,FALSE,"PUBLEXP"}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2" hidden="1">{#N/A,#N/A,FALSE,"REVSHARE"}</definedName>
    <definedName name="wrn.REVSHARE." localSheetId="1" hidden="1">{#N/A,#N/A,FALSE,"REVSHARE"}</definedName>
    <definedName name="wrn.REVSHARE." hidden="1">{#N/A,#N/A,FALSE,"REVSHARE"}</definedName>
    <definedName name="wrn.Staff._.Report._.Tables." localSheetId="2" hidden="1">{#N/A,#N/A,FALSE,"SRFSYS";#N/A,#N/A,FALSE,"SRBSYS"}</definedName>
    <definedName name="wrn.Staff._.Report._.Tables." localSheetId="1" hidden="1">{#N/A,#N/A,FALSE,"SRFSYS";#N/A,#N/A,FALSE,"SRBSYS"}</definedName>
    <definedName name="wrn.Staff._.Report._.Tables." hidden="1">{#N/A,#N/A,FALSE,"SRFSYS";#N/A,#N/A,FALSE,"SRBSYS"}</definedName>
    <definedName name="wrn.STATE." localSheetId="2" hidden="1">{#N/A,#N/A,FALSE,"STATE"}</definedName>
    <definedName name="wrn.STATE." localSheetId="1" hidden="1">{#N/A,#N/A,FALSE,"STATE"}</definedName>
    <definedName name="wrn.STATE." hidden="1">{#N/A,#N/A,FALSE,"STATE"}</definedName>
    <definedName name="wrn.TAXARREARS." localSheetId="2" hidden="1">{#N/A,#N/A,FALSE,"TAXARREARS"}</definedName>
    <definedName name="wrn.TAXARREARS." localSheetId="1" hidden="1">{#N/A,#N/A,FALSE,"TAXARREARS"}</definedName>
    <definedName name="wrn.TAXARREARS." hidden="1">{#N/A,#N/A,FALSE,"TAXARREARS"}</definedName>
    <definedName name="wrn.TAXPAYRS." localSheetId="2" hidden="1">{#N/A,#N/A,FALSE,"TAXPAYRS"}</definedName>
    <definedName name="wrn.TAXPAYRS." localSheetId="1" hidden="1">{#N/A,#N/A,FALSE,"TAXPAYRS"}</definedName>
    <definedName name="wrn.TAXPAYRS." hidden="1">{#N/A,#N/A,FALSE,"TAXPAYRS"}</definedName>
    <definedName name="wrn.TRADE." localSheetId="2" hidden="1">{#N/A,#N/A,FALSE,"TRADE"}</definedName>
    <definedName name="wrn.TRADE." localSheetId="1" hidden="1">{#N/A,#N/A,FALSE,"TRADE"}</definedName>
    <definedName name="wrn.TRADE." hidden="1">{#N/A,#N/A,FALSE,"TRADE"}</definedName>
    <definedName name="wrn.TRANSPORT." localSheetId="2" hidden="1">{#N/A,#N/A,FALSE,"TRANPORT"}</definedName>
    <definedName name="wrn.TRANSPORT." localSheetId="1" hidden="1">{#N/A,#N/A,FALSE,"TRANPORT"}</definedName>
    <definedName name="wrn.TRANSPORT." hidden="1">{#N/A,#N/A,FALSE,"TRANPORT"}</definedName>
    <definedName name="wrn.UNEMPL." localSheetId="2" hidden="1">{#N/A,#N/A,FALSE,"EMP_POP";#N/A,#N/A,FALSE,"UNEMPL"}</definedName>
    <definedName name="wrn.UNEMPL." localSheetId="1" hidden="1">{#N/A,#N/A,FALSE,"EMP_POP";#N/A,#N/A,FALSE,"UNEMPL"}</definedName>
    <definedName name="wrn.UNEMPL." hidden="1">{#N/A,#N/A,FALSE,"EMP_POP";#N/A,#N/A,FALSE,"UNEMPL"}</definedName>
    <definedName name="wrn.WAGES." localSheetId="2" hidden="1">{#N/A,#N/A,FALSE,"WAGES"}</definedName>
    <definedName name="wrn.WAGES." localSheetId="1" hidden="1">{#N/A,#N/A,FALSE,"WAGES"}</definedName>
    <definedName name="wrn.WAGES." hidden="1">{#N/A,#N/A,FALSE,"WAGES"}</definedName>
    <definedName name="yyy" localSheetId="2" hidden="1">{#N/A,#N/A,FALSE,"MS"}</definedName>
    <definedName name="yyy" localSheetId="1" hidden="1">{#N/A,#N/A,FALSE,"MS"}</definedName>
    <definedName name="yyy" hidden="1">{#N/A,#N/A,FALSE,"MS"}</definedName>
    <definedName name="yyyyy" localSheetId="2" hidden="1">{#N/A,#N/A,FALSE,"INTERST"}</definedName>
    <definedName name="yyyyy" localSheetId="1" hidden="1">{#N/A,#N/A,FALSE,"INTERST"}</definedName>
    <definedName name="yyyyy" hidden="1">{#N/A,#N/A,FALSE,"INTERST"}</definedName>
    <definedName name="Z_05AB59A7_9F04_4F70_A17E_8EF60EF35C7C_.wvu.PrintArea" localSheetId="2" hidden="1">'Cental Budget_int'!$B$12:$O$95</definedName>
    <definedName name="Z_5F444141_AB98_4370_9413_F1F0A45DC16B_.wvu.Cols" localSheetId="4" hidden="1">'Public expenditure_int'!$AI:$AL</definedName>
    <definedName name="Z_5F444141_AB98_4370_9413_F1F0A45DC16B_.wvu.Rows" localSheetId="4" hidden="1">'Public expenditure_int'!$70:$70,'Public expenditure_int'!$73:$73,'Public expenditure_int'!$68:$68,'Public expenditure_int'!#REF!,'Public expenditure_int'!$87:$87</definedName>
    <definedName name="Z_636A372C_EE02_4B23_8381_E3299ADF8816_.wvu.Cols" localSheetId="2" hidden="1">'Cental Budget_int'!#REF!</definedName>
    <definedName name="Z_7AC1CC92_093E_4DA9_98F8_470D5521A68C_.wvu.Rows" localSheetId="2" hidden="1">'Cental Budget_int'!$50:$54,'Cental Budget_int'!$64:$68,'Cental Budget_int'!$70:$74,'Cental Budget_int'!$88:$88</definedName>
    <definedName name="Z_A32CDCC2_9D7B_41FA_91EC_562A88521235_.wvu.Cols" localSheetId="2" hidden="1">'Cental Budget_int'!#REF!,'Cental Budget_int'!#REF!</definedName>
    <definedName name="Z_A4D59F75_8091_4878_A19C_E6F7EFCC98D0_.wvu.Cols" localSheetId="4" hidden="1">'Public expenditure_int'!$D:$D,'Public expenditure_int'!#REF!,'Public expenditure_int'!#REF!,'Public expenditure_int'!#REF!,'Public expenditure_int'!#REF!,'Public expenditure_int'!#REF!,'Public expenditure_int'!$AI:$AI,'Public expenditure_int'!$AK:$AK</definedName>
    <definedName name="Z_E484E83A_8AE1_4ACE_A5D4_7D98A52A9B4B_.wvu.Cols" localSheetId="4" hidden="1">'Public expenditure_int'!$AI:$AL</definedName>
    <definedName name="Z_E484E83A_8AE1_4ACE_A5D4_7D98A52A9B4B_.wvu.Rows" localSheetId="4" hidden="1">'Public expenditure_int'!$70:$70,'Public expenditure_int'!$73:$73,'Public expenditure_int'!$68:$68,'Public expenditure_int'!#REF!,'Public expenditure_int'!$87:$87</definedName>
    <definedName name="Z_F37FAB72_D883_4CEB_A5EC_0FA851AD2DC3_.wvu.Cols" localSheetId="2" hidden="1">'Cental Budget_int'!#REF!</definedName>
  </definedNames>
  <calcPr calcId="152511" concurrentCalc="0" concurrentManualCount="1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  <fileRecoveryPr autoRecover="0"/>
</workbook>
</file>

<file path=xl/calcChain.xml><?xml version="1.0" encoding="utf-8"?>
<calcChain xmlns="http://schemas.openxmlformats.org/spreadsheetml/2006/main">
  <c r="O26" i="12" l="1"/>
  <c r="O29" i="12"/>
  <c r="V91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W31" i="10"/>
  <c r="W32" i="10"/>
  <c r="W33" i="10"/>
  <c r="W34" i="10"/>
  <c r="W35" i="10"/>
  <c r="W36" i="10"/>
  <c r="W37" i="10"/>
  <c r="W38" i="10"/>
  <c r="W39" i="10"/>
  <c r="W40" i="10"/>
  <c r="W41" i="10"/>
  <c r="W42" i="10"/>
  <c r="W43" i="10"/>
  <c r="W44" i="10"/>
  <c r="W45" i="10"/>
  <c r="W46" i="10"/>
  <c r="W47" i="10"/>
  <c r="W48" i="10"/>
  <c r="W49" i="10"/>
  <c r="W50" i="10"/>
  <c r="W51" i="10"/>
  <c r="W52" i="10"/>
  <c r="W53" i="10"/>
  <c r="W54" i="10"/>
  <c r="W55" i="10"/>
  <c r="W56" i="10"/>
  <c r="W57" i="10"/>
  <c r="W58" i="10"/>
  <c r="W59" i="10"/>
  <c r="W60" i="10"/>
  <c r="W61" i="10"/>
  <c r="W62" i="10"/>
  <c r="W63" i="10"/>
  <c r="W64" i="10"/>
  <c r="W65" i="10"/>
  <c r="W66" i="10"/>
  <c r="W67" i="10"/>
  <c r="W68" i="10"/>
  <c r="W69" i="10"/>
  <c r="W70" i="10"/>
  <c r="W71" i="10"/>
  <c r="W72" i="10"/>
  <c r="W73" i="10"/>
  <c r="W74" i="10"/>
  <c r="W75" i="10"/>
  <c r="W76" i="10"/>
  <c r="W77" i="10"/>
  <c r="W78" i="10"/>
  <c r="W79" i="10"/>
  <c r="W80" i="10"/>
  <c r="W81" i="10"/>
  <c r="W83" i="10"/>
  <c r="W84" i="10"/>
  <c r="W85" i="10"/>
  <c r="W86" i="10"/>
  <c r="T9" i="7"/>
  <c r="V9" i="11"/>
  <c r="W16" i="11"/>
  <c r="T94" i="11"/>
  <c r="T89" i="11"/>
  <c r="T53" i="11"/>
  <c r="T54" i="11"/>
  <c r="T14" i="11"/>
  <c r="T87" i="11"/>
  <c r="T91" i="10"/>
  <c r="T50" i="10"/>
  <c r="T48" i="10"/>
  <c r="T49" i="10"/>
  <c r="T41" i="10"/>
  <c r="T34" i="10"/>
  <c r="T29" i="10"/>
  <c r="T24" i="10"/>
  <c r="T16" i="10"/>
  <c r="C72" i="10"/>
  <c r="E72" i="10"/>
  <c r="G72" i="10"/>
  <c r="I72" i="10"/>
  <c r="K72" i="10"/>
  <c r="M72" i="10"/>
  <c r="O72" i="10"/>
  <c r="S72" i="10"/>
  <c r="U72" i="10"/>
  <c r="C73" i="10"/>
  <c r="E73" i="10"/>
  <c r="G73" i="10"/>
  <c r="I73" i="10"/>
  <c r="K73" i="10"/>
  <c r="M73" i="10"/>
  <c r="O73" i="10"/>
  <c r="S73" i="10"/>
  <c r="U73" i="10"/>
  <c r="C74" i="10"/>
  <c r="E74" i="10"/>
  <c r="G74" i="10"/>
  <c r="I74" i="10"/>
  <c r="K74" i="10"/>
  <c r="M74" i="10"/>
  <c r="O74" i="10"/>
  <c r="S74" i="10"/>
  <c r="U74" i="10"/>
  <c r="C75" i="10"/>
  <c r="E75" i="10"/>
  <c r="G75" i="10"/>
  <c r="I75" i="10"/>
  <c r="K75" i="10"/>
  <c r="M75" i="10"/>
  <c r="O75" i="10"/>
  <c r="S75" i="10"/>
  <c r="U75" i="10"/>
  <c r="S76" i="10"/>
  <c r="U76" i="10"/>
  <c r="C77" i="10"/>
  <c r="E77" i="10"/>
  <c r="G77" i="10"/>
  <c r="I77" i="10"/>
  <c r="K77" i="10"/>
  <c r="M77" i="10"/>
  <c r="O77" i="10"/>
  <c r="S77" i="10"/>
  <c r="U77" i="10"/>
  <c r="T15" i="10"/>
  <c r="T84" i="10"/>
  <c r="W81" i="11"/>
  <c r="W73" i="11"/>
  <c r="W50" i="11"/>
  <c r="W33" i="11"/>
  <c r="W99" i="11"/>
  <c r="W97" i="11"/>
  <c r="W82" i="11"/>
  <c r="W74" i="11"/>
  <c r="W65" i="11"/>
  <c r="W57" i="11"/>
  <c r="W42" i="11"/>
  <c r="W34" i="11"/>
  <c r="W25" i="11"/>
  <c r="W17" i="11"/>
  <c r="W98" i="11"/>
  <c r="W85" i="11"/>
  <c r="W77" i="11"/>
  <c r="W66" i="11"/>
  <c r="W58" i="11"/>
  <c r="W46" i="11"/>
  <c r="W37" i="11"/>
  <c r="W26" i="11"/>
  <c r="W18" i="11"/>
  <c r="W90" i="11"/>
  <c r="W62" i="11"/>
  <c r="W41" i="11"/>
  <c r="W22" i="11"/>
  <c r="W86" i="11"/>
  <c r="W78" i="11"/>
  <c r="W70" i="11"/>
  <c r="W61" i="11"/>
  <c r="W49" i="11"/>
  <c r="W38" i="11"/>
  <c r="W30" i="11"/>
  <c r="W21" i="11"/>
  <c r="T88" i="11"/>
  <c r="T93" i="11"/>
  <c r="W95" i="11"/>
  <c r="W83" i="11"/>
  <c r="W67" i="11"/>
  <c r="W59" i="11"/>
  <c r="W51" i="11"/>
  <c r="W47" i="11"/>
  <c r="W43" i="11"/>
  <c r="W39" i="11"/>
  <c r="W31" i="11"/>
  <c r="W27" i="11"/>
  <c r="W23" i="11"/>
  <c r="W19" i="11"/>
  <c r="W91" i="11"/>
  <c r="W79" i="11"/>
  <c r="W71" i="11"/>
  <c r="W63" i="11"/>
  <c r="W96" i="11"/>
  <c r="W92" i="11"/>
  <c r="W84" i="11"/>
  <c r="W80" i="11"/>
  <c r="W76" i="11"/>
  <c r="W72" i="11"/>
  <c r="W68" i="11"/>
  <c r="W64" i="11"/>
  <c r="W60" i="11"/>
  <c r="W52" i="11"/>
  <c r="W48" i="11"/>
  <c r="W44" i="11"/>
  <c r="W40" i="11"/>
  <c r="W36" i="11"/>
  <c r="W32" i="11"/>
  <c r="W28" i="11"/>
  <c r="W24" i="11"/>
  <c r="W20" i="11"/>
  <c r="C11" i="10"/>
  <c r="C82" i="7"/>
  <c r="V81" i="7"/>
  <c r="V9" i="7"/>
  <c r="W81" i="7"/>
  <c r="T81" i="7"/>
  <c r="U81" i="7"/>
  <c r="R99" i="11"/>
  <c r="R29" i="11"/>
  <c r="R35" i="11"/>
  <c r="R45" i="11"/>
  <c r="R15" i="11"/>
  <c r="R14" i="11"/>
  <c r="R75" i="11"/>
  <c r="R56" i="11"/>
  <c r="R55" i="11"/>
  <c r="R53" i="11"/>
  <c r="R87" i="11"/>
  <c r="R89" i="11"/>
  <c r="R93" i="11"/>
  <c r="R98" i="11"/>
  <c r="R81" i="7"/>
  <c r="R9" i="7"/>
  <c r="S81" i="7"/>
  <c r="P81" i="7"/>
  <c r="P9" i="7"/>
  <c r="Q81" i="7"/>
  <c r="N71" i="10"/>
  <c r="N51" i="10"/>
  <c r="N50" i="10"/>
  <c r="N65" i="10"/>
  <c r="N48" i="10"/>
  <c r="N16" i="10"/>
  <c r="N24" i="10"/>
  <c r="N29" i="10"/>
  <c r="N34" i="10"/>
  <c r="N41" i="10"/>
  <c r="N15" i="10"/>
  <c r="N84" i="10"/>
  <c r="N86" i="10"/>
  <c r="N90" i="10"/>
  <c r="N95" i="10"/>
  <c r="N99" i="11"/>
  <c r="N29" i="11"/>
  <c r="N35" i="11"/>
  <c r="N45" i="11"/>
  <c r="N15" i="11"/>
  <c r="N24" i="11"/>
  <c r="N14" i="11"/>
  <c r="N69" i="11"/>
  <c r="N75" i="11"/>
  <c r="N56" i="11"/>
  <c r="N55" i="11"/>
  <c r="N53" i="11"/>
  <c r="N87" i="11"/>
  <c r="N89" i="11"/>
  <c r="N93" i="11"/>
  <c r="N98" i="11"/>
  <c r="N81" i="7"/>
  <c r="N9" i="7"/>
  <c r="O81" i="7"/>
  <c r="L71" i="10"/>
  <c r="L51" i="10"/>
  <c r="L50" i="10"/>
  <c r="L65" i="10"/>
  <c r="L48" i="10"/>
  <c r="L16" i="10"/>
  <c r="L24" i="10"/>
  <c r="L29" i="10"/>
  <c r="L34" i="10"/>
  <c r="L41" i="10"/>
  <c r="L15" i="10"/>
  <c r="L84" i="10"/>
  <c r="L86" i="10"/>
  <c r="L90" i="10"/>
  <c r="L95" i="10"/>
  <c r="L99" i="11"/>
  <c r="L69" i="11"/>
  <c r="L75" i="11"/>
  <c r="L55" i="11"/>
  <c r="L53" i="11"/>
  <c r="L15" i="11"/>
  <c r="L24" i="11"/>
  <c r="L14" i="11"/>
  <c r="L87" i="11"/>
  <c r="L89" i="11"/>
  <c r="L93" i="11"/>
  <c r="L98" i="11"/>
  <c r="L81" i="7"/>
  <c r="L9" i="7"/>
  <c r="M81" i="7"/>
  <c r="J71" i="10"/>
  <c r="J51" i="10"/>
  <c r="J50" i="10"/>
  <c r="J65" i="10"/>
  <c r="J48" i="10"/>
  <c r="J16" i="10"/>
  <c r="J24" i="10"/>
  <c r="J29" i="10"/>
  <c r="J34" i="10"/>
  <c r="J41" i="10"/>
  <c r="J15" i="10"/>
  <c r="J84" i="10"/>
  <c r="J86" i="10"/>
  <c r="J90" i="10"/>
  <c r="J95" i="10"/>
  <c r="J99" i="11"/>
  <c r="J29" i="11"/>
  <c r="J35" i="11"/>
  <c r="J45" i="11"/>
  <c r="J15" i="11"/>
  <c r="J24" i="11"/>
  <c r="J14" i="11"/>
  <c r="J69" i="11"/>
  <c r="J75" i="11"/>
  <c r="J55" i="11"/>
  <c r="J53" i="11"/>
  <c r="J87" i="11"/>
  <c r="J89" i="11"/>
  <c r="J93" i="11"/>
  <c r="J98" i="11"/>
  <c r="J81" i="7"/>
  <c r="J9" i="7"/>
  <c r="K81" i="7"/>
  <c r="H71" i="10"/>
  <c r="H51" i="10"/>
  <c r="H50" i="10"/>
  <c r="H65" i="10"/>
  <c r="H48" i="10"/>
  <c r="H16" i="10"/>
  <c r="H24" i="10"/>
  <c r="H29" i="10"/>
  <c r="H34" i="10"/>
  <c r="H41" i="10"/>
  <c r="H15" i="10"/>
  <c r="H84" i="10"/>
  <c r="H86" i="10"/>
  <c r="H90" i="10"/>
  <c r="H95" i="10"/>
  <c r="H99" i="11"/>
  <c r="H29" i="11"/>
  <c r="H35" i="11"/>
  <c r="H45" i="11"/>
  <c r="H15" i="11"/>
  <c r="H24" i="11"/>
  <c r="H14" i="11"/>
  <c r="H69" i="11"/>
  <c r="H75" i="11"/>
  <c r="H55" i="11"/>
  <c r="H53" i="11"/>
  <c r="H87" i="11"/>
  <c r="H89" i="11"/>
  <c r="H93" i="11"/>
  <c r="H98" i="11"/>
  <c r="H81" i="7"/>
  <c r="H9" i="7"/>
  <c r="I81" i="7"/>
  <c r="F71" i="10"/>
  <c r="F51" i="10"/>
  <c r="F50" i="10"/>
  <c r="F65" i="10"/>
  <c r="F48" i="10"/>
  <c r="F16" i="10"/>
  <c r="F24" i="10"/>
  <c r="F29" i="10"/>
  <c r="F34" i="10"/>
  <c r="F41" i="10"/>
  <c r="F15" i="10"/>
  <c r="F84" i="10"/>
  <c r="F86" i="10"/>
  <c r="F90" i="10"/>
  <c r="F95" i="10"/>
  <c r="F99" i="11"/>
  <c r="F29" i="11"/>
  <c r="F35" i="11"/>
  <c r="F45" i="11"/>
  <c r="F15" i="11"/>
  <c r="F24" i="11"/>
  <c r="F14" i="11"/>
  <c r="F69" i="11"/>
  <c r="F75" i="11"/>
  <c r="F55" i="11"/>
  <c r="F53" i="11"/>
  <c r="F87" i="11"/>
  <c r="F89" i="11"/>
  <c r="F93" i="11"/>
  <c r="F98" i="11"/>
  <c r="F81" i="7"/>
  <c r="F9" i="7"/>
  <c r="G81" i="7"/>
  <c r="D71" i="10"/>
  <c r="D51" i="10"/>
  <c r="D50" i="10"/>
  <c r="D65" i="10"/>
  <c r="D48" i="10"/>
  <c r="D16" i="10"/>
  <c r="D24" i="10"/>
  <c r="D29" i="10"/>
  <c r="D34" i="10"/>
  <c r="D41" i="10"/>
  <c r="D15" i="10"/>
  <c r="D84" i="10"/>
  <c r="D86" i="10"/>
  <c r="D90" i="10"/>
  <c r="D95" i="10"/>
  <c r="D99" i="11"/>
  <c r="D29" i="11"/>
  <c r="D35" i="11"/>
  <c r="D45" i="11"/>
  <c r="D15" i="11"/>
  <c r="D24" i="11"/>
  <c r="D14" i="11"/>
  <c r="D69" i="11"/>
  <c r="D75" i="11"/>
  <c r="D55" i="11"/>
  <c r="D53" i="11"/>
  <c r="D87" i="11"/>
  <c r="D89" i="11"/>
  <c r="D93" i="11"/>
  <c r="D98" i="11"/>
  <c r="D81" i="7"/>
  <c r="D9" i="7"/>
  <c r="E81" i="7"/>
  <c r="C81" i="7"/>
  <c r="V80" i="7"/>
  <c r="W80" i="7"/>
  <c r="T80" i="7"/>
  <c r="U80" i="7"/>
  <c r="R80" i="7"/>
  <c r="S80" i="7"/>
  <c r="P80" i="7"/>
  <c r="Q80" i="7"/>
  <c r="N80" i="7"/>
  <c r="O80" i="7"/>
  <c r="L80" i="7"/>
  <c r="M80" i="7"/>
  <c r="J80" i="7"/>
  <c r="K80" i="7"/>
  <c r="H80" i="7"/>
  <c r="I80" i="7"/>
  <c r="F80" i="7"/>
  <c r="G80" i="7"/>
  <c r="D80" i="7"/>
  <c r="E80" i="7"/>
  <c r="C80" i="7"/>
  <c r="V79" i="7"/>
  <c r="W79" i="7"/>
  <c r="T79" i="7"/>
  <c r="U79" i="7"/>
  <c r="R79" i="7"/>
  <c r="S79" i="7"/>
  <c r="P79" i="7"/>
  <c r="Q79" i="7"/>
  <c r="N79" i="7"/>
  <c r="O79" i="7"/>
  <c r="L79" i="7"/>
  <c r="M79" i="7"/>
  <c r="J79" i="7"/>
  <c r="K79" i="7"/>
  <c r="H79" i="7"/>
  <c r="I79" i="7"/>
  <c r="F79" i="7"/>
  <c r="G79" i="7"/>
  <c r="D79" i="7"/>
  <c r="E79" i="7"/>
  <c r="C79" i="7"/>
  <c r="V78" i="7"/>
  <c r="W78" i="7"/>
  <c r="T78" i="7"/>
  <c r="U78" i="7"/>
  <c r="R78" i="7"/>
  <c r="S78" i="7"/>
  <c r="P78" i="7"/>
  <c r="Q78" i="7"/>
  <c r="N78" i="7"/>
  <c r="O78" i="7"/>
  <c r="L78" i="7"/>
  <c r="M78" i="7"/>
  <c r="J78" i="7"/>
  <c r="K78" i="7"/>
  <c r="H78" i="7"/>
  <c r="I78" i="7"/>
  <c r="F78" i="7"/>
  <c r="G78" i="7"/>
  <c r="D78" i="7"/>
  <c r="E78" i="7"/>
  <c r="C78" i="7"/>
  <c r="V77" i="7"/>
  <c r="W77" i="7"/>
  <c r="T77" i="7"/>
  <c r="U77" i="7"/>
  <c r="R77" i="7"/>
  <c r="S77" i="7"/>
  <c r="P77" i="7"/>
  <c r="Q77" i="7"/>
  <c r="N77" i="7"/>
  <c r="O77" i="7"/>
  <c r="L77" i="7"/>
  <c r="M77" i="7"/>
  <c r="J77" i="7"/>
  <c r="K77" i="7"/>
  <c r="H77" i="7"/>
  <c r="I77" i="7"/>
  <c r="F77" i="7"/>
  <c r="G77" i="7"/>
  <c r="D77" i="7"/>
  <c r="E77" i="7"/>
  <c r="C77" i="7"/>
  <c r="V15" i="7"/>
  <c r="V16" i="7"/>
  <c r="V17" i="7"/>
  <c r="V18" i="7"/>
  <c r="V19" i="7"/>
  <c r="V20" i="7"/>
  <c r="V22" i="7"/>
  <c r="V21" i="7"/>
  <c r="V14" i="7"/>
  <c r="V24" i="7"/>
  <c r="V25" i="7"/>
  <c r="V26" i="7"/>
  <c r="V27" i="7"/>
  <c r="V23" i="7"/>
  <c r="V28" i="7"/>
  <c r="V29" i="7"/>
  <c r="V30" i="7"/>
  <c r="V31" i="7"/>
  <c r="V32" i="7"/>
  <c r="V13" i="7"/>
  <c r="V37" i="7"/>
  <c r="V38" i="7"/>
  <c r="V39" i="7"/>
  <c r="V40" i="7"/>
  <c r="V41" i="7"/>
  <c r="V36" i="7"/>
  <c r="V42" i="7"/>
  <c r="V43" i="7"/>
  <c r="V45" i="7"/>
  <c r="V46" i="7"/>
  <c r="V47" i="7"/>
  <c r="V48" i="7"/>
  <c r="V44" i="7"/>
  <c r="V49" i="7"/>
  <c r="V35" i="7"/>
  <c r="V51" i="7"/>
  <c r="V52" i="7"/>
  <c r="V53" i="7"/>
  <c r="V54" i="7"/>
  <c r="V55" i="7"/>
  <c r="V50" i="7"/>
  <c r="V57" i="7"/>
  <c r="V58" i="7"/>
  <c r="V59" i="7"/>
  <c r="V60" i="7"/>
  <c r="V61" i="7"/>
  <c r="V56" i="7"/>
  <c r="V63" i="7"/>
  <c r="V64" i="7"/>
  <c r="V62" i="7"/>
  <c r="V65" i="7"/>
  <c r="V67" i="7"/>
  <c r="V69" i="7"/>
  <c r="V68" i="7"/>
  <c r="V33" i="7"/>
  <c r="V70" i="7"/>
  <c r="V73" i="7"/>
  <c r="V74" i="7"/>
  <c r="V75" i="7"/>
  <c r="V72" i="7"/>
  <c r="V76" i="7"/>
  <c r="W76" i="7"/>
  <c r="T57" i="7"/>
  <c r="T58" i="7"/>
  <c r="T59" i="7"/>
  <c r="T60" i="7"/>
  <c r="T61" i="7"/>
  <c r="T56" i="7"/>
  <c r="T51" i="7"/>
  <c r="T52" i="7"/>
  <c r="T53" i="7"/>
  <c r="T54" i="7"/>
  <c r="T55" i="7"/>
  <c r="T50" i="7"/>
  <c r="T37" i="7"/>
  <c r="T38" i="7"/>
  <c r="T39" i="7"/>
  <c r="T40" i="7"/>
  <c r="T41" i="7"/>
  <c r="T36" i="7"/>
  <c r="T42" i="7"/>
  <c r="T43" i="7"/>
  <c r="T45" i="7"/>
  <c r="T46" i="7"/>
  <c r="T47" i="7"/>
  <c r="T48" i="7"/>
  <c r="T44" i="7"/>
  <c r="T49" i="7"/>
  <c r="T35" i="7"/>
  <c r="T63" i="7"/>
  <c r="T64" i="7"/>
  <c r="T62" i="7"/>
  <c r="T65" i="7"/>
  <c r="T67" i="7"/>
  <c r="T69" i="7"/>
  <c r="T68" i="7"/>
  <c r="T33" i="7"/>
  <c r="T15" i="7"/>
  <c r="T16" i="7"/>
  <c r="T17" i="7"/>
  <c r="T18" i="7"/>
  <c r="T19" i="7"/>
  <c r="T20" i="7"/>
  <c r="T21" i="7"/>
  <c r="T22" i="7"/>
  <c r="T14" i="7"/>
  <c r="T24" i="7"/>
  <c r="T25" i="7"/>
  <c r="T26" i="7"/>
  <c r="T27" i="7"/>
  <c r="T23" i="7"/>
  <c r="T28" i="7"/>
  <c r="T29" i="7"/>
  <c r="T30" i="7"/>
  <c r="T31" i="7"/>
  <c r="T32" i="7"/>
  <c r="T13" i="7"/>
  <c r="T70" i="7"/>
  <c r="T73" i="7"/>
  <c r="T74" i="7"/>
  <c r="T75" i="7"/>
  <c r="T72" i="7"/>
  <c r="T76" i="7"/>
  <c r="U76" i="7"/>
  <c r="R57" i="7"/>
  <c r="R58" i="7"/>
  <c r="R60" i="7"/>
  <c r="R61" i="7"/>
  <c r="R56" i="7"/>
  <c r="R51" i="7"/>
  <c r="R52" i="7"/>
  <c r="R53" i="7"/>
  <c r="R54" i="7"/>
  <c r="R55" i="7"/>
  <c r="R50" i="7"/>
  <c r="R37" i="7"/>
  <c r="R38" i="7"/>
  <c r="R39" i="7"/>
  <c r="R40" i="7"/>
  <c r="R41" i="7"/>
  <c r="R36" i="7"/>
  <c r="R42" i="7"/>
  <c r="R43" i="7"/>
  <c r="R45" i="7"/>
  <c r="R46" i="7"/>
  <c r="R47" i="7"/>
  <c r="R48" i="7"/>
  <c r="R44" i="7"/>
  <c r="R49" i="7"/>
  <c r="R35" i="7"/>
  <c r="R63" i="7"/>
  <c r="R64" i="7"/>
  <c r="R62" i="7"/>
  <c r="R65" i="7"/>
  <c r="R67" i="7"/>
  <c r="R69" i="7"/>
  <c r="R68" i="7"/>
  <c r="R33" i="7"/>
  <c r="R29" i="10"/>
  <c r="R28" i="7"/>
  <c r="R34" i="10"/>
  <c r="R29" i="7"/>
  <c r="R41" i="10"/>
  <c r="R30" i="7"/>
  <c r="R15" i="7"/>
  <c r="R16" i="7"/>
  <c r="R17" i="7"/>
  <c r="R18" i="7"/>
  <c r="R19" i="7"/>
  <c r="R20" i="7"/>
  <c r="R21" i="7"/>
  <c r="R22" i="7"/>
  <c r="R14" i="7"/>
  <c r="R24" i="7"/>
  <c r="R25" i="7"/>
  <c r="R26" i="7"/>
  <c r="R27" i="7"/>
  <c r="R23" i="7"/>
  <c r="R31" i="7"/>
  <c r="R32" i="7"/>
  <c r="R13" i="7"/>
  <c r="R70" i="7"/>
  <c r="R73" i="7"/>
  <c r="R74" i="7"/>
  <c r="R75" i="7"/>
  <c r="R72" i="7"/>
  <c r="R76" i="7"/>
  <c r="S76" i="7"/>
  <c r="P57" i="7"/>
  <c r="P58" i="7"/>
  <c r="P60" i="7"/>
  <c r="P61" i="7"/>
  <c r="P56" i="7"/>
  <c r="P51" i="7"/>
  <c r="P52" i="7"/>
  <c r="P53" i="7"/>
  <c r="P54" i="7"/>
  <c r="P55" i="7"/>
  <c r="P50" i="7"/>
  <c r="P37" i="7"/>
  <c r="P38" i="7"/>
  <c r="P39" i="7"/>
  <c r="P40" i="7"/>
  <c r="P41" i="7"/>
  <c r="P36" i="7"/>
  <c r="P42" i="7"/>
  <c r="P43" i="7"/>
  <c r="P45" i="7"/>
  <c r="P46" i="7"/>
  <c r="P47" i="7"/>
  <c r="P48" i="7"/>
  <c r="P44" i="7"/>
  <c r="P49" i="7"/>
  <c r="P35" i="7"/>
  <c r="P63" i="7"/>
  <c r="P64" i="7"/>
  <c r="P62" i="7"/>
  <c r="P65" i="7"/>
  <c r="P67" i="7"/>
  <c r="P69" i="7"/>
  <c r="P68" i="7"/>
  <c r="P33" i="7"/>
  <c r="P29" i="11"/>
  <c r="P29" i="10"/>
  <c r="P28" i="7"/>
  <c r="P35" i="11"/>
  <c r="P34" i="10"/>
  <c r="P29" i="7"/>
  <c r="P45" i="11"/>
  <c r="P41" i="10"/>
  <c r="P30" i="7"/>
  <c r="P15" i="7"/>
  <c r="P16" i="7"/>
  <c r="P17" i="7"/>
  <c r="P18" i="7"/>
  <c r="P19" i="7"/>
  <c r="P20" i="7"/>
  <c r="P21" i="7"/>
  <c r="P22" i="7"/>
  <c r="P14" i="7"/>
  <c r="P24" i="7"/>
  <c r="P25" i="7"/>
  <c r="P26" i="7"/>
  <c r="P27" i="7"/>
  <c r="P23" i="7"/>
  <c r="P31" i="7"/>
  <c r="P32" i="7"/>
  <c r="P13" i="7"/>
  <c r="P70" i="7"/>
  <c r="P73" i="7"/>
  <c r="P74" i="7"/>
  <c r="P75" i="7"/>
  <c r="P72" i="7"/>
  <c r="P76" i="7"/>
  <c r="Q76" i="7"/>
  <c r="N57" i="7"/>
  <c r="N58" i="7"/>
  <c r="N60" i="7"/>
  <c r="N61" i="7"/>
  <c r="N56" i="7"/>
  <c r="N51" i="7"/>
  <c r="N52" i="7"/>
  <c r="N53" i="7"/>
  <c r="N54" i="7"/>
  <c r="N55" i="7"/>
  <c r="N50" i="7"/>
  <c r="N37" i="7"/>
  <c r="N38" i="7"/>
  <c r="N39" i="7"/>
  <c r="N40" i="7"/>
  <c r="N41" i="7"/>
  <c r="N36" i="7"/>
  <c r="N42" i="7"/>
  <c r="N43" i="7"/>
  <c r="N45" i="7"/>
  <c r="N46" i="7"/>
  <c r="N47" i="7"/>
  <c r="N48" i="7"/>
  <c r="N44" i="7"/>
  <c r="N49" i="7"/>
  <c r="N35" i="7"/>
  <c r="N63" i="7"/>
  <c r="N64" i="7"/>
  <c r="N62" i="7"/>
  <c r="N65" i="7"/>
  <c r="N67" i="7"/>
  <c r="N69" i="7"/>
  <c r="N68" i="7"/>
  <c r="N33" i="7"/>
  <c r="N28" i="7"/>
  <c r="N29" i="7"/>
  <c r="N30" i="7"/>
  <c r="N15" i="7"/>
  <c r="N16" i="7"/>
  <c r="N17" i="7"/>
  <c r="N18" i="7"/>
  <c r="N19" i="7"/>
  <c r="N20" i="7"/>
  <c r="N21" i="7"/>
  <c r="N22" i="7"/>
  <c r="N14" i="7"/>
  <c r="N24" i="7"/>
  <c r="N25" i="7"/>
  <c r="N26" i="7"/>
  <c r="N27" i="7"/>
  <c r="N23" i="7"/>
  <c r="N31" i="7"/>
  <c r="N32" i="7"/>
  <c r="N13" i="7"/>
  <c r="N70" i="7"/>
  <c r="N73" i="7"/>
  <c r="N74" i="7"/>
  <c r="N75" i="7"/>
  <c r="N72" i="7"/>
  <c r="N76" i="7"/>
  <c r="O76" i="7"/>
  <c r="L57" i="7"/>
  <c r="L58" i="7"/>
  <c r="L60" i="7"/>
  <c r="L61" i="7"/>
  <c r="L56" i="7"/>
  <c r="L51" i="7"/>
  <c r="L52" i="7"/>
  <c r="L53" i="7"/>
  <c r="L54" i="7"/>
  <c r="L55" i="7"/>
  <c r="L50" i="7"/>
  <c r="L37" i="7"/>
  <c r="L38" i="7"/>
  <c r="L39" i="7"/>
  <c r="L40" i="7"/>
  <c r="L41" i="7"/>
  <c r="L36" i="7"/>
  <c r="L42" i="7"/>
  <c r="L43" i="7"/>
  <c r="L45" i="7"/>
  <c r="L46" i="7"/>
  <c r="L47" i="7"/>
  <c r="L48" i="7"/>
  <c r="L44" i="7"/>
  <c r="L49" i="7"/>
  <c r="L35" i="7"/>
  <c r="L63" i="7"/>
  <c r="L64" i="7"/>
  <c r="L62" i="7"/>
  <c r="L65" i="7"/>
  <c r="L67" i="7"/>
  <c r="L69" i="7"/>
  <c r="L68" i="7"/>
  <c r="L33" i="7"/>
  <c r="L15" i="7"/>
  <c r="L16" i="7"/>
  <c r="L17" i="7"/>
  <c r="L18" i="7"/>
  <c r="L19" i="7"/>
  <c r="L20" i="7"/>
  <c r="L21" i="7"/>
  <c r="L22" i="7"/>
  <c r="L14" i="7"/>
  <c r="L24" i="7"/>
  <c r="L25" i="7"/>
  <c r="L26" i="7"/>
  <c r="L27" i="7"/>
  <c r="L23" i="7"/>
  <c r="L28" i="7"/>
  <c r="L29" i="7"/>
  <c r="L30" i="7"/>
  <c r="L31" i="7"/>
  <c r="L32" i="7"/>
  <c r="L13" i="7"/>
  <c r="L70" i="7"/>
  <c r="L73" i="7"/>
  <c r="L74" i="7"/>
  <c r="L75" i="7"/>
  <c r="L72" i="7"/>
  <c r="L76" i="7"/>
  <c r="M76" i="7"/>
  <c r="J57" i="7"/>
  <c r="J58" i="7"/>
  <c r="J60" i="7"/>
  <c r="J61" i="7"/>
  <c r="J56" i="7"/>
  <c r="J51" i="7"/>
  <c r="J52" i="7"/>
  <c r="J53" i="7"/>
  <c r="J54" i="7"/>
  <c r="J55" i="7"/>
  <c r="J50" i="7"/>
  <c r="J37" i="7"/>
  <c r="J38" i="7"/>
  <c r="J39" i="7"/>
  <c r="J40" i="7"/>
  <c r="J41" i="7"/>
  <c r="J36" i="7"/>
  <c r="J42" i="7"/>
  <c r="J43" i="7"/>
  <c r="J45" i="7"/>
  <c r="J46" i="7"/>
  <c r="J47" i="7"/>
  <c r="J48" i="7"/>
  <c r="J44" i="7"/>
  <c r="J49" i="7"/>
  <c r="J35" i="7"/>
  <c r="J63" i="7"/>
  <c r="J64" i="7"/>
  <c r="J62" i="7"/>
  <c r="J65" i="7"/>
  <c r="J67" i="7"/>
  <c r="J69" i="7"/>
  <c r="J68" i="7"/>
  <c r="J33" i="7"/>
  <c r="J28" i="7"/>
  <c r="J29" i="7"/>
  <c r="J30" i="7"/>
  <c r="J15" i="7"/>
  <c r="J16" i="7"/>
  <c r="J17" i="7"/>
  <c r="J18" i="7"/>
  <c r="J19" i="7"/>
  <c r="J20" i="7"/>
  <c r="J21" i="7"/>
  <c r="J22" i="7"/>
  <c r="J14" i="7"/>
  <c r="J24" i="7"/>
  <c r="J25" i="7"/>
  <c r="J26" i="7"/>
  <c r="J27" i="7"/>
  <c r="J23" i="7"/>
  <c r="J31" i="7"/>
  <c r="J32" i="7"/>
  <c r="J13" i="7"/>
  <c r="J70" i="7"/>
  <c r="J73" i="7"/>
  <c r="J74" i="7"/>
  <c r="J75" i="7"/>
  <c r="J72" i="7"/>
  <c r="J76" i="7"/>
  <c r="K76" i="7"/>
  <c r="H57" i="7"/>
  <c r="H58" i="7"/>
  <c r="H60" i="7"/>
  <c r="H61" i="7"/>
  <c r="H56" i="7"/>
  <c r="H51" i="7"/>
  <c r="H52" i="7"/>
  <c r="H53" i="7"/>
  <c r="H54" i="7"/>
  <c r="H55" i="7"/>
  <c r="H50" i="7"/>
  <c r="H37" i="7"/>
  <c r="H38" i="7"/>
  <c r="H39" i="7"/>
  <c r="H40" i="7"/>
  <c r="H41" i="7"/>
  <c r="H36" i="7"/>
  <c r="H42" i="7"/>
  <c r="H43" i="7"/>
  <c r="H45" i="7"/>
  <c r="H46" i="7"/>
  <c r="H47" i="7"/>
  <c r="H48" i="7"/>
  <c r="H44" i="7"/>
  <c r="H49" i="7"/>
  <c r="H35" i="7"/>
  <c r="H63" i="7"/>
  <c r="H64" i="7"/>
  <c r="H62" i="7"/>
  <c r="H65" i="7"/>
  <c r="H67" i="7"/>
  <c r="H69" i="7"/>
  <c r="H68" i="7"/>
  <c r="H33" i="7"/>
  <c r="H28" i="7"/>
  <c r="H29" i="7"/>
  <c r="H30" i="7"/>
  <c r="H15" i="7"/>
  <c r="H16" i="7"/>
  <c r="H17" i="7"/>
  <c r="H18" i="7"/>
  <c r="H19" i="7"/>
  <c r="H20" i="7"/>
  <c r="H21" i="7"/>
  <c r="H22" i="7"/>
  <c r="H14" i="7"/>
  <c r="H24" i="7"/>
  <c r="H25" i="7"/>
  <c r="H26" i="7"/>
  <c r="H27" i="7"/>
  <c r="H23" i="7"/>
  <c r="H31" i="7"/>
  <c r="H32" i="7"/>
  <c r="H13" i="7"/>
  <c r="H70" i="7"/>
  <c r="H73" i="7"/>
  <c r="H74" i="7"/>
  <c r="H75" i="7"/>
  <c r="H72" i="7"/>
  <c r="H76" i="7"/>
  <c r="I76" i="7"/>
  <c r="F57" i="7"/>
  <c r="F58" i="7"/>
  <c r="F60" i="7"/>
  <c r="F61" i="7"/>
  <c r="F56" i="7"/>
  <c r="F51" i="7"/>
  <c r="F52" i="7"/>
  <c r="F53" i="7"/>
  <c r="F54" i="7"/>
  <c r="F55" i="7"/>
  <c r="F50" i="7"/>
  <c r="F37" i="7"/>
  <c r="F38" i="7"/>
  <c r="F39" i="7"/>
  <c r="F40" i="7"/>
  <c r="F41" i="7"/>
  <c r="F36" i="7"/>
  <c r="F42" i="7"/>
  <c r="F43" i="7"/>
  <c r="F45" i="7"/>
  <c r="F46" i="7"/>
  <c r="F47" i="7"/>
  <c r="F48" i="7"/>
  <c r="F44" i="7"/>
  <c r="F49" i="7"/>
  <c r="F35" i="7"/>
  <c r="F63" i="7"/>
  <c r="F64" i="7"/>
  <c r="F62" i="7"/>
  <c r="F65" i="7"/>
  <c r="F67" i="7"/>
  <c r="F69" i="7"/>
  <c r="F68" i="7"/>
  <c r="F33" i="7"/>
  <c r="F28" i="7"/>
  <c r="F29" i="7"/>
  <c r="F30" i="7"/>
  <c r="F15" i="7"/>
  <c r="F16" i="7"/>
  <c r="F17" i="7"/>
  <c r="F18" i="7"/>
  <c r="F19" i="7"/>
  <c r="F20" i="7"/>
  <c r="F21" i="7"/>
  <c r="F22" i="7"/>
  <c r="F14" i="7"/>
  <c r="F24" i="7"/>
  <c r="F25" i="7"/>
  <c r="F26" i="7"/>
  <c r="F27" i="7"/>
  <c r="F23" i="7"/>
  <c r="F31" i="7"/>
  <c r="F32" i="7"/>
  <c r="F13" i="7"/>
  <c r="F70" i="7"/>
  <c r="F73" i="7"/>
  <c r="F74" i="7"/>
  <c r="F75" i="7"/>
  <c r="F72" i="7"/>
  <c r="F76" i="7"/>
  <c r="G76" i="7"/>
  <c r="D57" i="7"/>
  <c r="D58" i="7"/>
  <c r="D60" i="7"/>
  <c r="D61" i="7"/>
  <c r="D56" i="7"/>
  <c r="D51" i="7"/>
  <c r="D52" i="7"/>
  <c r="D53" i="7"/>
  <c r="D54" i="7"/>
  <c r="D55" i="7"/>
  <c r="D50" i="7"/>
  <c r="D37" i="7"/>
  <c r="D38" i="7"/>
  <c r="D39" i="7"/>
  <c r="D40" i="7"/>
  <c r="D41" i="7"/>
  <c r="D36" i="7"/>
  <c r="D42" i="7"/>
  <c r="D43" i="7"/>
  <c r="D45" i="7"/>
  <c r="D46" i="7"/>
  <c r="D47" i="7"/>
  <c r="D48" i="7"/>
  <c r="D44" i="7"/>
  <c r="D49" i="7"/>
  <c r="D35" i="7"/>
  <c r="D63" i="7"/>
  <c r="D64" i="7"/>
  <c r="D62" i="7"/>
  <c r="D65" i="7"/>
  <c r="D67" i="7"/>
  <c r="D69" i="7"/>
  <c r="D68" i="7"/>
  <c r="D33" i="7"/>
  <c r="D28" i="7"/>
  <c r="D29" i="7"/>
  <c r="D30" i="7"/>
  <c r="D15" i="7"/>
  <c r="D16" i="7"/>
  <c r="D17" i="7"/>
  <c r="D18" i="7"/>
  <c r="D19" i="7"/>
  <c r="D20" i="7"/>
  <c r="D21" i="7"/>
  <c r="D22" i="7"/>
  <c r="D14" i="7"/>
  <c r="D24" i="7"/>
  <c r="D25" i="7"/>
  <c r="D26" i="7"/>
  <c r="D27" i="7"/>
  <c r="D23" i="7"/>
  <c r="D31" i="7"/>
  <c r="D32" i="7"/>
  <c r="D13" i="7"/>
  <c r="D70" i="7"/>
  <c r="D73" i="7"/>
  <c r="D74" i="7"/>
  <c r="D75" i="7"/>
  <c r="D72" i="7"/>
  <c r="D76" i="7"/>
  <c r="E76" i="7"/>
  <c r="C76" i="7"/>
  <c r="W75" i="7"/>
  <c r="U75" i="7"/>
  <c r="S75" i="7"/>
  <c r="Q75" i="7"/>
  <c r="O75" i="7"/>
  <c r="M75" i="7"/>
  <c r="K75" i="7"/>
  <c r="I75" i="7"/>
  <c r="G75" i="7"/>
  <c r="E75" i="7"/>
  <c r="C75" i="7"/>
  <c r="W74" i="7"/>
  <c r="U74" i="7"/>
  <c r="S74" i="7"/>
  <c r="Q74" i="7"/>
  <c r="O74" i="7"/>
  <c r="M74" i="7"/>
  <c r="K74" i="7"/>
  <c r="I74" i="7"/>
  <c r="G74" i="7"/>
  <c r="E74" i="7"/>
  <c r="C74" i="7"/>
  <c r="W73" i="7"/>
  <c r="U73" i="7"/>
  <c r="S73" i="7"/>
  <c r="Q73" i="7"/>
  <c r="O73" i="7"/>
  <c r="M73" i="7"/>
  <c r="K73" i="7"/>
  <c r="I73" i="7"/>
  <c r="G73" i="7"/>
  <c r="E73" i="7"/>
  <c r="C73" i="7"/>
  <c r="W72" i="7"/>
  <c r="U72" i="7"/>
  <c r="S72" i="7"/>
  <c r="Q72" i="7"/>
  <c r="O72" i="7"/>
  <c r="M72" i="7"/>
  <c r="K72" i="7"/>
  <c r="I72" i="7"/>
  <c r="G72" i="7"/>
  <c r="E72" i="7"/>
  <c r="C72" i="7"/>
  <c r="V71" i="7"/>
  <c r="W71" i="7"/>
  <c r="T71" i="7"/>
  <c r="U71" i="7"/>
  <c r="R71" i="7"/>
  <c r="S71" i="7"/>
  <c r="P71" i="7"/>
  <c r="Q71" i="7"/>
  <c r="N71" i="7"/>
  <c r="O71" i="7"/>
  <c r="L71" i="7"/>
  <c r="M71" i="7"/>
  <c r="J71" i="7"/>
  <c r="K71" i="7"/>
  <c r="H71" i="7"/>
  <c r="I71" i="7"/>
  <c r="F71" i="7"/>
  <c r="G71" i="7"/>
  <c r="D71" i="7"/>
  <c r="E71" i="7"/>
  <c r="C71" i="7"/>
  <c r="W70" i="7"/>
  <c r="U70" i="7"/>
  <c r="S70" i="7"/>
  <c r="Q70" i="7"/>
  <c r="O70" i="7"/>
  <c r="M70" i="7"/>
  <c r="K70" i="7"/>
  <c r="I70" i="7"/>
  <c r="G70" i="7"/>
  <c r="E70" i="7"/>
  <c r="C70" i="7"/>
  <c r="W69" i="7"/>
  <c r="U69" i="7"/>
  <c r="S69" i="7"/>
  <c r="Q69" i="7"/>
  <c r="O69" i="7"/>
  <c r="M69" i="7"/>
  <c r="K69" i="7"/>
  <c r="I69" i="7"/>
  <c r="G69" i="7"/>
  <c r="E69" i="7"/>
  <c r="C69" i="7"/>
  <c r="W68" i="7"/>
  <c r="U68" i="7"/>
  <c r="S68" i="7"/>
  <c r="Q68" i="7"/>
  <c r="O68" i="7"/>
  <c r="M68" i="7"/>
  <c r="K68" i="7"/>
  <c r="I68" i="7"/>
  <c r="G68" i="7"/>
  <c r="E68" i="7"/>
  <c r="C68" i="7"/>
  <c r="W67" i="7"/>
  <c r="U67" i="7"/>
  <c r="S67" i="7"/>
  <c r="Q67" i="7"/>
  <c r="O67" i="7"/>
  <c r="M67" i="7"/>
  <c r="K67" i="7"/>
  <c r="I67" i="7"/>
  <c r="G67" i="7"/>
  <c r="E67" i="7"/>
  <c r="C67" i="7"/>
  <c r="W66" i="7"/>
  <c r="U66" i="7"/>
  <c r="S66" i="7"/>
  <c r="Q66" i="7"/>
  <c r="O66" i="7"/>
  <c r="M66" i="7"/>
  <c r="K66" i="7"/>
  <c r="I66" i="7"/>
  <c r="G66" i="7"/>
  <c r="E66" i="7"/>
  <c r="C66" i="7"/>
  <c r="W65" i="7"/>
  <c r="U65" i="7"/>
  <c r="S65" i="7"/>
  <c r="Q65" i="7"/>
  <c r="O65" i="7"/>
  <c r="M65" i="7"/>
  <c r="K65" i="7"/>
  <c r="I65" i="7"/>
  <c r="G65" i="7"/>
  <c r="E65" i="7"/>
  <c r="C65" i="7"/>
  <c r="W64" i="7"/>
  <c r="U64" i="7"/>
  <c r="S64" i="7"/>
  <c r="Q64" i="7"/>
  <c r="O64" i="7"/>
  <c r="M64" i="7"/>
  <c r="K64" i="7"/>
  <c r="I64" i="7"/>
  <c r="G64" i="7"/>
  <c r="E64" i="7"/>
  <c r="C64" i="7"/>
  <c r="W63" i="7"/>
  <c r="U63" i="7"/>
  <c r="S63" i="7"/>
  <c r="Q63" i="7"/>
  <c r="O63" i="7"/>
  <c r="M63" i="7"/>
  <c r="K63" i="7"/>
  <c r="I63" i="7"/>
  <c r="G63" i="7"/>
  <c r="E63" i="7"/>
  <c r="C63" i="7"/>
  <c r="W62" i="7"/>
  <c r="U62" i="7"/>
  <c r="S62" i="7"/>
  <c r="Q62" i="7"/>
  <c r="O62" i="7"/>
  <c r="M62" i="7"/>
  <c r="K62" i="7"/>
  <c r="I62" i="7"/>
  <c r="G62" i="7"/>
  <c r="E62" i="7"/>
  <c r="C62" i="7"/>
  <c r="W61" i="7"/>
  <c r="U61" i="7"/>
  <c r="S61" i="7"/>
  <c r="Q61" i="7"/>
  <c r="O61" i="7"/>
  <c r="M61" i="7"/>
  <c r="K61" i="7"/>
  <c r="I61" i="7"/>
  <c r="G61" i="7"/>
  <c r="E61" i="7"/>
  <c r="C61" i="7"/>
  <c r="W60" i="7"/>
  <c r="U60" i="7"/>
  <c r="S60" i="7"/>
  <c r="Q60" i="7"/>
  <c r="O60" i="7"/>
  <c r="M60" i="7"/>
  <c r="K60" i="7"/>
  <c r="I60" i="7"/>
  <c r="G60" i="7"/>
  <c r="E60" i="7"/>
  <c r="C60" i="7"/>
  <c r="W59" i="7"/>
  <c r="U59" i="7"/>
  <c r="W58" i="7"/>
  <c r="U58" i="7"/>
  <c r="S58" i="7"/>
  <c r="Q58" i="7"/>
  <c r="O58" i="7"/>
  <c r="M58" i="7"/>
  <c r="K58" i="7"/>
  <c r="I58" i="7"/>
  <c r="G58" i="7"/>
  <c r="E58" i="7"/>
  <c r="C58" i="7"/>
  <c r="W57" i="7"/>
  <c r="U57" i="7"/>
  <c r="S57" i="7"/>
  <c r="Q57" i="7"/>
  <c r="O57" i="7"/>
  <c r="M57" i="7"/>
  <c r="K57" i="7"/>
  <c r="I57" i="7"/>
  <c r="G57" i="7"/>
  <c r="E57" i="7"/>
  <c r="C57" i="7"/>
  <c r="W56" i="7"/>
  <c r="U56" i="7"/>
  <c r="S56" i="7"/>
  <c r="Q56" i="7"/>
  <c r="O56" i="7"/>
  <c r="M56" i="7"/>
  <c r="K56" i="7"/>
  <c r="I56" i="7"/>
  <c r="G56" i="7"/>
  <c r="E56" i="7"/>
  <c r="C56" i="7"/>
  <c r="W55" i="7"/>
  <c r="U55" i="7"/>
  <c r="S55" i="7"/>
  <c r="Q55" i="7"/>
  <c r="O55" i="7"/>
  <c r="M55" i="7"/>
  <c r="K55" i="7"/>
  <c r="I55" i="7"/>
  <c r="G55" i="7"/>
  <c r="E55" i="7"/>
  <c r="C55" i="7"/>
  <c r="W54" i="7"/>
  <c r="U54" i="7"/>
  <c r="S54" i="7"/>
  <c r="Q54" i="7"/>
  <c r="O54" i="7"/>
  <c r="M54" i="7"/>
  <c r="K54" i="7"/>
  <c r="I54" i="7"/>
  <c r="G54" i="7"/>
  <c r="E54" i="7"/>
  <c r="C54" i="7"/>
  <c r="W53" i="7"/>
  <c r="U53" i="7"/>
  <c r="S53" i="7"/>
  <c r="Q53" i="7"/>
  <c r="O53" i="7"/>
  <c r="M53" i="7"/>
  <c r="K53" i="7"/>
  <c r="I53" i="7"/>
  <c r="G53" i="7"/>
  <c r="E53" i="7"/>
  <c r="C53" i="7"/>
  <c r="W52" i="7"/>
  <c r="U52" i="7"/>
  <c r="S52" i="7"/>
  <c r="Q52" i="7"/>
  <c r="O52" i="7"/>
  <c r="M52" i="7"/>
  <c r="K52" i="7"/>
  <c r="I52" i="7"/>
  <c r="G52" i="7"/>
  <c r="E52" i="7"/>
  <c r="C52" i="7"/>
  <c r="W51" i="7"/>
  <c r="U51" i="7"/>
  <c r="S51" i="7"/>
  <c r="Q51" i="7"/>
  <c r="O51" i="7"/>
  <c r="M51" i="7"/>
  <c r="K51" i="7"/>
  <c r="I51" i="7"/>
  <c r="G51" i="7"/>
  <c r="E51" i="7"/>
  <c r="C51" i="7"/>
  <c r="W50" i="7"/>
  <c r="U50" i="7"/>
  <c r="S50" i="7"/>
  <c r="Q50" i="7"/>
  <c r="O50" i="7"/>
  <c r="M50" i="7"/>
  <c r="K50" i="7"/>
  <c r="I50" i="7"/>
  <c r="G50" i="7"/>
  <c r="E50" i="7"/>
  <c r="C50" i="7"/>
  <c r="W49" i="7"/>
  <c r="U49" i="7"/>
  <c r="S49" i="7"/>
  <c r="Q49" i="7"/>
  <c r="O49" i="7"/>
  <c r="M49" i="7"/>
  <c r="K49" i="7"/>
  <c r="I49" i="7"/>
  <c r="G49" i="7"/>
  <c r="E49" i="7"/>
  <c r="C49" i="7"/>
  <c r="W48" i="7"/>
  <c r="U48" i="7"/>
  <c r="S48" i="7"/>
  <c r="Q48" i="7"/>
  <c r="O48" i="7"/>
  <c r="M48" i="7"/>
  <c r="K48" i="7"/>
  <c r="I48" i="7"/>
  <c r="G48" i="7"/>
  <c r="E48" i="7"/>
  <c r="C48" i="7"/>
  <c r="W47" i="7"/>
  <c r="U47" i="7"/>
  <c r="S47" i="7"/>
  <c r="Q47" i="7"/>
  <c r="O47" i="7"/>
  <c r="M47" i="7"/>
  <c r="K47" i="7"/>
  <c r="I47" i="7"/>
  <c r="G47" i="7"/>
  <c r="E47" i="7"/>
  <c r="C47" i="7"/>
  <c r="W46" i="7"/>
  <c r="U46" i="7"/>
  <c r="S46" i="7"/>
  <c r="Q46" i="7"/>
  <c r="O46" i="7"/>
  <c r="M46" i="7"/>
  <c r="K46" i="7"/>
  <c r="I46" i="7"/>
  <c r="G46" i="7"/>
  <c r="E46" i="7"/>
  <c r="C46" i="7"/>
  <c r="W45" i="7"/>
  <c r="U45" i="7"/>
  <c r="S45" i="7"/>
  <c r="Q45" i="7"/>
  <c r="O45" i="7"/>
  <c r="M45" i="7"/>
  <c r="K45" i="7"/>
  <c r="I45" i="7"/>
  <c r="G45" i="7"/>
  <c r="E45" i="7"/>
  <c r="C45" i="7"/>
  <c r="W44" i="7"/>
  <c r="U44" i="7"/>
  <c r="S44" i="7"/>
  <c r="Q44" i="7"/>
  <c r="O44" i="7"/>
  <c r="M44" i="7"/>
  <c r="K44" i="7"/>
  <c r="I44" i="7"/>
  <c r="G44" i="7"/>
  <c r="E44" i="7"/>
  <c r="C44" i="7"/>
  <c r="W43" i="7"/>
  <c r="U43" i="7"/>
  <c r="S43" i="7"/>
  <c r="Q43" i="7"/>
  <c r="O43" i="7"/>
  <c r="M43" i="7"/>
  <c r="K43" i="7"/>
  <c r="I43" i="7"/>
  <c r="G43" i="7"/>
  <c r="E43" i="7"/>
  <c r="C43" i="7"/>
  <c r="W42" i="7"/>
  <c r="U42" i="7"/>
  <c r="S42" i="7"/>
  <c r="Q42" i="7"/>
  <c r="O42" i="7"/>
  <c r="M42" i="7"/>
  <c r="K42" i="7"/>
  <c r="I42" i="7"/>
  <c r="G42" i="7"/>
  <c r="E42" i="7"/>
  <c r="C42" i="7"/>
  <c r="W41" i="7"/>
  <c r="U41" i="7"/>
  <c r="S41" i="7"/>
  <c r="Q41" i="7"/>
  <c r="O41" i="7"/>
  <c r="M41" i="7"/>
  <c r="K41" i="7"/>
  <c r="I41" i="7"/>
  <c r="G41" i="7"/>
  <c r="E41" i="7"/>
  <c r="C41" i="7"/>
  <c r="W40" i="7"/>
  <c r="U40" i="7"/>
  <c r="S40" i="7"/>
  <c r="Q40" i="7"/>
  <c r="O40" i="7"/>
  <c r="M40" i="7"/>
  <c r="K40" i="7"/>
  <c r="I40" i="7"/>
  <c r="G40" i="7"/>
  <c r="E40" i="7"/>
  <c r="C40" i="7"/>
  <c r="W39" i="7"/>
  <c r="U39" i="7"/>
  <c r="S39" i="7"/>
  <c r="Q39" i="7"/>
  <c r="O39" i="7"/>
  <c r="M39" i="7"/>
  <c r="K39" i="7"/>
  <c r="I39" i="7"/>
  <c r="G39" i="7"/>
  <c r="E39" i="7"/>
  <c r="C39" i="7"/>
  <c r="W38" i="7"/>
  <c r="U38" i="7"/>
  <c r="S38" i="7"/>
  <c r="Q38" i="7"/>
  <c r="O38" i="7"/>
  <c r="M38" i="7"/>
  <c r="K38" i="7"/>
  <c r="I38" i="7"/>
  <c r="G38" i="7"/>
  <c r="E38" i="7"/>
  <c r="C38" i="7"/>
  <c r="W37" i="7"/>
  <c r="U37" i="7"/>
  <c r="S37" i="7"/>
  <c r="Q37" i="7"/>
  <c r="O37" i="7"/>
  <c r="M37" i="7"/>
  <c r="K37" i="7"/>
  <c r="I37" i="7"/>
  <c r="G37" i="7"/>
  <c r="E37" i="7"/>
  <c r="C37" i="7"/>
  <c r="W36" i="7"/>
  <c r="U36" i="7"/>
  <c r="S36" i="7"/>
  <c r="Q36" i="7"/>
  <c r="O36" i="7"/>
  <c r="M36" i="7"/>
  <c r="K36" i="7"/>
  <c r="I36" i="7"/>
  <c r="G36" i="7"/>
  <c r="E36" i="7"/>
  <c r="C36" i="7"/>
  <c r="W35" i="7"/>
  <c r="U35" i="7"/>
  <c r="S35" i="7"/>
  <c r="Q35" i="7"/>
  <c r="O35" i="7"/>
  <c r="M35" i="7"/>
  <c r="K35" i="7"/>
  <c r="I35" i="7"/>
  <c r="G35" i="7"/>
  <c r="E35" i="7"/>
  <c r="C35" i="7"/>
  <c r="V34" i="7"/>
  <c r="W34" i="7"/>
  <c r="T34" i="7"/>
  <c r="U34" i="7"/>
  <c r="R34" i="7"/>
  <c r="S34" i="7"/>
  <c r="P34" i="7"/>
  <c r="Q34" i="7"/>
  <c r="N34" i="7"/>
  <c r="O34" i="7"/>
  <c r="L34" i="7"/>
  <c r="M34" i="7"/>
  <c r="J34" i="7"/>
  <c r="K34" i="7"/>
  <c r="H34" i="7"/>
  <c r="I34" i="7"/>
  <c r="F34" i="7"/>
  <c r="G34" i="7"/>
  <c r="D34" i="7"/>
  <c r="E34" i="7"/>
  <c r="C34" i="7"/>
  <c r="W33" i="7"/>
  <c r="U33" i="7"/>
  <c r="S33" i="7"/>
  <c r="Q33" i="7"/>
  <c r="O33" i="7"/>
  <c r="M33" i="7"/>
  <c r="K33" i="7"/>
  <c r="I33" i="7"/>
  <c r="G33" i="7"/>
  <c r="E33" i="7"/>
  <c r="C33" i="7"/>
  <c r="W32" i="7"/>
  <c r="U32" i="7"/>
  <c r="S32" i="7"/>
  <c r="Q32" i="7"/>
  <c r="O32" i="7"/>
  <c r="M32" i="7"/>
  <c r="K32" i="7"/>
  <c r="I32" i="7"/>
  <c r="G32" i="7"/>
  <c r="E32" i="7"/>
  <c r="C32" i="7"/>
  <c r="W31" i="7"/>
  <c r="U31" i="7"/>
  <c r="S31" i="7"/>
  <c r="Q31" i="7"/>
  <c r="O31" i="7"/>
  <c r="M31" i="7"/>
  <c r="K31" i="7"/>
  <c r="I31" i="7"/>
  <c r="G31" i="7"/>
  <c r="E31" i="7"/>
  <c r="C31" i="7"/>
  <c r="W30" i="7"/>
  <c r="U30" i="7"/>
  <c r="S30" i="7"/>
  <c r="Q30" i="7"/>
  <c r="O30" i="7"/>
  <c r="M30" i="7"/>
  <c r="K30" i="7"/>
  <c r="I30" i="7"/>
  <c r="G30" i="7"/>
  <c r="E30" i="7"/>
  <c r="C30" i="7"/>
  <c r="W29" i="7"/>
  <c r="U29" i="7"/>
  <c r="S29" i="7"/>
  <c r="Q29" i="7"/>
  <c r="O29" i="7"/>
  <c r="M29" i="7"/>
  <c r="K29" i="7"/>
  <c r="I29" i="7"/>
  <c r="G29" i="7"/>
  <c r="E29" i="7"/>
  <c r="C29" i="7"/>
  <c r="W28" i="7"/>
  <c r="U28" i="7"/>
  <c r="S28" i="7"/>
  <c r="Q28" i="7"/>
  <c r="O28" i="7"/>
  <c r="M28" i="7"/>
  <c r="K28" i="7"/>
  <c r="I28" i="7"/>
  <c r="G28" i="7"/>
  <c r="E28" i="7"/>
  <c r="C28" i="7"/>
  <c r="W27" i="7"/>
  <c r="U27" i="7"/>
  <c r="S27" i="7"/>
  <c r="Q27" i="7"/>
  <c r="O27" i="7"/>
  <c r="M27" i="7"/>
  <c r="K27" i="7"/>
  <c r="I27" i="7"/>
  <c r="G27" i="7"/>
  <c r="E27" i="7"/>
  <c r="C27" i="7"/>
  <c r="W26" i="7"/>
  <c r="U26" i="7"/>
  <c r="S26" i="7"/>
  <c r="Q26" i="7"/>
  <c r="O26" i="7"/>
  <c r="M26" i="7"/>
  <c r="K26" i="7"/>
  <c r="I26" i="7"/>
  <c r="G26" i="7"/>
  <c r="E26" i="7"/>
  <c r="C26" i="7"/>
  <c r="W25" i="7"/>
  <c r="U25" i="7"/>
  <c r="S25" i="7"/>
  <c r="Q25" i="7"/>
  <c r="O25" i="7"/>
  <c r="M25" i="7"/>
  <c r="K25" i="7"/>
  <c r="I25" i="7"/>
  <c r="G25" i="7"/>
  <c r="E25" i="7"/>
  <c r="C25" i="7"/>
  <c r="W24" i="7"/>
  <c r="U24" i="7"/>
  <c r="S24" i="7"/>
  <c r="Q24" i="7"/>
  <c r="O24" i="7"/>
  <c r="M24" i="7"/>
  <c r="K24" i="7"/>
  <c r="I24" i="7"/>
  <c r="G24" i="7"/>
  <c r="E24" i="7"/>
  <c r="C24" i="7"/>
  <c r="W23" i="7"/>
  <c r="U23" i="7"/>
  <c r="S23" i="7"/>
  <c r="Q23" i="7"/>
  <c r="O23" i="7"/>
  <c r="M23" i="7"/>
  <c r="K23" i="7"/>
  <c r="I23" i="7"/>
  <c r="G23" i="7"/>
  <c r="E23" i="7"/>
  <c r="C23" i="7"/>
  <c r="W22" i="7"/>
  <c r="U22" i="7"/>
  <c r="S22" i="7"/>
  <c r="Q22" i="7"/>
  <c r="O22" i="7"/>
  <c r="M22" i="7"/>
  <c r="K22" i="7"/>
  <c r="I22" i="7"/>
  <c r="G22" i="7"/>
  <c r="E22" i="7"/>
  <c r="C22" i="7"/>
  <c r="W21" i="7"/>
  <c r="U21" i="7"/>
  <c r="S21" i="7"/>
  <c r="Q21" i="7"/>
  <c r="O21" i="7"/>
  <c r="M21" i="7"/>
  <c r="K21" i="7"/>
  <c r="I21" i="7"/>
  <c r="G21" i="7"/>
  <c r="E21" i="7"/>
  <c r="C21" i="7"/>
  <c r="W20" i="7"/>
  <c r="U20" i="7"/>
  <c r="S20" i="7"/>
  <c r="Q20" i="7"/>
  <c r="O20" i="7"/>
  <c r="M20" i="7"/>
  <c r="K20" i="7"/>
  <c r="I20" i="7"/>
  <c r="G20" i="7"/>
  <c r="E20" i="7"/>
  <c r="C20" i="7"/>
  <c r="W19" i="7"/>
  <c r="U19" i="7"/>
  <c r="S19" i="7"/>
  <c r="Q19" i="7"/>
  <c r="O19" i="7"/>
  <c r="M19" i="7"/>
  <c r="K19" i="7"/>
  <c r="I19" i="7"/>
  <c r="G19" i="7"/>
  <c r="E19" i="7"/>
  <c r="C19" i="7"/>
  <c r="W18" i="7"/>
  <c r="U18" i="7"/>
  <c r="S18" i="7"/>
  <c r="Q18" i="7"/>
  <c r="O18" i="7"/>
  <c r="M18" i="7"/>
  <c r="K18" i="7"/>
  <c r="I18" i="7"/>
  <c r="G18" i="7"/>
  <c r="E18" i="7"/>
  <c r="C18" i="7"/>
  <c r="W17" i="7"/>
  <c r="U17" i="7"/>
  <c r="S17" i="7"/>
  <c r="Q17" i="7"/>
  <c r="O17" i="7"/>
  <c r="M17" i="7"/>
  <c r="K17" i="7"/>
  <c r="I17" i="7"/>
  <c r="G17" i="7"/>
  <c r="E17" i="7"/>
  <c r="C17" i="7"/>
  <c r="W16" i="7"/>
  <c r="U16" i="7"/>
  <c r="S16" i="7"/>
  <c r="Q16" i="7"/>
  <c r="O16" i="7"/>
  <c r="M16" i="7"/>
  <c r="K16" i="7"/>
  <c r="I16" i="7"/>
  <c r="G16" i="7"/>
  <c r="E16" i="7"/>
  <c r="C16" i="7"/>
  <c r="W15" i="7"/>
  <c r="U15" i="7"/>
  <c r="S15" i="7"/>
  <c r="Q15" i="7"/>
  <c r="O15" i="7"/>
  <c r="M15" i="7"/>
  <c r="K15" i="7"/>
  <c r="I15" i="7"/>
  <c r="G15" i="7"/>
  <c r="E15" i="7"/>
  <c r="C15" i="7"/>
  <c r="W14" i="7"/>
  <c r="U14" i="7"/>
  <c r="S14" i="7"/>
  <c r="Q14" i="7"/>
  <c r="O14" i="7"/>
  <c r="M14" i="7"/>
  <c r="K14" i="7"/>
  <c r="I14" i="7"/>
  <c r="G14" i="7"/>
  <c r="E14" i="7"/>
  <c r="C14" i="7"/>
  <c r="W13" i="7"/>
  <c r="U13" i="7"/>
  <c r="S13" i="7"/>
  <c r="Q13" i="7"/>
  <c r="O13" i="7"/>
  <c r="M13" i="7"/>
  <c r="K13" i="7"/>
  <c r="I13" i="7"/>
  <c r="G13" i="7"/>
  <c r="E13" i="7"/>
  <c r="C13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1" i="7"/>
  <c r="W9" i="7"/>
  <c r="U9" i="7"/>
  <c r="S9" i="7"/>
  <c r="Q9" i="7"/>
  <c r="O9" i="7"/>
  <c r="M9" i="7"/>
  <c r="K9" i="7"/>
  <c r="I9" i="7"/>
  <c r="G9" i="7"/>
  <c r="E9" i="7"/>
  <c r="C9" i="7"/>
  <c r="C100" i="11"/>
  <c r="T9" i="11"/>
  <c r="U99" i="11"/>
  <c r="P99" i="11"/>
  <c r="N9" i="11"/>
  <c r="O99" i="11"/>
  <c r="L9" i="11"/>
  <c r="M99" i="11"/>
  <c r="J9" i="11"/>
  <c r="K99" i="11"/>
  <c r="H9" i="11"/>
  <c r="I99" i="11"/>
  <c r="F9" i="11"/>
  <c r="G99" i="11"/>
  <c r="D9" i="11"/>
  <c r="E99" i="11"/>
  <c r="C99" i="11"/>
  <c r="U98" i="11"/>
  <c r="O98" i="11"/>
  <c r="M98" i="11"/>
  <c r="K98" i="11"/>
  <c r="I98" i="11"/>
  <c r="G98" i="11"/>
  <c r="E98" i="11"/>
  <c r="C98" i="11"/>
  <c r="U97" i="11"/>
  <c r="O97" i="11"/>
  <c r="M97" i="11"/>
  <c r="K97" i="11"/>
  <c r="I97" i="11"/>
  <c r="G97" i="11"/>
  <c r="E97" i="11"/>
  <c r="C97" i="11"/>
  <c r="U96" i="11"/>
  <c r="O96" i="11"/>
  <c r="M96" i="11"/>
  <c r="K96" i="11"/>
  <c r="I96" i="11"/>
  <c r="G96" i="11"/>
  <c r="E96" i="11"/>
  <c r="C96" i="11"/>
  <c r="U95" i="11"/>
  <c r="O95" i="11"/>
  <c r="M95" i="11"/>
  <c r="K95" i="11"/>
  <c r="I95" i="11"/>
  <c r="G95" i="11"/>
  <c r="E95" i="11"/>
  <c r="C95" i="11"/>
  <c r="W94" i="11"/>
  <c r="U94" i="11"/>
  <c r="R94" i="11"/>
  <c r="P94" i="11"/>
  <c r="N94" i="11"/>
  <c r="O94" i="11"/>
  <c r="L94" i="11"/>
  <c r="M94" i="11"/>
  <c r="J94" i="11"/>
  <c r="K94" i="11"/>
  <c r="H94" i="11"/>
  <c r="I94" i="11"/>
  <c r="F94" i="11"/>
  <c r="G94" i="11"/>
  <c r="D94" i="11"/>
  <c r="E94" i="11"/>
  <c r="C94" i="11"/>
  <c r="W93" i="11"/>
  <c r="U93" i="11"/>
  <c r="P15" i="11"/>
  <c r="P14" i="11"/>
  <c r="P69" i="11"/>
  <c r="P75" i="11"/>
  <c r="P56" i="11"/>
  <c r="P55" i="11"/>
  <c r="P53" i="11"/>
  <c r="P87" i="11"/>
  <c r="P89" i="11"/>
  <c r="P93" i="11"/>
  <c r="O93" i="11"/>
  <c r="M93" i="11"/>
  <c r="K93" i="11"/>
  <c r="I93" i="11"/>
  <c r="G93" i="11"/>
  <c r="E93" i="11"/>
  <c r="C93" i="11"/>
  <c r="U92" i="11"/>
  <c r="O92" i="11"/>
  <c r="M92" i="11"/>
  <c r="K92" i="11"/>
  <c r="I92" i="11"/>
  <c r="G92" i="11"/>
  <c r="E92" i="11"/>
  <c r="C92" i="11"/>
  <c r="U91" i="11"/>
  <c r="O91" i="11"/>
  <c r="M91" i="11"/>
  <c r="K91" i="11"/>
  <c r="I91" i="11"/>
  <c r="G91" i="11"/>
  <c r="E91" i="11"/>
  <c r="C91" i="11"/>
  <c r="U90" i="11"/>
  <c r="O90" i="11"/>
  <c r="M90" i="11"/>
  <c r="K90" i="11"/>
  <c r="I90" i="11"/>
  <c r="G90" i="11"/>
  <c r="E90" i="11"/>
  <c r="C90" i="11"/>
  <c r="W89" i="11"/>
  <c r="U89" i="11"/>
  <c r="O89" i="11"/>
  <c r="M89" i="11"/>
  <c r="K89" i="11"/>
  <c r="I89" i="11"/>
  <c r="G89" i="11"/>
  <c r="E89" i="11"/>
  <c r="C89" i="11"/>
  <c r="W88" i="11"/>
  <c r="U88" i="11"/>
  <c r="R88" i="11"/>
  <c r="P88" i="11"/>
  <c r="N88" i="11"/>
  <c r="O88" i="11"/>
  <c r="L88" i="11"/>
  <c r="M88" i="11"/>
  <c r="J88" i="11"/>
  <c r="K88" i="11"/>
  <c r="H88" i="11"/>
  <c r="I88" i="11"/>
  <c r="F88" i="11"/>
  <c r="G88" i="11"/>
  <c r="D88" i="11"/>
  <c r="E88" i="11"/>
  <c r="C88" i="11"/>
  <c r="W87" i="11"/>
  <c r="U87" i="11"/>
  <c r="O87" i="11"/>
  <c r="M87" i="11"/>
  <c r="K87" i="11"/>
  <c r="I87" i="11"/>
  <c r="G87" i="11"/>
  <c r="E87" i="11"/>
  <c r="C87" i="11"/>
  <c r="U86" i="11"/>
  <c r="O86" i="11"/>
  <c r="M86" i="11"/>
  <c r="K86" i="11"/>
  <c r="I86" i="11"/>
  <c r="G86" i="11"/>
  <c r="E86" i="11"/>
  <c r="C86" i="11"/>
  <c r="U85" i="11"/>
  <c r="O85" i="11"/>
  <c r="M85" i="11"/>
  <c r="K85" i="11"/>
  <c r="I85" i="11"/>
  <c r="G85" i="11"/>
  <c r="E85" i="11"/>
  <c r="C85" i="11"/>
  <c r="U84" i="11"/>
  <c r="O84" i="11"/>
  <c r="M84" i="11"/>
  <c r="K84" i="11"/>
  <c r="I84" i="11"/>
  <c r="G84" i="11"/>
  <c r="E84" i="11"/>
  <c r="C84" i="11"/>
  <c r="U83" i="11"/>
  <c r="O83" i="11"/>
  <c r="M83" i="11"/>
  <c r="K83" i="11"/>
  <c r="I83" i="11"/>
  <c r="G83" i="11"/>
  <c r="E83" i="11"/>
  <c r="C83" i="11"/>
  <c r="U82" i="11"/>
  <c r="O82" i="11"/>
  <c r="M82" i="11"/>
  <c r="K82" i="11"/>
  <c r="I82" i="11"/>
  <c r="G82" i="11"/>
  <c r="E82" i="11"/>
  <c r="C82" i="11"/>
  <c r="U81" i="11"/>
  <c r="O81" i="11"/>
  <c r="M81" i="11"/>
  <c r="K81" i="11"/>
  <c r="I81" i="11"/>
  <c r="G81" i="11"/>
  <c r="E81" i="11"/>
  <c r="C81" i="11"/>
  <c r="U80" i="11"/>
  <c r="O80" i="11"/>
  <c r="M80" i="11"/>
  <c r="K80" i="11"/>
  <c r="I80" i="11"/>
  <c r="G80" i="11"/>
  <c r="E80" i="11"/>
  <c r="C80" i="11"/>
  <c r="U79" i="11"/>
  <c r="O79" i="11"/>
  <c r="M79" i="11"/>
  <c r="K79" i="11"/>
  <c r="I79" i="11"/>
  <c r="G79" i="11"/>
  <c r="E79" i="11"/>
  <c r="C79" i="11"/>
  <c r="U78" i="11"/>
  <c r="O78" i="11"/>
  <c r="M78" i="11"/>
  <c r="K78" i="11"/>
  <c r="I78" i="11"/>
  <c r="G78" i="11"/>
  <c r="E78" i="11"/>
  <c r="C78" i="11"/>
  <c r="U77" i="11"/>
  <c r="O77" i="11"/>
  <c r="M77" i="11"/>
  <c r="K77" i="11"/>
  <c r="I77" i="11"/>
  <c r="G77" i="11"/>
  <c r="E77" i="11"/>
  <c r="C77" i="11"/>
  <c r="U76" i="11"/>
  <c r="O76" i="11"/>
  <c r="M76" i="11"/>
  <c r="K76" i="11"/>
  <c r="I76" i="11"/>
  <c r="G76" i="11"/>
  <c r="E76" i="11"/>
  <c r="C76" i="11"/>
  <c r="W75" i="11"/>
  <c r="U75" i="11"/>
  <c r="O75" i="11"/>
  <c r="M75" i="11"/>
  <c r="K75" i="11"/>
  <c r="I75" i="11"/>
  <c r="G75" i="11"/>
  <c r="E75" i="11"/>
  <c r="C75" i="11"/>
  <c r="U74" i="11"/>
  <c r="O74" i="11"/>
  <c r="M74" i="11"/>
  <c r="K74" i="11"/>
  <c r="I74" i="11"/>
  <c r="G74" i="11"/>
  <c r="E74" i="11"/>
  <c r="C74" i="11"/>
  <c r="U73" i="11"/>
  <c r="O73" i="11"/>
  <c r="M73" i="11"/>
  <c r="K73" i="11"/>
  <c r="I73" i="11"/>
  <c r="G73" i="11"/>
  <c r="E73" i="11"/>
  <c r="C73" i="11"/>
  <c r="U72" i="11"/>
  <c r="O72" i="11"/>
  <c r="M72" i="11"/>
  <c r="K72" i="11"/>
  <c r="I72" i="11"/>
  <c r="G72" i="11"/>
  <c r="E72" i="11"/>
  <c r="C72" i="11"/>
  <c r="U71" i="11"/>
  <c r="O71" i="11"/>
  <c r="M71" i="11"/>
  <c r="K71" i="11"/>
  <c r="I71" i="11"/>
  <c r="G71" i="11"/>
  <c r="E71" i="11"/>
  <c r="C71" i="11"/>
  <c r="U70" i="11"/>
  <c r="O70" i="11"/>
  <c r="M70" i="11"/>
  <c r="K70" i="11"/>
  <c r="I70" i="11"/>
  <c r="G70" i="11"/>
  <c r="E70" i="11"/>
  <c r="C70" i="11"/>
  <c r="W69" i="11"/>
  <c r="U69" i="11"/>
  <c r="O69" i="11"/>
  <c r="M69" i="11"/>
  <c r="K69" i="11"/>
  <c r="I69" i="11"/>
  <c r="G69" i="11"/>
  <c r="E69" i="11"/>
  <c r="C69" i="11"/>
  <c r="U68" i="11"/>
  <c r="O68" i="11"/>
  <c r="M68" i="11"/>
  <c r="K68" i="11"/>
  <c r="I68" i="11"/>
  <c r="G68" i="11"/>
  <c r="E68" i="11"/>
  <c r="C68" i="11"/>
  <c r="U67" i="11"/>
  <c r="O67" i="11"/>
  <c r="M67" i="11"/>
  <c r="K67" i="11"/>
  <c r="I67" i="11"/>
  <c r="G67" i="11"/>
  <c r="E67" i="11"/>
  <c r="C67" i="11"/>
  <c r="U66" i="11"/>
  <c r="O66" i="11"/>
  <c r="M66" i="11"/>
  <c r="K66" i="11"/>
  <c r="I66" i="11"/>
  <c r="G66" i="11"/>
  <c r="E66" i="11"/>
  <c r="C66" i="11"/>
  <c r="U65" i="11"/>
  <c r="O65" i="11"/>
  <c r="M65" i="11"/>
  <c r="K65" i="11"/>
  <c r="I65" i="11"/>
  <c r="G65" i="11"/>
  <c r="E65" i="11"/>
  <c r="C65" i="11"/>
  <c r="U64" i="11"/>
  <c r="O64" i="11"/>
  <c r="M64" i="11"/>
  <c r="K64" i="11"/>
  <c r="I64" i="11"/>
  <c r="G64" i="11"/>
  <c r="E64" i="11"/>
  <c r="C64" i="11"/>
  <c r="U63" i="11"/>
  <c r="O63" i="11"/>
  <c r="M63" i="11"/>
  <c r="K63" i="11"/>
  <c r="I63" i="11"/>
  <c r="G63" i="11"/>
  <c r="E63" i="11"/>
  <c r="C63" i="11"/>
  <c r="U62" i="11"/>
  <c r="O62" i="11"/>
  <c r="M62" i="11"/>
  <c r="K62" i="11"/>
  <c r="I62" i="11"/>
  <c r="G62" i="11"/>
  <c r="E62" i="11"/>
  <c r="C62" i="11"/>
  <c r="U61" i="11"/>
  <c r="O61" i="11"/>
  <c r="M61" i="11"/>
  <c r="K61" i="11"/>
  <c r="I61" i="11"/>
  <c r="G61" i="11"/>
  <c r="E61" i="11"/>
  <c r="C61" i="11"/>
  <c r="U60" i="11"/>
  <c r="O60" i="11"/>
  <c r="M60" i="11"/>
  <c r="K60" i="11"/>
  <c r="I60" i="11"/>
  <c r="G60" i="11"/>
  <c r="E60" i="11"/>
  <c r="C60" i="11"/>
  <c r="U59" i="11"/>
  <c r="O59" i="11"/>
  <c r="M59" i="11"/>
  <c r="K59" i="11"/>
  <c r="I59" i="11"/>
  <c r="G59" i="11"/>
  <c r="E59" i="11"/>
  <c r="C59" i="11"/>
  <c r="U58" i="11"/>
  <c r="O58" i="11"/>
  <c r="M58" i="11"/>
  <c r="K58" i="11"/>
  <c r="I58" i="11"/>
  <c r="G58" i="11"/>
  <c r="E58" i="11"/>
  <c r="C58" i="11"/>
  <c r="U57" i="11"/>
  <c r="O57" i="11"/>
  <c r="M57" i="11"/>
  <c r="K57" i="11"/>
  <c r="I57" i="11"/>
  <c r="G57" i="11"/>
  <c r="E57" i="11"/>
  <c r="C57" i="11"/>
  <c r="W56" i="11"/>
  <c r="U56" i="11"/>
  <c r="O56" i="11"/>
  <c r="M56" i="11"/>
  <c r="K56" i="11"/>
  <c r="I56" i="11"/>
  <c r="G56" i="11"/>
  <c r="E56" i="11"/>
  <c r="C56" i="11"/>
  <c r="W55" i="11"/>
  <c r="U55" i="11"/>
  <c r="O55" i="11"/>
  <c r="M55" i="11"/>
  <c r="K55" i="11"/>
  <c r="I55" i="11"/>
  <c r="G55" i="11"/>
  <c r="E55" i="11"/>
  <c r="C55" i="11"/>
  <c r="W54" i="11"/>
  <c r="U54" i="11"/>
  <c r="R54" i="11"/>
  <c r="P54" i="11"/>
  <c r="N54" i="11"/>
  <c r="O54" i="11"/>
  <c r="L54" i="11"/>
  <c r="M54" i="11"/>
  <c r="J54" i="11"/>
  <c r="K54" i="11"/>
  <c r="H54" i="11"/>
  <c r="I54" i="11"/>
  <c r="F54" i="11"/>
  <c r="G54" i="11"/>
  <c r="D54" i="11"/>
  <c r="E54" i="11"/>
  <c r="C54" i="11"/>
  <c r="W53" i="11"/>
  <c r="U53" i="11"/>
  <c r="O53" i="11"/>
  <c r="M53" i="11"/>
  <c r="K53" i="11"/>
  <c r="I53" i="11"/>
  <c r="G53" i="11"/>
  <c r="E53" i="11"/>
  <c r="C53" i="11"/>
  <c r="U52" i="11"/>
  <c r="O52" i="11"/>
  <c r="M52" i="11"/>
  <c r="K52" i="11"/>
  <c r="I52" i="11"/>
  <c r="G52" i="11"/>
  <c r="E52" i="11"/>
  <c r="C52" i="11"/>
  <c r="U51" i="11"/>
  <c r="O51" i="11"/>
  <c r="M51" i="11"/>
  <c r="K51" i="11"/>
  <c r="I51" i="11"/>
  <c r="G51" i="11"/>
  <c r="E51" i="11"/>
  <c r="C51" i="11"/>
  <c r="U50" i="11"/>
  <c r="O50" i="11"/>
  <c r="M50" i="11"/>
  <c r="K50" i="11"/>
  <c r="I50" i="11"/>
  <c r="G50" i="11"/>
  <c r="E50" i="11"/>
  <c r="C50" i="11"/>
  <c r="U49" i="11"/>
  <c r="O49" i="11"/>
  <c r="M49" i="11"/>
  <c r="K49" i="11"/>
  <c r="I49" i="11"/>
  <c r="G49" i="11"/>
  <c r="E49" i="11"/>
  <c r="C49" i="11"/>
  <c r="U48" i="11"/>
  <c r="O48" i="11"/>
  <c r="M48" i="11"/>
  <c r="K48" i="11"/>
  <c r="I48" i="11"/>
  <c r="G48" i="11"/>
  <c r="E48" i="11"/>
  <c r="C48" i="11"/>
  <c r="U47" i="11"/>
  <c r="O47" i="11"/>
  <c r="M47" i="11"/>
  <c r="K47" i="11"/>
  <c r="I47" i="11"/>
  <c r="G47" i="11"/>
  <c r="E47" i="11"/>
  <c r="C47" i="11"/>
  <c r="U46" i="11"/>
  <c r="O46" i="11"/>
  <c r="M46" i="11"/>
  <c r="K46" i="11"/>
  <c r="I46" i="11"/>
  <c r="G46" i="11"/>
  <c r="E46" i="11"/>
  <c r="C46" i="11"/>
  <c r="W45" i="11"/>
  <c r="U45" i="11"/>
  <c r="O45" i="11"/>
  <c r="M45" i="11"/>
  <c r="K45" i="11"/>
  <c r="I45" i="11"/>
  <c r="G45" i="11"/>
  <c r="E45" i="11"/>
  <c r="C45" i="11"/>
  <c r="U44" i="11"/>
  <c r="O44" i="11"/>
  <c r="M44" i="11"/>
  <c r="K44" i="11"/>
  <c r="I44" i="11"/>
  <c r="G44" i="11"/>
  <c r="E44" i="11"/>
  <c r="C44" i="11"/>
  <c r="U43" i="11"/>
  <c r="O43" i="11"/>
  <c r="M43" i="11"/>
  <c r="K43" i="11"/>
  <c r="I43" i="11"/>
  <c r="G43" i="11"/>
  <c r="E43" i="11"/>
  <c r="C43" i="11"/>
  <c r="U42" i="11"/>
  <c r="O42" i="11"/>
  <c r="M42" i="11"/>
  <c r="K42" i="11"/>
  <c r="I42" i="11"/>
  <c r="G42" i="11"/>
  <c r="E42" i="11"/>
  <c r="C42" i="11"/>
  <c r="U41" i="11"/>
  <c r="O41" i="11"/>
  <c r="M41" i="11"/>
  <c r="K41" i="11"/>
  <c r="I41" i="11"/>
  <c r="G41" i="11"/>
  <c r="E41" i="11"/>
  <c r="C41" i="11"/>
  <c r="U40" i="11"/>
  <c r="O40" i="11"/>
  <c r="M40" i="11"/>
  <c r="K40" i="11"/>
  <c r="I40" i="11"/>
  <c r="G40" i="11"/>
  <c r="E40" i="11"/>
  <c r="C40" i="11"/>
  <c r="U39" i="11"/>
  <c r="O39" i="11"/>
  <c r="M39" i="11"/>
  <c r="K39" i="11"/>
  <c r="I39" i="11"/>
  <c r="G39" i="11"/>
  <c r="E39" i="11"/>
  <c r="C39" i="11"/>
  <c r="U38" i="11"/>
  <c r="O38" i="11"/>
  <c r="M38" i="11"/>
  <c r="K38" i="11"/>
  <c r="I38" i="11"/>
  <c r="G38" i="11"/>
  <c r="E38" i="11"/>
  <c r="C38" i="11"/>
  <c r="U37" i="11"/>
  <c r="O37" i="11"/>
  <c r="M37" i="11"/>
  <c r="K37" i="11"/>
  <c r="I37" i="11"/>
  <c r="G37" i="11"/>
  <c r="E37" i="11"/>
  <c r="C37" i="11"/>
  <c r="U36" i="11"/>
  <c r="O36" i="11"/>
  <c r="M36" i="11"/>
  <c r="K36" i="11"/>
  <c r="I36" i="11"/>
  <c r="G36" i="11"/>
  <c r="E36" i="11"/>
  <c r="C36" i="11"/>
  <c r="W35" i="11"/>
  <c r="U35" i="11"/>
  <c r="O35" i="11"/>
  <c r="M35" i="11"/>
  <c r="K35" i="11"/>
  <c r="I35" i="11"/>
  <c r="G35" i="11"/>
  <c r="E35" i="11"/>
  <c r="C35" i="11"/>
  <c r="U34" i="11"/>
  <c r="O34" i="11"/>
  <c r="M34" i="11"/>
  <c r="K34" i="11"/>
  <c r="I34" i="11"/>
  <c r="G34" i="11"/>
  <c r="E34" i="11"/>
  <c r="C34" i="11"/>
  <c r="U33" i="11"/>
  <c r="O33" i="11"/>
  <c r="M33" i="11"/>
  <c r="K33" i="11"/>
  <c r="I33" i="11"/>
  <c r="G33" i="11"/>
  <c r="E33" i="11"/>
  <c r="C33" i="11"/>
  <c r="U32" i="11"/>
  <c r="O32" i="11"/>
  <c r="M32" i="11"/>
  <c r="K32" i="11"/>
  <c r="I32" i="11"/>
  <c r="G32" i="11"/>
  <c r="E32" i="11"/>
  <c r="C32" i="11"/>
  <c r="U31" i="11"/>
  <c r="O31" i="11"/>
  <c r="M31" i="11"/>
  <c r="K31" i="11"/>
  <c r="I31" i="11"/>
  <c r="G31" i="11"/>
  <c r="E31" i="11"/>
  <c r="C31" i="11"/>
  <c r="U30" i="11"/>
  <c r="O30" i="11"/>
  <c r="M30" i="11"/>
  <c r="K30" i="11"/>
  <c r="I30" i="11"/>
  <c r="G30" i="11"/>
  <c r="E30" i="11"/>
  <c r="C30" i="11"/>
  <c r="W29" i="11"/>
  <c r="U29" i="11"/>
  <c r="O29" i="11"/>
  <c r="M29" i="11"/>
  <c r="K29" i="11"/>
  <c r="I29" i="11"/>
  <c r="G29" i="11"/>
  <c r="E29" i="11"/>
  <c r="C29" i="11"/>
  <c r="U28" i="11"/>
  <c r="O28" i="11"/>
  <c r="M28" i="11"/>
  <c r="K28" i="11"/>
  <c r="I28" i="11"/>
  <c r="G28" i="11"/>
  <c r="E28" i="11"/>
  <c r="C28" i="11"/>
  <c r="U27" i="11"/>
  <c r="O27" i="11"/>
  <c r="M27" i="11"/>
  <c r="K27" i="11"/>
  <c r="I27" i="11"/>
  <c r="G27" i="11"/>
  <c r="E27" i="11"/>
  <c r="C27" i="11"/>
  <c r="U26" i="11"/>
  <c r="O26" i="11"/>
  <c r="M26" i="11"/>
  <c r="K26" i="11"/>
  <c r="I26" i="11"/>
  <c r="G26" i="11"/>
  <c r="E26" i="11"/>
  <c r="C26" i="11"/>
  <c r="U25" i="11"/>
  <c r="O25" i="11"/>
  <c r="M25" i="11"/>
  <c r="K25" i="11"/>
  <c r="I25" i="11"/>
  <c r="G25" i="11"/>
  <c r="E25" i="11"/>
  <c r="C25" i="11"/>
  <c r="U24" i="11"/>
  <c r="O24" i="11"/>
  <c r="M24" i="11"/>
  <c r="K24" i="11"/>
  <c r="I24" i="11"/>
  <c r="G24" i="11"/>
  <c r="E24" i="11"/>
  <c r="C24" i="11"/>
  <c r="U23" i="11"/>
  <c r="O23" i="11"/>
  <c r="M23" i="11"/>
  <c r="K23" i="11"/>
  <c r="I23" i="11"/>
  <c r="G23" i="11"/>
  <c r="E23" i="11"/>
  <c r="C23" i="11"/>
  <c r="U22" i="11"/>
  <c r="O22" i="11"/>
  <c r="M22" i="11"/>
  <c r="K22" i="11"/>
  <c r="I22" i="11"/>
  <c r="G22" i="11"/>
  <c r="E22" i="11"/>
  <c r="C22" i="11"/>
  <c r="U21" i="11"/>
  <c r="O21" i="11"/>
  <c r="M21" i="11"/>
  <c r="K21" i="11"/>
  <c r="I21" i="11"/>
  <c r="G21" i="11"/>
  <c r="E21" i="11"/>
  <c r="C21" i="11"/>
  <c r="U20" i="11"/>
  <c r="O20" i="11"/>
  <c r="M20" i="11"/>
  <c r="K20" i="11"/>
  <c r="I20" i="11"/>
  <c r="G20" i="11"/>
  <c r="E20" i="11"/>
  <c r="C20" i="11"/>
  <c r="U19" i="11"/>
  <c r="O19" i="11"/>
  <c r="M19" i="11"/>
  <c r="K19" i="11"/>
  <c r="I19" i="11"/>
  <c r="G19" i="11"/>
  <c r="E19" i="11"/>
  <c r="C19" i="11"/>
  <c r="U18" i="11"/>
  <c r="O18" i="11"/>
  <c r="M18" i="11"/>
  <c r="K18" i="11"/>
  <c r="I18" i="11"/>
  <c r="G18" i="11"/>
  <c r="E18" i="11"/>
  <c r="C18" i="11"/>
  <c r="U17" i="11"/>
  <c r="O17" i="11"/>
  <c r="M17" i="11"/>
  <c r="K17" i="11"/>
  <c r="I17" i="11"/>
  <c r="G17" i="11"/>
  <c r="E17" i="11"/>
  <c r="C17" i="11"/>
  <c r="U16" i="11"/>
  <c r="O16" i="11"/>
  <c r="M16" i="11"/>
  <c r="K16" i="11"/>
  <c r="I16" i="11"/>
  <c r="G16" i="11"/>
  <c r="E16" i="11"/>
  <c r="C16" i="11"/>
  <c r="W15" i="11"/>
  <c r="U15" i="11"/>
  <c r="O15" i="11"/>
  <c r="M15" i="11"/>
  <c r="K15" i="11"/>
  <c r="I15" i="11"/>
  <c r="G15" i="11"/>
  <c r="E15" i="11"/>
  <c r="C15" i="11"/>
  <c r="W14" i="11"/>
  <c r="U14" i="11"/>
  <c r="O14" i="11"/>
  <c r="M14" i="11"/>
  <c r="K14" i="11"/>
  <c r="I14" i="11"/>
  <c r="G14" i="11"/>
  <c r="E14" i="11"/>
  <c r="C14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2" i="11"/>
  <c r="R9" i="11"/>
  <c r="P9" i="11"/>
  <c r="C9" i="11"/>
  <c r="C96" i="10"/>
  <c r="W95" i="10"/>
  <c r="U95" i="10"/>
  <c r="S95" i="10"/>
  <c r="O95" i="10"/>
  <c r="M95" i="10"/>
  <c r="K95" i="10"/>
  <c r="I95" i="10"/>
  <c r="G95" i="10"/>
  <c r="E95" i="10"/>
  <c r="C95" i="10"/>
  <c r="W94" i="10"/>
  <c r="U94" i="10"/>
  <c r="S94" i="10"/>
  <c r="O94" i="10"/>
  <c r="M94" i="10"/>
  <c r="K94" i="10"/>
  <c r="I94" i="10"/>
  <c r="G94" i="10"/>
  <c r="E94" i="10"/>
  <c r="C94" i="10"/>
  <c r="W93" i="10"/>
  <c r="U93" i="10"/>
  <c r="S93" i="10"/>
  <c r="O93" i="10"/>
  <c r="M93" i="10"/>
  <c r="K93" i="10"/>
  <c r="I93" i="10"/>
  <c r="G93" i="10"/>
  <c r="E93" i="10"/>
  <c r="C93" i="10"/>
  <c r="W92" i="10"/>
  <c r="U92" i="10"/>
  <c r="S92" i="10"/>
  <c r="O92" i="10"/>
  <c r="M92" i="10"/>
  <c r="K92" i="10"/>
  <c r="I92" i="10"/>
  <c r="G92" i="10"/>
  <c r="E92" i="10"/>
  <c r="C92" i="10"/>
  <c r="W91" i="10"/>
  <c r="U91" i="10"/>
  <c r="R91" i="10"/>
  <c r="S91" i="10"/>
  <c r="P91" i="10"/>
  <c r="N91" i="10"/>
  <c r="O91" i="10"/>
  <c r="L91" i="10"/>
  <c r="M91" i="10"/>
  <c r="J91" i="10"/>
  <c r="K91" i="10"/>
  <c r="H91" i="10"/>
  <c r="I91" i="10"/>
  <c r="F91" i="10"/>
  <c r="G91" i="10"/>
  <c r="D91" i="10"/>
  <c r="E91" i="10"/>
  <c r="C91" i="10"/>
  <c r="V90" i="10"/>
  <c r="W90" i="10"/>
  <c r="T90" i="10"/>
  <c r="U90" i="10"/>
  <c r="R71" i="10"/>
  <c r="R51" i="10"/>
  <c r="R50" i="10"/>
  <c r="R65" i="10"/>
  <c r="R48" i="10"/>
  <c r="R16" i="10"/>
  <c r="R24" i="10"/>
  <c r="R15" i="10"/>
  <c r="R84" i="10"/>
  <c r="R86" i="10"/>
  <c r="R90" i="10"/>
  <c r="S90" i="10"/>
  <c r="P71" i="10"/>
  <c r="P51" i="10"/>
  <c r="P50" i="10"/>
  <c r="P65" i="10"/>
  <c r="P48" i="10"/>
  <c r="P16" i="10"/>
  <c r="P24" i="10"/>
  <c r="P15" i="10"/>
  <c r="P84" i="10"/>
  <c r="P86" i="10"/>
  <c r="P90" i="10"/>
  <c r="O90" i="10"/>
  <c r="M90" i="10"/>
  <c r="K90" i="10"/>
  <c r="I90" i="10"/>
  <c r="G90" i="10"/>
  <c r="E90" i="10"/>
  <c r="C90" i="10"/>
  <c r="W89" i="10"/>
  <c r="U89" i="10"/>
  <c r="S89" i="10"/>
  <c r="O89" i="10"/>
  <c r="M89" i="10"/>
  <c r="K89" i="10"/>
  <c r="I89" i="10"/>
  <c r="G89" i="10"/>
  <c r="E89" i="10"/>
  <c r="C89" i="10"/>
  <c r="W88" i="10"/>
  <c r="U88" i="10"/>
  <c r="S88" i="10"/>
  <c r="O88" i="10"/>
  <c r="M88" i="10"/>
  <c r="K88" i="10"/>
  <c r="I88" i="10"/>
  <c r="G88" i="10"/>
  <c r="E88" i="10"/>
  <c r="C88" i="10"/>
  <c r="W87" i="10"/>
  <c r="U87" i="10"/>
  <c r="S87" i="10"/>
  <c r="O87" i="10"/>
  <c r="M87" i="10"/>
  <c r="K87" i="10"/>
  <c r="I87" i="10"/>
  <c r="G87" i="10"/>
  <c r="E87" i="10"/>
  <c r="C87" i="10"/>
  <c r="U86" i="10"/>
  <c r="S86" i="10"/>
  <c r="O86" i="10"/>
  <c r="M86" i="10"/>
  <c r="K86" i="10"/>
  <c r="I86" i="10"/>
  <c r="G86" i="10"/>
  <c r="E86" i="10"/>
  <c r="C86" i="10"/>
  <c r="T85" i="10"/>
  <c r="U85" i="10"/>
  <c r="R85" i="10"/>
  <c r="S85" i="10"/>
  <c r="P85" i="10"/>
  <c r="N85" i="10"/>
  <c r="O85" i="10"/>
  <c r="L85" i="10"/>
  <c r="M85" i="10"/>
  <c r="J85" i="10"/>
  <c r="K85" i="10"/>
  <c r="H85" i="10"/>
  <c r="I85" i="10"/>
  <c r="F85" i="10"/>
  <c r="G85" i="10"/>
  <c r="D85" i="10"/>
  <c r="E85" i="10"/>
  <c r="C85" i="10"/>
  <c r="U84" i="10"/>
  <c r="S84" i="10"/>
  <c r="O84" i="10"/>
  <c r="M84" i="10"/>
  <c r="K84" i="10"/>
  <c r="I84" i="10"/>
  <c r="G84" i="10"/>
  <c r="E84" i="10"/>
  <c r="C84" i="10"/>
  <c r="U83" i="10"/>
  <c r="S83" i="10"/>
  <c r="O83" i="10"/>
  <c r="M83" i="10"/>
  <c r="K83" i="10"/>
  <c r="I83" i="10"/>
  <c r="G83" i="10"/>
  <c r="E83" i="10"/>
  <c r="C83" i="10"/>
  <c r="U81" i="10"/>
  <c r="S81" i="10"/>
  <c r="O81" i="10"/>
  <c r="M81" i="10"/>
  <c r="K81" i="10"/>
  <c r="I81" i="10"/>
  <c r="G81" i="10"/>
  <c r="E81" i="10"/>
  <c r="C81" i="10"/>
  <c r="U80" i="10"/>
  <c r="S80" i="10"/>
  <c r="O80" i="10"/>
  <c r="M80" i="10"/>
  <c r="K80" i="10"/>
  <c r="I80" i="10"/>
  <c r="G80" i="10"/>
  <c r="E80" i="10"/>
  <c r="C80" i="10"/>
  <c r="U79" i="10"/>
  <c r="S79" i="10"/>
  <c r="O79" i="10"/>
  <c r="M79" i="10"/>
  <c r="K79" i="10"/>
  <c r="I79" i="10"/>
  <c r="G79" i="10"/>
  <c r="E79" i="10"/>
  <c r="C79" i="10"/>
  <c r="U78" i="10"/>
  <c r="S78" i="10"/>
  <c r="O78" i="10"/>
  <c r="M78" i="10"/>
  <c r="K78" i="10"/>
  <c r="I78" i="10"/>
  <c r="G78" i="10"/>
  <c r="E78" i="10"/>
  <c r="C78" i="10"/>
  <c r="U71" i="10"/>
  <c r="S71" i="10"/>
  <c r="O71" i="10"/>
  <c r="M71" i="10"/>
  <c r="K71" i="10"/>
  <c r="I71" i="10"/>
  <c r="G71" i="10"/>
  <c r="E71" i="10"/>
  <c r="C71" i="10"/>
  <c r="U70" i="10"/>
  <c r="S70" i="10"/>
  <c r="O70" i="10"/>
  <c r="M70" i="10"/>
  <c r="K70" i="10"/>
  <c r="I70" i="10"/>
  <c r="G70" i="10"/>
  <c r="E70" i="10"/>
  <c r="C70" i="10"/>
  <c r="U69" i="10"/>
  <c r="S69" i="10"/>
  <c r="O69" i="10"/>
  <c r="M69" i="10"/>
  <c r="K69" i="10"/>
  <c r="I69" i="10"/>
  <c r="G69" i="10"/>
  <c r="E69" i="10"/>
  <c r="C69" i="10"/>
  <c r="U68" i="10"/>
  <c r="S68" i="10"/>
  <c r="O68" i="10"/>
  <c r="M68" i="10"/>
  <c r="K68" i="10"/>
  <c r="I68" i="10"/>
  <c r="G68" i="10"/>
  <c r="E68" i="10"/>
  <c r="C68" i="10"/>
  <c r="U67" i="10"/>
  <c r="S67" i="10"/>
  <c r="O67" i="10"/>
  <c r="M67" i="10"/>
  <c r="K67" i="10"/>
  <c r="I67" i="10"/>
  <c r="G67" i="10"/>
  <c r="E67" i="10"/>
  <c r="C67" i="10"/>
  <c r="U66" i="10"/>
  <c r="S66" i="10"/>
  <c r="O66" i="10"/>
  <c r="M66" i="10"/>
  <c r="K66" i="10"/>
  <c r="I66" i="10"/>
  <c r="G66" i="10"/>
  <c r="E66" i="10"/>
  <c r="C66" i="10"/>
  <c r="U65" i="10"/>
  <c r="S65" i="10"/>
  <c r="O65" i="10"/>
  <c r="M65" i="10"/>
  <c r="K65" i="10"/>
  <c r="I65" i="10"/>
  <c r="G65" i="10"/>
  <c r="E65" i="10"/>
  <c r="C65" i="10"/>
  <c r="U64" i="10"/>
  <c r="S64" i="10"/>
  <c r="O64" i="10"/>
  <c r="M64" i="10"/>
  <c r="K64" i="10"/>
  <c r="I64" i="10"/>
  <c r="G64" i="10"/>
  <c r="E64" i="10"/>
  <c r="C64" i="10"/>
  <c r="U63" i="10"/>
  <c r="S63" i="10"/>
  <c r="O63" i="10"/>
  <c r="M63" i="10"/>
  <c r="K63" i="10"/>
  <c r="I63" i="10"/>
  <c r="G63" i="10"/>
  <c r="E63" i="10"/>
  <c r="C63" i="10"/>
  <c r="U62" i="10"/>
  <c r="S62" i="10"/>
  <c r="O62" i="10"/>
  <c r="M62" i="10"/>
  <c r="K62" i="10"/>
  <c r="I62" i="10"/>
  <c r="G62" i="10"/>
  <c r="E62" i="10"/>
  <c r="C62" i="10"/>
  <c r="U61" i="10"/>
  <c r="S61" i="10"/>
  <c r="O61" i="10"/>
  <c r="M61" i="10"/>
  <c r="K61" i="10"/>
  <c r="I61" i="10"/>
  <c r="G61" i="10"/>
  <c r="E61" i="10"/>
  <c r="C61" i="10"/>
  <c r="U60" i="10"/>
  <c r="S60" i="10"/>
  <c r="O60" i="10"/>
  <c r="M60" i="10"/>
  <c r="K60" i="10"/>
  <c r="I60" i="10"/>
  <c r="G60" i="10"/>
  <c r="E60" i="10"/>
  <c r="C60" i="10"/>
  <c r="U59" i="10"/>
  <c r="S59" i="10"/>
  <c r="O59" i="10"/>
  <c r="M59" i="10"/>
  <c r="K59" i="10"/>
  <c r="I59" i="10"/>
  <c r="G59" i="10"/>
  <c r="E59" i="10"/>
  <c r="C59" i="10"/>
  <c r="U58" i="10"/>
  <c r="S58" i="10"/>
  <c r="O58" i="10"/>
  <c r="M58" i="10"/>
  <c r="K58" i="10"/>
  <c r="I58" i="10"/>
  <c r="G58" i="10"/>
  <c r="E58" i="10"/>
  <c r="C58" i="10"/>
  <c r="U57" i="10"/>
  <c r="S57" i="10"/>
  <c r="O57" i="10"/>
  <c r="M57" i="10"/>
  <c r="K57" i="10"/>
  <c r="I57" i="10"/>
  <c r="G57" i="10"/>
  <c r="E57" i="10"/>
  <c r="C57" i="10"/>
  <c r="U56" i="10"/>
  <c r="S56" i="10"/>
  <c r="O56" i="10"/>
  <c r="M56" i="10"/>
  <c r="K56" i="10"/>
  <c r="I56" i="10"/>
  <c r="G56" i="10"/>
  <c r="E56" i="10"/>
  <c r="C56" i="10"/>
  <c r="U55" i="10"/>
  <c r="S55" i="10"/>
  <c r="O55" i="10"/>
  <c r="M55" i="10"/>
  <c r="K55" i="10"/>
  <c r="I55" i="10"/>
  <c r="G55" i="10"/>
  <c r="E55" i="10"/>
  <c r="C55" i="10"/>
  <c r="U54" i="10"/>
  <c r="S54" i="10"/>
  <c r="O54" i="10"/>
  <c r="M54" i="10"/>
  <c r="K54" i="10"/>
  <c r="I54" i="10"/>
  <c r="G54" i="10"/>
  <c r="E54" i="10"/>
  <c r="C54" i="10"/>
  <c r="U53" i="10"/>
  <c r="S53" i="10"/>
  <c r="O53" i="10"/>
  <c r="M53" i="10"/>
  <c r="K53" i="10"/>
  <c r="I53" i="10"/>
  <c r="G53" i="10"/>
  <c r="E53" i="10"/>
  <c r="C53" i="10"/>
  <c r="U52" i="10"/>
  <c r="S52" i="10"/>
  <c r="O52" i="10"/>
  <c r="M52" i="10"/>
  <c r="K52" i="10"/>
  <c r="I52" i="10"/>
  <c r="G52" i="10"/>
  <c r="E52" i="10"/>
  <c r="C52" i="10"/>
  <c r="U51" i="10"/>
  <c r="S51" i="10"/>
  <c r="O51" i="10"/>
  <c r="M51" i="10"/>
  <c r="K51" i="10"/>
  <c r="I51" i="10"/>
  <c r="G51" i="10"/>
  <c r="E51" i="10"/>
  <c r="C51" i="10"/>
  <c r="U50" i="10"/>
  <c r="S50" i="10"/>
  <c r="O50" i="10"/>
  <c r="M50" i="10"/>
  <c r="K50" i="10"/>
  <c r="I50" i="10"/>
  <c r="G50" i="10"/>
  <c r="E50" i="10"/>
  <c r="C50" i="10"/>
  <c r="U49" i="10"/>
  <c r="R49" i="10"/>
  <c r="S49" i="10"/>
  <c r="P49" i="10"/>
  <c r="N49" i="10"/>
  <c r="O49" i="10"/>
  <c r="L49" i="10"/>
  <c r="M49" i="10"/>
  <c r="J49" i="10"/>
  <c r="K49" i="10"/>
  <c r="H49" i="10"/>
  <c r="I49" i="10"/>
  <c r="F49" i="10"/>
  <c r="G49" i="10"/>
  <c r="D49" i="10"/>
  <c r="E49" i="10"/>
  <c r="C49" i="10"/>
  <c r="U48" i="10"/>
  <c r="S48" i="10"/>
  <c r="O48" i="10"/>
  <c r="M48" i="10"/>
  <c r="K48" i="10"/>
  <c r="I48" i="10"/>
  <c r="G48" i="10"/>
  <c r="E48" i="10"/>
  <c r="C48" i="10"/>
  <c r="U47" i="10"/>
  <c r="S47" i="10"/>
  <c r="O47" i="10"/>
  <c r="M47" i="10"/>
  <c r="K47" i="10"/>
  <c r="I47" i="10"/>
  <c r="G47" i="10"/>
  <c r="E47" i="10"/>
  <c r="C47" i="10"/>
  <c r="U46" i="10"/>
  <c r="S46" i="10"/>
  <c r="O46" i="10"/>
  <c r="M46" i="10"/>
  <c r="K46" i="10"/>
  <c r="I46" i="10"/>
  <c r="G46" i="10"/>
  <c r="E46" i="10"/>
  <c r="C46" i="10"/>
  <c r="U45" i="10"/>
  <c r="S45" i="10"/>
  <c r="O45" i="10"/>
  <c r="M45" i="10"/>
  <c r="K45" i="10"/>
  <c r="I45" i="10"/>
  <c r="G45" i="10"/>
  <c r="E45" i="10"/>
  <c r="C45" i="10"/>
  <c r="U44" i="10"/>
  <c r="S44" i="10"/>
  <c r="O44" i="10"/>
  <c r="M44" i="10"/>
  <c r="K44" i="10"/>
  <c r="I44" i="10"/>
  <c r="G44" i="10"/>
  <c r="E44" i="10"/>
  <c r="C44" i="10"/>
  <c r="U43" i="10"/>
  <c r="S43" i="10"/>
  <c r="O43" i="10"/>
  <c r="M43" i="10"/>
  <c r="K43" i="10"/>
  <c r="I43" i="10"/>
  <c r="G43" i="10"/>
  <c r="E43" i="10"/>
  <c r="C43" i="10"/>
  <c r="U42" i="10"/>
  <c r="S42" i="10"/>
  <c r="O42" i="10"/>
  <c r="M42" i="10"/>
  <c r="K42" i="10"/>
  <c r="I42" i="10"/>
  <c r="G42" i="10"/>
  <c r="E42" i="10"/>
  <c r="C42" i="10"/>
  <c r="U41" i="10"/>
  <c r="S41" i="10"/>
  <c r="O41" i="10"/>
  <c r="M41" i="10"/>
  <c r="K41" i="10"/>
  <c r="I41" i="10"/>
  <c r="G41" i="10"/>
  <c r="E41" i="10"/>
  <c r="C41" i="10"/>
  <c r="U40" i="10"/>
  <c r="S40" i="10"/>
  <c r="O40" i="10"/>
  <c r="M40" i="10"/>
  <c r="K40" i="10"/>
  <c r="I40" i="10"/>
  <c r="G40" i="10"/>
  <c r="E40" i="10"/>
  <c r="C40" i="10"/>
  <c r="U39" i="10"/>
  <c r="S39" i="10"/>
  <c r="O39" i="10"/>
  <c r="M39" i="10"/>
  <c r="K39" i="10"/>
  <c r="I39" i="10"/>
  <c r="G39" i="10"/>
  <c r="E39" i="10"/>
  <c r="C39" i="10"/>
  <c r="U38" i="10"/>
  <c r="S38" i="10"/>
  <c r="O38" i="10"/>
  <c r="M38" i="10"/>
  <c r="K38" i="10"/>
  <c r="I38" i="10"/>
  <c r="G38" i="10"/>
  <c r="E38" i="10"/>
  <c r="C38" i="10"/>
  <c r="U37" i="10"/>
  <c r="S37" i="10"/>
  <c r="O37" i="10"/>
  <c r="M37" i="10"/>
  <c r="K37" i="10"/>
  <c r="I37" i="10"/>
  <c r="G37" i="10"/>
  <c r="E37" i="10"/>
  <c r="C37" i="10"/>
  <c r="U36" i="10"/>
  <c r="S36" i="10"/>
  <c r="O36" i="10"/>
  <c r="M36" i="10"/>
  <c r="K36" i="10"/>
  <c r="I36" i="10"/>
  <c r="G36" i="10"/>
  <c r="E36" i="10"/>
  <c r="C36" i="10"/>
  <c r="U35" i="10"/>
  <c r="S35" i="10"/>
  <c r="O35" i="10"/>
  <c r="M35" i="10"/>
  <c r="K35" i="10"/>
  <c r="I35" i="10"/>
  <c r="G35" i="10"/>
  <c r="E35" i="10"/>
  <c r="C35" i="10"/>
  <c r="U34" i="10"/>
  <c r="S34" i="10"/>
  <c r="O34" i="10"/>
  <c r="M34" i="10"/>
  <c r="K34" i="10"/>
  <c r="I34" i="10"/>
  <c r="G34" i="10"/>
  <c r="E34" i="10"/>
  <c r="C34" i="10"/>
  <c r="U33" i="10"/>
  <c r="S33" i="10"/>
  <c r="O33" i="10"/>
  <c r="M33" i="10"/>
  <c r="K33" i="10"/>
  <c r="I33" i="10"/>
  <c r="G33" i="10"/>
  <c r="E33" i="10"/>
  <c r="C33" i="10"/>
  <c r="U32" i="10"/>
  <c r="S32" i="10"/>
  <c r="O32" i="10"/>
  <c r="M32" i="10"/>
  <c r="K32" i="10"/>
  <c r="I32" i="10"/>
  <c r="G32" i="10"/>
  <c r="E32" i="10"/>
  <c r="C32" i="10"/>
  <c r="U31" i="10"/>
  <c r="S31" i="10"/>
  <c r="O31" i="10"/>
  <c r="M31" i="10"/>
  <c r="K31" i="10"/>
  <c r="I31" i="10"/>
  <c r="G31" i="10"/>
  <c r="E31" i="10"/>
  <c r="C31" i="10"/>
  <c r="U30" i="10"/>
  <c r="S30" i="10"/>
  <c r="O30" i="10"/>
  <c r="M30" i="10"/>
  <c r="K30" i="10"/>
  <c r="I30" i="10"/>
  <c r="G30" i="10"/>
  <c r="E30" i="10"/>
  <c r="C30" i="10"/>
  <c r="U29" i="10"/>
  <c r="S29" i="10"/>
  <c r="O29" i="10"/>
  <c r="M29" i="10"/>
  <c r="K29" i="10"/>
  <c r="I29" i="10"/>
  <c r="G29" i="10"/>
  <c r="E29" i="10"/>
  <c r="C29" i="10"/>
  <c r="U28" i="10"/>
  <c r="S28" i="10"/>
  <c r="O28" i="10"/>
  <c r="M28" i="10"/>
  <c r="K28" i="10"/>
  <c r="I28" i="10"/>
  <c r="G28" i="10"/>
  <c r="E28" i="10"/>
  <c r="C28" i="10"/>
  <c r="U27" i="10"/>
  <c r="S27" i="10"/>
  <c r="O27" i="10"/>
  <c r="M27" i="10"/>
  <c r="K27" i="10"/>
  <c r="I27" i="10"/>
  <c r="G27" i="10"/>
  <c r="E27" i="10"/>
  <c r="C27" i="10"/>
  <c r="U26" i="10"/>
  <c r="S26" i="10"/>
  <c r="O26" i="10"/>
  <c r="M26" i="10"/>
  <c r="K26" i="10"/>
  <c r="I26" i="10"/>
  <c r="G26" i="10"/>
  <c r="E26" i="10"/>
  <c r="C26" i="10"/>
  <c r="U25" i="10"/>
  <c r="S25" i="10"/>
  <c r="O25" i="10"/>
  <c r="M25" i="10"/>
  <c r="K25" i="10"/>
  <c r="I25" i="10"/>
  <c r="G25" i="10"/>
  <c r="E25" i="10"/>
  <c r="C25" i="10"/>
  <c r="U24" i="10"/>
  <c r="S24" i="10"/>
  <c r="O24" i="10"/>
  <c r="M24" i="10"/>
  <c r="K24" i="10"/>
  <c r="I24" i="10"/>
  <c r="G24" i="10"/>
  <c r="E24" i="10"/>
  <c r="C24" i="10"/>
  <c r="U23" i="10"/>
  <c r="S23" i="10"/>
  <c r="O23" i="10"/>
  <c r="M23" i="10"/>
  <c r="K23" i="10"/>
  <c r="I23" i="10"/>
  <c r="G23" i="10"/>
  <c r="E23" i="10"/>
  <c r="C23" i="10"/>
  <c r="U22" i="10"/>
  <c r="S22" i="10"/>
  <c r="O22" i="10"/>
  <c r="M22" i="10"/>
  <c r="K22" i="10"/>
  <c r="I22" i="10"/>
  <c r="G22" i="10"/>
  <c r="E22" i="10"/>
  <c r="C22" i="10"/>
  <c r="U21" i="10"/>
  <c r="S21" i="10"/>
  <c r="O21" i="10"/>
  <c r="M21" i="10"/>
  <c r="K21" i="10"/>
  <c r="I21" i="10"/>
  <c r="G21" i="10"/>
  <c r="E21" i="10"/>
  <c r="C21" i="10"/>
  <c r="U20" i="10"/>
  <c r="S20" i="10"/>
  <c r="O20" i="10"/>
  <c r="M20" i="10"/>
  <c r="K20" i="10"/>
  <c r="I20" i="10"/>
  <c r="G20" i="10"/>
  <c r="E20" i="10"/>
  <c r="C20" i="10"/>
  <c r="U19" i="10"/>
  <c r="S19" i="10"/>
  <c r="O19" i="10"/>
  <c r="M19" i="10"/>
  <c r="K19" i="10"/>
  <c r="I19" i="10"/>
  <c r="G19" i="10"/>
  <c r="E19" i="10"/>
  <c r="C19" i="10"/>
  <c r="U18" i="10"/>
  <c r="S18" i="10"/>
  <c r="O18" i="10"/>
  <c r="M18" i="10"/>
  <c r="K18" i="10"/>
  <c r="I18" i="10"/>
  <c r="G18" i="10"/>
  <c r="E18" i="10"/>
  <c r="C18" i="10"/>
  <c r="U17" i="10"/>
  <c r="S17" i="10"/>
  <c r="O17" i="10"/>
  <c r="M17" i="10"/>
  <c r="K17" i="10"/>
  <c r="I17" i="10"/>
  <c r="G17" i="10"/>
  <c r="E17" i="10"/>
  <c r="C17" i="10"/>
  <c r="U16" i="10"/>
  <c r="S16" i="10"/>
  <c r="O16" i="10"/>
  <c r="M16" i="10"/>
  <c r="K16" i="10"/>
  <c r="I16" i="10"/>
  <c r="G16" i="10"/>
  <c r="E16" i="10"/>
  <c r="C16" i="10"/>
  <c r="U15" i="10"/>
  <c r="S15" i="10"/>
  <c r="Q15" i="10"/>
  <c r="O15" i="10"/>
  <c r="M15" i="10"/>
  <c r="K15" i="10"/>
  <c r="I15" i="10"/>
  <c r="G15" i="10"/>
  <c r="E15" i="10"/>
  <c r="C15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C13" i="10"/>
  <c r="H8" i="10"/>
  <c r="I7" i="10"/>
  <c r="D34" i="27"/>
  <c r="M31" i="27"/>
  <c r="M27" i="27"/>
  <c r="M28" i="27"/>
  <c r="M29" i="27"/>
  <c r="M30" i="27"/>
  <c r="M33" i="27"/>
  <c r="L28" i="27"/>
  <c r="L27" i="27"/>
  <c r="L29" i="27"/>
  <c r="L30" i="27"/>
  <c r="L31" i="27"/>
  <c r="L33" i="27"/>
  <c r="K28" i="27"/>
  <c r="K27" i="27"/>
  <c r="K29" i="27"/>
  <c r="K30" i="27"/>
  <c r="K31" i="27"/>
  <c r="K33" i="27"/>
  <c r="J28" i="27"/>
  <c r="J27" i="27"/>
  <c r="J29" i="27"/>
  <c r="J30" i="27"/>
  <c r="J31" i="27"/>
  <c r="J33" i="27"/>
  <c r="I28" i="27"/>
  <c r="I27" i="27"/>
  <c r="I29" i="27"/>
  <c r="I30" i="27"/>
  <c r="I31" i="27"/>
  <c r="I33" i="27"/>
  <c r="E33" i="27"/>
  <c r="M32" i="27"/>
  <c r="L32" i="27"/>
  <c r="K32" i="27"/>
  <c r="J32" i="27"/>
  <c r="I32" i="27"/>
  <c r="E32" i="27"/>
  <c r="E31" i="27"/>
  <c r="O29" i="27"/>
  <c r="O30" i="27"/>
  <c r="N29" i="27"/>
  <c r="N30" i="27"/>
  <c r="E30" i="27"/>
  <c r="H28" i="27"/>
  <c r="H27" i="27"/>
  <c r="H29" i="27"/>
  <c r="G28" i="27"/>
  <c r="G27" i="27"/>
  <c r="G29" i="27"/>
  <c r="F28" i="27"/>
  <c r="F27" i="27"/>
  <c r="F29" i="27"/>
  <c r="E29" i="27"/>
  <c r="E28" i="27"/>
  <c r="E27" i="27"/>
  <c r="D27" i="27"/>
  <c r="E26" i="27"/>
  <c r="E25" i="27"/>
  <c r="E24" i="27"/>
  <c r="E23" i="27"/>
  <c r="E22" i="27"/>
  <c r="E21" i="27"/>
  <c r="E20" i="27"/>
  <c r="E19" i="27"/>
  <c r="E18" i="27"/>
  <c r="E17" i="27"/>
  <c r="D17" i="27"/>
  <c r="N15" i="27"/>
  <c r="L15" i="27"/>
  <c r="K15" i="27"/>
  <c r="F15" i="27"/>
  <c r="D15" i="27"/>
  <c r="F10" i="27"/>
  <c r="F9" i="27"/>
  <c r="K39" i="12"/>
  <c r="K34" i="12"/>
  <c r="K33" i="12"/>
  <c r="K32" i="12"/>
  <c r="K31" i="12"/>
  <c r="K29" i="12"/>
  <c r="K28" i="12"/>
  <c r="O27" i="12"/>
  <c r="K27" i="12"/>
  <c r="K26" i="12"/>
  <c r="K24" i="12"/>
  <c r="K22" i="12"/>
  <c r="K21" i="12"/>
  <c r="K19" i="12"/>
  <c r="K18" i="12"/>
  <c r="I9" i="12"/>
  <c r="J8" i="12"/>
  <c r="B3" i="12"/>
</calcChain>
</file>

<file path=xl/sharedStrings.xml><?xml version="1.0" encoding="utf-8"?>
<sst xmlns="http://schemas.openxmlformats.org/spreadsheetml/2006/main" count="950" uniqueCount="405">
  <si>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</si>
  <si>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</si>
  <si>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</si>
  <si>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</si>
  <si>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</si>
  <si>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</si>
  <si>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</si>
  <si>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</si>
  <si>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</si>
  <si>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</si>
  <si>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</si>
  <si>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</si>
  <si>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</si>
  <si>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</si>
  <si>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</si>
  <si>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</si>
  <si>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</si>
  <si>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</si>
  <si>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</si>
  <si>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</si>
  <si>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</si>
  <si>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</si>
  <si>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</si>
  <si>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</si>
  <si>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</si>
  <si>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</si>
  <si>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</si>
  <si>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</si>
  <si>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</si>
  <si>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</si>
  <si>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</si>
  <si>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</si>
  <si>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</si>
  <si>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</si>
  <si>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</si>
  <si>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</si>
  <si>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</si>
  <si>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</si>
  <si>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</si>
  <si>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</si>
  <si>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</si>
  <si>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</si>
  <si>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</si>
  <si>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</si>
  <si>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</si>
  <si>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</si>
  <si>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</si>
  <si>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</si>
  <si>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</si>
  <si>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</si>
  <si>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</si>
  <si>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</si>
  <si>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</si>
  <si>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</si>
  <si>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</si>
  <si>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</si>
  <si>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</si>
  <si>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</si>
  <si>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</si>
  <si>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</si>
  <si>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</si>
  <si>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</si>
  <si>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</si>
  <si>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</si>
  <si>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</si>
  <si>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</si>
  <si>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</si>
  <si>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</si>
  <si>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</si>
  <si>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</si>
  <si>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</si>
  <si>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</si>
  <si>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</si>
  <si>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</si>
  <si>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</si>
  <si>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</si>
  <si>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</si>
  <si>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</si>
  <si>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</si>
  <si>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</si>
  <si>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</si>
  <si>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</si>
  <si>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</si>
  <si>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</si>
  <si>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</si>
  <si>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</si>
  <si>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</si>
  <si>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</si>
  <si>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</si>
  <si>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</si>
  <si>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</si>
  <si>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</si>
  <si>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</si>
  <si>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</si>
  <si>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</si>
  <si>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</si>
  <si>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</si>
  <si>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</si>
  <si>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</si>
  <si>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</si>
  <si>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</si>
  <si>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</si>
  <si>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</si>
  <si>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</si>
  <si>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</si>
  <si>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</si>
  <si>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</si>
  <si>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</si>
  <si>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</si>
  <si>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</si>
  <si>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</si>
  <si>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</si>
  <si>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</si>
  <si>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</si>
  <si>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</si>
  <si>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</si>
  <si>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</si>
  <si>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</si>
  <si>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</si>
  <si>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</si>
  <si>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</si>
  <si>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</si>
  <si>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</si>
  <si>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</si>
  <si>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</si>
  <si>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</si>
  <si>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</si>
  <si>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</si>
  <si>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</si>
  <si>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</si>
  <si>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</si>
  <si>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</si>
  <si>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</si>
  <si>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</si>
  <si>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</si>
  <si>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</si>
  <si>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</si>
  <si>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</si>
  <si>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</si>
  <si>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</si>
  <si>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</si>
  <si>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</si>
  <si>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</si>
  <si>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</si>
  <si>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</si>
  <si>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</si>
  <si>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</si>
  <si>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</si>
  <si>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</si>
  <si>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</si>
  <si>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</si>
  <si>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</si>
  <si>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</si>
  <si>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</si>
  <si>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</si>
  <si>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</si>
  <si>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</si>
  <si>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</si>
  <si>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</si>
  <si>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</si>
  <si>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</si>
  <si>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</si>
  <si>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</si>
  <si>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</si>
  <si>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</si>
  <si>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</si>
  <si>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</si>
  <si>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</si>
  <si>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</si>
  <si>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</si>
  <si>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</si>
  <si>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</si>
  <si>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</si>
  <si>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</si>
  <si>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</si>
  <si>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</si>
  <si>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</si>
  <si>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</si>
  <si>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</si>
  <si>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</si>
  <si>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</si>
  <si>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</si>
  <si>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</si>
  <si>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</si>
  <si>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</si>
  <si>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</si>
  <si>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</si>
  <si>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</si>
  <si>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</si>
  <si>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</si>
  <si>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</si>
  <si>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</si>
  <si>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</si>
  <si>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</si>
  <si>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</si>
  <si>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</si>
  <si>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</si>
  <si>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</si>
  <si>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</si>
  <si>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</si>
  <si>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</si>
  <si>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</si>
  <si>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</si>
  <si>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</si>
  <si>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</si>
  <si>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</si>
  <si>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</si>
  <si>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</si>
  <si>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</si>
  <si>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</si>
  <si>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</si>
  <si>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</si>
  <si>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</si>
  <si>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</si>
  <si>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</si>
  <si>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</si>
  <si>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</si>
  <si>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</si>
  <si>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</si>
  <si>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Podgorica</t>
  </si>
  <si>
    <t>Cetinje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</si>
  <si>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</si>
  <si>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</si>
  <si>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</si>
  <si>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</si>
  <si>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2008.</t>
  </si>
  <si>
    <t>2009.</t>
  </si>
  <si>
    <t>2010.</t>
  </si>
  <si>
    <t>2011.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</si>
  <si>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</si>
  <si>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</si>
  <si>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</si>
  <si>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</si>
  <si>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</si>
  <si>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</si>
  <si>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</si>
  <si>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</si>
  <si>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</si>
  <si>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</si>
  <si>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</si>
  <si>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</si>
  <si>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</si>
  <si>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</si>
  <si>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</si>
  <si>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</si>
  <si>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</si>
  <si>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</si>
  <si>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</si>
  <si>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</si>
  <si>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</si>
  <si>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</si>
  <si>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</si>
  <si>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</si>
  <si>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</si>
  <si>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</si>
  <si>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</si>
  <si>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</si>
  <si>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</si>
  <si>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</si>
  <si>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</si>
  <si>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</si>
  <si>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</si>
  <si>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</si>
  <si>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</si>
  <si>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</si>
  <si>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</si>
  <si>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</si>
  <si>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</si>
  <si>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</si>
  <si>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</si>
  <si>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</si>
  <si>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</si>
  <si>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</si>
  <si>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</si>
  <si>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</si>
  <si>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</si>
  <si>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</si>
  <si>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</si>
  <si>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</si>
  <si>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</si>
  <si>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</si>
  <si>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</si>
  <si>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</si>
  <si>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</si>
  <si>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</si>
  <si>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</si>
  <si>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</si>
  <si>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</si>
  <si>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</si>
  <si>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</si>
  <si>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</si>
  <si>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</si>
  <si>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</si>
  <si>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</si>
  <si>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</si>
  <si>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</si>
  <si>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</si>
  <si>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</si>
  <si>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</si>
  <si>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</si>
  <si>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</si>
  <si>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</si>
  <si>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</si>
  <si>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</si>
  <si>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</si>
  <si>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</si>
  <si>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</si>
  <si>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</si>
  <si>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</si>
  <si>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</si>
  <si>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</si>
  <si>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</si>
  <si>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</si>
  <si>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</si>
  <si>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</si>
  <si>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</si>
  <si>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</si>
  <si>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</si>
  <si>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</si>
  <si>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</si>
  <si>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</si>
  <si>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</si>
  <si>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</si>
  <si>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</si>
  <si>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</si>
  <si>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</si>
  <si>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</si>
  <si>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</si>
  <si>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</si>
  <si>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</si>
  <si>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</si>
  <si>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</si>
  <si>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</si>
  <si>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</si>
  <si>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</si>
  <si>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</si>
  <si>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</si>
  <si>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</si>
  <si>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</si>
  <si>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</si>
  <si>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</si>
  <si>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</si>
  <si>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</si>
  <si>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</si>
  <si>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</si>
  <si>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</si>
  <si>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</si>
  <si>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</si>
  <si>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</si>
  <si>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</si>
  <si>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</si>
  <si>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</si>
  <si>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</si>
  <si>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</si>
  <si>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</si>
  <si>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</si>
  <si>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</si>
  <si>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</si>
  <si>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</si>
  <si>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</si>
  <si>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</si>
  <si>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</si>
  <si>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</si>
  <si>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</si>
  <si>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</si>
  <si>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</si>
  <si>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</si>
  <si>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</si>
  <si>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</si>
  <si>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</si>
  <si>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</si>
  <si>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</si>
  <si>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</si>
  <si>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</si>
  <si>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</si>
  <si>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</si>
  <si>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</si>
  <si>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</si>
  <si>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</si>
  <si>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</si>
  <si>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</si>
  <si>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</si>
  <si>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</si>
  <si>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</si>
  <si>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</si>
  <si>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</si>
  <si>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</si>
  <si>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</si>
  <si>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</si>
  <si>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</si>
  <si>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</si>
  <si>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</si>
  <si>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</si>
  <si>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</si>
  <si>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</si>
  <si>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</si>
  <si>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</si>
  <si>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</si>
  <si>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</si>
  <si>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Transferi budžetu države</t>
  </si>
  <si>
    <t>2012.</t>
  </si>
  <si>
    <t>Miloš Popović</t>
  </si>
  <si>
    <t xml:space="preserve">Podatke pripremio: </t>
  </si>
  <si>
    <r>
      <t>Euro (</t>
    </r>
    <r>
      <rPr>
        <sz val="11"/>
        <rFont val="Calibri"/>
        <family val="2"/>
        <charset val="238"/>
      </rPr>
      <t>€</t>
    </r>
    <r>
      <rPr>
        <sz val="11"/>
        <rFont val="Arial"/>
        <family val="2"/>
        <charset val="238"/>
      </rPr>
      <t>)</t>
    </r>
  </si>
  <si>
    <t>procjena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</si>
</sst>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-* #,##0.00\ &quot;€&quot;_-;\-* #,##0.00\ &quot;€&quot;_-;_-* &quot;-&quot;??\ &quot;€&quot;_-;_-@_-"/>
    <numFmt numFmtId="165" formatCode="0.00,,"/>
    <numFmt numFmtId="166" formatCode="0.0000"/>
    <numFmt numFmtId="167" formatCode="0.0,,"/>
    <numFmt numFmtId="168" formatCode="#,##0.0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0.000000000"/>
    <numFmt numFmtId="177" formatCode="0,000,,"/>
    <numFmt numFmtId="178" formatCode="0.0"/>
    <numFmt numFmtId="179" formatCode="dd/mm/yy;@"/>
  </numFmts>
  <fonts count="65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</font>
    <font>
      <sz val="7"/>
      <name val="Arial"/>
      <family val="2"/>
    </font>
    <font>
      <sz val="7"/>
      <color indexed="18"/>
      <name val="Arial"/>
      <family val="2"/>
    </font>
    <font>
      <sz val="10"/>
      <name val="Times New Roman"/>
      <family val="1"/>
    </font>
    <font>
      <i/>
      <sz val="7"/>
      <color indexed="18"/>
      <name val="Arial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0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i/>
      <sz val="10"/>
      <color indexed="18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b/>
      <sz val="10"/>
      <color rgb="FF323E1A"/>
      <name val="Calibri"/>
      <family val="2"/>
      <scheme val="minor"/>
    </font>
    <font>
      <sz val="10"/>
      <color rgb="FF323E1A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rgb="FF910000"/>
      <name val="Calibri"/>
      <family val="2"/>
      <scheme val="minor"/>
    </font>
    <font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charset val="238"/>
    </font>
    <font>
      <sz val="11"/>
      <color rgb="FFC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323E1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10000"/>
        <bgColor indexed="64"/>
      </patternFill>
    </fill>
  </fills>
  <borders count="6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7">
    <xf numFmtId="0" fontId="0" fillId="0" borderId="0"/>
    <xf numFmtId="16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3" fillId="0" borderId="0" applyProtection="0"/>
    <xf numFmtId="0" fontId="14" fillId="0" borderId="0">
      <protection locked="0"/>
    </xf>
    <xf numFmtId="0" fontId="14" fillId="0" borderId="0">
      <protection locked="0"/>
    </xf>
    <xf numFmtId="0" fontId="15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5" fillId="0" borderId="0">
      <protection locked="0"/>
    </xf>
    <xf numFmtId="2" fontId="13" fillId="0" borderId="0" applyProtection="0"/>
    <xf numFmtId="0" fontId="13" fillId="0" borderId="0" applyNumberFormat="0" applyFont="0" applyFill="0" applyBorder="0" applyAlignment="0" applyProtection="0"/>
    <xf numFmtId="0" fontId="16" fillId="0" borderId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17" fillId="0" borderId="0"/>
    <xf numFmtId="0" fontId="18" fillId="0" borderId="0"/>
    <xf numFmtId="0" fontId="19" fillId="0" borderId="0"/>
    <xf numFmtId="0" fontId="19" fillId="0" borderId="0"/>
    <xf numFmtId="0" fontId="11" fillId="0" borderId="0"/>
    <xf numFmtId="0" fontId="10" fillId="0" borderId="0"/>
    <xf numFmtId="175" fontId="11" fillId="0" borderId="0" applyFont="0" applyFill="0" applyBorder="0" applyAlignment="0" applyProtection="0"/>
    <xf numFmtId="0" fontId="2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</cellStyleXfs>
  <cellXfs count="473">
    <xf numFmtId="0" fontId="0" fillId="0" borderId="0" xfId="0"/>
    <xf numFmtId="0" fontId="4" fillId="0" borderId="0" xfId="22" applyFont="1" applyBorder="1" applyAlignment="1">
      <alignment horizontal="right"/>
    </xf>
    <xf numFmtId="0" fontId="7" fillId="0" borderId="0" xfId="22" applyFont="1" applyAlignment="1">
      <alignment wrapText="1"/>
    </xf>
    <xf numFmtId="0" fontId="6" fillId="0" borderId="0" xfId="22" applyFont="1" applyBorder="1" applyAlignment="1">
      <alignment horizontal="center" wrapText="1"/>
    </xf>
    <xf numFmtId="0" fontId="5" fillId="0" borderId="0" xfId="22" applyFont="1" applyBorder="1"/>
    <xf numFmtId="2" fontId="4" fillId="0" borderId="0" xfId="22" applyNumberFormat="1" applyFont="1" applyBorder="1" applyAlignment="1">
      <alignment horizontal="right"/>
    </xf>
    <xf numFmtId="4" fontId="5" fillId="0" borderId="0" xfId="22" applyNumberFormat="1" applyFont="1" applyBorder="1"/>
    <xf numFmtId="0" fontId="8" fillId="0" borderId="0" xfId="22" applyFont="1" applyBorder="1"/>
    <xf numFmtId="2" fontId="4" fillId="0" borderId="0" xfId="22" applyNumberFormat="1" applyFont="1" applyFill="1" applyBorder="1" applyAlignment="1">
      <alignment horizontal="right"/>
    </xf>
    <xf numFmtId="0" fontId="6" fillId="0" borderId="0" xfId="22" applyFont="1" applyBorder="1" applyAlignment="1">
      <alignment horizontal="center"/>
    </xf>
    <xf numFmtId="0" fontId="10" fillId="0" borderId="0" xfId="22" applyFont="1"/>
    <xf numFmtId="49" fontId="10" fillId="0" borderId="0" xfId="22" applyNumberFormat="1" applyFont="1" applyAlignment="1">
      <alignment wrapText="1"/>
    </xf>
    <xf numFmtId="0" fontId="6" fillId="0" borderId="0" xfId="22" applyFont="1" applyBorder="1" applyAlignment="1"/>
    <xf numFmtId="0" fontId="0" fillId="2" borderId="0" xfId="0" applyFill="1"/>
    <xf numFmtId="16" fontId="0" fillId="2" borderId="0" xfId="0" applyNumberFormat="1" applyFill="1"/>
    <xf numFmtId="17" fontId="0" fillId="2" borderId="0" xfId="0" applyNumberFormat="1" applyFill="1"/>
    <xf numFmtId="0" fontId="25" fillId="2" borderId="0" xfId="0" applyFont="1" applyFill="1" applyAlignment="1"/>
    <xf numFmtId="0" fontId="24" fillId="2" borderId="0" xfId="0" applyFont="1" applyFill="1" applyBorder="1" applyAlignment="1">
      <alignment horizontal="right" wrapText="1"/>
    </xf>
    <xf numFmtId="49" fontId="23" fillId="2" borderId="0" xfId="22" applyNumberFormat="1" applyFont="1" applyFill="1" applyBorder="1" applyAlignment="1">
      <alignment wrapText="1"/>
    </xf>
    <xf numFmtId="0" fontId="10" fillId="0" borderId="0" xfId="22" applyFont="1" applyFill="1" applyBorder="1"/>
    <xf numFmtId="0" fontId="10" fillId="0" borderId="0" xfId="22" applyFont="1" applyFill="1"/>
    <xf numFmtId="0" fontId="10" fillId="0" borderId="0" xfId="22" applyFont="1" applyBorder="1"/>
    <xf numFmtId="0" fontId="21" fillId="0" borderId="0" xfId="22" applyFont="1" applyFill="1" applyBorder="1" applyAlignment="1">
      <alignment wrapText="1"/>
    </xf>
    <xf numFmtId="0" fontId="21" fillId="0" borderId="0" xfId="22" applyFont="1" applyFill="1" applyBorder="1" applyAlignment="1">
      <alignment horizontal="center" wrapText="1"/>
    </xf>
    <xf numFmtId="4" fontId="10" fillId="0" borderId="0" xfId="22" applyNumberFormat="1" applyFont="1"/>
    <xf numFmtId="166" fontId="10" fillId="0" borderId="0" xfId="22" applyNumberFormat="1" applyFont="1"/>
    <xf numFmtId="49" fontId="10" fillId="0" borderId="0" xfId="22" applyNumberFormat="1" applyFont="1" applyBorder="1" applyAlignment="1">
      <alignment wrapText="1"/>
    </xf>
    <xf numFmtId="49" fontId="10" fillId="0" borderId="0" xfId="22" applyNumberFormat="1" applyFont="1" applyAlignment="1"/>
    <xf numFmtId="0" fontId="10" fillId="2" borderId="0" xfId="22" applyFont="1" applyFill="1"/>
    <xf numFmtId="0" fontId="10" fillId="2" borderId="0" xfId="22" applyFont="1" applyFill="1" applyBorder="1"/>
    <xf numFmtId="0" fontId="22" fillId="2" borderId="0" xfId="22" applyFont="1" applyFill="1" applyBorder="1"/>
    <xf numFmtId="0" fontId="29" fillId="2" borderId="0" xfId="22" applyFont="1" applyFill="1" applyBorder="1"/>
    <xf numFmtId="167" fontId="10" fillId="2" borderId="0" xfId="0" applyNumberFormat="1" applyFont="1" applyFill="1" applyBorder="1" applyAlignment="1" applyProtection="1">
      <protection hidden="1"/>
    </xf>
    <xf numFmtId="0" fontId="10" fillId="2" borderId="0" xfId="22" applyFont="1" applyFill="1" applyProtection="1"/>
    <xf numFmtId="0" fontId="9" fillId="2" borderId="0" xfId="22" applyFont="1" applyFill="1" applyBorder="1" applyAlignment="1">
      <alignment vertical="center"/>
    </xf>
    <xf numFmtId="0" fontId="10" fillId="2" borderId="0" xfId="22" applyFont="1" applyFill="1" applyProtection="1">
      <protection locked="0"/>
    </xf>
    <xf numFmtId="4" fontId="4" fillId="2" borderId="0" xfId="22" applyNumberFormat="1" applyFont="1" applyFill="1" applyBorder="1"/>
    <xf numFmtId="49" fontId="10" fillId="2" borderId="0" xfId="22" applyNumberFormat="1" applyFont="1" applyFill="1" applyBorder="1" applyAlignment="1">
      <alignment wrapText="1"/>
    </xf>
    <xf numFmtId="49" fontId="10" fillId="2" borderId="0" xfId="22" applyNumberFormat="1" applyFont="1" applyFill="1" applyAlignment="1">
      <alignment wrapText="1"/>
    </xf>
    <xf numFmtId="0" fontId="12" fillId="2" borderId="0" xfId="22" applyFont="1" applyFill="1"/>
    <xf numFmtId="49" fontId="10" fillId="2" borderId="0" xfId="22" applyNumberFormat="1" applyFont="1" applyFill="1" applyAlignment="1"/>
    <xf numFmtId="0" fontId="25" fillId="2" borderId="0" xfId="0" applyFont="1" applyFill="1" applyBorder="1" applyAlignment="1"/>
    <xf numFmtId="167" fontId="25" fillId="2" borderId="0" xfId="0" applyNumberFormat="1" applyFont="1" applyFill="1" applyBorder="1" applyAlignment="1" applyProtection="1">
      <protection hidden="1"/>
    </xf>
    <xf numFmtId="0" fontId="10" fillId="0" borderId="0" xfId="0" applyFont="1"/>
    <xf numFmtId="0" fontId="23" fillId="0" borderId="0" xfId="0" applyFont="1" applyFill="1" applyAlignment="1">
      <alignment horizontal="center" vertical="center"/>
    </xf>
    <xf numFmtId="0" fontId="10" fillId="0" borderId="0" xfId="22" applyFont="1" applyFill="1" applyBorder="1" applyAlignment="1">
      <alignment horizontal="center" vertical="center" wrapText="1"/>
    </xf>
    <xf numFmtId="0" fontId="30" fillId="2" borderId="0" xfId="0" applyFont="1" applyFill="1" applyAlignment="1">
      <alignment vertical="top"/>
    </xf>
    <xf numFmtId="0" fontId="31" fillId="9" borderId="10" xfId="22" applyFont="1" applyFill="1" applyBorder="1" applyAlignment="1">
      <alignment vertical="center"/>
    </xf>
    <xf numFmtId="0" fontId="0" fillId="2" borderId="0" xfId="0" applyFill="1" applyProtection="1"/>
    <xf numFmtId="0" fontId="0" fillId="0" borderId="0" xfId="0" applyProtection="1"/>
    <xf numFmtId="0" fontId="0" fillId="2" borderId="0" xfId="0" applyFill="1" applyBorder="1" applyAlignment="1" applyProtection="1">
      <alignment vertical="justify" wrapText="1"/>
    </xf>
    <xf numFmtId="0" fontId="0" fillId="2" borderId="0" xfId="0" applyFill="1" applyBorder="1" applyProtection="1"/>
    <xf numFmtId="0" fontId="27" fillId="0" borderId="0" xfId="0" applyFont="1" applyProtection="1"/>
    <xf numFmtId="0" fontId="10" fillId="2" borderId="0" xfId="0" applyFont="1" applyFill="1" applyProtection="1"/>
    <xf numFmtId="0" fontId="26" fillId="2" borderId="0" xfId="0" applyFont="1" applyFill="1" applyProtection="1"/>
    <xf numFmtId="0" fontId="23" fillId="0" borderId="0" xfId="22" applyFont="1" applyFill="1" applyBorder="1" applyAlignment="1">
      <alignment vertical="center"/>
    </xf>
    <xf numFmtId="0" fontId="23" fillId="0" borderId="0" xfId="22" applyFont="1" applyFill="1" applyAlignment="1">
      <alignment vertical="center"/>
    </xf>
    <xf numFmtId="0" fontId="23" fillId="0" borderId="0" xfId="22" applyFont="1" applyFill="1" applyBorder="1" applyAlignment="1">
      <alignment horizontal="center" vertical="center"/>
    </xf>
    <xf numFmtId="2" fontId="23" fillId="0" borderId="0" xfId="22" applyNumberFormat="1" applyFont="1" applyFill="1" applyBorder="1" applyAlignment="1">
      <alignment vertical="center"/>
    </xf>
    <xf numFmtId="2" fontId="23" fillId="0" borderId="0" xfId="22" applyNumberFormat="1" applyFont="1" applyFill="1" applyBorder="1" applyAlignment="1">
      <alignment horizontal="left" vertical="center"/>
    </xf>
    <xf numFmtId="49" fontId="23" fillId="0" borderId="0" xfId="22" applyNumberFormat="1" applyFont="1" applyFill="1" applyBorder="1" applyAlignment="1">
      <alignment vertical="center"/>
    </xf>
    <xf numFmtId="0" fontId="23" fillId="3" borderId="0" xfId="0" applyFont="1" applyFill="1" applyAlignment="1" applyProtection="1">
      <alignment vertical="center"/>
      <protection locked="0"/>
    </xf>
    <xf numFmtId="0" fontId="23" fillId="0" borderId="0" xfId="0" applyFont="1" applyAlignment="1">
      <alignment vertical="center"/>
    </xf>
    <xf numFmtId="0" fontId="23" fillId="0" borderId="0" xfId="22" applyFont="1" applyAlignment="1">
      <alignment vertical="center"/>
    </xf>
    <xf numFmtId="1" fontId="23" fillId="0" borderId="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16" fontId="23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vertical="center"/>
    </xf>
    <xf numFmtId="16" fontId="23" fillId="0" borderId="0" xfId="0" applyNumberFormat="1" applyFont="1" applyFill="1" applyBorder="1" applyAlignment="1">
      <alignment horizontal="left" vertical="center"/>
    </xf>
    <xf numFmtId="17" fontId="23" fillId="0" borderId="0" xfId="0" applyNumberFormat="1" applyFont="1" applyFill="1" applyBorder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17" fontId="23" fillId="0" borderId="0" xfId="0" applyNumberFormat="1" applyFont="1" applyFill="1" applyAlignment="1">
      <alignment vertical="center"/>
    </xf>
    <xf numFmtId="4" fontId="23" fillId="0" borderId="0" xfId="22" applyNumberFormat="1" applyFont="1" applyFill="1" applyBorder="1" applyAlignment="1">
      <alignment vertical="center"/>
    </xf>
    <xf numFmtId="165" fontId="23" fillId="0" borderId="0" xfId="22" applyNumberFormat="1" applyFont="1" applyFill="1" applyBorder="1" applyAlignment="1">
      <alignment vertical="center"/>
    </xf>
    <xf numFmtId="4" fontId="32" fillId="0" borderId="0" xfId="22" applyNumberFormat="1" applyFont="1" applyFill="1" applyBorder="1" applyAlignment="1">
      <alignment vertical="center"/>
    </xf>
    <xf numFmtId="165" fontId="32" fillId="0" borderId="0" xfId="22" applyNumberFormat="1" applyFont="1" applyFill="1" applyBorder="1" applyAlignment="1">
      <alignment vertical="center"/>
    </xf>
    <xf numFmtId="49" fontId="23" fillId="0" borderId="0" xfId="22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178" fontId="28" fillId="2" borderId="0" xfId="0" applyNumberFormat="1" applyFont="1" applyFill="1" applyBorder="1" applyAlignment="1">
      <alignment horizontal="center" vertical="center" wrapText="1"/>
    </xf>
    <xf numFmtId="178" fontId="10" fillId="2" borderId="0" xfId="0" applyNumberFormat="1" applyFont="1" applyFill="1" applyBorder="1" applyAlignment="1">
      <alignment horizontal="center" vertical="center" wrapText="1"/>
    </xf>
    <xf numFmtId="178" fontId="28" fillId="2" borderId="0" xfId="0" applyNumberFormat="1" applyFont="1" applyFill="1" applyBorder="1" applyAlignment="1">
      <alignment horizontal="center" vertical="center"/>
    </xf>
    <xf numFmtId="178" fontId="10" fillId="2" borderId="0" xfId="0" applyNumberFormat="1" applyFont="1" applyFill="1" applyBorder="1" applyAlignment="1">
      <alignment horizontal="center" vertical="center"/>
    </xf>
    <xf numFmtId="17" fontId="10" fillId="0" borderId="0" xfId="0" applyNumberFormat="1" applyFont="1"/>
    <xf numFmtId="178" fontId="34" fillId="11" borderId="22" xfId="0" applyNumberFormat="1" applyFont="1" applyFill="1" applyBorder="1" applyAlignment="1">
      <alignment horizontal="center" vertical="center" wrapText="1"/>
    </xf>
    <xf numFmtId="178" fontId="34" fillId="11" borderId="5" xfId="0" applyNumberFormat="1" applyFont="1" applyFill="1" applyBorder="1" applyAlignment="1">
      <alignment horizontal="center" vertical="center" wrapText="1"/>
    </xf>
    <xf numFmtId="178" fontId="34" fillId="11" borderId="63" xfId="0" applyNumberFormat="1" applyFont="1" applyFill="1" applyBorder="1" applyAlignment="1">
      <alignment horizontal="center" vertical="center" wrapText="1"/>
    </xf>
    <xf numFmtId="178" fontId="34" fillId="11" borderId="1" xfId="0" applyNumberFormat="1" applyFont="1" applyFill="1" applyBorder="1" applyAlignment="1">
      <alignment horizontal="center" vertical="center" wrapText="1"/>
    </xf>
    <xf numFmtId="178" fontId="34" fillId="11" borderId="3" xfId="0" applyNumberFormat="1" applyFont="1" applyFill="1" applyBorder="1" applyAlignment="1">
      <alignment horizontal="center" vertical="center" wrapText="1"/>
    </xf>
    <xf numFmtId="178" fontId="34" fillId="11" borderId="18" xfId="0" applyNumberFormat="1" applyFont="1" applyFill="1" applyBorder="1" applyAlignment="1">
      <alignment horizontal="center" vertical="center" wrapText="1"/>
    </xf>
    <xf numFmtId="178" fontId="35" fillId="11" borderId="18" xfId="0" applyNumberFormat="1" applyFont="1" applyFill="1" applyBorder="1" applyAlignment="1">
      <alignment horizontal="center" vertical="center" wrapText="1"/>
    </xf>
    <xf numFmtId="178" fontId="34" fillId="11" borderId="2" xfId="0" applyNumberFormat="1" applyFont="1" applyFill="1" applyBorder="1" applyAlignment="1">
      <alignment horizontal="center" vertical="center" wrapText="1"/>
    </xf>
    <xf numFmtId="178" fontId="34" fillId="11" borderId="48" xfId="0" applyNumberFormat="1" applyFont="1" applyFill="1" applyBorder="1" applyAlignment="1">
      <alignment horizontal="center" vertical="center" wrapText="1"/>
    </xf>
    <xf numFmtId="178" fontId="35" fillId="11" borderId="23" xfId="0" applyNumberFormat="1" applyFont="1" applyFill="1" applyBorder="1" applyAlignment="1">
      <alignment horizontal="center" vertical="center" wrapText="1"/>
    </xf>
    <xf numFmtId="178" fontId="35" fillId="11" borderId="17" xfId="0" applyNumberFormat="1" applyFont="1" applyFill="1" applyBorder="1" applyAlignment="1">
      <alignment horizontal="center" vertical="center" wrapText="1"/>
    </xf>
    <xf numFmtId="178" fontId="35" fillId="11" borderId="1" xfId="0" applyNumberFormat="1" applyFont="1" applyFill="1" applyBorder="1" applyAlignment="1">
      <alignment horizontal="center" vertical="center" wrapText="1"/>
    </xf>
    <xf numFmtId="178" fontId="35" fillId="11" borderId="3" xfId="0" applyNumberFormat="1" applyFont="1" applyFill="1" applyBorder="1" applyAlignment="1">
      <alignment horizontal="center" vertical="center" wrapText="1"/>
    </xf>
    <xf numFmtId="178" fontId="35" fillId="11" borderId="60" xfId="0" applyNumberFormat="1" applyFont="1" applyFill="1" applyBorder="1" applyAlignment="1">
      <alignment horizontal="center" vertical="center" wrapText="1"/>
    </xf>
    <xf numFmtId="178" fontId="35" fillId="11" borderId="61" xfId="0" applyNumberFormat="1" applyFont="1" applyFill="1" applyBorder="1" applyAlignment="1">
      <alignment horizontal="center" vertical="center" wrapText="1"/>
    </xf>
    <xf numFmtId="0" fontId="34" fillId="11" borderId="46" xfId="0" applyFont="1" applyFill="1" applyBorder="1" applyAlignment="1">
      <alignment horizontal="left"/>
    </xf>
    <xf numFmtId="0" fontId="34" fillId="11" borderId="6" xfId="0" applyFont="1" applyFill="1" applyBorder="1" applyAlignment="1">
      <alignment horizontal="left"/>
    </xf>
    <xf numFmtId="0" fontId="34" fillId="11" borderId="33" xfId="0" applyFont="1" applyFill="1" applyBorder="1" applyAlignment="1">
      <alignment horizontal="left"/>
    </xf>
    <xf numFmtId="0" fontId="34" fillId="11" borderId="47" xfId="0" applyFont="1" applyFill="1" applyBorder="1" applyAlignment="1">
      <alignment horizontal="left"/>
    </xf>
    <xf numFmtId="0" fontId="34" fillId="11" borderId="18" xfId="0" applyFont="1" applyFill="1" applyBorder="1" applyAlignment="1">
      <alignment horizontal="left"/>
    </xf>
    <xf numFmtId="16" fontId="36" fillId="12" borderId="9" xfId="0" applyNumberFormat="1" applyFont="1" applyFill="1" applyBorder="1" applyAlignment="1">
      <alignment horizontal="center" wrapText="1"/>
    </xf>
    <xf numFmtId="0" fontId="36" fillId="12" borderId="4" xfId="0" applyFont="1" applyFill="1" applyBorder="1" applyAlignment="1">
      <alignment horizontal="center"/>
    </xf>
    <xf numFmtId="0" fontId="36" fillId="12" borderId="34" xfId="0" applyFont="1" applyFill="1" applyBorder="1" applyAlignment="1">
      <alignment horizontal="center"/>
    </xf>
    <xf numFmtId="0" fontId="36" fillId="12" borderId="19" xfId="0" applyFont="1" applyFill="1" applyBorder="1" applyAlignment="1">
      <alignment horizontal="center"/>
    </xf>
    <xf numFmtId="178" fontId="37" fillId="11" borderId="18" xfId="0" applyNumberFormat="1" applyFont="1" applyFill="1" applyBorder="1" applyAlignment="1">
      <alignment horizontal="center" vertical="center" wrapText="1"/>
    </xf>
    <xf numFmtId="178" fontId="37" fillId="11" borderId="62" xfId="0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 applyProtection="1">
      <alignment horizontal="center"/>
    </xf>
    <xf numFmtId="178" fontId="1" fillId="11" borderId="18" xfId="0" applyNumberFormat="1" applyFont="1" applyFill="1" applyBorder="1" applyAlignment="1">
      <alignment horizontal="center" vertical="center" wrapText="1"/>
    </xf>
    <xf numFmtId="167" fontId="25" fillId="2" borderId="0" xfId="0" applyNumberFormat="1" applyFont="1" applyFill="1" applyBorder="1" applyAlignment="1" applyProtection="1">
      <alignment horizontal="center"/>
      <protection hidden="1"/>
    </xf>
    <xf numFmtId="0" fontId="40" fillId="5" borderId="50" xfId="22" applyFont="1" applyFill="1" applyBorder="1" applyAlignment="1">
      <alignment horizontal="center" vertical="center" wrapText="1"/>
    </xf>
    <xf numFmtId="0" fontId="40" fillId="5" borderId="30" xfId="22" applyFont="1" applyFill="1" applyBorder="1" applyAlignment="1">
      <alignment horizontal="center" vertical="center" wrapText="1"/>
    </xf>
    <xf numFmtId="0" fontId="40" fillId="5" borderId="33" xfId="22" applyFont="1" applyFill="1" applyBorder="1" applyAlignment="1">
      <alignment horizontal="center" vertical="center" wrapText="1"/>
    </xf>
    <xf numFmtId="0" fontId="40" fillId="5" borderId="57" xfId="22" applyFont="1" applyFill="1" applyBorder="1" applyAlignment="1">
      <alignment horizontal="center" vertical="center" wrapText="1"/>
    </xf>
    <xf numFmtId="0" fontId="40" fillId="5" borderId="29" xfId="22" applyFont="1" applyFill="1" applyBorder="1" applyAlignment="1">
      <alignment horizontal="center" vertical="center" wrapText="1"/>
    </xf>
    <xf numFmtId="0" fontId="40" fillId="5" borderId="58" xfId="22" applyFont="1" applyFill="1" applyBorder="1" applyAlignment="1">
      <alignment horizontal="center" vertical="center" wrapText="1"/>
    </xf>
    <xf numFmtId="2" fontId="40" fillId="5" borderId="10" xfId="22" applyNumberFormat="1" applyFont="1" applyFill="1" applyBorder="1" applyAlignment="1">
      <alignment vertical="center"/>
    </xf>
    <xf numFmtId="2" fontId="40" fillId="2" borderId="25" xfId="22" applyNumberFormat="1" applyFont="1" applyFill="1" applyBorder="1" applyAlignment="1">
      <alignment vertical="center"/>
    </xf>
    <xf numFmtId="2" fontId="41" fillId="2" borderId="25" xfId="22" applyNumberFormat="1" applyFont="1" applyFill="1" applyBorder="1" applyAlignment="1">
      <alignment vertical="center"/>
    </xf>
    <xf numFmtId="2" fontId="40" fillId="2" borderId="25" xfId="22" applyNumberFormat="1" applyFont="1" applyFill="1" applyBorder="1" applyAlignment="1">
      <alignment vertical="center" wrapText="1"/>
    </xf>
    <xf numFmtId="2" fontId="40" fillId="2" borderId="27" xfId="22" applyNumberFormat="1" applyFont="1" applyFill="1" applyBorder="1" applyAlignment="1">
      <alignment vertical="center"/>
    </xf>
    <xf numFmtId="2" fontId="40" fillId="2" borderId="28" xfId="22" applyNumberFormat="1" applyFont="1" applyFill="1" applyBorder="1" applyAlignment="1">
      <alignment vertical="center"/>
    </xf>
    <xf numFmtId="2" fontId="41" fillId="2" borderId="10" xfId="22" applyNumberFormat="1" applyFont="1" applyFill="1" applyBorder="1" applyAlignment="1">
      <alignment vertical="center"/>
    </xf>
    <xf numFmtId="2" fontId="41" fillId="0" borderId="25" xfId="22" applyNumberFormat="1" applyFont="1" applyFill="1" applyBorder="1" applyAlignment="1">
      <alignment vertical="center"/>
    </xf>
    <xf numFmtId="2" fontId="40" fillId="2" borderId="29" xfId="22" applyNumberFormat="1" applyFont="1" applyFill="1" applyBorder="1" applyAlignment="1">
      <alignment vertical="center"/>
    </xf>
    <xf numFmtId="0" fontId="41" fillId="0" borderId="0" xfId="22" applyFont="1"/>
    <xf numFmtId="2" fontId="43" fillId="2" borderId="0" xfId="22" applyNumberFormat="1" applyFont="1" applyFill="1" applyBorder="1" applyAlignment="1">
      <alignment vertical="center"/>
    </xf>
    <xf numFmtId="2" fontId="41" fillId="2" borderId="0" xfId="22" applyNumberFormat="1" applyFont="1" applyFill="1" applyBorder="1" applyAlignment="1">
      <alignment wrapText="1"/>
    </xf>
    <xf numFmtId="0" fontId="21" fillId="2" borderId="0" xfId="22" applyFont="1" applyFill="1" applyBorder="1" applyAlignment="1"/>
    <xf numFmtId="0" fontId="21" fillId="2" borderId="0" xfId="22" applyFont="1" applyFill="1" applyBorder="1" applyAlignment="1">
      <alignment wrapText="1"/>
    </xf>
    <xf numFmtId="0" fontId="21" fillId="2" borderId="0" xfId="22" applyFont="1" applyFill="1" applyBorder="1" applyAlignment="1">
      <alignment horizontal="center" wrapText="1"/>
    </xf>
    <xf numFmtId="165" fontId="47" fillId="5" borderId="9" xfId="22" applyNumberFormat="1" applyFont="1" applyFill="1" applyBorder="1" applyAlignment="1">
      <alignment vertical="center"/>
    </xf>
    <xf numFmtId="4" fontId="47" fillId="5" borderId="35" xfId="22" applyNumberFormat="1" applyFont="1" applyFill="1" applyBorder="1" applyAlignment="1">
      <alignment vertical="center"/>
    </xf>
    <xf numFmtId="4" fontId="47" fillId="5" borderId="34" xfId="22" applyNumberFormat="1" applyFont="1" applyFill="1" applyBorder="1" applyAlignment="1">
      <alignment vertical="center"/>
    </xf>
    <xf numFmtId="165" fontId="47" fillId="2" borderId="45" xfId="22" applyNumberFormat="1" applyFont="1" applyFill="1" applyBorder="1" applyAlignment="1">
      <alignment vertical="center"/>
    </xf>
    <xf numFmtId="4" fontId="47" fillId="2" borderId="0" xfId="22" applyNumberFormat="1" applyFont="1" applyFill="1" applyBorder="1" applyAlignment="1">
      <alignment vertical="center"/>
    </xf>
    <xf numFmtId="165" fontId="47" fillId="2" borderId="44" xfId="22" applyNumberFormat="1" applyFont="1" applyFill="1" applyBorder="1" applyAlignment="1">
      <alignment horizontal="right" vertical="center" wrapText="1"/>
    </xf>
    <xf numFmtId="4" fontId="47" fillId="2" borderId="20" xfId="22" applyNumberFormat="1" applyFont="1" applyFill="1" applyBorder="1" applyAlignment="1">
      <alignment vertical="center"/>
    </xf>
    <xf numFmtId="4" fontId="47" fillId="2" borderId="26" xfId="22" applyNumberFormat="1" applyFont="1" applyFill="1" applyBorder="1" applyAlignment="1">
      <alignment vertical="center"/>
    </xf>
    <xf numFmtId="165" fontId="45" fillId="2" borderId="45" xfId="22" applyNumberFormat="1" applyFont="1" applyFill="1" applyBorder="1" applyAlignment="1">
      <alignment vertical="center"/>
    </xf>
    <xf numFmtId="4" fontId="45" fillId="2" borderId="20" xfId="22" applyNumberFormat="1" applyFont="1" applyFill="1" applyBorder="1" applyAlignment="1">
      <alignment vertical="center"/>
    </xf>
    <xf numFmtId="4" fontId="45" fillId="2" borderId="0" xfId="22" applyNumberFormat="1" applyFont="1" applyFill="1" applyBorder="1" applyAlignment="1">
      <alignment vertical="center"/>
    </xf>
    <xf numFmtId="4" fontId="45" fillId="2" borderId="26" xfId="22" applyNumberFormat="1" applyFont="1" applyFill="1" applyBorder="1" applyAlignment="1">
      <alignment vertical="center"/>
    </xf>
    <xf numFmtId="4" fontId="47" fillId="5" borderId="4" xfId="22" applyNumberFormat="1" applyFont="1" applyFill="1" applyBorder="1" applyAlignment="1">
      <alignment vertical="center"/>
    </xf>
    <xf numFmtId="165" fontId="47" fillId="2" borderId="15" xfId="22" applyNumberFormat="1" applyFont="1" applyFill="1" applyBorder="1" applyAlignment="1">
      <alignment vertical="center"/>
    </xf>
    <xf numFmtId="4" fontId="47" fillId="2" borderId="30" xfId="22" applyNumberFormat="1" applyFont="1" applyFill="1" applyBorder="1" applyAlignment="1">
      <alignment vertical="center"/>
    </xf>
    <xf numFmtId="4" fontId="47" fillId="2" borderId="33" xfId="22" applyNumberFormat="1" applyFont="1" applyFill="1" applyBorder="1" applyAlignment="1">
      <alignment vertical="center"/>
    </xf>
    <xf numFmtId="4" fontId="47" fillId="2" borderId="59" xfId="22" applyNumberFormat="1" applyFont="1" applyFill="1" applyBorder="1" applyAlignment="1">
      <alignment vertical="center"/>
    </xf>
    <xf numFmtId="4" fontId="47" fillId="2" borderId="55" xfId="22" applyNumberFormat="1" applyFont="1" applyFill="1" applyBorder="1" applyAlignment="1">
      <alignment vertical="center"/>
    </xf>
    <xf numFmtId="165" fontId="45" fillId="2" borderId="9" xfId="22" applyNumberFormat="1" applyFont="1" applyFill="1" applyBorder="1" applyAlignment="1">
      <alignment vertical="center"/>
    </xf>
    <xf numFmtId="4" fontId="45" fillId="2" borderId="35" xfId="22" applyNumberFormat="1" applyFont="1" applyFill="1" applyBorder="1" applyAlignment="1">
      <alignment vertical="center"/>
    </xf>
    <xf numFmtId="4" fontId="45" fillId="2" borderId="34" xfId="22" applyNumberFormat="1" applyFont="1" applyFill="1" applyBorder="1" applyAlignment="1">
      <alignment vertical="center"/>
    </xf>
    <xf numFmtId="4" fontId="45" fillId="2" borderId="4" xfId="22" applyNumberFormat="1" applyFont="1" applyFill="1" applyBorder="1" applyAlignment="1">
      <alignment vertical="center"/>
    </xf>
    <xf numFmtId="165" fontId="45" fillId="0" borderId="45" xfId="22" applyNumberFormat="1" applyFont="1" applyFill="1" applyBorder="1" applyAlignment="1">
      <alignment vertical="center"/>
    </xf>
    <xf numFmtId="4" fontId="45" fillId="0" borderId="20" xfId="22" applyNumberFormat="1" applyFont="1" applyFill="1" applyBorder="1" applyAlignment="1">
      <alignment vertical="center"/>
    </xf>
    <xf numFmtId="4" fontId="45" fillId="0" borderId="0" xfId="22" applyNumberFormat="1" applyFont="1" applyFill="1" applyBorder="1" applyAlignment="1">
      <alignment vertical="center"/>
    </xf>
    <xf numFmtId="4" fontId="45" fillId="0" borderId="26" xfId="22" applyNumberFormat="1" applyFont="1" applyFill="1" applyBorder="1" applyAlignment="1">
      <alignment vertical="center"/>
    </xf>
    <xf numFmtId="0" fontId="41" fillId="2" borderId="0" xfId="0" applyFont="1" applyFill="1"/>
    <xf numFmtId="0" fontId="41" fillId="0" borderId="0" xfId="0" applyFont="1"/>
    <xf numFmtId="0" fontId="41" fillId="2" borderId="0" xfId="0" applyFont="1" applyFill="1" applyBorder="1"/>
    <xf numFmtId="0" fontId="41" fillId="0" borderId="0" xfId="0" applyFont="1" applyBorder="1"/>
    <xf numFmtId="0" fontId="40" fillId="2" borderId="0" xfId="0" applyFont="1" applyFill="1"/>
    <xf numFmtId="0" fontId="40" fillId="8" borderId="29" xfId="0" applyFont="1" applyFill="1" applyBorder="1" applyAlignment="1">
      <alignment horizontal="center" vertical="center" wrapText="1"/>
    </xf>
    <xf numFmtId="0" fontId="40" fillId="8" borderId="16" xfId="0" applyFont="1" applyFill="1" applyBorder="1" applyAlignment="1">
      <alignment horizontal="center" vertical="center" wrapText="1"/>
    </xf>
    <xf numFmtId="2" fontId="40" fillId="8" borderId="10" xfId="0" applyNumberFormat="1" applyFont="1" applyFill="1" applyBorder="1" applyAlignment="1">
      <alignment horizontal="left" vertical="center" wrapText="1"/>
    </xf>
    <xf numFmtId="165" fontId="40" fillId="8" borderId="9" xfId="0" applyNumberFormat="1" applyFont="1" applyFill="1" applyBorder="1"/>
    <xf numFmtId="4" fontId="40" fillId="8" borderId="19" xfId="0" applyNumberFormat="1" applyFont="1" applyFill="1" applyBorder="1"/>
    <xf numFmtId="2" fontId="40" fillId="2" borderId="27" xfId="0" applyNumberFormat="1" applyFont="1" applyFill="1" applyBorder="1" applyAlignment="1">
      <alignment vertical="center" wrapText="1"/>
    </xf>
    <xf numFmtId="165" fontId="40" fillId="2" borderId="44" xfId="0" applyNumberFormat="1" applyFont="1" applyFill="1" applyBorder="1"/>
    <xf numFmtId="4" fontId="40" fillId="2" borderId="51" xfId="0" applyNumberFormat="1" applyFont="1" applyFill="1" applyBorder="1"/>
    <xf numFmtId="2" fontId="41" fillId="2" borderId="52" xfId="0" applyNumberFormat="1" applyFont="1" applyFill="1" applyBorder="1" applyAlignment="1">
      <alignment vertical="center" wrapText="1"/>
    </xf>
    <xf numFmtId="165" fontId="41" fillId="2" borderId="45" xfId="0" applyNumberFormat="1" applyFont="1" applyFill="1" applyBorder="1"/>
    <xf numFmtId="4" fontId="41" fillId="2" borderId="16" xfId="0" applyNumberFormat="1" applyFont="1" applyFill="1" applyBorder="1"/>
    <xf numFmtId="165" fontId="48" fillId="2" borderId="45" xfId="0" applyNumberFormat="1" applyFont="1" applyFill="1" applyBorder="1"/>
    <xf numFmtId="4" fontId="48" fillId="2" borderId="16" xfId="0" applyNumberFormat="1" applyFont="1" applyFill="1" applyBorder="1"/>
    <xf numFmtId="2" fontId="40" fillId="2" borderId="52" xfId="0" applyNumberFormat="1" applyFont="1" applyFill="1" applyBorder="1" applyAlignment="1">
      <alignment vertical="center" wrapText="1"/>
    </xf>
    <xf numFmtId="165" fontId="40" fillId="2" borderId="45" xfId="0" applyNumberFormat="1" applyFont="1" applyFill="1" applyBorder="1"/>
    <xf numFmtId="165" fontId="49" fillId="2" borderId="45" xfId="0" applyNumberFormat="1" applyFont="1" applyFill="1" applyBorder="1"/>
    <xf numFmtId="4" fontId="40" fillId="2" borderId="16" xfId="0" applyNumberFormat="1" applyFont="1" applyFill="1" applyBorder="1"/>
    <xf numFmtId="165" fontId="41" fillId="2" borderId="52" xfId="0" applyNumberFormat="1" applyFont="1" applyFill="1" applyBorder="1"/>
    <xf numFmtId="2" fontId="40" fillId="2" borderId="14" xfId="0" applyNumberFormat="1" applyFont="1" applyFill="1" applyBorder="1" applyAlignment="1">
      <alignment vertical="center" wrapText="1"/>
    </xf>
    <xf numFmtId="165" fontId="40" fillId="2" borderId="9" xfId="0" applyNumberFormat="1" applyFont="1" applyFill="1" applyBorder="1"/>
    <xf numFmtId="4" fontId="40" fillId="2" borderId="19" xfId="0" applyNumberFormat="1" applyFont="1" applyFill="1" applyBorder="1"/>
    <xf numFmtId="165" fontId="49" fillId="2" borderId="9" xfId="0" applyNumberFormat="1" applyFont="1" applyFill="1" applyBorder="1"/>
    <xf numFmtId="4" fontId="49" fillId="2" borderId="19" xfId="0" applyNumberFormat="1" applyFont="1" applyFill="1" applyBorder="1"/>
    <xf numFmtId="2" fontId="40" fillId="8" borderId="14" xfId="0" applyNumberFormat="1" applyFont="1" applyFill="1" applyBorder="1" applyAlignment="1">
      <alignment vertical="center"/>
    </xf>
    <xf numFmtId="165" fontId="40" fillId="8" borderId="41" xfId="0" applyNumberFormat="1" applyFont="1" applyFill="1" applyBorder="1"/>
    <xf numFmtId="2" fontId="40" fillId="8" borderId="14" xfId="0" applyNumberFormat="1" applyFont="1" applyFill="1" applyBorder="1" applyAlignment="1">
      <alignment horizontal="left" vertical="center"/>
    </xf>
    <xf numFmtId="165" fontId="40" fillId="8" borderId="10" xfId="0" applyNumberFormat="1" applyFont="1" applyFill="1" applyBorder="1"/>
    <xf numFmtId="4" fontId="40" fillId="8" borderId="35" xfId="0" applyNumberFormat="1" applyFont="1" applyFill="1" applyBorder="1"/>
    <xf numFmtId="49" fontId="40" fillId="2" borderId="27" xfId="0" applyNumberFormat="1" applyFont="1" applyFill="1" applyBorder="1" applyAlignment="1">
      <alignment vertical="center" wrapText="1"/>
    </xf>
    <xf numFmtId="49" fontId="40" fillId="2" borderId="52" xfId="0" applyNumberFormat="1" applyFont="1" applyFill="1" applyBorder="1" applyAlignment="1">
      <alignment vertical="center" wrapText="1"/>
    </xf>
    <xf numFmtId="49" fontId="41" fillId="2" borderId="52" xfId="0" applyNumberFormat="1" applyFont="1" applyFill="1" applyBorder="1" applyAlignment="1">
      <alignment vertical="center" wrapText="1"/>
    </xf>
    <xf numFmtId="4" fontId="49" fillId="2" borderId="16" xfId="0" applyNumberFormat="1" applyFont="1" applyFill="1" applyBorder="1"/>
    <xf numFmtId="0" fontId="41" fillId="0" borderId="0" xfId="0" applyFont="1" applyFill="1" applyBorder="1"/>
    <xf numFmtId="0" fontId="41" fillId="0" borderId="0" xfId="0" applyFont="1" applyFill="1"/>
    <xf numFmtId="49" fontId="40" fillId="2" borderId="28" xfId="0" applyNumberFormat="1" applyFont="1" applyFill="1" applyBorder="1" applyAlignment="1">
      <alignment vertical="center" wrapText="1"/>
    </xf>
    <xf numFmtId="165" fontId="40" fillId="2" borderId="15" xfId="0" applyNumberFormat="1" applyFont="1" applyFill="1" applyBorder="1"/>
    <xf numFmtId="4" fontId="40" fillId="2" borderId="55" xfId="0" applyNumberFormat="1" applyFont="1" applyFill="1" applyBorder="1"/>
    <xf numFmtId="49" fontId="41" fillId="2" borderId="14" xfId="0" applyNumberFormat="1" applyFont="1" applyFill="1" applyBorder="1" applyAlignment="1">
      <alignment vertical="center" wrapText="1"/>
    </xf>
    <xf numFmtId="165" fontId="40" fillId="2" borderId="21" xfId="0" applyNumberFormat="1" applyFont="1" applyFill="1" applyBorder="1"/>
    <xf numFmtId="4" fontId="40" fillId="2" borderId="5" xfId="0" applyNumberFormat="1" applyFont="1" applyFill="1" applyBorder="1"/>
    <xf numFmtId="165" fontId="40" fillId="2" borderId="22" xfId="0" applyNumberFormat="1" applyFont="1" applyFill="1" applyBorder="1"/>
    <xf numFmtId="4" fontId="40" fillId="2" borderId="49" xfId="0" applyNumberFormat="1" applyFont="1" applyFill="1" applyBorder="1"/>
    <xf numFmtId="49" fontId="40" fillId="2" borderId="14" xfId="0" applyNumberFormat="1" applyFont="1" applyFill="1" applyBorder="1" applyAlignment="1">
      <alignment vertical="center" wrapText="1"/>
    </xf>
    <xf numFmtId="165" fontId="40" fillId="2" borderId="10" xfId="0" applyNumberFormat="1" applyFont="1" applyFill="1" applyBorder="1"/>
    <xf numFmtId="4" fontId="40" fillId="2" borderId="35" xfId="0" applyNumberFormat="1" applyFont="1" applyFill="1" applyBorder="1"/>
    <xf numFmtId="49" fontId="40" fillId="8" borderId="14" xfId="0" applyNumberFormat="1" applyFont="1" applyFill="1" applyBorder="1" applyAlignment="1">
      <alignment vertical="center" wrapText="1"/>
    </xf>
    <xf numFmtId="165" fontId="40" fillId="8" borderId="34" xfId="0" applyNumberFormat="1" applyFont="1" applyFill="1" applyBorder="1"/>
    <xf numFmtId="49" fontId="41" fillId="2" borderId="27" xfId="0" applyNumberFormat="1" applyFont="1" applyFill="1" applyBorder="1" applyAlignment="1">
      <alignment vertical="center" wrapText="1"/>
    </xf>
    <xf numFmtId="165" fontId="41" fillId="2" borderId="31" xfId="0" applyNumberFormat="1" applyFont="1" applyFill="1" applyBorder="1"/>
    <xf numFmtId="4" fontId="41" fillId="2" borderId="53" xfId="0" applyNumberFormat="1" applyFont="1" applyFill="1" applyBorder="1"/>
    <xf numFmtId="165" fontId="41" fillId="2" borderId="44" xfId="0" applyNumberFormat="1" applyFont="1" applyFill="1" applyBorder="1"/>
    <xf numFmtId="4" fontId="41" fillId="2" borderId="54" xfId="0" applyNumberFormat="1" applyFont="1" applyFill="1" applyBorder="1"/>
    <xf numFmtId="165" fontId="41" fillId="2" borderId="25" xfId="0" applyNumberFormat="1" applyFont="1" applyFill="1" applyBorder="1"/>
    <xf numFmtId="4" fontId="41" fillId="2" borderId="26" xfId="0" applyNumberFormat="1" applyFont="1" applyFill="1" applyBorder="1"/>
    <xf numFmtId="4" fontId="41" fillId="2" borderId="42" xfId="0" applyNumberFormat="1" applyFont="1" applyFill="1" applyBorder="1"/>
    <xf numFmtId="0" fontId="41" fillId="2" borderId="27" xfId="0" applyNumberFormat="1" applyFont="1" applyFill="1" applyBorder="1" applyAlignment="1">
      <alignment vertical="center" wrapText="1"/>
    </xf>
    <xf numFmtId="4" fontId="41" fillId="2" borderId="51" xfId="0" applyNumberFormat="1" applyFont="1" applyFill="1" applyBorder="1"/>
    <xf numFmtId="4" fontId="41" fillId="2" borderId="43" xfId="0" applyNumberFormat="1" applyFont="1" applyFill="1" applyBorder="1"/>
    <xf numFmtId="0" fontId="41" fillId="2" borderId="52" xfId="0" applyNumberFormat="1" applyFont="1" applyFill="1" applyBorder="1" applyAlignment="1">
      <alignment vertical="center" wrapText="1"/>
    </xf>
    <xf numFmtId="4" fontId="41" fillId="2" borderId="20" xfId="0" applyNumberFormat="1" applyFont="1" applyFill="1" applyBorder="1"/>
    <xf numFmtId="49" fontId="41" fillId="2" borderId="28" xfId="0" applyNumberFormat="1" applyFont="1" applyFill="1" applyBorder="1" applyAlignment="1">
      <alignment vertical="center" wrapText="1"/>
    </xf>
    <xf numFmtId="165" fontId="41" fillId="2" borderId="29" xfId="0" applyNumberFormat="1" applyFont="1" applyFill="1" applyBorder="1"/>
    <xf numFmtId="4" fontId="41" fillId="2" borderId="55" xfId="0" applyNumberFormat="1" applyFont="1" applyFill="1" applyBorder="1"/>
    <xf numFmtId="4" fontId="41" fillId="2" borderId="30" xfId="0" applyNumberFormat="1" applyFont="1" applyFill="1" applyBorder="1"/>
    <xf numFmtId="2" fontId="40" fillId="2" borderId="0" xfId="0" applyNumberFormat="1" applyFont="1" applyFill="1" applyBorder="1" applyAlignment="1">
      <alignment wrapText="1"/>
    </xf>
    <xf numFmtId="49" fontId="41" fillId="2" borderId="0" xfId="0" applyNumberFormat="1" applyFont="1" applyFill="1" applyAlignment="1">
      <alignment wrapText="1"/>
    </xf>
    <xf numFmtId="49" fontId="41" fillId="2" borderId="0" xfId="0" applyNumberFormat="1" applyFont="1" applyFill="1" applyBorder="1" applyAlignment="1">
      <alignment wrapText="1"/>
    </xf>
    <xf numFmtId="49" fontId="40" fillId="2" borderId="0" xfId="0" applyNumberFormat="1" applyFont="1" applyFill="1" applyBorder="1" applyAlignment="1">
      <alignment wrapText="1"/>
    </xf>
    <xf numFmtId="49" fontId="41" fillId="0" borderId="0" xfId="0" applyNumberFormat="1" applyFont="1" applyAlignment="1">
      <alignment wrapText="1"/>
    </xf>
    <xf numFmtId="0" fontId="41" fillId="2" borderId="0" xfId="0" applyFont="1" applyFill="1" applyAlignment="1"/>
    <xf numFmtId="0" fontId="50" fillId="10" borderId="10" xfId="22" applyFont="1" applyFill="1" applyBorder="1" applyAlignment="1">
      <alignment vertical="center"/>
    </xf>
    <xf numFmtId="4" fontId="40" fillId="0" borderId="0" xfId="0" applyNumberFormat="1" applyFont="1" applyFill="1" applyBorder="1"/>
    <xf numFmtId="49" fontId="41" fillId="0" borderId="0" xfId="0" applyNumberFormat="1" applyFont="1" applyFill="1" applyBorder="1" applyAlignment="1">
      <alignment horizontal="left" wrapText="1" indent="2"/>
    </xf>
    <xf numFmtId="4" fontId="41" fillId="0" borderId="0" xfId="0" applyNumberFormat="1" applyFont="1" applyFill="1" applyBorder="1"/>
    <xf numFmtId="0" fontId="40" fillId="0" borderId="0" xfId="0" applyFont="1" applyFill="1" applyBorder="1" applyAlignment="1">
      <alignment horizontal="center" wrapText="1"/>
    </xf>
    <xf numFmtId="0" fontId="40" fillId="0" borderId="0" xfId="0" applyFont="1" applyFill="1" applyBorder="1" applyAlignment="1">
      <alignment wrapText="1"/>
    </xf>
    <xf numFmtId="49" fontId="40" fillId="0" borderId="0" xfId="0" applyNumberFormat="1" applyFont="1" applyFill="1" applyBorder="1" applyAlignment="1">
      <alignment horizontal="left" wrapText="1" indent="1"/>
    </xf>
    <xf numFmtId="0" fontId="41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52" fillId="0" borderId="0" xfId="0" applyFont="1" applyFill="1" applyBorder="1" applyAlignment="1"/>
    <xf numFmtId="0" fontId="41" fillId="0" borderId="0" xfId="0" applyFont="1" applyFill="1" applyBorder="1" applyAlignment="1">
      <alignment wrapText="1"/>
    </xf>
    <xf numFmtId="0" fontId="52" fillId="0" borderId="0" xfId="0" applyFont="1" applyFill="1" applyBorder="1" applyAlignment="1">
      <alignment horizontal="center" wrapText="1"/>
    </xf>
    <xf numFmtId="0" fontId="52" fillId="0" borderId="0" xfId="0" applyFont="1" applyFill="1" applyBorder="1" applyAlignment="1">
      <alignment horizontal="center"/>
    </xf>
    <xf numFmtId="2" fontId="41" fillId="0" borderId="0" xfId="0" applyNumberFormat="1" applyFont="1" applyFill="1" applyBorder="1" applyAlignment="1">
      <alignment horizontal="right"/>
    </xf>
    <xf numFmtId="0" fontId="53" fillId="0" borderId="0" xfId="0" applyFont="1" applyFill="1" applyBorder="1"/>
    <xf numFmtId="2" fontId="40" fillId="0" borderId="0" xfId="0" applyNumberFormat="1" applyFont="1" applyFill="1" applyBorder="1" applyAlignment="1">
      <alignment horizontal="right"/>
    </xf>
    <xf numFmtId="49" fontId="41" fillId="0" borderId="0" xfId="0" applyNumberFormat="1" applyFont="1" applyFill="1" applyBorder="1" applyAlignment="1">
      <alignment horizontal="left" wrapText="1" indent="5"/>
    </xf>
    <xf numFmtId="49" fontId="41" fillId="0" borderId="0" xfId="0" applyNumberFormat="1" applyFont="1" applyFill="1" applyBorder="1" applyAlignment="1">
      <alignment horizontal="left" wrapText="1" indent="3"/>
    </xf>
    <xf numFmtId="166" fontId="41" fillId="0" borderId="0" xfId="0" applyNumberFormat="1" applyFont="1" applyFill="1" applyBorder="1"/>
    <xf numFmtId="0" fontId="40" fillId="2" borderId="0" xfId="0" applyFont="1" applyFill="1" applyBorder="1"/>
    <xf numFmtId="49" fontId="40" fillId="0" borderId="0" xfId="0" applyNumberFormat="1" applyFont="1" applyFill="1" applyBorder="1" applyAlignment="1">
      <alignment horizontal="left" wrapText="1"/>
    </xf>
    <xf numFmtId="0" fontId="40" fillId="0" borderId="0" xfId="0" applyFont="1" applyFill="1" applyBorder="1"/>
    <xf numFmtId="0" fontId="40" fillId="0" borderId="0" xfId="0" applyFont="1" applyFill="1"/>
    <xf numFmtId="0" fontId="40" fillId="0" borderId="0" xfId="0" applyFont="1"/>
    <xf numFmtId="4" fontId="40" fillId="2" borderId="0" xfId="0" applyNumberFormat="1" applyFont="1" applyFill="1" applyBorder="1"/>
    <xf numFmtId="49" fontId="41" fillId="2" borderId="0" xfId="0" applyNumberFormat="1" applyFont="1" applyFill="1" applyBorder="1" applyAlignment="1">
      <alignment horizontal="left" wrapText="1" indent="2"/>
    </xf>
    <xf numFmtId="4" fontId="41" fillId="2" borderId="0" xfId="0" applyNumberFormat="1" applyFont="1" applyFill="1" applyBorder="1"/>
    <xf numFmtId="0" fontId="40" fillId="2" borderId="0" xfId="0" applyFont="1" applyFill="1" applyBorder="1" applyAlignment="1">
      <alignment horizontal="center"/>
    </xf>
    <xf numFmtId="0" fontId="40" fillId="2" borderId="0" xfId="0" applyFont="1" applyFill="1" applyBorder="1" applyAlignment="1">
      <alignment horizontal="center" wrapText="1"/>
    </xf>
    <xf numFmtId="0" fontId="40" fillId="2" borderId="0" xfId="0" applyFont="1" applyFill="1" applyBorder="1" applyAlignment="1"/>
    <xf numFmtId="0" fontId="40" fillId="2" borderId="0" xfId="0" applyFont="1" applyFill="1" applyBorder="1" applyAlignment="1">
      <alignment wrapText="1"/>
    </xf>
    <xf numFmtId="49" fontId="40" fillId="2" borderId="0" xfId="0" applyNumberFormat="1" applyFont="1" applyFill="1" applyBorder="1" applyAlignment="1">
      <alignment horizontal="left" wrapText="1" indent="1"/>
    </xf>
    <xf numFmtId="49" fontId="40" fillId="2" borderId="0" xfId="0" applyNumberFormat="1" applyFont="1" applyFill="1" applyBorder="1" applyAlignment="1">
      <alignment horizontal="left" wrapText="1" indent="3"/>
    </xf>
    <xf numFmtId="49" fontId="41" fillId="2" borderId="0" xfId="0" applyNumberFormat="1" applyFont="1" applyFill="1" applyBorder="1" applyAlignment="1">
      <alignment horizontal="left" wrapText="1" indent="5"/>
    </xf>
    <xf numFmtId="49" fontId="41" fillId="2" borderId="0" xfId="0" applyNumberFormat="1" applyFont="1" applyFill="1" applyBorder="1" applyAlignment="1">
      <alignment horizontal="left" wrapText="1" indent="3"/>
    </xf>
    <xf numFmtId="49" fontId="40" fillId="2" borderId="0" xfId="0" applyNumberFormat="1" applyFont="1" applyFill="1" applyBorder="1" applyAlignment="1">
      <alignment horizontal="left" wrapText="1"/>
    </xf>
    <xf numFmtId="165" fontId="41" fillId="0" borderId="0" xfId="0" applyNumberFormat="1" applyFont="1"/>
    <xf numFmtId="165" fontId="41" fillId="0" borderId="12" xfId="0" applyNumberFormat="1" applyFont="1" applyBorder="1" applyAlignment="1">
      <alignment horizontal="right" vertical="center"/>
    </xf>
    <xf numFmtId="0" fontId="40" fillId="2" borderId="0" xfId="22" applyFont="1" applyFill="1" applyBorder="1"/>
    <xf numFmtId="167" fontId="40" fillId="2" borderId="0" xfId="0" applyNumberFormat="1" applyFont="1" applyFill="1" applyBorder="1" applyAlignment="1" applyProtection="1">
      <protection hidden="1"/>
    </xf>
    <xf numFmtId="165" fontId="41" fillId="0" borderId="13" xfId="0" applyNumberFormat="1" applyFont="1" applyBorder="1" applyAlignment="1">
      <alignment horizontal="right" vertical="center"/>
    </xf>
    <xf numFmtId="165" fontId="41" fillId="0" borderId="0" xfId="0" applyNumberFormat="1" applyFont="1" applyFill="1" applyBorder="1"/>
    <xf numFmtId="165" fontId="41" fillId="0" borderId="0" xfId="0" applyNumberFormat="1" applyFont="1" applyFill="1" applyBorder="1" applyAlignment="1">
      <alignment horizontal="right" vertical="center"/>
    </xf>
    <xf numFmtId="167" fontId="41" fillId="2" borderId="0" xfId="0" applyNumberFormat="1" applyFont="1" applyFill="1" applyBorder="1" applyAlignment="1" applyProtection="1">
      <alignment vertical="center"/>
      <protection hidden="1"/>
    </xf>
    <xf numFmtId="2" fontId="41" fillId="2" borderId="0" xfId="0" applyNumberFormat="1" applyFont="1" applyFill="1"/>
    <xf numFmtId="4" fontId="41" fillId="2" borderId="0" xfId="0" applyNumberFormat="1" applyFont="1" applyFill="1"/>
    <xf numFmtId="0" fontId="41" fillId="2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41" fillId="2" borderId="0" xfId="0" applyFont="1" applyFill="1" applyProtection="1">
      <protection locked="0"/>
    </xf>
    <xf numFmtId="0" fontId="40" fillId="2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6" borderId="56" xfId="0" applyFont="1" applyFill="1" applyBorder="1" applyAlignment="1">
      <alignment horizontal="center" vertical="center" wrapText="1"/>
    </xf>
    <xf numFmtId="0" fontId="40" fillId="6" borderId="30" xfId="0" applyFont="1" applyFill="1" applyBorder="1" applyAlignment="1">
      <alignment horizontal="center" vertical="center" wrapText="1"/>
    </xf>
    <xf numFmtId="0" fontId="40" fillId="6" borderId="28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2" fontId="40" fillId="6" borderId="10" xfId="0" applyNumberFormat="1" applyFont="1" applyFill="1" applyBorder="1" applyAlignment="1">
      <alignment horizontal="left" vertical="center" wrapText="1"/>
    </xf>
    <xf numFmtId="165" fontId="40" fillId="6" borderId="9" xfId="0" applyNumberFormat="1" applyFont="1" applyFill="1" applyBorder="1" applyAlignment="1">
      <alignment horizontal="right" vertical="center"/>
    </xf>
    <xf numFmtId="4" fontId="40" fillId="6" borderId="35" xfId="0" applyNumberFormat="1" applyFont="1" applyFill="1" applyBorder="1" applyAlignment="1">
      <alignment horizontal="right" vertical="center"/>
    </xf>
    <xf numFmtId="4" fontId="40" fillId="2" borderId="0" xfId="0" applyNumberFormat="1" applyFont="1" applyFill="1" applyBorder="1" applyAlignment="1">
      <alignment horizontal="right" vertical="center"/>
    </xf>
    <xf numFmtId="4" fontId="40" fillId="0" borderId="0" xfId="0" applyNumberFormat="1" applyFont="1" applyFill="1" applyBorder="1" applyAlignment="1">
      <alignment horizontal="right" vertical="center"/>
    </xf>
    <xf numFmtId="165" fontId="40" fillId="0" borderId="0" xfId="0" applyNumberFormat="1" applyFont="1" applyFill="1" applyBorder="1" applyAlignment="1">
      <alignment horizontal="right" vertical="center"/>
    </xf>
    <xf numFmtId="2" fontId="40" fillId="2" borderId="31" xfId="0" applyNumberFormat="1" applyFont="1" applyFill="1" applyBorder="1" applyAlignment="1">
      <alignment horizontal="left" vertical="center" wrapText="1"/>
    </xf>
    <xf numFmtId="165" fontId="40" fillId="2" borderId="44" xfId="0" applyNumberFormat="1" applyFont="1" applyFill="1" applyBorder="1" applyAlignment="1">
      <alignment horizontal="right" vertical="center"/>
    </xf>
    <xf numFmtId="4" fontId="40" fillId="2" borderId="43" xfId="0" applyNumberFormat="1" applyFont="1" applyFill="1" applyBorder="1" applyAlignment="1">
      <alignment horizontal="right" vertical="center"/>
    </xf>
    <xf numFmtId="2" fontId="41" fillId="2" borderId="25" xfId="0" applyNumberFormat="1" applyFont="1" applyFill="1" applyBorder="1" applyAlignment="1">
      <alignment horizontal="left" vertical="center" wrapText="1"/>
    </xf>
    <xf numFmtId="165" fontId="41" fillId="2" borderId="45" xfId="0" applyNumberFormat="1" applyFont="1" applyFill="1" applyBorder="1" applyAlignment="1">
      <alignment horizontal="right" vertical="center"/>
    </xf>
    <xf numFmtId="4" fontId="41" fillId="2" borderId="20" xfId="0" applyNumberFormat="1" applyFont="1" applyFill="1" applyBorder="1" applyAlignment="1">
      <alignment horizontal="right" vertical="center"/>
    </xf>
    <xf numFmtId="4" fontId="41" fillId="2" borderId="0" xfId="0" applyNumberFormat="1" applyFont="1" applyFill="1" applyBorder="1" applyAlignment="1">
      <alignment horizontal="right" vertical="center"/>
    </xf>
    <xf numFmtId="4" fontId="41" fillId="0" borderId="0" xfId="0" applyNumberFormat="1" applyFont="1" applyFill="1" applyBorder="1" applyAlignment="1">
      <alignment horizontal="right" vertical="center"/>
    </xf>
    <xf numFmtId="176" fontId="41" fillId="0" borderId="0" xfId="0" applyNumberFormat="1" applyFont="1" applyFill="1" applyBorder="1"/>
    <xf numFmtId="165" fontId="41" fillId="2" borderId="45" xfId="0" quotePrefix="1" applyNumberFormat="1" applyFont="1" applyFill="1" applyBorder="1" applyAlignment="1">
      <alignment horizontal="right" vertical="center"/>
    </xf>
    <xf numFmtId="2" fontId="40" fillId="2" borderId="25" xfId="0" applyNumberFormat="1" applyFont="1" applyFill="1" applyBorder="1" applyAlignment="1">
      <alignment horizontal="left" vertical="center" wrapText="1"/>
    </xf>
    <xf numFmtId="165" fontId="40" fillId="2" borderId="45" xfId="0" applyNumberFormat="1" applyFont="1" applyFill="1" applyBorder="1" applyAlignment="1">
      <alignment horizontal="right" vertical="center"/>
    </xf>
    <xf numFmtId="4" fontId="40" fillId="2" borderId="20" xfId="0" applyNumberFormat="1" applyFont="1" applyFill="1" applyBorder="1" applyAlignment="1">
      <alignment horizontal="right" vertical="center"/>
    </xf>
    <xf numFmtId="2" fontId="40" fillId="6" borderId="10" xfId="0" applyNumberFormat="1" applyFont="1" applyFill="1" applyBorder="1" applyAlignment="1">
      <alignment horizontal="left" vertical="center"/>
    </xf>
    <xf numFmtId="165" fontId="55" fillId="6" borderId="9" xfId="0" applyNumberFormat="1" applyFont="1" applyFill="1" applyBorder="1" applyAlignment="1">
      <alignment horizontal="right" vertical="center"/>
    </xf>
    <xf numFmtId="2" fontId="41" fillId="0" borderId="0" xfId="0" applyNumberFormat="1" applyFont="1" applyFill="1" applyBorder="1"/>
    <xf numFmtId="49" fontId="40" fillId="2" borderId="31" xfId="0" applyNumberFormat="1" applyFont="1" applyFill="1" applyBorder="1" applyAlignment="1">
      <alignment horizontal="left" vertical="center" wrapText="1"/>
    </xf>
    <xf numFmtId="49" fontId="40" fillId="0" borderId="25" xfId="0" applyNumberFormat="1" applyFont="1" applyFill="1" applyBorder="1" applyAlignment="1">
      <alignment horizontal="left" vertical="center" wrapText="1"/>
    </xf>
    <xf numFmtId="165" fontId="40" fillId="0" borderId="45" xfId="0" applyNumberFormat="1" applyFont="1" applyFill="1" applyBorder="1" applyAlignment="1">
      <alignment horizontal="right" vertical="center"/>
    </xf>
    <xf numFmtId="4" fontId="40" fillId="0" borderId="20" xfId="0" applyNumberFormat="1" applyFont="1" applyFill="1" applyBorder="1" applyAlignment="1">
      <alignment horizontal="right" vertical="center"/>
    </xf>
    <xf numFmtId="49" fontId="41" fillId="2" borderId="25" xfId="0" applyNumberFormat="1" applyFont="1" applyFill="1" applyBorder="1" applyAlignment="1">
      <alignment horizontal="left" vertical="center" wrapText="1"/>
    </xf>
    <xf numFmtId="49" fontId="40" fillId="2" borderId="25" xfId="0" applyNumberFormat="1" applyFont="1" applyFill="1" applyBorder="1" applyAlignment="1">
      <alignment horizontal="left" vertical="center" wrapText="1"/>
    </xf>
    <xf numFmtId="49" fontId="41" fillId="2" borderId="21" xfId="0" applyNumberFormat="1" applyFont="1" applyFill="1" applyBorder="1" applyAlignment="1">
      <alignment horizontal="left" vertical="center" wrapText="1"/>
    </xf>
    <xf numFmtId="49" fontId="40" fillId="0" borderId="14" xfId="0" applyNumberFormat="1" applyFont="1" applyFill="1" applyBorder="1" applyAlignment="1">
      <alignment vertical="center" wrapText="1"/>
    </xf>
    <xf numFmtId="165" fontId="40" fillId="0" borderId="9" xfId="0" applyNumberFormat="1" applyFont="1" applyFill="1" applyBorder="1" applyAlignment="1">
      <alignment horizontal="right" vertical="center"/>
    </xf>
    <xf numFmtId="4" fontId="40" fillId="0" borderId="35" xfId="0" applyNumberFormat="1" applyFont="1" applyFill="1" applyBorder="1" applyAlignment="1">
      <alignment horizontal="right" vertical="center"/>
    </xf>
    <xf numFmtId="49" fontId="41" fillId="2" borderId="31" xfId="0" applyNumberFormat="1" applyFont="1" applyFill="1" applyBorder="1" applyAlignment="1">
      <alignment horizontal="left" vertical="center" wrapText="1"/>
    </xf>
    <xf numFmtId="165" fontId="41" fillId="2" borderId="44" xfId="0" applyNumberFormat="1" applyFont="1" applyFill="1" applyBorder="1" applyAlignment="1">
      <alignment horizontal="right" vertical="center"/>
    </xf>
    <xf numFmtId="4" fontId="41" fillId="2" borderId="43" xfId="0" applyNumberFormat="1" applyFont="1" applyFill="1" applyBorder="1" applyAlignment="1">
      <alignment horizontal="right" vertical="center"/>
    </xf>
    <xf numFmtId="165" fontId="41" fillId="2" borderId="25" xfId="0" applyNumberFormat="1" applyFont="1" applyFill="1" applyBorder="1" applyAlignment="1">
      <alignment horizontal="left" vertical="center"/>
    </xf>
    <xf numFmtId="49" fontId="40" fillId="2" borderId="29" xfId="0" applyNumberFormat="1" applyFont="1" applyFill="1" applyBorder="1" applyAlignment="1">
      <alignment horizontal="left" vertical="center" wrapText="1"/>
    </xf>
    <xf numFmtId="165" fontId="40" fillId="2" borderId="15" xfId="0" applyNumberFormat="1" applyFont="1" applyFill="1" applyBorder="1" applyAlignment="1">
      <alignment horizontal="right" vertical="center"/>
    </xf>
    <xf numFmtId="4" fontId="40" fillId="2" borderId="30" xfId="0" applyNumberFormat="1" applyFont="1" applyFill="1" applyBorder="1" applyAlignment="1">
      <alignment horizontal="right" vertical="center"/>
    </xf>
    <xf numFmtId="49" fontId="41" fillId="2" borderId="11" xfId="0" applyNumberFormat="1" applyFont="1" applyFill="1" applyBorder="1" applyAlignment="1">
      <alignment vertical="center" wrapText="1"/>
    </xf>
    <xf numFmtId="165" fontId="41" fillId="2" borderId="0" xfId="0" applyNumberFormat="1" applyFont="1" applyFill="1" applyBorder="1"/>
    <xf numFmtId="49" fontId="41" fillId="0" borderId="0" xfId="0" applyNumberFormat="1" applyFont="1" applyFill="1" applyBorder="1" applyAlignment="1">
      <alignment wrapText="1"/>
    </xf>
    <xf numFmtId="49" fontId="40" fillId="2" borderId="10" xfId="0" applyNumberFormat="1" applyFont="1" applyFill="1" applyBorder="1" applyAlignment="1">
      <alignment horizontal="left" vertical="center" wrapText="1"/>
    </xf>
    <xf numFmtId="165" fontId="40" fillId="2" borderId="9" xfId="0" applyNumberFormat="1" applyFont="1" applyFill="1" applyBorder="1" applyAlignment="1">
      <alignment horizontal="right" vertical="center"/>
    </xf>
    <xf numFmtId="4" fontId="40" fillId="2" borderId="35" xfId="0" applyNumberFormat="1" applyFont="1" applyFill="1" applyBorder="1" applyAlignment="1">
      <alignment horizontal="right" vertical="center"/>
    </xf>
    <xf numFmtId="49" fontId="40" fillId="6" borderId="14" xfId="0" applyNumberFormat="1" applyFont="1" applyFill="1" applyBorder="1" applyAlignment="1">
      <alignment horizontal="left" vertical="center" wrapText="1"/>
    </xf>
    <xf numFmtId="49" fontId="40" fillId="6" borderId="14" xfId="0" applyNumberFormat="1" applyFont="1" applyFill="1" applyBorder="1" applyAlignment="1">
      <alignment vertical="center" wrapText="1"/>
    </xf>
    <xf numFmtId="49" fontId="41" fillId="0" borderId="52" xfId="0" applyNumberFormat="1" applyFont="1" applyFill="1" applyBorder="1" applyAlignment="1">
      <alignment vertical="center" wrapText="1"/>
    </xf>
    <xf numFmtId="4" fontId="41" fillId="0" borderId="0" xfId="0" applyNumberFormat="1" applyFont="1"/>
    <xf numFmtId="165" fontId="57" fillId="2" borderId="0" xfId="0" applyNumberFormat="1" applyFont="1" applyFill="1" applyBorder="1"/>
    <xf numFmtId="165" fontId="41" fillId="2" borderId="0" xfId="0" applyNumberFormat="1" applyFont="1" applyFill="1"/>
    <xf numFmtId="165" fontId="40" fillId="2" borderId="0" xfId="0" applyNumberFormat="1" applyFont="1" applyFill="1" applyBorder="1"/>
    <xf numFmtId="165" fontId="40" fillId="0" borderId="0" xfId="0" applyNumberFormat="1" applyFont="1" applyFill="1" applyBorder="1"/>
    <xf numFmtId="165" fontId="41" fillId="0" borderId="11" xfId="0" applyNumberFormat="1" applyFont="1" applyBorder="1" applyAlignment="1">
      <alignment horizontal="right" vertical="center"/>
    </xf>
    <xf numFmtId="167" fontId="41" fillId="2" borderId="0" xfId="0" applyNumberFormat="1" applyFont="1" applyFill="1" applyProtection="1">
      <protection hidden="1"/>
    </xf>
    <xf numFmtId="167" fontId="58" fillId="2" borderId="0" xfId="0" applyNumberFormat="1" applyFont="1" applyFill="1" applyProtection="1">
      <protection hidden="1"/>
    </xf>
    <xf numFmtId="167" fontId="58" fillId="0" borderId="0" xfId="0" applyNumberFormat="1" applyFont="1" applyFill="1" applyProtection="1">
      <protection hidden="1"/>
    </xf>
    <xf numFmtId="167" fontId="58" fillId="0" borderId="0" xfId="0" applyNumberFormat="1" applyFont="1" applyFill="1" applyBorder="1" applyProtection="1">
      <protection hidden="1"/>
    </xf>
    <xf numFmtId="0" fontId="50" fillId="7" borderId="10" xfId="22" applyFont="1" applyFill="1" applyBorder="1" applyAlignment="1">
      <alignment vertical="center"/>
    </xf>
    <xf numFmtId="0" fontId="41" fillId="2" borderId="32" xfId="22" applyFont="1" applyFill="1" applyBorder="1" applyAlignment="1">
      <alignment vertical="center"/>
    </xf>
    <xf numFmtId="167" fontId="41" fillId="2" borderId="32" xfId="0" applyNumberFormat="1" applyFont="1" applyFill="1" applyBorder="1" applyAlignment="1" applyProtection="1">
      <alignment horizontal="center" vertical="center"/>
      <protection hidden="1"/>
    </xf>
    <xf numFmtId="167" fontId="41" fillId="2" borderId="0" xfId="0" applyNumberFormat="1" applyFont="1" applyFill="1" applyBorder="1" applyAlignment="1">
      <alignment horizontal="center" vertical="center"/>
    </xf>
    <xf numFmtId="49" fontId="40" fillId="0" borderId="0" xfId="0" applyNumberFormat="1" applyFont="1" applyFill="1" applyBorder="1" applyAlignment="1">
      <alignment wrapText="1"/>
    </xf>
    <xf numFmtId="0" fontId="41" fillId="0" borderId="0" xfId="0" applyFont="1" applyFill="1" applyBorder="1" applyAlignment="1">
      <alignment horizontal="center" vertical="center" wrapText="1"/>
    </xf>
    <xf numFmtId="165" fontId="51" fillId="0" borderId="0" xfId="0" applyNumberFormat="1" applyFont="1" applyFill="1" applyBorder="1"/>
    <xf numFmtId="4" fontId="43" fillId="0" borderId="0" xfId="0" applyNumberFormat="1" applyFont="1" applyFill="1" applyBorder="1"/>
    <xf numFmtId="49" fontId="40" fillId="0" borderId="0" xfId="0" applyNumberFormat="1" applyFont="1" applyFill="1" applyBorder="1" applyAlignment="1">
      <alignment horizontal="left" wrapText="1" indent="2"/>
    </xf>
    <xf numFmtId="178" fontId="0" fillId="2" borderId="0" xfId="0" applyNumberFormat="1" applyFill="1"/>
    <xf numFmtId="178" fontId="35" fillId="11" borderId="47" xfId="0" applyNumberFormat="1" applyFont="1" applyFill="1" applyBorder="1" applyAlignment="1">
      <alignment horizontal="center" vertical="center" wrapText="1"/>
    </xf>
    <xf numFmtId="178" fontId="35" fillId="11" borderId="22" xfId="0" applyNumberFormat="1" applyFont="1" applyFill="1" applyBorder="1" applyAlignment="1">
      <alignment horizontal="center" vertical="center" wrapText="1"/>
    </xf>
    <xf numFmtId="178" fontId="35" fillId="11" borderId="5" xfId="0" applyNumberFormat="1" applyFont="1" applyFill="1" applyBorder="1" applyAlignment="1">
      <alignment horizontal="center" vertical="center" wrapText="1"/>
    </xf>
    <xf numFmtId="178" fontId="34" fillId="11" borderId="64" xfId="0" applyNumberFormat="1" applyFont="1" applyFill="1" applyBorder="1" applyAlignment="1">
      <alignment horizontal="center" vertical="center" wrapText="1"/>
    </xf>
    <xf numFmtId="178" fontId="34" fillId="11" borderId="65" xfId="0" applyNumberFormat="1" applyFont="1" applyFill="1" applyBorder="1" applyAlignment="1">
      <alignment horizontal="center" vertical="center" wrapText="1"/>
    </xf>
    <xf numFmtId="178" fontId="39" fillId="11" borderId="1" xfId="0" applyNumberFormat="1" applyFont="1" applyFill="1" applyBorder="1" applyAlignment="1">
      <alignment horizontal="center" vertical="center" wrapText="1"/>
    </xf>
    <xf numFmtId="178" fontId="39" fillId="11" borderId="3" xfId="0" applyNumberFormat="1" applyFont="1" applyFill="1" applyBorder="1" applyAlignment="1">
      <alignment horizontal="center" vertical="center" wrapText="1"/>
    </xf>
    <xf numFmtId="178" fontId="39" fillId="11" borderId="2" xfId="0" applyNumberFormat="1" applyFont="1" applyFill="1" applyBorder="1" applyAlignment="1">
      <alignment horizontal="center" vertical="center" wrapText="1"/>
    </xf>
    <xf numFmtId="178" fontId="39" fillId="11" borderId="48" xfId="0" applyNumberFormat="1" applyFont="1" applyFill="1" applyBorder="1" applyAlignment="1">
      <alignment horizontal="center" vertical="center" wrapText="1"/>
    </xf>
    <xf numFmtId="0" fontId="60" fillId="12" borderId="10" xfId="0" applyFont="1" applyFill="1" applyBorder="1" applyAlignment="1">
      <alignment horizontal="center" vertical="center" wrapText="1"/>
    </xf>
    <xf numFmtId="165" fontId="41" fillId="2" borderId="15" xfId="0" applyNumberFormat="1" applyFont="1" applyFill="1" applyBorder="1"/>
    <xf numFmtId="165" fontId="61" fillId="2" borderId="0" xfId="0" applyNumberFormat="1" applyFont="1" applyFill="1" applyBorder="1"/>
    <xf numFmtId="4" fontId="40" fillId="2" borderId="20" xfId="0" applyNumberFormat="1" applyFont="1" applyFill="1" applyBorder="1"/>
    <xf numFmtId="165" fontId="55" fillId="2" borderId="45" xfId="0" applyNumberFormat="1" applyFont="1" applyFill="1" applyBorder="1" applyAlignment="1">
      <alignment vertical="center"/>
    </xf>
    <xf numFmtId="4" fontId="55" fillId="2" borderId="20" xfId="0" applyNumberFormat="1" applyFont="1" applyFill="1" applyBorder="1" applyAlignment="1">
      <alignment vertical="center"/>
    </xf>
    <xf numFmtId="165" fontId="40" fillId="2" borderId="45" xfId="0" applyNumberFormat="1" applyFont="1" applyFill="1" applyBorder="1" applyAlignment="1">
      <alignment vertical="center"/>
    </xf>
    <xf numFmtId="4" fontId="40" fillId="2" borderId="20" xfId="0" applyNumberFormat="1" applyFont="1" applyFill="1" applyBorder="1" applyAlignment="1">
      <alignment vertical="center"/>
    </xf>
    <xf numFmtId="165" fontId="40" fillId="0" borderId="45" xfId="0" applyNumberFormat="1" applyFont="1" applyFill="1" applyBorder="1" applyAlignment="1">
      <alignment vertical="center"/>
    </xf>
    <xf numFmtId="165" fontId="41" fillId="2" borderId="45" xfId="0" applyNumberFormat="1" applyFont="1" applyFill="1" applyBorder="1" applyAlignment="1">
      <alignment vertical="center"/>
    </xf>
    <xf numFmtId="165" fontId="41" fillId="2" borderId="22" xfId="0" applyNumberFormat="1" applyFont="1" applyFill="1" applyBorder="1" applyAlignment="1">
      <alignment vertical="center"/>
    </xf>
    <xf numFmtId="2" fontId="41" fillId="2" borderId="36" xfId="0" applyNumberFormat="1" applyFont="1" applyFill="1" applyBorder="1" applyAlignment="1">
      <alignment vertical="center"/>
    </xf>
    <xf numFmtId="165" fontId="41" fillId="2" borderId="36" xfId="0" applyNumberFormat="1" applyFont="1" applyFill="1" applyBorder="1" applyAlignment="1">
      <alignment vertical="center"/>
    </xf>
    <xf numFmtId="165" fontId="40" fillId="6" borderId="9" xfId="0" applyNumberFormat="1" applyFont="1" applyFill="1" applyBorder="1" applyAlignment="1">
      <alignment vertical="center"/>
    </xf>
    <xf numFmtId="4" fontId="40" fillId="6" borderId="35" xfId="0" applyNumberFormat="1" applyFont="1" applyFill="1" applyBorder="1" applyAlignment="1">
      <alignment vertical="center"/>
    </xf>
    <xf numFmtId="165" fontId="41" fillId="2" borderId="44" xfId="0" applyNumberFormat="1" applyFont="1" applyFill="1" applyBorder="1" applyAlignment="1">
      <alignment vertical="center"/>
    </xf>
    <xf numFmtId="4" fontId="41" fillId="2" borderId="43" xfId="0" applyNumberFormat="1" applyFont="1" applyFill="1" applyBorder="1" applyAlignment="1">
      <alignment vertical="center"/>
    </xf>
    <xf numFmtId="4" fontId="41" fillId="2" borderId="20" xfId="0" applyNumberFormat="1" applyFont="1" applyFill="1" applyBorder="1" applyAlignment="1">
      <alignment vertical="center"/>
    </xf>
    <xf numFmtId="165" fontId="56" fillId="0" borderId="45" xfId="0" applyNumberFormat="1" applyFont="1" applyFill="1" applyBorder="1" applyAlignment="1">
      <alignment vertical="center"/>
    </xf>
    <xf numFmtId="4" fontId="56" fillId="0" borderId="20" xfId="0" applyNumberFormat="1" applyFont="1" applyFill="1" applyBorder="1" applyAlignment="1">
      <alignment vertical="center"/>
    </xf>
    <xf numFmtId="165" fontId="41" fillId="0" borderId="45" xfId="0" applyNumberFormat="1" applyFont="1" applyFill="1" applyBorder="1" applyAlignment="1">
      <alignment vertical="center"/>
    </xf>
    <xf numFmtId="4" fontId="41" fillId="0" borderId="20" xfId="0" applyNumberFormat="1" applyFont="1" applyFill="1" applyBorder="1" applyAlignment="1">
      <alignment vertical="center"/>
    </xf>
    <xf numFmtId="165" fontId="40" fillId="2" borderId="15" xfId="0" applyNumberFormat="1" applyFont="1" applyFill="1" applyBorder="1" applyAlignment="1">
      <alignment vertical="center"/>
    </xf>
    <xf numFmtId="4" fontId="40" fillId="2" borderId="30" xfId="0" applyNumberFormat="1" applyFont="1" applyFill="1" applyBorder="1" applyAlignment="1">
      <alignment vertical="center"/>
    </xf>
    <xf numFmtId="2" fontId="43" fillId="2" borderId="0" xfId="0" applyNumberFormat="1" applyFont="1" applyFill="1" applyBorder="1" applyAlignment="1">
      <alignment vertical="center" wrapText="1"/>
    </xf>
    <xf numFmtId="165" fontId="41" fillId="2" borderId="32" xfId="0" applyNumberFormat="1" applyFont="1" applyFill="1" applyBorder="1" applyAlignment="1">
      <alignment vertical="center"/>
    </xf>
    <xf numFmtId="4" fontId="41" fillId="2" borderId="0" xfId="0" applyNumberFormat="1" applyFont="1" applyFill="1" applyAlignment="1">
      <alignment vertical="center"/>
    </xf>
    <xf numFmtId="165" fontId="40" fillId="2" borderId="25" xfId="0" applyNumberFormat="1" applyFont="1" applyFill="1" applyBorder="1"/>
    <xf numFmtId="3" fontId="12" fillId="2" borderId="0" xfId="0" applyNumberFormat="1" applyFont="1" applyFill="1" applyProtection="1"/>
    <xf numFmtId="3" fontId="12" fillId="2" borderId="24" xfId="0" applyNumberFormat="1" applyFont="1" applyFill="1" applyBorder="1" applyProtection="1"/>
    <xf numFmtId="0" fontId="62" fillId="2" borderId="0" xfId="0" applyFont="1" applyFill="1" applyProtection="1"/>
    <xf numFmtId="0" fontId="12" fillId="2" borderId="0" xfId="0" applyFont="1" applyFill="1" applyProtection="1"/>
    <xf numFmtId="0" fontId="12" fillId="2" borderId="0" xfId="0" applyFont="1" applyFill="1" applyAlignment="1" applyProtection="1">
      <alignment horizontal="right"/>
    </xf>
    <xf numFmtId="0" fontId="12" fillId="2" borderId="24" xfId="0" applyFont="1" applyFill="1" applyBorder="1" applyAlignment="1" applyProtection="1">
      <alignment horizontal="right"/>
    </xf>
    <xf numFmtId="0" fontId="62" fillId="2" borderId="0" xfId="0" applyFont="1" applyFill="1" applyBorder="1" applyProtection="1"/>
    <xf numFmtId="3" fontId="12" fillId="2" borderId="37" xfId="0" applyNumberFormat="1" applyFont="1" applyFill="1" applyBorder="1" applyProtection="1"/>
    <xf numFmtId="177" fontId="12" fillId="2" borderId="0" xfId="0" applyNumberFormat="1" applyFont="1" applyFill="1" applyProtection="1"/>
    <xf numFmtId="168" fontId="12" fillId="2" borderId="0" xfId="0" applyNumberFormat="1" applyFont="1" applyFill="1" applyProtection="1"/>
    <xf numFmtId="168" fontId="12" fillId="2" borderId="24" xfId="0" applyNumberFormat="1" applyFont="1" applyFill="1" applyBorder="1" applyProtection="1"/>
    <xf numFmtId="0" fontId="64" fillId="0" borderId="0" xfId="0" applyFont="1" applyProtection="1"/>
    <xf numFmtId="0" fontId="64" fillId="2" borderId="0" xfId="0" applyFont="1" applyFill="1" applyAlignment="1" applyProtection="1">
      <alignment horizontal="left"/>
    </xf>
    <xf numFmtId="0" fontId="64" fillId="2" borderId="0" xfId="0" applyFont="1" applyFill="1" applyProtection="1"/>
    <xf numFmtId="4" fontId="40" fillId="8" borderId="51" xfId="0" applyNumberFormat="1" applyFont="1" applyFill="1" applyBorder="1"/>
    <xf numFmtId="4" fontId="40" fillId="8" borderId="16" xfId="0" applyNumberFormat="1" applyFont="1" applyFill="1" applyBorder="1"/>
    <xf numFmtId="4" fontId="40" fillId="8" borderId="55" xfId="0" applyNumberFormat="1" applyFont="1" applyFill="1" applyBorder="1"/>
    <xf numFmtId="17" fontId="10" fillId="2" borderId="0" xfId="22" applyNumberFormat="1" applyFont="1" applyFill="1" applyBorder="1"/>
    <xf numFmtId="179" fontId="21" fillId="2" borderId="24" xfId="0" applyNumberFormat="1" applyFont="1" applyFill="1" applyBorder="1" applyAlignment="1" applyProtection="1">
      <alignment horizontal="center"/>
    </xf>
    <xf numFmtId="179" fontId="0" fillId="2" borderId="24" xfId="0" applyNumberFormat="1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justify" vertical="justify" wrapText="1"/>
    </xf>
    <xf numFmtId="0" fontId="0" fillId="2" borderId="7" xfId="0" applyFill="1" applyBorder="1" applyAlignment="1" applyProtection="1">
      <alignment horizontal="justify" vertical="justify" wrapText="1"/>
    </xf>
    <xf numFmtId="0" fontId="0" fillId="2" borderId="8" xfId="0" applyFill="1" applyBorder="1" applyAlignment="1" applyProtection="1">
      <alignment horizontal="justify" vertical="justify" wrapText="1"/>
    </xf>
    <xf numFmtId="0" fontId="25" fillId="2" borderId="0" xfId="0" applyFont="1" applyFill="1" applyAlignment="1" applyProtection="1">
      <alignment horizontal="center"/>
    </xf>
    <xf numFmtId="0" fontId="12" fillId="2" borderId="0" xfId="0" applyFont="1" applyFill="1" applyAlignment="1" applyProtection="1">
      <alignment horizontal="left"/>
    </xf>
    <xf numFmtId="0" fontId="12" fillId="2" borderId="24" xfId="0" applyFont="1" applyFill="1" applyBorder="1" applyAlignment="1" applyProtection="1">
      <alignment horizontal="left"/>
    </xf>
    <xf numFmtId="0" fontId="60" fillId="12" borderId="10" xfId="0" applyFont="1" applyFill="1" applyBorder="1" applyAlignment="1">
      <alignment horizontal="center" vertical="center" wrapText="1"/>
    </xf>
    <xf numFmtId="0" fontId="60" fillId="12" borderId="34" xfId="0" applyFont="1" applyFill="1" applyBorder="1" applyAlignment="1">
      <alignment horizontal="center" vertical="center" wrapText="1"/>
    </xf>
    <xf numFmtId="0" fontId="36" fillId="12" borderId="44" xfId="0" applyFont="1" applyFill="1" applyBorder="1" applyAlignment="1">
      <alignment horizontal="center" vertical="center" textRotation="45" wrapText="1"/>
    </xf>
    <xf numFmtId="0" fontId="36" fillId="12" borderId="45" xfId="0" applyFont="1" applyFill="1" applyBorder="1" applyAlignment="1">
      <alignment horizontal="center" vertical="center" textRotation="45" wrapText="1"/>
    </xf>
    <xf numFmtId="0" fontId="36" fillId="12" borderId="15" xfId="0" applyFont="1" applyFill="1" applyBorder="1" applyAlignment="1">
      <alignment horizontal="center" vertical="center" textRotation="45" wrapText="1"/>
    </xf>
    <xf numFmtId="0" fontId="25" fillId="2" borderId="0" xfId="0" applyFont="1" applyFill="1" applyBorder="1" applyAlignment="1">
      <alignment horizontal="center"/>
    </xf>
    <xf numFmtId="0" fontId="36" fillId="12" borderId="31" xfId="0" applyFont="1" applyFill="1" applyBorder="1" applyAlignment="1">
      <alignment horizontal="center" vertical="center" wrapText="1"/>
    </xf>
    <xf numFmtId="0" fontId="36" fillId="12" borderId="32" xfId="0" applyFont="1" applyFill="1" applyBorder="1" applyAlignment="1">
      <alignment horizontal="center" vertical="center" wrapText="1"/>
    </xf>
    <xf numFmtId="0" fontId="36" fillId="12" borderId="29" xfId="0" applyFont="1" applyFill="1" applyBorder="1" applyAlignment="1">
      <alignment horizontal="center" vertical="center" wrapText="1"/>
    </xf>
    <xf numFmtId="0" fontId="36" fillId="12" borderId="33" xfId="0" applyFont="1" applyFill="1" applyBorder="1" applyAlignment="1">
      <alignment horizontal="center" vertical="center" wrapText="1"/>
    </xf>
    <xf numFmtId="0" fontId="60" fillId="12" borderId="35" xfId="0" applyFont="1" applyFill="1" applyBorder="1" applyAlignment="1">
      <alignment horizontal="center" vertical="center" wrapText="1"/>
    </xf>
    <xf numFmtId="0" fontId="40" fillId="5" borderId="38" xfId="22" applyFont="1" applyFill="1" applyBorder="1" applyAlignment="1">
      <alignment horizontal="center" vertical="center"/>
    </xf>
    <xf numFmtId="0" fontId="40" fillId="5" borderId="39" xfId="22" applyFont="1" applyFill="1" applyBorder="1" applyAlignment="1">
      <alignment horizontal="center" vertical="center"/>
    </xf>
    <xf numFmtId="167" fontId="44" fillId="5" borderId="14" xfId="0" applyNumberFormat="1" applyFont="1" applyFill="1" applyBorder="1" applyAlignment="1">
      <alignment horizontal="center" vertical="center"/>
    </xf>
    <xf numFmtId="167" fontId="44" fillId="5" borderId="14" xfId="0" applyNumberFormat="1" applyFont="1" applyFill="1" applyBorder="1" applyAlignment="1" applyProtection="1">
      <alignment horizontal="center" vertical="center"/>
      <protection hidden="1"/>
    </xf>
    <xf numFmtId="167" fontId="41" fillId="5" borderId="14" xfId="0" applyNumberFormat="1" applyFont="1" applyFill="1" applyBorder="1" applyAlignment="1" applyProtection="1">
      <alignment horizontal="center" vertical="center"/>
      <protection hidden="1"/>
    </xf>
    <xf numFmtId="167" fontId="25" fillId="2" borderId="0" xfId="0" applyNumberFormat="1" applyFont="1" applyFill="1" applyBorder="1" applyAlignment="1" applyProtection="1">
      <alignment horizontal="center"/>
      <protection hidden="1"/>
    </xf>
    <xf numFmtId="0" fontId="42" fillId="9" borderId="31" xfId="22" applyFont="1" applyFill="1" applyBorder="1" applyAlignment="1">
      <alignment horizontal="center" vertical="center"/>
    </xf>
    <xf numFmtId="0" fontId="42" fillId="9" borderId="29" xfId="22" applyFont="1" applyFill="1" applyBorder="1" applyAlignment="1">
      <alignment horizontal="center" vertical="center"/>
    </xf>
    <xf numFmtId="167" fontId="46" fillId="5" borderId="14" xfId="0" applyNumberFormat="1" applyFont="1" applyFill="1" applyBorder="1" applyAlignment="1">
      <alignment horizontal="center" vertical="center"/>
    </xf>
    <xf numFmtId="0" fontId="26" fillId="2" borderId="33" xfId="22" applyFont="1" applyFill="1" applyBorder="1" applyAlignment="1">
      <alignment horizontal="center"/>
    </xf>
    <xf numFmtId="167" fontId="46" fillId="5" borderId="14" xfId="0" applyNumberFormat="1" applyFont="1" applyFill="1" applyBorder="1" applyAlignment="1" applyProtection="1">
      <alignment horizontal="center" vertical="center"/>
      <protection hidden="1"/>
    </xf>
    <xf numFmtId="0" fontId="41" fillId="2" borderId="0" xfId="0" applyFont="1" applyFill="1" applyAlignment="1">
      <alignment horizontal="center"/>
    </xf>
    <xf numFmtId="0" fontId="40" fillId="8" borderId="38" xfId="0" applyFont="1" applyFill="1" applyBorder="1" applyAlignment="1">
      <alignment horizontal="center" vertical="center"/>
    </xf>
    <xf numFmtId="0" fontId="40" fillId="8" borderId="39" xfId="0" applyFont="1" applyFill="1" applyBorder="1" applyAlignment="1">
      <alignment horizontal="center" vertical="center"/>
    </xf>
    <xf numFmtId="0" fontId="51" fillId="2" borderId="33" xfId="22" applyFont="1" applyFill="1" applyBorder="1" applyAlignment="1">
      <alignment horizontal="center"/>
    </xf>
    <xf numFmtId="2" fontId="42" fillId="10" borderId="27" xfId="0" applyNumberFormat="1" applyFont="1" applyFill="1" applyBorder="1" applyAlignment="1">
      <alignment horizontal="center" vertical="center"/>
    </xf>
    <xf numFmtId="2" fontId="42" fillId="10" borderId="28" xfId="0" applyNumberFormat="1" applyFont="1" applyFill="1" applyBorder="1" applyAlignment="1">
      <alignment horizontal="center" vertical="center"/>
    </xf>
    <xf numFmtId="167" fontId="46" fillId="8" borderId="14" xfId="0" applyNumberFormat="1" applyFont="1" applyFill="1" applyBorder="1" applyAlignment="1" applyProtection="1">
      <alignment horizontal="center" vertical="center"/>
      <protection hidden="1"/>
    </xf>
    <xf numFmtId="167" fontId="46" fillId="8" borderId="14" xfId="0" applyNumberFormat="1" applyFont="1" applyFill="1" applyBorder="1" applyAlignment="1">
      <alignment horizontal="center" vertical="center"/>
    </xf>
    <xf numFmtId="167" fontId="54" fillId="8" borderId="14" xfId="0" applyNumberFormat="1" applyFont="1" applyFill="1" applyBorder="1" applyAlignment="1">
      <alignment horizontal="center" vertical="center"/>
    </xf>
    <xf numFmtId="0" fontId="40" fillId="6" borderId="40" xfId="0" applyFont="1" applyFill="1" applyBorder="1" applyAlignment="1">
      <alignment horizontal="center" vertical="center"/>
    </xf>
    <xf numFmtId="167" fontId="41" fillId="6" borderId="14" xfId="0" applyNumberFormat="1" applyFont="1" applyFill="1" applyBorder="1" applyAlignment="1">
      <alignment horizontal="center" vertical="center"/>
    </xf>
    <xf numFmtId="167" fontId="59" fillId="6" borderId="14" xfId="0" applyNumberFormat="1" applyFont="1" applyFill="1" applyBorder="1" applyAlignment="1">
      <alignment horizontal="center" vertical="center"/>
    </xf>
    <xf numFmtId="2" fontId="42" fillId="7" borderId="31" xfId="0" applyNumberFormat="1" applyFont="1" applyFill="1" applyBorder="1" applyAlignment="1">
      <alignment horizontal="center" vertical="center"/>
    </xf>
    <xf numFmtId="2" fontId="42" fillId="7" borderId="29" xfId="0" applyNumberFormat="1" applyFont="1" applyFill="1" applyBorder="1" applyAlignment="1">
      <alignment horizontal="center" vertical="center"/>
    </xf>
    <xf numFmtId="0" fontId="41" fillId="2" borderId="0" xfId="0" applyFont="1" applyFill="1" applyBorder="1" applyAlignment="1">
      <alignment horizontal="center"/>
    </xf>
    <xf numFmtId="167" fontId="41" fillId="6" borderId="14" xfId="0" applyNumberFormat="1" applyFont="1" applyFill="1" applyBorder="1" applyAlignment="1" applyProtection="1">
      <alignment horizontal="center" vertical="center"/>
      <protection hidden="1"/>
    </xf>
    <xf numFmtId="167" fontId="41" fillId="2" borderId="0" xfId="0" applyNumberFormat="1" applyFont="1" applyFill="1" applyBorder="1" applyAlignment="1" applyProtection="1">
      <alignment horizontal="center" vertical="center"/>
      <protection hidden="1"/>
    </xf>
    <xf numFmtId="0" fontId="40" fillId="0" borderId="0" xfId="0" applyFont="1" applyFill="1" applyBorder="1" applyAlignment="1">
      <alignment horizontal="center" wrapText="1"/>
    </xf>
    <xf numFmtId="0" fontId="41" fillId="0" borderId="0" xfId="0" applyFont="1" applyFill="1" applyBorder="1"/>
    <xf numFmtId="164" fontId="41" fillId="0" borderId="0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textRotation="45"/>
    </xf>
    <xf numFmtId="0" fontId="23" fillId="0" borderId="0" xfId="0" applyFont="1" applyFill="1" applyAlignment="1">
      <alignment horizontal="center" vertical="center" textRotation="45"/>
    </xf>
    <xf numFmtId="0" fontId="23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6" fontId="23" fillId="0" borderId="0" xfId="0" applyNumberFormat="1" applyFont="1" applyFill="1" applyAlignment="1">
      <alignment horizontal="center" vertical="center"/>
    </xf>
  </cellXfs>
  <cellStyles count="37">
    <cellStyle name="1 indent" xfId="1"/>
    <cellStyle name="2 indents" xfId="2"/>
    <cellStyle name="3 indents" xfId="3"/>
    <cellStyle name="4 indents" xfId="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1" xfId="34"/>
    <cellStyle name="Normal 12" xfId="35"/>
    <cellStyle name="Normal 2" xfId="22"/>
    <cellStyle name="Normal 2 2" xfId="36"/>
    <cellStyle name="Normal 3" xfId="26"/>
    <cellStyle name="Normal 4" xfId="27"/>
    <cellStyle name="Normal 5" xfId="28"/>
    <cellStyle name="Normal 6" xfId="29"/>
    <cellStyle name="Normal 7" xfId="30"/>
    <cellStyle name="Normal 8" xfId="31"/>
    <cellStyle name="Normal 9" xfId="32"/>
    <cellStyle name="Obično_KnjigaZIKS i Min pomorstva i saobracaja" xfId="23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910000"/>
      <color rgb="FF820000"/>
      <color rgb="FF5A0000"/>
      <color rgb="FF640000"/>
      <color rgb="FF6E0000"/>
      <color rgb="FF730000"/>
      <color rgb="FF780000"/>
      <color rgb="FF7D0000"/>
      <color rgb="FF7E0000"/>
      <color rgb="FF323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4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5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561486</xdr:colOff>
      <xdr:row>14</xdr:row>
      <xdr:rowOff>75221</xdr:rowOff>
    </xdr:from>
    <xdr:to>
      <xdr:col>8</xdr:col>
      <xdr:colOff>419099</xdr:colOff>
      <xdr:row>38</xdr:row>
      <xdr:rowOff>42210</xdr:rowOff>
    </xdr:to>
    <xdr:pic>
      <xdr:nvPicPr>
        <xdr:cNvPr id="2" name="Picture 1" descr="Crna Gora_map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486" y="2580296"/>
          <a:ext cx="4105763" cy="4108123"/>
        </a:xfrm>
        <a:prstGeom prst="rect">
          <a:avLst/>
        </a:prstGeom>
      </xdr:spPr>
    </xdr:pic>
    <xdr:clientData/>
  </xdr:twoCellAnchor>
  <xdr:twoCellAnchor editAs="oneCell">
    <xdr:from>
      <xdr:col>9</xdr:col>
      <xdr:colOff>528272</xdr:colOff>
      <xdr:row>1</xdr:row>
      <xdr:rowOff>28566</xdr:rowOff>
    </xdr:from>
    <xdr:to>
      <xdr:col>11</xdr:col>
      <xdr:colOff>95250</xdr:colOff>
      <xdr:row>5</xdr:row>
      <xdr:rowOff>105508</xdr:rowOff>
    </xdr:to>
    <xdr:pic>
      <xdr:nvPicPr>
        <xdr:cNvPr id="4" name="Picture 3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05072" y="28566"/>
          <a:ext cx="786178" cy="90561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5</xdr:col>
          <xdr:colOff>0</xdr:colOff>
          <xdr:row>4</xdr:row>
          <xdr:rowOff>123825</xdr:rowOff>
        </xdr:to>
        <xdr:sp macro="" textlink="">
          <xdr:nvSpPr>
            <xdr:cNvPr id="43010" name="List Box 2" hidden="1">
              <a:extLst>
                <a:ext uri="{63B3BB69-23CF-44E3-9099-C40C66FF867C}">
                  <a14:compatExt spid="_x0000_s43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85725</xdr:rowOff>
    </xdr:from>
    <xdr:to>
      <xdr:col>7</xdr:col>
      <xdr:colOff>167053</xdr:colOff>
      <xdr:row>7</xdr:row>
      <xdr:rowOff>19792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20050" y="247650"/>
          <a:ext cx="786178" cy="90561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19050</xdr:rowOff>
        </xdr:from>
        <xdr:to>
          <xdr:col>3</xdr:col>
          <xdr:colOff>666750</xdr:colOff>
          <xdr:row>1</xdr:row>
          <xdr:rowOff>142875</xdr:rowOff>
        </xdr:to>
        <xdr:sp macro="" textlink="">
          <xdr:nvSpPr>
            <xdr:cNvPr id="70657" name="List Box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0</xdr:row>
      <xdr:rowOff>104775</xdr:rowOff>
    </xdr:from>
    <xdr:to>
      <xdr:col>10</xdr:col>
      <xdr:colOff>264684</xdr:colOff>
      <xdr:row>5</xdr:row>
      <xdr:rowOff>143617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53600" y="104775"/>
          <a:ext cx="786178" cy="90561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19050</xdr:rowOff>
        </xdr:from>
        <xdr:to>
          <xdr:col>2</xdr:col>
          <xdr:colOff>1228725</xdr:colOff>
          <xdr:row>1</xdr:row>
          <xdr:rowOff>142875</xdr:rowOff>
        </xdr:to>
        <xdr:sp macro="" textlink="">
          <xdr:nvSpPr>
            <xdr:cNvPr id="37896" name="List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19050</xdr:rowOff>
        </xdr:from>
        <xdr:to>
          <xdr:col>2</xdr:col>
          <xdr:colOff>1247775</xdr:colOff>
          <xdr:row>1</xdr:row>
          <xdr:rowOff>142875</xdr:rowOff>
        </xdr:to>
        <xdr:sp macro="" textlink="">
          <xdr:nvSpPr>
            <xdr:cNvPr id="39938" name="List Box 2" hidden="1">
              <a:extLst>
                <a:ext uri="{63B3BB69-23CF-44E3-9099-C40C66FF867C}">
                  <a14:compatExt spid="_x0000_s39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2</xdr:col>
          <xdr:colOff>1219200</xdr:colOff>
          <xdr:row>1</xdr:row>
          <xdr:rowOff>133350</xdr:rowOff>
        </xdr:to>
        <xdr:sp macro="" textlink="">
          <xdr:nvSpPr>
            <xdr:cNvPr id="41986" name="List Box 2" hidden="1">
              <a:extLst>
                <a:ext uri="{63B3BB69-23CF-44E3-9099-C40C66FF867C}">
                  <a14:compatExt spid="_x0000_s41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7" Type="http://schemas.openxmlformats.org/officeDocument/2006/relationships/ctrlProp" Target="../ctrlProps/ctrlProp5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AI100"/>
  <sheetViews>
    <sheetView zoomScale="85" zoomScaleNormal="85" zoomScaleSheetLayoutView="100" workbookViewId="0">
      <selection activeCell="P41" sqref="P41"/>
    </sheetView>
  </sheetViews>
  <sheetFormatPr defaultColWidth="9.140625" defaultRowHeight="12.75"/>
  <cols>
    <col min="1" max="4" width="9.140625" style="49"/>
    <col min="5" max="5" width="8.85546875" style="49" customWidth="1"/>
    <col min="6" max="11" width="9.140625" style="49"/>
    <col min="12" max="12" width="8.5703125" style="49" customWidth="1"/>
    <col min="13" max="13" width="12" style="49" customWidth="1"/>
    <col min="14" max="14" width="9.140625" style="49"/>
    <col min="15" max="15" width="12.85546875" style="49" customWidth="1"/>
    <col min="16" max="16384" width="9.140625" style="49"/>
  </cols>
  <sheetData>
    <row r="1" spans="1:35" ht="12.75" customHeight="1">
      <c r="A1" s="48"/>
      <c r="B1" s="48"/>
      <c r="D1" s="50"/>
      <c r="E1" s="50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</row>
    <row r="2" spans="1:35" ht="12.75" customHeight="1">
      <c r="A2" s="48"/>
      <c r="B2" s="51"/>
      <c r="C2" s="50"/>
      <c r="D2" s="50"/>
      <c r="E2" s="50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</row>
    <row r="3" spans="1:35" ht="27" customHeight="1">
      <c r="A3" s="48"/>
      <c r="B3" s="416" t="str">
        <f>IF(MasterSheet!$A$1=1,MasterSheet!B30,MasterSheet!B31)</f>
        <v>Napomena: Informacija je urađena je na engleskom i crnogorskom jeziku</v>
      </c>
      <c r="C3" s="417"/>
      <c r="D3" s="417"/>
      <c r="E3" s="418"/>
      <c r="G3" s="48"/>
      <c r="H3" s="51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</row>
    <row r="4" spans="1:35">
      <c r="A4" s="48"/>
      <c r="B4" s="48"/>
      <c r="C4" s="50"/>
      <c r="D4" s="50"/>
      <c r="E4" s="50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</row>
    <row r="5" spans="1:3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</row>
    <row r="6" spans="1:3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</row>
    <row r="7" spans="1:3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</row>
    <row r="8" spans="1:35" ht="15">
      <c r="A8" s="48"/>
      <c r="B8" s="48"/>
      <c r="C8" s="48"/>
      <c r="D8" s="48"/>
      <c r="E8" s="48"/>
      <c r="F8" s="48"/>
      <c r="G8" s="48"/>
      <c r="H8" s="48"/>
      <c r="I8" s="48"/>
      <c r="J8" s="419" t="str">
        <f>IF(MasterSheet!$A$1 = 1, MasterSheet!C5,MasterSheet!B5)</f>
        <v>CRNA GORA</v>
      </c>
      <c r="K8" s="419"/>
      <c r="L8" s="419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</row>
    <row r="9" spans="1:35" ht="15">
      <c r="A9" s="48"/>
      <c r="B9" s="48"/>
      <c r="C9" s="48"/>
      <c r="D9" s="48"/>
      <c r="E9" s="48"/>
      <c r="F9" s="48"/>
      <c r="G9" s="48"/>
      <c r="H9" s="48"/>
      <c r="I9" s="419" t="str">
        <f>IF(MasterSheet!$A$1 = 1, MasterSheet!C6,MasterSheet!B6)</f>
        <v>MINISTARSTVO FINANSIJA</v>
      </c>
      <c r="J9" s="419"/>
      <c r="K9" s="419"/>
      <c r="L9" s="419"/>
      <c r="M9" s="419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</row>
    <row r="10" spans="1:3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</row>
    <row r="11" spans="1:3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</row>
    <row r="12" spans="1:3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</row>
    <row r="13" spans="1:3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</row>
    <row r="14" spans="1:3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</row>
    <row r="15" spans="1:3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</row>
    <row r="16" spans="1:3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</row>
    <row r="17" spans="1:3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</row>
    <row r="18" spans="1:35" ht="14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20" t="str">
        <f>IF(MasterSheet!$A$1=1, MasterSheet!C8,MasterSheet!B8)</f>
        <v>Površina (km²)</v>
      </c>
      <c r="L18" s="420"/>
      <c r="M18" s="420"/>
      <c r="N18" s="420"/>
      <c r="O18" s="396">
        <v>13812</v>
      </c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</row>
    <row r="19" spans="1:35" ht="14.2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21" t="str">
        <f>IF(MasterSheet!$A$1=1, MasterSheet!C9,MasterSheet!B9)</f>
        <v>Broj stanovnika (Popis 2011)</v>
      </c>
      <c r="L19" s="421"/>
      <c r="M19" s="421"/>
      <c r="N19" s="421"/>
      <c r="O19" s="397">
        <v>625266</v>
      </c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</row>
    <row r="20" spans="1:35" ht="14.2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398"/>
      <c r="L20" s="398"/>
      <c r="M20" s="398"/>
      <c r="N20" s="398"/>
      <c r="O20" s="399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</row>
    <row r="21" spans="1:35" ht="14.2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20" t="str">
        <f>IF(MasterSheet!$A$1=1, MasterSheet!C10,MasterSheet!B10)</f>
        <v>Glavni grad</v>
      </c>
      <c r="L21" s="420"/>
      <c r="M21" s="420"/>
      <c r="N21" s="420"/>
      <c r="O21" s="400" t="s">
        <v>219</v>
      </c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</row>
    <row r="22" spans="1:35" ht="14.2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21" t="str">
        <f>IF(MasterSheet!$A$1=1, MasterSheet!C11,MasterSheet!B11)</f>
        <v>Prijestonica</v>
      </c>
      <c r="L22" s="421"/>
      <c r="M22" s="421"/>
      <c r="N22" s="421"/>
      <c r="O22" s="401" t="s">
        <v>220</v>
      </c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</row>
    <row r="23" spans="1:35" ht="14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398"/>
      <c r="L23" s="398"/>
      <c r="M23" s="398"/>
      <c r="N23" s="398"/>
      <c r="O23" s="399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</row>
    <row r="24" spans="1:35" ht="1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21" t="str">
        <f>IF(MasterSheet!$A$1=1, MasterSheet!C12,MasterSheet!B12)</f>
        <v>Valuta</v>
      </c>
      <c r="L24" s="421"/>
      <c r="M24" s="421"/>
      <c r="N24" s="421"/>
      <c r="O24" s="400" t="s">
        <v>403</v>
      </c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</row>
    <row r="25" spans="1:35" ht="14.2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398"/>
      <c r="L25" s="402"/>
      <c r="M25" s="402"/>
      <c r="N25" s="402"/>
      <c r="O25" s="403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</row>
    <row r="26" spans="1:35" ht="14.2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20" t="str">
        <f>IF(MasterSheet!$A$1=1, MasterSheet!C13,MasterSheet!B13)</f>
        <v>BDP (mil. €)*</v>
      </c>
      <c r="L26" s="420"/>
      <c r="M26" s="420"/>
      <c r="N26" s="420"/>
      <c r="O26" s="404">
        <f>+'Public expenditure_int'!V9</f>
        <v>3625700000</v>
      </c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</row>
    <row r="27" spans="1:35" ht="14.2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20" t="str">
        <f>IF(MasterSheet!$A$1=1, MasterSheet!C14,MasterSheet!B14)</f>
        <v>BDP per capita (€)*</v>
      </c>
      <c r="L27" s="420"/>
      <c r="M27" s="420"/>
      <c r="N27" s="420"/>
      <c r="O27" s="396">
        <f>O26/O19</f>
        <v>5798.6520936689349</v>
      </c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</row>
    <row r="28" spans="1:35" ht="14.2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20" t="str">
        <f>IF(MasterSheet!$A$1=1, MasterSheet!C15,MasterSheet!B15)</f>
        <v xml:space="preserve">   Inflacija (%)</v>
      </c>
      <c r="L28" s="420"/>
      <c r="M28" s="420"/>
      <c r="N28" s="420"/>
      <c r="O28" s="405">
        <v>1.5</v>
      </c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</row>
    <row r="29" spans="1:35" ht="14.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21" t="str">
        <f>IF(MasterSheet!$A$1=1, MasterSheet!C17,MasterSheet!B17)</f>
        <v xml:space="preserve">   Javna potrošnja (% BDP)</v>
      </c>
      <c r="L29" s="421"/>
      <c r="M29" s="421"/>
      <c r="N29" s="421"/>
      <c r="O29" s="406">
        <f>+'Public expenditure_int'!W33</f>
        <v>46.052502318342839</v>
      </c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</row>
    <row r="30" spans="1:35" ht="14.2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07"/>
      <c r="L30" s="408"/>
      <c r="M30" s="409"/>
      <c r="N30" s="409"/>
      <c r="O30" s="396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</row>
    <row r="31" spans="1:35" ht="14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20" t="str">
        <f>IF(MasterSheet!$A$1=1, MasterSheet!C18,MasterSheet!B18)</f>
        <v>Prosječna neto zarada (€)</v>
      </c>
      <c r="L31" s="420"/>
      <c r="M31" s="420"/>
      <c r="N31" s="420"/>
      <c r="O31" s="396">
        <v>486</v>
      </c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</row>
    <row r="32" spans="1:35" ht="14.2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21" t="str">
        <f>IF(MasterSheet!$A$1=1, MasterSheet!C19,MasterSheet!B19)</f>
        <v>Stopa nezaposlenosti (%)</v>
      </c>
      <c r="L32" s="421"/>
      <c r="M32" s="421"/>
      <c r="N32" s="421"/>
      <c r="O32" s="406">
        <v>14.9</v>
      </c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</row>
    <row r="33" spans="1:3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52" t="str">
        <f>IF(MasterSheet!$A$1=1, MasterSheet!C21,MasterSheet!B21)</f>
        <v>Izvor: ZZZ, Monstat, Ministarstvo finansija</v>
      </c>
      <c r="L33" s="48"/>
      <c r="M33" s="48"/>
      <c r="N33" s="48"/>
      <c r="O33" s="53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</row>
    <row r="34" spans="1:3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54" t="str">
        <f>IF(MasterSheet!$A$1=1, MasterSheet!B25,MasterSheet!B24)</f>
        <v>*podaci su procjena Ministarstva finansija</v>
      </c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</row>
    <row r="35" spans="1:3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 t="str">
        <f>IF(MasterSheet!$A$1=1,MasterSheet!C22,MasterSheet!B22)</f>
        <v>Ažurirano:</v>
      </c>
      <c r="L39" s="414">
        <v>41329</v>
      </c>
      <c r="M39" s="415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</row>
    <row r="41" spans="1:3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53" t="s">
        <v>402</v>
      </c>
      <c r="L41" s="48"/>
      <c r="M41" s="110" t="s">
        <v>401</v>
      </c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</row>
    <row r="45" spans="1:3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</row>
    <row r="47" spans="1:3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</row>
    <row r="48" spans="1:3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</row>
    <row r="49" spans="1:3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</row>
    <row r="50" spans="1:3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</row>
    <row r="51" spans="1:3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</row>
    <row r="52" spans="1:35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</row>
    <row r="53" spans="1:3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</row>
    <row r="54" spans="1:3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</row>
    <row r="55" spans="1:3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</row>
    <row r="56" spans="1:35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</row>
    <row r="57" spans="1:3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</row>
    <row r="58" spans="1:3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</row>
    <row r="59" spans="1:35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1:35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1:35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1:35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</row>
    <row r="68" spans="1:35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</row>
    <row r="69" spans="1:35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</row>
    <row r="70" spans="1:35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</row>
    <row r="71" spans="1:35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</row>
    <row r="72" spans="1:35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</row>
    <row r="73" spans="1:35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</row>
    <row r="74" spans="1:35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</row>
    <row r="75" spans="1:35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</row>
    <row r="76" spans="1:35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</row>
    <row r="77" spans="1:35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</row>
    <row r="78" spans="1:35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</row>
    <row r="79" spans="1:35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</row>
    <row r="80" spans="1:3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</row>
    <row r="81" spans="1:3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</row>
    <row r="82" spans="1:3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</row>
    <row r="83" spans="1:3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</row>
    <row r="84" spans="1:3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</row>
    <row r="85" spans="1:3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</row>
    <row r="86" spans="1:3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</row>
    <row r="87" spans="1:3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</row>
    <row r="88" spans="1:3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</row>
    <row r="89" spans="1:3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</row>
    <row r="90" spans="1:3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</row>
    <row r="91" spans="1:3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</row>
    <row r="92" spans="1:3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</row>
    <row r="93" spans="1:3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</row>
    <row r="94" spans="1:3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</row>
    <row r="95" spans="1:3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</row>
    <row r="96" spans="1:3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</row>
    <row r="97" spans="1:3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</row>
    <row r="98" spans="1:3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</row>
    <row r="99" spans="1:3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</row>
    <row r="100" spans="1:3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</row>
  </sheetData>
  <sheetProtection formatCells="0" formatColumns="0" formatRows="0" insertHyperlinks="0" sort="0" autoFilter="0"/>
  <mergeCells count="15">
    <mergeCell ref="L39:M39"/>
    <mergeCell ref="B3:E3"/>
    <mergeCell ref="J8:L8"/>
    <mergeCell ref="I9:M9"/>
    <mergeCell ref="K31:N31"/>
    <mergeCell ref="K32:N32"/>
    <mergeCell ref="K26:N26"/>
    <mergeCell ref="K18:N18"/>
    <mergeCell ref="K19:N19"/>
    <mergeCell ref="K27:N27"/>
    <mergeCell ref="K21:N21"/>
    <mergeCell ref="K22:N22"/>
    <mergeCell ref="K24:N24"/>
    <mergeCell ref="K29:N29"/>
    <mergeCell ref="K28:N28"/>
  </mergeCells>
  <pageMargins left="0.70866141732283472" right="0.70866141732283472" top="0.74803149606299213" bottom="0.74803149606299213" header="0.31496062992125984" footer="0.31496062992125984"/>
  <pageSetup paperSize="9" scale="120" orientation="portrait" r:id="rId1"/>
  <rowBreaks count="1" manualBreakCount="1">
    <brk id="78" max="16383" man="1"/>
  </rowBreaks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10" r:id="rId4" name="List Box 2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99"/>
  <sheetViews>
    <sheetView tabSelected="1" zoomScale="80" zoomScaleNormal="80" zoomScaleSheetLayoutView="115" workbookViewId="0">
      <selection activeCell="J42" sqref="J42"/>
    </sheetView>
  </sheetViews>
  <sheetFormatPr defaultRowHeight="12.75"/>
  <cols>
    <col min="1" max="3" width="9" customWidth="1"/>
    <col min="4" max="4" width="25.85546875" customWidth="1"/>
    <col min="5" max="5" width="40.28515625" customWidth="1"/>
    <col min="6" max="10" width="9.28515625" customWidth="1"/>
    <col min="11" max="11" width="11" customWidth="1"/>
    <col min="12" max="15" width="9.28515625" customWidth="1"/>
    <col min="22" max="37" width="9.140625" style="13"/>
  </cols>
  <sheetData>
    <row r="1" spans="1:2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5">
      <c r="A8" s="13"/>
      <c r="B8" s="13"/>
      <c r="C8" s="13"/>
      <c r="D8" s="13"/>
      <c r="E8" s="13"/>
      <c r="F8" s="13"/>
      <c r="G8" s="13"/>
      <c r="H8" s="13"/>
      <c r="I8" s="16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5">
      <c r="A9" s="13"/>
      <c r="B9" s="13"/>
      <c r="C9" s="13"/>
      <c r="D9" s="13"/>
      <c r="E9" s="13"/>
      <c r="F9" s="427" t="str">
        <f>IF(MasterSheet!$A$1 = 1, MasterSheet!C5,MasterSheet!B5)</f>
        <v>CRNA GORA</v>
      </c>
      <c r="G9" s="427"/>
      <c r="H9" s="427"/>
      <c r="I9" s="41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5">
      <c r="A10" s="13"/>
      <c r="B10" s="13"/>
      <c r="C10" s="13"/>
      <c r="D10" s="13"/>
      <c r="E10" s="13"/>
      <c r="F10" s="427" t="str">
        <f>IF(MasterSheet!$A$1 = 1, MasterSheet!C6,MasterSheet!B6)</f>
        <v>MINISTARSTVO FINANSIJA</v>
      </c>
      <c r="G10" s="427"/>
      <c r="H10" s="427"/>
      <c r="I10" s="41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3.5" thickBot="1">
      <c r="A14" s="13"/>
      <c r="B14" s="13"/>
      <c r="C14" s="17"/>
      <c r="D14" s="17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16.5" customHeight="1" thickTop="1" thickBot="1">
      <c r="A15" s="13"/>
      <c r="B15" s="13"/>
      <c r="C15" s="13"/>
      <c r="D15" s="428" t="str">
        <f>IF(MasterSheet!$A$1=1,MasterSheet!D40,MasterSheet!B40)</f>
        <v>Makroekonomski i fiskalni okvir  (u % BDP-a)</v>
      </c>
      <c r="E15" s="429"/>
      <c r="F15" s="422" t="str">
        <f>IF(MasterSheet!$A$1=1,MasterSheet!F42,MasterSheet!F40)</f>
        <v>Ostvarenje</v>
      </c>
      <c r="G15" s="423"/>
      <c r="H15" s="423"/>
      <c r="I15" s="423"/>
      <c r="J15" s="432"/>
      <c r="K15" s="368" t="str">
        <f>IF(MasterSheet!$A$1=1,MasterSheet!I42,MasterSheet!I40)</f>
        <v>Procjena</v>
      </c>
      <c r="L15" s="422" t="str">
        <f>IF(MasterSheet!$A$1=1,MasterSheet!J42,MasterSheet!J40)</f>
        <v>Osnovni scenario</v>
      </c>
      <c r="M15" s="423"/>
      <c r="N15" s="422" t="str">
        <f>IF(MasterSheet!$A$1=1,MasterSheet!M42,MasterSheet!M40)</f>
        <v>Scenario nižeg rasta</v>
      </c>
      <c r="O15" s="423"/>
      <c r="P15" s="13"/>
      <c r="Q15" s="13"/>
      <c r="R15" s="13"/>
      <c r="S15" s="13"/>
      <c r="T15" s="13"/>
      <c r="U15" s="13"/>
    </row>
    <row r="16" spans="1:21" ht="16.5" thickTop="1" thickBot="1">
      <c r="A16" s="13"/>
      <c r="B16" s="13"/>
      <c r="C16" s="13"/>
      <c r="D16" s="430"/>
      <c r="E16" s="431"/>
      <c r="F16" s="104" t="s">
        <v>225</v>
      </c>
      <c r="G16" s="105" t="s">
        <v>226</v>
      </c>
      <c r="H16" s="106" t="s">
        <v>227</v>
      </c>
      <c r="I16" s="107" t="s">
        <v>228</v>
      </c>
      <c r="J16" s="107" t="s">
        <v>400</v>
      </c>
      <c r="K16" s="107">
        <v>2013</v>
      </c>
      <c r="L16" s="107">
        <v>2014</v>
      </c>
      <c r="M16" s="107">
        <v>2015</v>
      </c>
      <c r="N16" s="107">
        <v>2014</v>
      </c>
      <c r="O16" s="107">
        <v>2015</v>
      </c>
      <c r="P16" s="13"/>
      <c r="Q16" s="13"/>
      <c r="R16" s="13"/>
      <c r="S16" s="13"/>
      <c r="T16" s="13"/>
      <c r="U16" s="13"/>
    </row>
    <row r="17" spans="1:21" ht="15.75" thickTop="1">
      <c r="A17" s="13"/>
      <c r="B17" s="13"/>
      <c r="C17" s="13"/>
      <c r="D17" s="424" t="str">
        <f>IF(MasterSheet!$A$1=1,MasterSheet!D42,MasterSheet!B42)</f>
        <v>Makroekonomski pokazatelji</v>
      </c>
      <c r="E17" s="99" t="str">
        <f>IF(MasterSheet!$A$1=1,MasterSheet!E42,MasterSheet!C42)</f>
        <v>Nominalni rast BDP-a</v>
      </c>
      <c r="F17" s="84">
        <v>15.1</v>
      </c>
      <c r="G17" s="85">
        <v>-3.4</v>
      </c>
      <c r="H17" s="85">
        <v>4.0999999999999996</v>
      </c>
      <c r="I17" s="86">
        <v>4.2</v>
      </c>
      <c r="J17" s="86">
        <v>-2.6</v>
      </c>
      <c r="K17" s="86">
        <v>5.2</v>
      </c>
      <c r="L17" s="362">
        <v>6.2</v>
      </c>
      <c r="M17" s="363">
        <v>6.1</v>
      </c>
      <c r="N17" s="362">
        <v>3.1</v>
      </c>
      <c r="O17" s="363">
        <v>3.5</v>
      </c>
      <c r="P17" s="358"/>
      <c r="Q17" s="13"/>
      <c r="R17" s="13"/>
      <c r="S17" s="13"/>
      <c r="T17" s="13"/>
      <c r="U17" s="13"/>
    </row>
    <row r="18" spans="1:21" ht="15">
      <c r="A18" s="13"/>
      <c r="B18" s="13"/>
      <c r="C18" s="13"/>
      <c r="D18" s="425"/>
      <c r="E18" s="100" t="str">
        <f>IF(MasterSheet!$A$1=1,MasterSheet!E43,MasterSheet!C43)</f>
        <v>Realni rast BDP-a</v>
      </c>
      <c r="F18" s="87">
        <v>6.9</v>
      </c>
      <c r="G18" s="88">
        <v>-5.7</v>
      </c>
      <c r="H18" s="88">
        <v>2.5</v>
      </c>
      <c r="I18" s="89">
        <v>3.2</v>
      </c>
      <c r="J18" s="89">
        <v>-2.5</v>
      </c>
      <c r="K18" s="89">
        <v>2.6</v>
      </c>
      <c r="L18" s="87">
        <v>3.6</v>
      </c>
      <c r="M18" s="88">
        <v>3.5</v>
      </c>
      <c r="N18" s="87">
        <v>1.6</v>
      </c>
      <c r="O18" s="88">
        <v>2</v>
      </c>
      <c r="P18" s="358"/>
      <c r="Q18" s="13"/>
      <c r="R18" s="13"/>
      <c r="S18" s="13"/>
      <c r="T18" s="13"/>
      <c r="U18" s="13"/>
    </row>
    <row r="19" spans="1:21" ht="15">
      <c r="A19" s="13"/>
      <c r="B19" s="13"/>
      <c r="C19" s="13"/>
      <c r="D19" s="425"/>
      <c r="E19" s="100" t="str">
        <f>IF(MasterSheet!$A$1=1,MasterSheet!E44,MasterSheet!C44)</f>
        <v>Inflacija</v>
      </c>
      <c r="F19" s="87">
        <v>7.1</v>
      </c>
      <c r="G19" s="88">
        <v>3.4</v>
      </c>
      <c r="H19" s="88">
        <v>0.5</v>
      </c>
      <c r="I19" s="89">
        <v>3.1</v>
      </c>
      <c r="J19" s="90">
        <v>4.0999999999999996</v>
      </c>
      <c r="K19" s="90">
        <v>2.5</v>
      </c>
      <c r="L19" s="95">
        <v>2.9</v>
      </c>
      <c r="M19" s="96">
        <v>2.5</v>
      </c>
      <c r="N19" s="95">
        <v>1.5</v>
      </c>
      <c r="O19" s="96">
        <v>1.5</v>
      </c>
      <c r="P19" s="358"/>
      <c r="Q19" s="13"/>
      <c r="R19" s="13"/>
      <c r="S19" s="13"/>
      <c r="T19" s="13"/>
      <c r="U19" s="13"/>
    </row>
    <row r="20" spans="1:21" ht="15">
      <c r="A20" s="13"/>
      <c r="B20" s="13"/>
      <c r="C20" s="13"/>
      <c r="D20" s="425"/>
      <c r="E20" s="100" t="str">
        <f>IF(MasterSheet!$A$1=1,MasterSheet!E45,MasterSheet!C45)</f>
        <v xml:space="preserve">Uvoz </v>
      </c>
      <c r="F20" s="87">
        <v>82.7</v>
      </c>
      <c r="G20" s="88">
        <v>65.900000000000006</v>
      </c>
      <c r="H20" s="88">
        <v>63.7</v>
      </c>
      <c r="I20" s="90">
        <v>64.920904374068499</v>
      </c>
      <c r="J20" s="90">
        <v>44.124295456191042</v>
      </c>
      <c r="K20" s="90">
        <v>45.227529806546684</v>
      </c>
      <c r="L20" s="95">
        <v>64.244880372327401</v>
      </c>
      <c r="M20" s="96">
        <v>62.435698516667415</v>
      </c>
      <c r="N20" s="95">
        <v>63.953219074979508</v>
      </c>
      <c r="O20" s="96">
        <v>61.451975673414339</v>
      </c>
      <c r="P20" s="358"/>
      <c r="Q20" s="13"/>
      <c r="R20" s="13"/>
      <c r="S20" s="13"/>
      <c r="T20" s="13"/>
      <c r="U20" s="13"/>
    </row>
    <row r="21" spans="1:21" ht="15">
      <c r="A21" s="13"/>
      <c r="B21" s="13"/>
      <c r="C21" s="13"/>
      <c r="D21" s="425"/>
      <c r="E21" s="100" t="str">
        <f>IF(MasterSheet!$A$1=1,MasterSheet!E46,MasterSheet!C46)</f>
        <v>Izvoz</v>
      </c>
      <c r="F21" s="87">
        <v>38.9</v>
      </c>
      <c r="G21" s="88">
        <v>32.799999999999997</v>
      </c>
      <c r="H21" s="88">
        <v>35.6</v>
      </c>
      <c r="I21" s="90">
        <v>40.861703246074597</v>
      </c>
      <c r="J21" s="90">
        <v>68.798019994513851</v>
      </c>
      <c r="K21" s="90">
        <v>66.10623882497525</v>
      </c>
      <c r="L21" s="95">
        <v>44.405624473775241</v>
      </c>
      <c r="M21" s="96">
        <v>43.893461433771044</v>
      </c>
      <c r="N21" s="95">
        <v>44.651676514164734</v>
      </c>
      <c r="O21" s="96">
        <v>44.328130236735468</v>
      </c>
      <c r="P21" s="358"/>
      <c r="Q21" s="13"/>
      <c r="R21" s="13"/>
      <c r="S21" s="13"/>
      <c r="T21" s="13"/>
      <c r="U21" s="13"/>
    </row>
    <row r="22" spans="1:21" ht="15">
      <c r="A22" s="13"/>
      <c r="B22" s="13"/>
      <c r="C22" s="13"/>
      <c r="D22" s="425"/>
      <c r="E22" s="100" t="str">
        <f>IF(MasterSheet!$A$1=1,MasterSheet!E47,MasterSheet!C47)</f>
        <v>Ostalo</v>
      </c>
      <c r="F22" s="87">
        <v>3.8</v>
      </c>
      <c r="G22" s="88">
        <v>3</v>
      </c>
      <c r="H22" s="88">
        <v>3</v>
      </c>
      <c r="I22" s="90">
        <v>4.452607558301338</v>
      </c>
      <c r="J22" s="90">
        <v>6.0118503486931942</v>
      </c>
      <c r="K22" s="90">
        <v>5.4356106464315701</v>
      </c>
      <c r="L22" s="95">
        <v>5.2609471994111203</v>
      </c>
      <c r="M22" s="96">
        <v>4.9590641681735477</v>
      </c>
      <c r="N22" s="95">
        <v>5.4387739549588865</v>
      </c>
      <c r="O22" s="96">
        <v>5.2533313580207484</v>
      </c>
      <c r="P22" s="358"/>
      <c r="Q22" s="13"/>
      <c r="R22" s="13"/>
      <c r="S22" s="13"/>
      <c r="T22" s="13"/>
      <c r="U22" s="13"/>
    </row>
    <row r="23" spans="1:21" ht="15">
      <c r="A23" s="13"/>
      <c r="B23" s="13"/>
      <c r="C23" s="13"/>
      <c r="D23" s="425"/>
      <c r="E23" s="100" t="str">
        <f>IF(MasterSheet!$A$1=1,MasterSheet!E48,MasterSheet!C48)</f>
        <v>Deficit tekućeg računa</v>
      </c>
      <c r="F23" s="87">
        <v>-40</v>
      </c>
      <c r="G23" s="88">
        <v>-30.1</v>
      </c>
      <c r="H23" s="88">
        <v>-25.1</v>
      </c>
      <c r="I23" s="90">
        <v>-19.606593569692581</v>
      </c>
      <c r="J23" s="90">
        <v>-18.661874189629607</v>
      </c>
      <c r="K23" s="90">
        <v>-15.4</v>
      </c>
      <c r="L23" s="95">
        <v>-14.6</v>
      </c>
      <c r="M23" s="96">
        <v>-13.6</v>
      </c>
      <c r="N23" s="95">
        <v>-13.6</v>
      </c>
      <c r="O23" s="96">
        <v>-11.8</v>
      </c>
      <c r="P23" s="358"/>
      <c r="Q23" s="13"/>
      <c r="R23" s="13"/>
      <c r="S23" s="13"/>
      <c r="T23" s="13"/>
      <c r="U23" s="13"/>
    </row>
    <row r="24" spans="1:21" ht="15">
      <c r="A24" s="13"/>
      <c r="B24" s="13"/>
      <c r="C24" s="13"/>
      <c r="D24" s="425"/>
      <c r="E24" s="100" t="str">
        <f>IF(MasterSheet!$A$1=1,MasterSheet!E49,MasterSheet!C49)</f>
        <v>Neto strane direktne investicije</v>
      </c>
      <c r="F24" s="87">
        <v>18.8</v>
      </c>
      <c r="G24" s="88">
        <v>35.799999999999997</v>
      </c>
      <c r="H24" s="88">
        <v>17.8</v>
      </c>
      <c r="I24" s="90">
        <v>12.028224584577901</v>
      </c>
      <c r="J24" s="90">
        <v>14.658987537065041</v>
      </c>
      <c r="K24" s="90">
        <v>8.8438104836220877</v>
      </c>
      <c r="L24" s="95">
        <v>14.763419953763874</v>
      </c>
      <c r="M24" s="96">
        <v>16.619566401446487</v>
      </c>
      <c r="N24" s="95">
        <v>9.4076090031721158</v>
      </c>
      <c r="O24" s="96">
        <v>9.6547711444705619</v>
      </c>
      <c r="P24" s="358"/>
      <c r="Q24" s="13"/>
      <c r="R24" s="13"/>
      <c r="S24" s="13"/>
      <c r="T24" s="13"/>
      <c r="U24" s="13"/>
    </row>
    <row r="25" spans="1:21" ht="14.25" customHeight="1">
      <c r="A25" s="13"/>
      <c r="B25" s="13"/>
      <c r="C25" s="13"/>
      <c r="D25" s="425"/>
      <c r="E25" s="100" t="str">
        <f>IF(MasterSheet!$A$1=1,MasterSheet!E50,MasterSheet!C50)</f>
        <v>Domaći krediti</v>
      </c>
      <c r="F25" s="87">
        <v>88.5</v>
      </c>
      <c r="G25" s="88">
        <v>77.7</v>
      </c>
      <c r="H25" s="88">
        <v>68.599999999999994</v>
      </c>
      <c r="I25" s="90">
        <v>60.621231517040506</v>
      </c>
      <c r="J25" s="90">
        <v>74.374479977134868</v>
      </c>
      <c r="K25" s="90">
        <v>72.83544724285801</v>
      </c>
      <c r="L25" s="364"/>
      <c r="M25" s="365"/>
      <c r="N25" s="364"/>
      <c r="O25" s="365"/>
      <c r="P25" s="358"/>
      <c r="Q25" s="13"/>
      <c r="R25" s="13"/>
      <c r="S25" s="13"/>
      <c r="T25" s="13"/>
      <c r="U25" s="13"/>
    </row>
    <row r="26" spans="1:21" ht="15.75" thickBot="1">
      <c r="A26" s="13"/>
      <c r="B26" s="13"/>
      <c r="C26" s="13"/>
      <c r="D26" s="426"/>
      <c r="E26" s="101" t="str">
        <f>IF(MasterSheet!$A$1=1,MasterSheet!E51,MasterSheet!C51)</f>
        <v>Bankarski depoziti (domaći)</v>
      </c>
      <c r="F26" s="91">
        <v>50.5</v>
      </c>
      <c r="G26" s="92">
        <v>48.5</v>
      </c>
      <c r="H26" s="92">
        <v>46.8</v>
      </c>
      <c r="I26" s="93">
        <v>46.264571467443396</v>
      </c>
      <c r="J26" s="93">
        <v>62.901902251579919</v>
      </c>
      <c r="K26" s="93">
        <v>63.374282780696987</v>
      </c>
      <c r="L26" s="366"/>
      <c r="M26" s="367"/>
      <c r="N26" s="366"/>
      <c r="O26" s="367"/>
      <c r="P26" s="358"/>
      <c r="Q26" s="13"/>
      <c r="R26" s="13"/>
      <c r="S26" s="13"/>
      <c r="T26" s="13"/>
      <c r="U26" s="13"/>
    </row>
    <row r="27" spans="1:21" ht="15.75" thickTop="1">
      <c r="A27" s="13"/>
      <c r="B27" s="13"/>
      <c r="C27" s="13"/>
      <c r="D27" s="424" t="str">
        <f>IF(MasterSheet!$A$1=1,MasterSheet!D52,MasterSheet!B52)</f>
        <v>Fiskalni pokazatelji</v>
      </c>
      <c r="E27" s="99" t="str">
        <f>IF(MasterSheet!$A$1=1,MasterSheet!E52,MasterSheet!C52)</f>
        <v>Izvorni javni prihodi</v>
      </c>
      <c r="F27" s="84">
        <f>+'Public expenditure_int'!I13</f>
        <v>50.189678946038264</v>
      </c>
      <c r="G27" s="85">
        <f>+'Public expenditure_int'!K13</f>
        <v>45.774132914793704</v>
      </c>
      <c r="H27" s="85">
        <f>+'Public expenditure_int'!M13</f>
        <v>42.607430876561267</v>
      </c>
      <c r="I27" s="94">
        <f>+'Public expenditure_int'!O13</f>
        <v>39.99175382127396</v>
      </c>
      <c r="J27" s="94">
        <f>+'Public expenditure_int'!Q13</f>
        <v>41.531478263046459</v>
      </c>
      <c r="K27" s="359">
        <f>+'Public expenditure_int'!S13</f>
        <v>42.876337856050831</v>
      </c>
      <c r="L27" s="360">
        <f>+'Public expenditure_int'!U13</f>
        <v>45.247781067184448</v>
      </c>
      <c r="M27" s="361">
        <f>+'Public expenditure_int'!W13</f>
        <v>42.494864912933942</v>
      </c>
      <c r="N27" s="360">
        <v>41.1</v>
      </c>
      <c r="O27" s="361">
        <v>40</v>
      </c>
      <c r="P27" s="358"/>
      <c r="Q27" s="13"/>
      <c r="R27" s="13"/>
      <c r="S27" s="13"/>
      <c r="T27" s="13"/>
      <c r="U27" s="13"/>
    </row>
    <row r="28" spans="1:21" ht="15">
      <c r="A28" s="13"/>
      <c r="B28" s="13"/>
      <c r="C28" s="13"/>
      <c r="D28" s="425"/>
      <c r="E28" s="102" t="str">
        <f>IF(MasterSheet!$A$1=1,MasterSheet!E53,MasterSheet!C53)</f>
        <v>Javna potrošnja</v>
      </c>
      <c r="F28" s="87">
        <f>+'Public expenditure_int'!I33</f>
        <v>50.444121488575973</v>
      </c>
      <c r="G28" s="88">
        <f>+'Public expenditure_int'!K33</f>
        <v>51.125141052482384</v>
      </c>
      <c r="H28" s="88">
        <f>+'Public expenditure_int'!M33</f>
        <v>47.210406483891759</v>
      </c>
      <c r="I28" s="111">
        <f>+'Public expenditure_int'!O33</f>
        <v>45.184056966604828</v>
      </c>
      <c r="J28" s="111">
        <f>+'Public expenditure_int'!Q33</f>
        <v>47.422677072721505</v>
      </c>
      <c r="K28" s="359">
        <f>+'Public expenditure_int'!S33</f>
        <v>45.219235314095677</v>
      </c>
      <c r="L28" s="360">
        <f>+'Public expenditure_int'!U33</f>
        <v>45.055550825895047</v>
      </c>
      <c r="M28" s="361">
        <f>+'Public expenditure_int'!W33</f>
        <v>46.052502318342839</v>
      </c>
      <c r="N28" s="360">
        <v>43.1</v>
      </c>
      <c r="O28" s="361">
        <v>41</v>
      </c>
      <c r="P28" s="358"/>
      <c r="Q28" s="13"/>
      <c r="R28" s="13"/>
      <c r="S28" s="13"/>
      <c r="T28" s="13"/>
      <c r="U28" s="13"/>
    </row>
    <row r="29" spans="1:21" ht="15">
      <c r="A29" s="13"/>
      <c r="B29" s="13"/>
      <c r="C29" s="13"/>
      <c r="D29" s="425"/>
      <c r="E29" s="100" t="str">
        <f>IF(MasterSheet!$A$1=1,MasterSheet!E54,MasterSheet!C54)</f>
        <v>Deficit/Suficit</v>
      </c>
      <c r="F29" s="87">
        <f>+F27-F28</f>
        <v>-0.25444254253770993</v>
      </c>
      <c r="G29" s="88">
        <f t="shared" ref="G29:M29" si="0">+G27-G28</f>
        <v>-5.3510081376886802</v>
      </c>
      <c r="H29" s="88">
        <f t="shared" si="0"/>
        <v>-4.6029756073304924</v>
      </c>
      <c r="I29" s="111">
        <f t="shared" si="0"/>
        <v>-5.1923031453308681</v>
      </c>
      <c r="J29" s="111">
        <f t="shared" si="0"/>
        <v>-5.8911988096750463</v>
      </c>
      <c r="K29" s="359">
        <f>+K27-K28</f>
        <v>-2.3428974580448454</v>
      </c>
      <c r="L29" s="360">
        <f t="shared" si="0"/>
        <v>0.19223024128940125</v>
      </c>
      <c r="M29" s="361">
        <f t="shared" si="0"/>
        <v>-3.5576374054088973</v>
      </c>
      <c r="N29" s="360">
        <f t="shared" ref="N29" si="1">+N27-N28</f>
        <v>-2</v>
      </c>
      <c r="O29" s="361">
        <f t="shared" ref="O29" si="2">+O27-O28</f>
        <v>-1</v>
      </c>
      <c r="P29" s="358"/>
      <c r="Q29" s="13"/>
      <c r="R29" s="13"/>
      <c r="S29" s="13"/>
      <c r="T29" s="13"/>
      <c r="U29" s="13"/>
    </row>
    <row r="30" spans="1:21" ht="15">
      <c r="A30" s="13"/>
      <c r="B30" s="13"/>
      <c r="C30" s="13"/>
      <c r="D30" s="425"/>
      <c r="E30" s="100" t="str">
        <f>IF(MasterSheet!$A$1=1,MasterSheet!E55,MasterSheet!C55)</f>
        <v>Deficit/Suficit (bez garancija)</v>
      </c>
      <c r="F30" s="95">
        <v>-0.4</v>
      </c>
      <c r="G30" s="96">
        <v>-5.74</v>
      </c>
      <c r="H30" s="96">
        <v>-4.87</v>
      </c>
      <c r="I30" s="108">
        <f>+I29+'Public expenditure_int'!$O$68</f>
        <v>-4.1374904863945661</v>
      </c>
      <c r="J30" s="108">
        <f>+J29+'Public expenditure_int'!O$68</f>
        <v>-4.8363861507387442</v>
      </c>
      <c r="K30" s="359">
        <f>+K29+'Public expenditure_int'!Q$68</f>
        <v>-1.5578916584259188</v>
      </c>
      <c r="L30" s="360">
        <f>+L29+'Public expenditure_int'!U$68</f>
        <v>0.63775948155919004</v>
      </c>
      <c r="M30" s="361">
        <f>+M29+'Public expenditure_int'!W$68</f>
        <v>-3.5576374054088973</v>
      </c>
      <c r="N30" s="360">
        <f>+N29+0</f>
        <v>-2</v>
      </c>
      <c r="O30" s="361">
        <f t="shared" ref="O30" si="3">+O29+0</f>
        <v>-1</v>
      </c>
      <c r="P30" s="358"/>
      <c r="Q30" s="13"/>
      <c r="R30" s="13"/>
      <c r="S30" s="13"/>
      <c r="T30" s="13"/>
      <c r="U30" s="13"/>
    </row>
    <row r="31" spans="1:21" ht="15">
      <c r="A31" s="13"/>
      <c r="B31" s="13"/>
      <c r="C31" s="13"/>
      <c r="D31" s="425"/>
      <c r="E31" s="100" t="str">
        <f>IF(MasterSheet!$A$1=1,MasterSheet!E56,MasterSheet!C56)</f>
        <v>Kamate</v>
      </c>
      <c r="F31" s="87">
        <v>0.77</v>
      </c>
      <c r="G31" s="88">
        <v>0.86</v>
      </c>
      <c r="H31" s="88">
        <v>1.01</v>
      </c>
      <c r="I31" s="111">
        <f>+'Public expenditure_int'!O45</f>
        <v>1.4719624523809525</v>
      </c>
      <c r="J31" s="111">
        <f>+'Public expenditure_int'!Q45</f>
        <v>1.8964851298825025</v>
      </c>
      <c r="K31" s="359">
        <f>+'Public expenditure_int'!S45</f>
        <v>2.1216170403789083</v>
      </c>
      <c r="L31" s="360">
        <f>+'Public expenditure_int'!U45</f>
        <v>2.3037691158865954</v>
      </c>
      <c r="M31" s="361">
        <f>+'Public expenditure_int'!W45</f>
        <v>2.200013348318945</v>
      </c>
      <c r="N31" s="360">
        <v>2.2999999999999998</v>
      </c>
      <c r="O31" s="361">
        <v>2</v>
      </c>
      <c r="P31" s="358"/>
      <c r="Q31" s="13"/>
      <c r="R31" s="13"/>
      <c r="S31" s="13"/>
      <c r="T31" s="13"/>
      <c r="U31" s="13"/>
    </row>
    <row r="32" spans="1:21" ht="15">
      <c r="A32" s="13"/>
      <c r="B32" s="13"/>
      <c r="C32" s="13"/>
      <c r="D32" s="425"/>
      <c r="E32" s="100" t="str">
        <f>IF(MasterSheet!$A$1=1,MasterSheet!E57,MasterSheet!C57)</f>
        <v>Primarni deficit/suficit</v>
      </c>
      <c r="F32" s="87">
        <v>0.3804263970526463</v>
      </c>
      <c r="G32" s="88">
        <v>-4.8826737619758322</v>
      </c>
      <c r="H32" s="88">
        <v>-3.8556288073949214</v>
      </c>
      <c r="I32" s="111">
        <f>+I29+I31</f>
        <v>-3.7203406929499154</v>
      </c>
      <c r="J32" s="111">
        <f>+J29+J31</f>
        <v>-3.994713679792544</v>
      </c>
      <c r="K32" s="359">
        <f>+K29+K31</f>
        <v>-0.22128041766593709</v>
      </c>
      <c r="L32" s="360">
        <f t="shared" ref="L32:M32" si="4">+L29+L31</f>
        <v>2.4959993571759966</v>
      </c>
      <c r="M32" s="361">
        <f t="shared" si="4"/>
        <v>-1.3576240570899523</v>
      </c>
      <c r="N32" s="360">
        <v>0.3</v>
      </c>
      <c r="O32" s="361">
        <v>0.9</v>
      </c>
      <c r="P32" s="358"/>
      <c r="Q32" s="13"/>
      <c r="R32" s="13"/>
      <c r="S32" s="13"/>
      <c r="T32" s="13"/>
      <c r="U32" s="13"/>
    </row>
    <row r="33" spans="1:21" ht="15">
      <c r="A33" s="13"/>
      <c r="B33" s="13"/>
      <c r="C33" s="13"/>
      <c r="D33" s="425"/>
      <c r="E33" s="103" t="str">
        <f>IF(MasterSheet!$A$1=1,MasterSheet!E58,MasterSheet!C58)</f>
        <v>Primarni deficit/suficit (bez garancija)</v>
      </c>
      <c r="F33" s="97">
        <v>0.37</v>
      </c>
      <c r="G33" s="98">
        <v>-4.88</v>
      </c>
      <c r="H33" s="98">
        <v>-3.86</v>
      </c>
      <c r="I33" s="109">
        <f>+I31+I30</f>
        <v>-2.6655280340136134</v>
      </c>
      <c r="J33" s="109">
        <f>+J31+J30</f>
        <v>-2.9399010208562419</v>
      </c>
      <c r="K33" s="359">
        <f t="shared" ref="K33:M33" si="5">+K31+K30</f>
        <v>0.56372538195298949</v>
      </c>
      <c r="L33" s="360">
        <f t="shared" si="5"/>
        <v>2.9415285974457852</v>
      </c>
      <c r="M33" s="361">
        <f t="shared" si="5"/>
        <v>-1.3576240570899523</v>
      </c>
      <c r="N33" s="360">
        <v>0.3</v>
      </c>
      <c r="O33" s="361">
        <v>0.9</v>
      </c>
      <c r="P33" s="358"/>
      <c r="Q33" s="13"/>
      <c r="R33" s="13"/>
      <c r="S33" s="13"/>
      <c r="T33" s="13"/>
      <c r="U33" s="13"/>
    </row>
    <row r="34" spans="1:21">
      <c r="A34" s="13"/>
      <c r="B34" s="13"/>
      <c r="C34" s="13"/>
      <c r="D34" s="46" t="str">
        <f>IF(MasterSheet!$A$1=1,MasterSheet!D60,MasterSheet!B60)</f>
        <v>Izvor: Ministarstvo finansija, Centralna banka, Monstat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>
      <c r="A35" s="13"/>
      <c r="B35" s="13"/>
      <c r="C35" s="14"/>
      <c r="D35" s="13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>
      <c r="A36" s="13"/>
      <c r="B36" s="13"/>
      <c r="C36" s="13"/>
      <c r="D36" s="13"/>
      <c r="E36" s="13"/>
      <c r="F36" s="79"/>
      <c r="G36" s="79"/>
      <c r="H36" s="79"/>
      <c r="I36" s="79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>
      <c r="A37" s="13"/>
      <c r="B37" s="13"/>
      <c r="C37" s="13"/>
      <c r="D37" s="13"/>
      <c r="E37" s="13"/>
      <c r="F37" s="79"/>
      <c r="G37" s="79"/>
      <c r="H37" s="79"/>
      <c r="I37" s="79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>
      <c r="A38" s="13"/>
      <c r="B38" s="13"/>
      <c r="C38" s="13"/>
      <c r="D38" s="13"/>
      <c r="E38" s="13"/>
      <c r="F38" s="79"/>
      <c r="G38" s="79"/>
      <c r="H38" s="79"/>
      <c r="I38" s="79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>
      <c r="A39" s="13"/>
      <c r="B39" s="13"/>
      <c r="C39" s="13"/>
      <c r="D39" s="13"/>
      <c r="E39" s="13"/>
      <c r="F39" s="79"/>
      <c r="G39" s="79"/>
      <c r="H39" s="79"/>
      <c r="I39" s="79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1">
      <c r="A40" s="13"/>
      <c r="B40" s="13"/>
      <c r="C40" s="13"/>
      <c r="D40" s="14"/>
      <c r="E40" s="14"/>
      <c r="F40" s="79"/>
      <c r="G40" s="79"/>
      <c r="H40" s="79"/>
      <c r="I40" s="79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>
      <c r="A41" s="13"/>
      <c r="B41" s="13"/>
      <c r="C41" s="13"/>
      <c r="D41" s="13"/>
      <c r="E41" s="13"/>
      <c r="F41" s="79"/>
      <c r="G41" s="79"/>
      <c r="H41" s="79"/>
      <c r="I41" s="79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>
      <c r="A42" s="13"/>
      <c r="B42" s="13"/>
      <c r="C42" s="13"/>
      <c r="D42" s="13"/>
      <c r="E42" s="13"/>
      <c r="F42" s="79"/>
      <c r="G42" s="79"/>
      <c r="H42" s="79"/>
      <c r="I42" s="79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>
      <c r="A43" s="13"/>
      <c r="B43" s="13"/>
      <c r="C43" s="13"/>
      <c r="D43" s="13"/>
      <c r="E43" s="13"/>
      <c r="F43" s="79"/>
      <c r="G43" s="79"/>
      <c r="H43" s="79"/>
      <c r="I43" s="79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>
      <c r="A44" s="13"/>
      <c r="B44" s="13"/>
      <c r="C44" s="13"/>
      <c r="D44" s="13"/>
      <c r="E44" s="13"/>
      <c r="F44" s="79"/>
      <c r="G44" s="79"/>
      <c r="H44" s="79"/>
      <c r="I44" s="79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>
      <c r="A45" s="13"/>
      <c r="B45" s="13"/>
      <c r="C45" s="13"/>
      <c r="D45" s="13"/>
      <c r="E45" s="13"/>
      <c r="F45" s="79"/>
      <c r="G45" s="79"/>
      <c r="H45" s="79"/>
      <c r="I45" s="79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>
      <c r="A46" s="13"/>
      <c r="B46" s="13"/>
      <c r="C46" s="13"/>
      <c r="D46" s="14"/>
      <c r="E46" s="15"/>
      <c r="F46" s="79"/>
      <c r="G46" s="79"/>
      <c r="H46" s="79"/>
      <c r="I46" s="80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1">
      <c r="A47" s="13"/>
      <c r="B47" s="13"/>
      <c r="C47" s="13"/>
      <c r="D47" s="13"/>
      <c r="E47" s="13"/>
      <c r="F47" s="79"/>
      <c r="G47" s="79"/>
      <c r="H47" s="79"/>
      <c r="I47" s="80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>
      <c r="A48" s="13"/>
      <c r="B48" s="13"/>
      <c r="C48" s="13"/>
      <c r="D48" s="13"/>
      <c r="E48" s="13"/>
      <c r="F48" s="79"/>
      <c r="G48" s="79"/>
      <c r="H48" s="79"/>
      <c r="I48" s="80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>
      <c r="A49" s="13"/>
      <c r="B49" s="13"/>
      <c r="C49" s="13"/>
      <c r="D49" s="13"/>
      <c r="E49" s="13"/>
      <c r="F49" s="79"/>
      <c r="G49" s="79"/>
      <c r="H49" s="79"/>
      <c r="I49" s="80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>
      <c r="A50" s="13"/>
      <c r="B50" s="13"/>
      <c r="C50" s="13"/>
      <c r="D50" s="13"/>
      <c r="E50" s="13"/>
      <c r="F50" s="79"/>
      <c r="G50" s="79"/>
      <c r="H50" s="79"/>
      <c r="I50" s="80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>
      <c r="A51" s="13"/>
      <c r="B51" s="13"/>
      <c r="C51" s="13"/>
      <c r="D51" s="13"/>
      <c r="E51" s="13"/>
      <c r="F51" s="81"/>
      <c r="G51" s="81"/>
      <c r="H51" s="81"/>
      <c r="I51" s="82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:2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:2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:2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:2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58" spans="1:2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</row>
    <row r="59" spans="1:2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1:2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</row>
    <row r="61" spans="1:2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</row>
    <row r="62" spans="1:2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</row>
    <row r="63" spans="1:2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</row>
    <row r="64" spans="1:2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</row>
    <row r="65" spans="1:2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</row>
    <row r="66" spans="1:2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</row>
    <row r="67" spans="1:2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</row>
    <row r="68" spans="1:2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</row>
    <row r="69" spans="1:2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</row>
    <row r="70" spans="1:2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</row>
    <row r="71" spans="1:2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</row>
    <row r="72" spans="1:2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</row>
    <row r="73" spans="1:2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</row>
    <row r="74" spans="1:2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</row>
    <row r="75" spans="1:2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</row>
    <row r="76" spans="1:2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</row>
    <row r="77" spans="1:2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</row>
    <row r="78" spans="1:2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</row>
    <row r="79" spans="1:2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</row>
    <row r="80" spans="1:2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</row>
    <row r="81" spans="1:2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</row>
    <row r="82" spans="1:2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</row>
    <row r="83" spans="1:2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</row>
    <row r="84" spans="1:2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</row>
    <row r="85" spans="1:2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</row>
    <row r="86" spans="1:2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</row>
    <row r="87" spans="1:2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</row>
    <row r="88" spans="1:2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</row>
    <row r="89" spans="1:2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</row>
    <row r="90" spans="1:2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</row>
    <row r="91" spans="1:2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</row>
    <row r="92" spans="1:2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</row>
    <row r="93" spans="1:2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</row>
    <row r="94" spans="1:2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</row>
    <row r="95" spans="1:2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</row>
    <row r="96" spans="1:2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</row>
    <row r="97" spans="1:2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</row>
    <row r="98" spans="1:2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</row>
    <row r="99" spans="1:2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</row>
  </sheetData>
  <sheetProtection formatCells="0" formatColumns="0" formatRows="0" sort="0" autoFilter="0" pivotTables="0"/>
  <mergeCells count="8">
    <mergeCell ref="L15:M15"/>
    <mergeCell ref="N15:O15"/>
    <mergeCell ref="D17:D26"/>
    <mergeCell ref="D27:D33"/>
    <mergeCell ref="F9:H9"/>
    <mergeCell ref="F10:H10"/>
    <mergeCell ref="D15:E16"/>
    <mergeCell ref="F15:J15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3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List Box 1">
              <controlPr defaultSize="0" autoLine="0" autoPict="0">
                <anchor moveWithCells="1">
                  <from>
                    <xdr:col>0</xdr:col>
                    <xdr:colOff>28575</xdr:colOff>
                    <xdr:row>0</xdr:row>
                    <xdr:rowOff>19050</xdr:rowOff>
                  </from>
                  <to>
                    <xdr:col>3</xdr:col>
                    <xdr:colOff>666750</xdr:colOff>
                    <xdr:row>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X205"/>
  <sheetViews>
    <sheetView workbookViewId="0">
      <pane ySplit="14" topLeftCell="A15" activePane="bottomLeft" state="frozen"/>
      <selection pane="bottomLeft" activeCell="Z22" sqref="Z22"/>
    </sheetView>
  </sheetViews>
  <sheetFormatPr defaultColWidth="9.140625" defaultRowHeight="12.75"/>
  <cols>
    <col min="1" max="2" width="9.140625" style="10" customWidth="1"/>
    <col min="3" max="3" width="53.7109375" style="10" customWidth="1"/>
    <col min="4" max="14" width="7.85546875" style="10" customWidth="1"/>
    <col min="15" max="15" width="7.85546875" style="21" customWidth="1"/>
    <col min="16" max="17" width="7.85546875" style="10" customWidth="1"/>
    <col min="18" max="19" width="7.7109375" style="10" customWidth="1"/>
    <col min="20" max="47" width="7.7109375" style="28" customWidth="1"/>
    <col min="48" max="48" width="9.140625" style="28" customWidth="1"/>
    <col min="49" max="94" width="9.140625" style="10" customWidth="1"/>
    <col min="95" max="95" width="9.140625" style="10"/>
    <col min="96" max="96" width="15.42578125" style="10" customWidth="1"/>
    <col min="97" max="97" width="12.7109375" style="10" customWidth="1"/>
    <col min="98" max="98" width="11.85546875" style="10" customWidth="1"/>
    <col min="99" max="16384" width="9.140625" style="10"/>
  </cols>
  <sheetData>
    <row r="1" spans="1:94" ht="12.75" customHeight="1">
      <c r="A1" s="28"/>
      <c r="B1" s="28"/>
      <c r="C1" s="28"/>
      <c r="D1" s="29"/>
      <c r="E1" s="28"/>
      <c r="F1" s="28"/>
      <c r="G1" s="28"/>
      <c r="H1" s="28"/>
      <c r="I1" s="28"/>
      <c r="J1" s="28"/>
      <c r="K1" s="28"/>
      <c r="L1" s="28"/>
      <c r="M1" s="28"/>
      <c r="N1" s="28"/>
      <c r="O1" s="30"/>
      <c r="P1" s="28"/>
      <c r="Q1" s="28"/>
      <c r="R1" s="28"/>
      <c r="S1" s="28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94" ht="12.7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30"/>
      <c r="P2" s="28"/>
      <c r="Q2" s="28"/>
      <c r="R2" s="28"/>
      <c r="S2" s="28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1:94" ht="12.7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30"/>
      <c r="P3" s="28"/>
      <c r="Q3" s="28"/>
      <c r="R3" s="28"/>
      <c r="S3" s="28"/>
      <c r="X3" s="29"/>
      <c r="Y3" s="29"/>
      <c r="Z3" s="29"/>
      <c r="AA3" s="29"/>
      <c r="AB3" s="29"/>
      <c r="AC3" s="29"/>
      <c r="AD3" s="29"/>
      <c r="AE3" s="29"/>
      <c r="AF3" s="29"/>
      <c r="AG3" s="29"/>
    </row>
    <row r="4" spans="1:94" ht="15" customHeight="1">
      <c r="A4" s="28"/>
      <c r="B4" s="28"/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</row>
    <row r="5" spans="1:94" ht="15" customHeight="1">
      <c r="A5" s="28"/>
      <c r="B5" s="28"/>
      <c r="C5" s="31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</row>
    <row r="6" spans="1:94" ht="15" customHeight="1">
      <c r="A6" s="28"/>
      <c r="B6" s="28"/>
      <c r="C6" s="31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</row>
    <row r="7" spans="1:94" ht="15" customHeight="1">
      <c r="A7" s="28"/>
      <c r="B7" s="28"/>
      <c r="C7" s="31"/>
      <c r="D7" s="32"/>
      <c r="E7" s="32"/>
      <c r="F7" s="32"/>
      <c r="G7" s="32"/>
      <c r="H7" s="32"/>
      <c r="I7" s="438" t="str">
        <f>IF(MasterSheet!$A$1 = 1, MasterSheet!C5,MasterSheet!B5)</f>
        <v>CRNA GORA</v>
      </c>
      <c r="J7" s="438"/>
      <c r="K7" s="438"/>
      <c r="L7" s="42"/>
      <c r="M7" s="32"/>
      <c r="N7" s="32"/>
      <c r="O7" s="32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</row>
    <row r="8" spans="1:94" ht="15" customHeight="1">
      <c r="A8" s="28"/>
      <c r="B8" s="28"/>
      <c r="C8" s="31"/>
      <c r="D8" s="32"/>
      <c r="E8" s="32"/>
      <c r="F8" s="32"/>
      <c r="G8" s="32"/>
      <c r="H8" s="438" t="str">
        <f>IF(MasterSheet!$A$1 = 1, MasterSheet!C6,MasterSheet!B6)</f>
        <v>MINISTARSTVO FINANSIJA</v>
      </c>
      <c r="I8" s="438"/>
      <c r="J8" s="438"/>
      <c r="K8" s="438"/>
      <c r="L8" s="438"/>
      <c r="M8" s="42"/>
      <c r="N8" s="32"/>
      <c r="O8" s="32"/>
      <c r="P8" s="413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</row>
    <row r="9" spans="1:94" ht="15" customHeight="1">
      <c r="A9" s="28"/>
      <c r="B9" s="28"/>
      <c r="C9" s="31"/>
      <c r="D9" s="32"/>
      <c r="E9" s="32"/>
      <c r="F9" s="32"/>
      <c r="G9" s="32"/>
      <c r="H9" s="112"/>
      <c r="I9" s="112"/>
      <c r="J9" s="112"/>
      <c r="K9" s="112"/>
      <c r="L9" s="112"/>
      <c r="M9" s="42"/>
      <c r="N9" s="32"/>
      <c r="O9" s="32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</row>
    <row r="10" spans="1:94" ht="15" customHeight="1" thickBot="1">
      <c r="A10" s="28"/>
      <c r="B10" s="28"/>
      <c r="C10" s="31"/>
      <c r="D10" s="32"/>
      <c r="E10" s="32"/>
      <c r="F10" s="32"/>
      <c r="G10" s="32"/>
      <c r="H10" s="112"/>
      <c r="I10" s="112"/>
      <c r="J10" s="112"/>
      <c r="K10" s="112"/>
      <c r="L10" s="112"/>
      <c r="M10" s="42"/>
      <c r="N10" s="32"/>
      <c r="O10" s="32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</row>
    <row r="11" spans="1:94" ht="18.75" customHeight="1" thickTop="1" thickBot="1">
      <c r="A11" s="28"/>
      <c r="B11" s="28"/>
      <c r="C11" s="47" t="str">
        <f>IF(MasterSheet!$A$1=1,MasterSheet!B67,MasterSheet!B66)</f>
        <v>BDP (u mil. €)</v>
      </c>
      <c r="D11" s="443">
        <v>2148900000</v>
      </c>
      <c r="E11" s="443"/>
      <c r="F11" s="441">
        <v>2680500000</v>
      </c>
      <c r="G11" s="441"/>
      <c r="H11" s="441">
        <v>3085600000</v>
      </c>
      <c r="I11" s="441"/>
      <c r="J11" s="441">
        <v>2981000000</v>
      </c>
      <c r="K11" s="441"/>
      <c r="L11" s="441">
        <v>3104000000</v>
      </c>
      <c r="M11" s="441"/>
      <c r="N11" s="441">
        <v>3234000000</v>
      </c>
      <c r="O11" s="441"/>
      <c r="P11" s="435">
        <v>3149000000</v>
      </c>
      <c r="Q11" s="435"/>
      <c r="R11" s="436">
        <v>3335900000</v>
      </c>
      <c r="S11" s="436"/>
      <c r="T11" s="437">
        <v>3424900000</v>
      </c>
      <c r="U11" s="437">
        <v>0</v>
      </c>
      <c r="V11" s="436">
        <v>3625700000</v>
      </c>
      <c r="W11" s="436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</row>
    <row r="12" spans="1:94" ht="17.25" customHeight="1" thickTop="1" thickBot="1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442"/>
      <c r="O12" s="442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</row>
    <row r="13" spans="1:94" ht="15.75" customHeight="1" thickTop="1">
      <c r="A13" s="28"/>
      <c r="B13" s="35"/>
      <c r="C13" s="439" t="str">
        <f>IF(MasterSheet!$A$1=1,MasterSheet!B71,MasterSheet!B70)</f>
        <v>Budžet Crne Gore</v>
      </c>
      <c r="D13" s="433">
        <v>2006</v>
      </c>
      <c r="E13" s="434"/>
      <c r="F13" s="433">
        <v>2007</v>
      </c>
      <c r="G13" s="434"/>
      <c r="H13" s="433">
        <v>2008</v>
      </c>
      <c r="I13" s="434"/>
      <c r="J13" s="433">
        <v>2009</v>
      </c>
      <c r="K13" s="434"/>
      <c r="L13" s="433">
        <v>2010</v>
      </c>
      <c r="M13" s="434"/>
      <c r="N13" s="433">
        <v>2011</v>
      </c>
      <c r="O13" s="434"/>
      <c r="P13" s="433">
        <v>2012</v>
      </c>
      <c r="Q13" s="434"/>
      <c r="R13" s="433">
        <v>2013</v>
      </c>
      <c r="S13" s="434"/>
      <c r="T13" s="433">
        <v>2014</v>
      </c>
      <c r="U13" s="434"/>
      <c r="V13" s="433" t="s">
        <v>404</v>
      </c>
      <c r="W13" s="434"/>
      <c r="X13" s="36"/>
      <c r="Y13" s="36"/>
      <c r="Z13" s="36"/>
      <c r="AA13" s="36"/>
      <c r="AB13" s="36"/>
      <c r="AC13" s="36"/>
      <c r="AD13" s="36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</row>
    <row r="14" spans="1:94" ht="15" customHeight="1" thickBot="1">
      <c r="A14" s="28"/>
      <c r="B14" s="28"/>
      <c r="C14" s="440" t="str">
        <f>IF(MasterSheet!$A$1=1,MasterSheet!B71,MasterSheet!B70)</f>
        <v>Budžet Crne Gore</v>
      </c>
      <c r="D14" s="113" t="str">
        <f>IF(MasterSheet!$A$1=1,MasterSheet!C71,MasterSheet!C70)</f>
        <v>mil. €</v>
      </c>
      <c r="E14" s="114" t="str">
        <f>IF(MasterSheet!$A$1=1,MasterSheet!D71,MasterSheet!D70)</f>
        <v>% BDP</v>
      </c>
      <c r="F14" s="115" t="str">
        <f>IF(MasterSheet!$A$1=1,MasterSheet!E71,MasterSheet!E70)</f>
        <v>mil. €</v>
      </c>
      <c r="G14" s="116" t="str">
        <f>IF(MasterSheet!$A$1=1,MasterSheet!F71,MasterSheet!F70)</f>
        <v>% BDP</v>
      </c>
      <c r="H14" s="117" t="str">
        <f>IF(MasterSheet!$A$1=1,MasterSheet!G71,MasterSheet!G70)</f>
        <v>mil. €</v>
      </c>
      <c r="I14" s="116" t="str">
        <f>IF(MasterSheet!$A$1=1,MasterSheet!H71,MasterSheet!H70)</f>
        <v>% BDP</v>
      </c>
      <c r="J14" s="113" t="str">
        <f>IF(MasterSheet!$A$1=1,MasterSheet!I71,MasterSheet!I70)</f>
        <v>mil. €</v>
      </c>
      <c r="K14" s="115" t="str">
        <f>IF(MasterSheet!$A$1=1,MasterSheet!J71,MasterSheet!J70)</f>
        <v>% BDP</v>
      </c>
      <c r="L14" s="113" t="str">
        <f>IF(MasterSheet!$A$1=1,MasterSheet!K71,MasterSheet!K70)</f>
        <v>mil. €</v>
      </c>
      <c r="M14" s="114" t="str">
        <f>IF(MasterSheet!$A$1=1,MasterSheet!L71,MasterSheet!L70)</f>
        <v>% BDP</v>
      </c>
      <c r="N14" s="113" t="str">
        <f>IF(MasterSheet!$A$1=1,MasterSheet!M71,MasterSheet!M70)</f>
        <v>mil. €</v>
      </c>
      <c r="O14" s="118" t="str">
        <f>IF(MasterSheet!$A$1=1,MasterSheet!N71,MasterSheet!N70)</f>
        <v>% BDP</v>
      </c>
      <c r="P14" s="113" t="str">
        <f>IF(MasterSheet!$A$1=1,MasterSheet!O71,MasterSheet!O70)</f>
        <v>mil. €</v>
      </c>
      <c r="Q14" s="118" t="str">
        <f>IF(MasterSheet!$A$1=1,MasterSheet!P71,MasterSheet!P70)</f>
        <v>% BDP</v>
      </c>
      <c r="R14" s="113" t="str">
        <f>IF(MasterSheet!$A$1=1,MasterSheet!Q71,MasterSheet!Q70)</f>
        <v>mil. €</v>
      </c>
      <c r="S14" s="118" t="str">
        <f>IF(MasterSheet!$A$1=1,MasterSheet!R71,MasterSheet!R70)</f>
        <v>% BDP</v>
      </c>
      <c r="T14" s="113" t="str">
        <f>IF(MasterSheet!$A$1=1,MasterSheet!S71,MasterSheet!S70)</f>
        <v>mil. €</v>
      </c>
      <c r="U14" s="118" t="str">
        <f>IF(MasterSheet!$A$1=1,MasterSheet!T71,MasterSheet!T70)</f>
        <v>% BDP</v>
      </c>
      <c r="V14" s="113" t="str">
        <f>IF(MasterSheet!$A$1=1,MasterSheet!U71,MasterSheet!U70)</f>
        <v>mil. €</v>
      </c>
      <c r="W14" s="118" t="str">
        <f>IF(MasterSheet!$A$1=1,MasterSheet!V71,MasterSheet!V70)</f>
        <v>% BDP</v>
      </c>
      <c r="X14" s="36"/>
      <c r="Y14" s="36"/>
      <c r="Z14" s="36"/>
      <c r="AA14" s="36"/>
      <c r="AB14" s="36"/>
      <c r="AC14" s="36"/>
      <c r="AD14" s="36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</row>
    <row r="15" spans="1:94" ht="15" customHeight="1" thickTop="1" thickBot="1">
      <c r="A15" s="28"/>
      <c r="B15" s="28"/>
      <c r="C15" s="119" t="str">
        <f>IF(MasterSheet!$A$1=1,MasterSheet!C72,MasterSheet!B72)</f>
        <v>Izvorni prihodi</v>
      </c>
      <c r="D15" s="134">
        <f>D16+D24+D29+D34+D41+D46+D47</f>
        <v>861438424.20999956</v>
      </c>
      <c r="E15" s="135">
        <f>D15/$D$11*100</f>
        <v>40.087413290986071</v>
      </c>
      <c r="F15" s="134">
        <f>F16+F24+F29+F34+F41+F46+F47</f>
        <v>1128386562.4899998</v>
      </c>
      <c r="G15" s="136">
        <f>F15/$F$11*100</f>
        <v>42.096122458123475</v>
      </c>
      <c r="H15" s="134">
        <f>H16+H24+H29+H34+H41+H46+H47</f>
        <v>1289435908.3499997</v>
      </c>
      <c r="I15" s="135">
        <f>H15/$H$11*100</f>
        <v>41.788822541807093</v>
      </c>
      <c r="J15" s="134">
        <f>J16+J24+J29+J34+J41+J46+J47</f>
        <v>1175286973.5300002</v>
      </c>
      <c r="K15" s="136">
        <f>J15/$J$11*100</f>
        <v>39.425930007715536</v>
      </c>
      <c r="L15" s="134">
        <f>L16+L24+L29+L34+L41+L46+L47</f>
        <v>1145486437.8200004</v>
      </c>
      <c r="M15" s="135">
        <f>L15/$L$11*100</f>
        <v>36.903557919458777</v>
      </c>
      <c r="N15" s="134">
        <f>N16+N24+N29+N34+N41+N46+N47</f>
        <v>1133157157.0700002</v>
      </c>
      <c r="O15" s="135">
        <f>N15/$N$11*100</f>
        <v>35.03887313141621</v>
      </c>
      <c r="P15" s="134">
        <f>P16+P24+P29+P34+P41+P46+P47</f>
        <v>1126055595.6099999</v>
      </c>
      <c r="Q15" s="135">
        <f>P15/P$11*100</f>
        <v>35.759148796760876</v>
      </c>
      <c r="R15" s="134">
        <f>R16+R24+R29+R34+R41+R46+R47</f>
        <v>1241761831.02</v>
      </c>
      <c r="S15" s="135">
        <f>R15/R$11*100</f>
        <v>37.224192302527051</v>
      </c>
      <c r="T15" s="134">
        <f>T16+T24+T29+T34+T41+T46+T47</f>
        <v>1353669813.1500003</v>
      </c>
      <c r="U15" s="135">
        <f>T15/T$11*100</f>
        <v>39.524360219276481</v>
      </c>
      <c r="V15" s="134">
        <v>1341735884.9882457</v>
      </c>
      <c r="W15" s="135">
        <f>V15/V$11*100</f>
        <v>37.006257687846364</v>
      </c>
      <c r="X15" s="36"/>
      <c r="Y15" s="36"/>
      <c r="Z15" s="36"/>
      <c r="AA15" s="36"/>
      <c r="AB15" s="36"/>
      <c r="AC15" s="36"/>
      <c r="AD15" s="36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</row>
    <row r="16" spans="1:94" ht="15" customHeight="1" thickTop="1">
      <c r="A16" s="28"/>
      <c r="B16" s="28"/>
      <c r="C16" s="120" t="str">
        <f>IF(MasterSheet!$A$1=1,MasterSheet!C73,MasterSheet!B73)</f>
        <v>Porezi</v>
      </c>
      <c r="D16" s="137">
        <f>SUM(D17:D23)</f>
        <v>499381748.50999969</v>
      </c>
      <c r="E16" s="138">
        <f>D16/$D$11*100</f>
        <v>23.238947764437604</v>
      </c>
      <c r="F16" s="139">
        <f>SUM(F17:F23)</f>
        <v>708017212.35000002</v>
      </c>
      <c r="G16" s="138">
        <f t="shared" ref="G16:G83" si="0">F16/$F$11*100</f>
        <v>26.413624784555122</v>
      </c>
      <c r="H16" s="137">
        <f>SUM(H17:H23)</f>
        <v>827975111.18999994</v>
      </c>
      <c r="I16" s="140">
        <f t="shared" ref="I16:I83" si="1">H16/$H$11*100</f>
        <v>26.833520585623539</v>
      </c>
      <c r="J16" s="137">
        <f>SUM(J17:J23)</f>
        <v>712439343.42000008</v>
      </c>
      <c r="K16" s="138">
        <f t="shared" ref="K16:K83" si="2">J16/$J$11*100</f>
        <v>23.899340604495141</v>
      </c>
      <c r="L16" s="137">
        <f>SUM(L17:L23)</f>
        <v>675800345.0200001</v>
      </c>
      <c r="M16" s="140">
        <f t="shared" ref="M16:M83" si="3">L16/$L$11*100</f>
        <v>21.771918331829902</v>
      </c>
      <c r="N16" s="137">
        <f>SUM(N17:N23)</f>
        <v>704070354.97000003</v>
      </c>
      <c r="O16" s="141">
        <f t="shared" ref="O16:O83" si="4">N16/$N$11*100</f>
        <v>21.770882961348175</v>
      </c>
      <c r="P16" s="137">
        <f>SUM(P17:P23)</f>
        <v>687444134.69000006</v>
      </c>
      <c r="Q16" s="141">
        <v>21.830553657986666</v>
      </c>
      <c r="R16" s="137">
        <f>SUM(R17:R23)</f>
        <v>755696459.51000011</v>
      </c>
      <c r="S16" s="141">
        <f t="shared" ref="S16:S80" si="5">R16/R$11*100</f>
        <v>22.6534506283162</v>
      </c>
      <c r="T16" s="137">
        <f>SUM(T17:T23)</f>
        <v>833203582.5200001</v>
      </c>
      <c r="U16" s="141">
        <f t="shared" ref="U16:U80" si="6">T16/T$11*100</f>
        <v>24.32782219977226</v>
      </c>
      <c r="V16" s="137">
        <v>802231866.07400393</v>
      </c>
      <c r="W16" s="141">
        <f t="shared" ref="W16:W80" si="7">V16/V$11*100</f>
        <v>22.126261579115866</v>
      </c>
      <c r="X16" s="36"/>
      <c r="Y16" s="36"/>
      <c r="Z16" s="36"/>
      <c r="AA16" s="36"/>
      <c r="AB16" s="36"/>
      <c r="AC16" s="36"/>
      <c r="AD16" s="36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</row>
    <row r="17" spans="1:99" ht="15" customHeight="1">
      <c r="A17" s="28"/>
      <c r="B17" s="28"/>
      <c r="C17" s="121" t="str">
        <f>IF(MasterSheet!$A$1=1,MasterSheet!C74,MasterSheet!B74)</f>
        <v>Porez na dohodak fizičkih lica</v>
      </c>
      <c r="D17" s="142">
        <v>72493703.819999963</v>
      </c>
      <c r="E17" s="143">
        <f t="shared" ref="E17:E83" si="8">D17/$D$11*100</f>
        <v>3.3735261678067832</v>
      </c>
      <c r="F17" s="142">
        <v>85402227.900000006</v>
      </c>
      <c r="G17" s="144">
        <f t="shared" si="0"/>
        <v>3.1860558813654167</v>
      </c>
      <c r="H17" s="142">
        <v>111918603.98999999</v>
      </c>
      <c r="I17" s="143">
        <f t="shared" si="1"/>
        <v>3.6271261339771841</v>
      </c>
      <c r="J17" s="142">
        <v>94990513.510000005</v>
      </c>
      <c r="K17" s="144">
        <f t="shared" si="2"/>
        <v>3.1865318185172762</v>
      </c>
      <c r="L17" s="142">
        <v>89753928.969999999</v>
      </c>
      <c r="M17" s="143">
        <f t="shared" si="3"/>
        <v>2.8915569900128868</v>
      </c>
      <c r="N17" s="142">
        <v>81640031.710000008</v>
      </c>
      <c r="O17" s="145">
        <f t="shared" si="4"/>
        <v>2.5244289335188621</v>
      </c>
      <c r="P17" s="142">
        <v>82261833.280000001</v>
      </c>
      <c r="Q17" s="145">
        <v>2.6123160774849161</v>
      </c>
      <c r="R17" s="142">
        <v>95618433.910000011</v>
      </c>
      <c r="S17" s="145">
        <f t="shared" si="5"/>
        <v>2.866345930933182</v>
      </c>
      <c r="T17" s="142">
        <v>104405821.67</v>
      </c>
      <c r="U17" s="145">
        <f t="shared" si="6"/>
        <v>3.0484341636252155</v>
      </c>
      <c r="V17" s="142">
        <v>95552814.265146896</v>
      </c>
      <c r="W17" s="145">
        <f t="shared" si="7"/>
        <v>2.6354307930922829</v>
      </c>
      <c r="X17" s="36"/>
      <c r="Y17" s="36"/>
      <c r="Z17" s="36"/>
      <c r="AA17" s="36"/>
      <c r="AB17" s="36"/>
      <c r="AC17" s="36"/>
      <c r="AD17" s="36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</row>
    <row r="18" spans="1:99" ht="15" customHeight="1">
      <c r="A18" s="28"/>
      <c r="B18" s="28"/>
      <c r="C18" s="121" t="str">
        <f>IF(MasterSheet!$A$1=1,MasterSheet!C75,MasterSheet!B75)</f>
        <v>Porez na dobit pravnih lica</v>
      </c>
      <c r="D18" s="142">
        <v>12681282.079999981</v>
      </c>
      <c r="E18" s="143">
        <f t="shared" si="8"/>
        <v>0.59012899995346368</v>
      </c>
      <c r="F18" s="142">
        <v>39076661.670000002</v>
      </c>
      <c r="G18" s="144">
        <f t="shared" si="0"/>
        <v>1.457812410744264</v>
      </c>
      <c r="H18" s="142">
        <v>62803344.119999997</v>
      </c>
      <c r="I18" s="143">
        <f t="shared" si="1"/>
        <v>2.035368943479388</v>
      </c>
      <c r="J18" s="142">
        <v>54738222.979999997</v>
      </c>
      <c r="K18" s="144">
        <f t="shared" si="2"/>
        <v>1.8362369332438777</v>
      </c>
      <c r="L18" s="142">
        <v>20270971.710000001</v>
      </c>
      <c r="M18" s="143">
        <f t="shared" si="3"/>
        <v>0.65305965560567014</v>
      </c>
      <c r="N18" s="142">
        <v>36101185.260000005</v>
      </c>
      <c r="O18" s="145">
        <f t="shared" si="4"/>
        <v>1.1163013376623379</v>
      </c>
      <c r="P18" s="142">
        <v>64016557.520000003</v>
      </c>
      <c r="Q18" s="145">
        <v>2.0329170377897743</v>
      </c>
      <c r="R18" s="142">
        <v>40638726.390000008</v>
      </c>
      <c r="S18" s="145">
        <f t="shared" si="5"/>
        <v>1.2182237594052581</v>
      </c>
      <c r="T18" s="142">
        <v>45020371.5</v>
      </c>
      <c r="U18" s="145">
        <f t="shared" si="6"/>
        <v>1.3145017810739001</v>
      </c>
      <c r="V18" s="142">
        <v>43345994.550485201</v>
      </c>
      <c r="W18" s="145">
        <f t="shared" si="7"/>
        <v>1.1955207146340072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3"/>
      <c r="AU18" s="132"/>
      <c r="AV18" s="13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R18" s="21"/>
    </row>
    <row r="19" spans="1:99" ht="15" customHeight="1">
      <c r="A19" s="28"/>
      <c r="B19" s="28"/>
      <c r="C19" s="121" t="str">
        <f>IF(MasterSheet!$A$1=1,MasterSheet!C76,MasterSheet!B76)</f>
        <v>Porez na promet nepokretnosti</v>
      </c>
      <c r="D19" s="142">
        <v>7371892.8599999985</v>
      </c>
      <c r="E19" s="143">
        <f t="shared" si="8"/>
        <v>0.3430542538042719</v>
      </c>
      <c r="F19" s="142">
        <v>20590669.43</v>
      </c>
      <c r="G19" s="144">
        <f t="shared" si="0"/>
        <v>0.76816524640925199</v>
      </c>
      <c r="H19" s="142">
        <v>11428331.24</v>
      </c>
      <c r="I19" s="143">
        <f t="shared" si="1"/>
        <v>0.37037630412237488</v>
      </c>
      <c r="J19" s="142">
        <v>5206820.57</v>
      </c>
      <c r="K19" s="144">
        <f t="shared" si="2"/>
        <v>0.17466690942636701</v>
      </c>
      <c r="L19" s="142">
        <v>4938431.08</v>
      </c>
      <c r="M19" s="143">
        <f t="shared" si="3"/>
        <v>0.15909893943298969</v>
      </c>
      <c r="N19" s="142">
        <v>1237096.94</v>
      </c>
      <c r="O19" s="145">
        <f t="shared" si="4"/>
        <v>3.8252842918985772E-2</v>
      </c>
      <c r="P19" s="142">
        <v>1441449.4</v>
      </c>
      <c r="Q19" s="145">
        <v>4.5774830104795168E-2</v>
      </c>
      <c r="R19" s="142">
        <v>1440565.3199999998</v>
      </c>
      <c r="S19" s="145">
        <f t="shared" si="5"/>
        <v>4.318370814472855E-2</v>
      </c>
      <c r="T19" s="142">
        <v>1479399.88</v>
      </c>
      <c r="U19" s="145">
        <f t="shared" si="6"/>
        <v>4.3195418260387163E-2</v>
      </c>
      <c r="V19" s="142">
        <v>1388189.6980126149</v>
      </c>
      <c r="W19" s="145">
        <f t="shared" si="7"/>
        <v>3.828749477377099E-2</v>
      </c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3"/>
      <c r="AU19" s="132"/>
      <c r="AV19" s="13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</row>
    <row r="20" spans="1:99" ht="15" customHeight="1">
      <c r="A20" s="28"/>
      <c r="B20" s="28"/>
      <c r="C20" s="121" t="str">
        <f>IF(MasterSheet!$A$1=1,MasterSheet!C77,MasterSheet!B77)</f>
        <v>Porez na dodatu vrijednost</v>
      </c>
      <c r="D20" s="142">
        <v>273156637.07999986</v>
      </c>
      <c r="E20" s="143">
        <f t="shared" si="8"/>
        <v>12.711463403601837</v>
      </c>
      <c r="F20" s="142">
        <v>393174255.16000003</v>
      </c>
      <c r="G20" s="144">
        <f t="shared" si="0"/>
        <v>14.667944605857116</v>
      </c>
      <c r="H20" s="142">
        <v>440064484.29000002</v>
      </c>
      <c r="I20" s="143">
        <f t="shared" si="1"/>
        <v>14.26187724559243</v>
      </c>
      <c r="J20" s="142">
        <v>370776941.73000002</v>
      </c>
      <c r="K20" s="144">
        <f t="shared" si="2"/>
        <v>12.438005425360618</v>
      </c>
      <c r="L20" s="142">
        <v>364177041.45999998</v>
      </c>
      <c r="M20" s="143">
        <f t="shared" si="3"/>
        <v>11.732507778994844</v>
      </c>
      <c r="N20" s="142">
        <v>392235880.90999997</v>
      </c>
      <c r="O20" s="145">
        <f t="shared" si="4"/>
        <v>12.12850590321583</v>
      </c>
      <c r="P20" s="142">
        <v>354714031.35000002</v>
      </c>
      <c r="Q20" s="145">
        <v>11.264338880597016</v>
      </c>
      <c r="R20" s="142">
        <v>429195069.32999998</v>
      </c>
      <c r="S20" s="145">
        <f t="shared" si="5"/>
        <v>12.865945302017446</v>
      </c>
      <c r="T20" s="142">
        <v>497589192.80000001</v>
      </c>
      <c r="U20" s="145">
        <f t="shared" si="6"/>
        <v>14.528575806592894</v>
      </c>
      <c r="V20" s="142">
        <v>467790658.89295983</v>
      </c>
      <c r="W20" s="145">
        <f t="shared" si="7"/>
        <v>12.902078464653993</v>
      </c>
      <c r="X20" s="29"/>
      <c r="Y20" s="29"/>
      <c r="Z20" s="29"/>
      <c r="AA20" s="29"/>
      <c r="AB20" s="29"/>
      <c r="AC20" s="29"/>
      <c r="AD20" s="29"/>
      <c r="AE20" s="29"/>
      <c r="AF20" s="29"/>
      <c r="AG20" s="29"/>
    </row>
    <row r="21" spans="1:99" ht="15" customHeight="1">
      <c r="A21" s="28"/>
      <c r="B21" s="28"/>
      <c r="C21" s="121" t="str">
        <f>IF(MasterSheet!$A$1=1,MasterSheet!C78,MasterSheet!B78)</f>
        <v>Akcize</v>
      </c>
      <c r="D21" s="142">
        <v>72376242.179999948</v>
      </c>
      <c r="E21" s="143">
        <f t="shared" si="8"/>
        <v>3.3680600390897646</v>
      </c>
      <c r="F21" s="142">
        <v>94538367.25</v>
      </c>
      <c r="G21" s="144">
        <f t="shared" si="0"/>
        <v>3.526893014362992</v>
      </c>
      <c r="H21" s="142">
        <v>120303864.65000001</v>
      </c>
      <c r="I21" s="143">
        <f t="shared" si="1"/>
        <v>3.8988807573891631</v>
      </c>
      <c r="J21" s="142">
        <v>128684864.44</v>
      </c>
      <c r="K21" s="144">
        <f t="shared" si="2"/>
        <v>4.3168354391143904</v>
      </c>
      <c r="L21" s="142">
        <v>134261371.03</v>
      </c>
      <c r="M21" s="143">
        <f t="shared" si="3"/>
        <v>4.3254307677190722</v>
      </c>
      <c r="N21" s="142">
        <v>143379590.77000001</v>
      </c>
      <c r="O21" s="145">
        <f t="shared" si="4"/>
        <v>4.4335062081014227</v>
      </c>
      <c r="P21" s="142">
        <v>151766097.75999999</v>
      </c>
      <c r="Q21" s="145">
        <v>4.8195013578913937</v>
      </c>
      <c r="R21" s="142">
        <v>161445470.17000002</v>
      </c>
      <c r="S21" s="145">
        <f t="shared" si="5"/>
        <v>4.8396375841601973</v>
      </c>
      <c r="T21" s="142">
        <v>156466946.75</v>
      </c>
      <c r="U21" s="145">
        <f t="shared" si="6"/>
        <v>4.56851139449327</v>
      </c>
      <c r="V21" s="142">
        <v>165189638.5244557</v>
      </c>
      <c r="W21" s="145">
        <f t="shared" si="7"/>
        <v>4.5560757515639931</v>
      </c>
      <c r="X21" s="29"/>
      <c r="Y21" s="29"/>
      <c r="Z21" s="29"/>
      <c r="AA21" s="29"/>
      <c r="AB21" s="29"/>
      <c r="AC21" s="29"/>
      <c r="AD21" s="29"/>
      <c r="AE21" s="29"/>
      <c r="AF21" s="29"/>
      <c r="AG21" s="29"/>
    </row>
    <row r="22" spans="1:99" ht="15" customHeight="1">
      <c r="A22" s="28"/>
      <c r="B22" s="28"/>
      <c r="C22" s="121" t="str">
        <f>IF(MasterSheet!$A$1=1,MasterSheet!C79,MasterSheet!B79)</f>
        <v>Porez na međunarodnu trgovinu i transakcije</v>
      </c>
      <c r="D22" s="142">
        <v>56766223.619999953</v>
      </c>
      <c r="E22" s="143">
        <f t="shared" si="8"/>
        <v>2.6416410079575572</v>
      </c>
      <c r="F22" s="142">
        <v>68495722.040000007</v>
      </c>
      <c r="G22" s="144">
        <f t="shared" si="0"/>
        <v>2.5553337825032645</v>
      </c>
      <c r="H22" s="142">
        <v>72926890</v>
      </c>
      <c r="I22" s="143">
        <f t="shared" si="1"/>
        <v>2.3634589707026183</v>
      </c>
      <c r="J22" s="142">
        <v>49121124.340000004</v>
      </c>
      <c r="K22" s="144">
        <f t="shared" si="2"/>
        <v>1.6478069218383093</v>
      </c>
      <c r="L22" s="142">
        <v>50811537.57</v>
      </c>
      <c r="M22" s="143">
        <f t="shared" si="3"/>
        <v>1.6369696382087628</v>
      </c>
      <c r="N22" s="142">
        <v>45327985.280000009</v>
      </c>
      <c r="O22" s="145">
        <f t="shared" si="4"/>
        <v>1.4016074607297468</v>
      </c>
      <c r="P22" s="142">
        <v>28965025.329999998</v>
      </c>
      <c r="Q22" s="145">
        <v>0.91981661892664335</v>
      </c>
      <c r="R22" s="142">
        <v>22269382.640000001</v>
      </c>
      <c r="S22" s="145">
        <f t="shared" si="5"/>
        <v>0.66756745226175851</v>
      </c>
      <c r="T22" s="142">
        <v>22270229.460000001</v>
      </c>
      <c r="U22" s="145">
        <f t="shared" si="6"/>
        <v>0.65024466290986593</v>
      </c>
      <c r="V22" s="142">
        <v>22596550.345211923</v>
      </c>
      <c r="W22" s="145">
        <f t="shared" si="7"/>
        <v>0.62323276457544541</v>
      </c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CS22" s="1"/>
      <c r="CT22" s="1"/>
      <c r="CU22" s="21"/>
    </row>
    <row r="23" spans="1:99" ht="15" customHeight="1">
      <c r="A23" s="28"/>
      <c r="B23" s="28"/>
      <c r="C23" s="121" t="str">
        <f>IF(MasterSheet!$A$1=1,MasterSheet!C80,MasterSheet!B80)</f>
        <v>Ostali republički prihodi</v>
      </c>
      <c r="D23" s="142">
        <v>4535766.87</v>
      </c>
      <c r="E23" s="143">
        <f t="shared" si="8"/>
        <v>0.21107389222392853</v>
      </c>
      <c r="F23" s="142">
        <v>6739308.9000000004</v>
      </c>
      <c r="G23" s="144">
        <f t="shared" si="0"/>
        <v>0.25141984331281481</v>
      </c>
      <c r="H23" s="142">
        <v>8529592.9000000004</v>
      </c>
      <c r="I23" s="143">
        <f t="shared" si="1"/>
        <v>0.27643223036038372</v>
      </c>
      <c r="J23" s="142">
        <v>8920855.8499999996</v>
      </c>
      <c r="K23" s="144">
        <f t="shared" si="2"/>
        <v>0.29925715699429722</v>
      </c>
      <c r="L23" s="142">
        <v>11587063.199999999</v>
      </c>
      <c r="M23" s="143">
        <f t="shared" si="3"/>
        <v>0.37329456185567006</v>
      </c>
      <c r="N23" s="142">
        <v>4148584.0999999996</v>
      </c>
      <c r="O23" s="145">
        <f t="shared" si="4"/>
        <v>0.12828027520098947</v>
      </c>
      <c r="P23" s="142">
        <v>4279140.05</v>
      </c>
      <c r="Q23" s="145">
        <v>0.13588885519212449</v>
      </c>
      <c r="R23" s="142">
        <v>5088811.75</v>
      </c>
      <c r="S23" s="145">
        <f t="shared" si="5"/>
        <v>0.1525468913936269</v>
      </c>
      <c r="T23" s="142">
        <v>5971620.4600000009</v>
      </c>
      <c r="U23" s="145">
        <f t="shared" si="6"/>
        <v>0.17435897281672461</v>
      </c>
      <c r="V23" s="142">
        <v>6368019.7977318438</v>
      </c>
      <c r="W23" s="145">
        <f t="shared" si="7"/>
        <v>0.17563559582237481</v>
      </c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CS23" s="1"/>
      <c r="CT23" s="1"/>
      <c r="CU23" s="21"/>
    </row>
    <row r="24" spans="1:99" ht="15" customHeight="1">
      <c r="A24" s="28"/>
      <c r="B24" s="28"/>
      <c r="C24" s="120" t="str">
        <f>IF(MasterSheet!$A$1=1,MasterSheet!C81,MasterSheet!B81)</f>
        <v>Doprinosi</v>
      </c>
      <c r="D24" s="137">
        <f>SUM(D25:D28)</f>
        <v>255157132.13</v>
      </c>
      <c r="E24" s="140">
        <f t="shared" si="8"/>
        <v>11.873848579738471</v>
      </c>
      <c r="F24" s="137">
        <f>SUM(F25:F28)</f>
        <v>306787808.32999998</v>
      </c>
      <c r="G24" s="138">
        <f t="shared" si="0"/>
        <v>11.445170987875395</v>
      </c>
      <c r="H24" s="137">
        <f>SUM(H25:H28)</f>
        <v>339912631.83999997</v>
      </c>
      <c r="I24" s="140">
        <f t="shared" si="1"/>
        <v>11.016095146486906</v>
      </c>
      <c r="J24" s="137">
        <f>SUM(J25:J28)</f>
        <v>307544352.32999998</v>
      </c>
      <c r="K24" s="138">
        <f t="shared" si="2"/>
        <v>10.316818259979872</v>
      </c>
      <c r="L24" s="137">
        <f>SUM(L25:L28)</f>
        <v>379756996.48000008</v>
      </c>
      <c r="M24" s="140">
        <f t="shared" si="3"/>
        <v>12.234439319587631</v>
      </c>
      <c r="N24" s="137">
        <f>SUM(N25:N28)</f>
        <v>353577453.33000004</v>
      </c>
      <c r="O24" s="141">
        <f>N24/$N$11*100</f>
        <v>10.933130900742116</v>
      </c>
      <c r="P24" s="137">
        <f>SUM(P25:P28)</f>
        <v>362250409.59999996</v>
      </c>
      <c r="Q24" s="141">
        <v>11.503664960304857</v>
      </c>
      <c r="R24" s="137">
        <f>SUM(R25:R28)</f>
        <v>398494284.19</v>
      </c>
      <c r="S24" s="141">
        <f t="shared" si="5"/>
        <v>11.945630390299469</v>
      </c>
      <c r="T24" s="137">
        <f>SUM(T25:T28)</f>
        <v>444303244.55000001</v>
      </c>
      <c r="U24" s="141">
        <f t="shared" si="6"/>
        <v>12.972736271132005</v>
      </c>
      <c r="V24" s="137">
        <v>455434688.53258783</v>
      </c>
      <c r="W24" s="141">
        <f t="shared" si="7"/>
        <v>12.561289917328732</v>
      </c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CS24" s="1"/>
      <c r="CT24" s="1"/>
      <c r="CU24" s="21"/>
    </row>
    <row r="25" spans="1:99" ht="15" customHeight="1">
      <c r="A25" s="28"/>
      <c r="B25" s="28"/>
      <c r="C25" s="121" t="str">
        <f>IF(MasterSheet!$A$1=1,MasterSheet!C82,MasterSheet!B82)</f>
        <v>Doprinosi za penzijsko i invalidsko osiguranje</v>
      </c>
      <c r="D25" s="142">
        <v>138179769.16</v>
      </c>
      <c r="E25" s="143">
        <f t="shared" si="8"/>
        <v>6.4302559058122766</v>
      </c>
      <c r="F25" s="142">
        <v>173517241.65000001</v>
      </c>
      <c r="G25" s="144">
        <f t="shared" si="0"/>
        <v>6.473316233911584</v>
      </c>
      <c r="H25" s="142">
        <v>213850904.31999999</v>
      </c>
      <c r="I25" s="143">
        <f t="shared" si="1"/>
        <v>6.9306100700025919</v>
      </c>
      <c r="J25" s="142">
        <v>199510659.24000001</v>
      </c>
      <c r="K25" s="144">
        <f t="shared" si="2"/>
        <v>6.6927426782958737</v>
      </c>
      <c r="L25" s="142">
        <v>233496116.37</v>
      </c>
      <c r="M25" s="143">
        <f t="shared" si="3"/>
        <v>7.5224264294458765</v>
      </c>
      <c r="N25" s="142">
        <v>213452220.68000001</v>
      </c>
      <c r="O25" s="145">
        <f t="shared" si="4"/>
        <v>6.6002541954236245</v>
      </c>
      <c r="P25" s="142">
        <v>216501675.27000001</v>
      </c>
      <c r="Q25" s="145">
        <v>6.8752516757700857</v>
      </c>
      <c r="R25" s="142">
        <v>241949355.72999999</v>
      </c>
      <c r="S25" s="145">
        <f t="shared" si="5"/>
        <v>7.2528959420246411</v>
      </c>
      <c r="T25" s="142">
        <v>270120228.04000002</v>
      </c>
      <c r="U25" s="145">
        <f t="shared" si="6"/>
        <v>7.8869522625478128</v>
      </c>
      <c r="V25" s="142">
        <v>272910950.03350413</v>
      </c>
      <c r="W25" s="145">
        <f t="shared" si="7"/>
        <v>7.527124418277964</v>
      </c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CS25" s="1"/>
      <c r="CT25" s="1"/>
      <c r="CU25" s="21"/>
    </row>
    <row r="26" spans="1:99" ht="15" customHeight="1">
      <c r="A26" s="28"/>
      <c r="B26" s="28"/>
      <c r="C26" s="121" t="str">
        <f>IF(MasterSheet!$A$1=1,MasterSheet!C83,MasterSheet!B83)</f>
        <v>Doprinosi za zdravstveno osiguranje</v>
      </c>
      <c r="D26" s="142">
        <v>110592983</v>
      </c>
      <c r="E26" s="143">
        <f t="shared" si="8"/>
        <v>5.1464927637395883</v>
      </c>
      <c r="F26" s="142">
        <v>125446267</v>
      </c>
      <c r="G26" s="144">
        <f t="shared" si="0"/>
        <v>4.6799577317664616</v>
      </c>
      <c r="H26" s="142">
        <v>115860488.59999999</v>
      </c>
      <c r="I26" s="143">
        <f t="shared" si="1"/>
        <v>3.7548771260046667</v>
      </c>
      <c r="J26" s="142">
        <v>97587762.519999996</v>
      </c>
      <c r="K26" s="144">
        <f t="shared" si="2"/>
        <v>3.2736585883931566</v>
      </c>
      <c r="L26" s="142">
        <v>129895634.22</v>
      </c>
      <c r="M26" s="143">
        <f t="shared" si="3"/>
        <v>4.1847820302835048</v>
      </c>
      <c r="N26" s="142">
        <v>120890439.24000001</v>
      </c>
      <c r="O26" s="145">
        <f t="shared" si="4"/>
        <v>3.7381088200371062</v>
      </c>
      <c r="P26" s="142">
        <v>125738855</v>
      </c>
      <c r="Q26" s="145">
        <v>3.9929772943791679</v>
      </c>
      <c r="R26" s="142">
        <v>134703897.09</v>
      </c>
      <c r="S26" s="145">
        <f t="shared" si="5"/>
        <v>4.0380076468119555</v>
      </c>
      <c r="T26" s="142">
        <v>151034703.57999998</v>
      </c>
      <c r="U26" s="145">
        <f t="shared" si="6"/>
        <v>4.4099011235364536</v>
      </c>
      <c r="V26" s="142">
        <v>157210439.41971996</v>
      </c>
      <c r="W26" s="145">
        <f t="shared" si="7"/>
        <v>4.3360024111128874</v>
      </c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CS26" s="1"/>
      <c r="CT26" s="1"/>
      <c r="CU26" s="21"/>
    </row>
    <row r="27" spans="1:99" ht="15" customHeight="1">
      <c r="A27" s="28"/>
      <c r="B27" s="28"/>
      <c r="C27" s="121" t="str">
        <f>IF(MasterSheet!$A$1=1,MasterSheet!C84,MasterSheet!B84)</f>
        <v>Doprinosi za osiguranje od nezaposlenosti</v>
      </c>
      <c r="D27" s="142">
        <v>6384379.9699999997</v>
      </c>
      <c r="E27" s="143">
        <f t="shared" si="8"/>
        <v>0.29709991018660709</v>
      </c>
      <c r="F27" s="142">
        <v>7824299.6800000006</v>
      </c>
      <c r="G27" s="144">
        <f t="shared" si="0"/>
        <v>0.29189702219735131</v>
      </c>
      <c r="H27" s="142">
        <v>10201238.92</v>
      </c>
      <c r="I27" s="143">
        <f t="shared" si="1"/>
        <v>0.33060795047964742</v>
      </c>
      <c r="J27" s="142">
        <v>10445930.57</v>
      </c>
      <c r="K27" s="144">
        <f t="shared" si="2"/>
        <v>0.35041699329084197</v>
      </c>
      <c r="L27" s="142">
        <v>10149691.789999999</v>
      </c>
      <c r="M27" s="143">
        <f t="shared" si="3"/>
        <v>0.32698749323453608</v>
      </c>
      <c r="N27" s="142">
        <v>10764704.380000001</v>
      </c>
      <c r="O27" s="145">
        <f t="shared" si="4"/>
        <v>0.33286037043908479</v>
      </c>
      <c r="P27" s="142">
        <v>9987592.2599999998</v>
      </c>
      <c r="Q27" s="145">
        <v>0.31716710892346772</v>
      </c>
      <c r="R27" s="142">
        <v>10770190.189999999</v>
      </c>
      <c r="S27" s="145">
        <f t="shared" si="5"/>
        <v>0.32285710572858894</v>
      </c>
      <c r="T27" s="142">
        <v>12160117.389999999</v>
      </c>
      <c r="U27" s="145">
        <f t="shared" si="6"/>
        <v>0.35505029022745188</v>
      </c>
      <c r="V27" s="142">
        <v>12852470.425723951</v>
      </c>
      <c r="W27" s="145">
        <f t="shared" si="7"/>
        <v>0.35448245651112753</v>
      </c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CS27" s="1"/>
      <c r="CT27" s="1"/>
      <c r="CU27" s="21"/>
    </row>
    <row r="28" spans="1:99" ht="15" customHeight="1">
      <c r="A28" s="28"/>
      <c r="B28" s="28"/>
      <c r="C28" s="121" t="str">
        <f>IF(MasterSheet!$A$1=1,MasterSheet!C85,MasterSheet!B85)</f>
        <v>Ostali doprinosi</v>
      </c>
      <c r="D28" s="142"/>
      <c r="E28" s="143">
        <f t="shared" si="8"/>
        <v>0</v>
      </c>
      <c r="F28" s="142"/>
      <c r="G28" s="144">
        <f t="shared" si="0"/>
        <v>0</v>
      </c>
      <c r="H28" s="142"/>
      <c r="I28" s="143">
        <f t="shared" si="1"/>
        <v>0</v>
      </c>
      <c r="J28" s="142"/>
      <c r="K28" s="144">
        <f t="shared" si="2"/>
        <v>0</v>
      </c>
      <c r="L28" s="142">
        <v>6215554.0999999996</v>
      </c>
      <c r="M28" s="143">
        <f t="shared" si="3"/>
        <v>0.20024336662371134</v>
      </c>
      <c r="N28" s="142">
        <v>8470089.0300000012</v>
      </c>
      <c r="O28" s="145">
        <f t="shared" si="4"/>
        <v>0.26190751484230057</v>
      </c>
      <c r="P28" s="142">
        <v>10022287.07</v>
      </c>
      <c r="Q28" s="145">
        <v>0.3182688812321372</v>
      </c>
      <c r="R28" s="142">
        <v>11070841.180000002</v>
      </c>
      <c r="S28" s="145">
        <f t="shared" si="5"/>
        <v>0.33186969573428465</v>
      </c>
      <c r="T28" s="142">
        <v>10988195.539999999</v>
      </c>
      <c r="U28" s="145">
        <f t="shared" si="6"/>
        <v>0.3208325948202867</v>
      </c>
      <c r="V28" s="142">
        <v>12460828.653639805</v>
      </c>
      <c r="W28" s="145">
        <f t="shared" si="7"/>
        <v>0.34368063142675359</v>
      </c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CS28" s="21"/>
      <c r="CT28" s="21"/>
      <c r="CU28" s="21"/>
    </row>
    <row r="29" spans="1:99" ht="15" customHeight="1">
      <c r="A29" s="28"/>
      <c r="B29" s="28"/>
      <c r="C29" s="120" t="str">
        <f>IF(MasterSheet!$A$1=1,MasterSheet!C86,MasterSheet!B86)</f>
        <v>Takse</v>
      </c>
      <c r="D29" s="137">
        <f>SUM(D30:D33)</f>
        <v>15777845.709999993</v>
      </c>
      <c r="E29" s="140">
        <f t="shared" si="8"/>
        <v>0.73422894085345958</v>
      </c>
      <c r="F29" s="137">
        <f>SUM(F30:F33)</f>
        <v>21847073.970000003</v>
      </c>
      <c r="G29" s="138">
        <f t="shared" si="0"/>
        <v>0.81503726804700616</v>
      </c>
      <c r="H29" s="137">
        <f>SUM(H30:H33)</f>
        <v>26594093.5</v>
      </c>
      <c r="I29" s="140">
        <f t="shared" si="1"/>
        <v>0.86187754407570649</v>
      </c>
      <c r="J29" s="137">
        <f>SUM(J30:J33)</f>
        <v>22516562.169999998</v>
      </c>
      <c r="K29" s="138">
        <f t="shared" si="2"/>
        <v>0.75533586615229786</v>
      </c>
      <c r="L29" s="137">
        <f>SUM(L30:L33)</f>
        <v>20544226.239999998</v>
      </c>
      <c r="M29" s="140">
        <f t="shared" si="3"/>
        <v>0.66186295876288659</v>
      </c>
      <c r="N29" s="137">
        <f>SUM(N30:N33)</f>
        <v>16011669.92</v>
      </c>
      <c r="O29" s="141">
        <f t="shared" si="4"/>
        <v>0.49510420284477424</v>
      </c>
      <c r="P29" s="137">
        <f>SUM(P30:P33)</f>
        <v>17998206.289999999</v>
      </c>
      <c r="Q29" s="141">
        <v>0.57155307367418229</v>
      </c>
      <c r="R29" s="137">
        <f>SUM(R30:R33)</f>
        <v>27069458</v>
      </c>
      <c r="S29" s="141">
        <f t="shared" si="5"/>
        <v>0.81145891663419156</v>
      </c>
      <c r="T29" s="137">
        <f>SUM(T30:T33)</f>
        <v>15038439.809999999</v>
      </c>
      <c r="U29" s="141">
        <f t="shared" si="6"/>
        <v>0.43909135478408123</v>
      </c>
      <c r="V29" s="137">
        <v>13781675.589992244</v>
      </c>
      <c r="W29" s="141">
        <f t="shared" si="7"/>
        <v>0.38011075350945317</v>
      </c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CS29" s="21"/>
      <c r="CT29" s="21"/>
      <c r="CU29" s="21"/>
    </row>
    <row r="30" spans="1:99" ht="15" customHeight="1">
      <c r="A30" s="28"/>
      <c r="B30" s="28"/>
      <c r="C30" s="121" t="str">
        <f>IF(MasterSheet!$A$1=1,MasterSheet!C87,MasterSheet!B87)</f>
        <v>Administrativne takse</v>
      </c>
      <c r="D30" s="142">
        <v>7506509.4799999958</v>
      </c>
      <c r="E30" s="143">
        <f t="shared" si="8"/>
        <v>0.34931869700777124</v>
      </c>
      <c r="F30" s="142">
        <v>9153048.3600000013</v>
      </c>
      <c r="G30" s="144">
        <f t="shared" si="0"/>
        <v>0.34146794851706774</v>
      </c>
      <c r="H30" s="142">
        <v>18319319.420000002</v>
      </c>
      <c r="I30" s="143">
        <f>H30/$H$11*100</f>
        <v>0.59370363689395911</v>
      </c>
      <c r="J30" s="142">
        <v>14744246.369999999</v>
      </c>
      <c r="K30" s="144">
        <f>J30/$J$11*100</f>
        <v>0.49460739248574298</v>
      </c>
      <c r="L30" s="142">
        <v>13257206.299999997</v>
      </c>
      <c r="M30" s="143">
        <f t="shared" si="3"/>
        <v>0.42710071842783498</v>
      </c>
      <c r="N30" s="142">
        <v>10724280.77</v>
      </c>
      <c r="O30" s="145">
        <f t="shared" si="4"/>
        <v>0.33161041341991337</v>
      </c>
      <c r="P30" s="142">
        <v>8544481.8000000007</v>
      </c>
      <c r="Q30" s="145">
        <v>0.27133953000952682</v>
      </c>
      <c r="R30" s="142">
        <v>7881462.9399999995</v>
      </c>
      <c r="S30" s="145">
        <f t="shared" si="5"/>
        <v>0.23626196648580591</v>
      </c>
      <c r="T30" s="142">
        <v>7905297.4699999997</v>
      </c>
      <c r="U30" s="145">
        <f t="shared" si="6"/>
        <v>0.23081834418523164</v>
      </c>
      <c r="V30" s="142">
        <v>7965661.2202199055</v>
      </c>
      <c r="W30" s="145">
        <f t="shared" si="7"/>
        <v>0.21969995367018522</v>
      </c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CS30" s="21"/>
      <c r="CT30" s="21"/>
      <c r="CU30" s="21"/>
    </row>
    <row r="31" spans="1:99" ht="15" customHeight="1">
      <c r="A31" s="28"/>
      <c r="B31" s="28"/>
      <c r="C31" s="121" t="str">
        <f>IF(MasterSheet!$A$1=1,MasterSheet!C88,MasterSheet!B88)</f>
        <v>Sudske takse</v>
      </c>
      <c r="D31" s="142">
        <v>6027790.6899999976</v>
      </c>
      <c r="E31" s="143">
        <f t="shared" si="8"/>
        <v>0.28050587230676149</v>
      </c>
      <c r="F31" s="142">
        <v>8663338.5800000001</v>
      </c>
      <c r="G31" s="144">
        <f t="shared" si="0"/>
        <v>0.32319860399179257</v>
      </c>
      <c r="H31" s="142">
        <v>7688705.0099999998</v>
      </c>
      <c r="I31" s="143">
        <f>H31/$H$11*100</f>
        <v>0.24918022459165154</v>
      </c>
      <c r="J31" s="142">
        <v>6834686.9299999997</v>
      </c>
      <c r="K31" s="144">
        <f>J31/$J$11*100</f>
        <v>0.22927497249245221</v>
      </c>
      <c r="L31" s="142">
        <v>6236916.9700000007</v>
      </c>
      <c r="M31" s="143">
        <f t="shared" si="3"/>
        <v>0.20093160341494845</v>
      </c>
      <c r="N31" s="142">
        <v>3918273.44</v>
      </c>
      <c r="O31" s="145">
        <f t="shared" si="4"/>
        <v>0.12115873345701918</v>
      </c>
      <c r="P31" s="142">
        <v>3475076.76</v>
      </c>
      <c r="Q31" s="145">
        <v>0.11035493045411242</v>
      </c>
      <c r="R31" s="142">
        <v>4557791.26</v>
      </c>
      <c r="S31" s="145">
        <f t="shared" si="5"/>
        <v>0.13662853382895168</v>
      </c>
      <c r="T31" s="142">
        <v>3784205.9</v>
      </c>
      <c r="U31" s="145">
        <f t="shared" si="6"/>
        <v>0.11049098951794213</v>
      </c>
      <c r="V31" s="142">
        <v>2822020.9252674435</v>
      </c>
      <c r="W31" s="145">
        <f t="shared" si="7"/>
        <v>7.7833823131186905E-2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CS31" s="1"/>
      <c r="CT31" s="1"/>
      <c r="CU31" s="1"/>
    </row>
    <row r="32" spans="1:99" ht="15" customHeight="1">
      <c r="A32" s="28"/>
      <c r="B32" s="28"/>
      <c r="C32" s="121" t="str">
        <f>IF(MasterSheet!$A$1=1,MasterSheet!C89,MasterSheet!B89)</f>
        <v>Boravišne takse</v>
      </c>
      <c r="D32" s="142">
        <v>365979.02</v>
      </c>
      <c r="E32" s="143">
        <f t="shared" si="8"/>
        <v>1.7030993531574296E-2</v>
      </c>
      <c r="F32" s="142">
        <v>564651.91</v>
      </c>
      <c r="G32" s="144">
        <f t="shared" si="0"/>
        <v>2.1065171050177207E-2</v>
      </c>
      <c r="H32" s="142">
        <v>544318.97</v>
      </c>
      <c r="I32" s="143">
        <f>H32/$H$11*100</f>
        <v>1.76406199766658E-2</v>
      </c>
      <c r="J32" s="142">
        <v>409061.18</v>
      </c>
      <c r="K32" s="144">
        <f>J32/$J$11*100</f>
        <v>1.3722280442804427E-2</v>
      </c>
      <c r="L32" s="142">
        <v>449587.51</v>
      </c>
      <c r="M32" s="143">
        <f t="shared" si="3"/>
        <v>1.4484133698453607E-2</v>
      </c>
      <c r="N32" s="142">
        <v>553959.80999999994</v>
      </c>
      <c r="O32" s="145">
        <f t="shared" si="4"/>
        <v>1.7129245825602966E-2</v>
      </c>
      <c r="P32" s="142">
        <v>491975.95</v>
      </c>
      <c r="Q32" s="145">
        <v>1.5623243886948239E-2</v>
      </c>
      <c r="R32" s="142">
        <v>767936.98999999987</v>
      </c>
      <c r="S32" s="145">
        <f t="shared" si="5"/>
        <v>2.3020384004316673E-2</v>
      </c>
      <c r="T32" s="142">
        <v>644189.07999999996</v>
      </c>
      <c r="U32" s="145">
        <f t="shared" si="6"/>
        <v>1.8808989459546264E-2</v>
      </c>
      <c r="V32" s="142">
        <v>841331.09653904277</v>
      </c>
      <c r="W32" s="145">
        <f t="shared" si="7"/>
        <v>2.3204652799157205E-2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CS32" s="1"/>
      <c r="CT32" s="1"/>
      <c r="CU32" s="1"/>
    </row>
    <row r="33" spans="1:102" ht="15" customHeight="1">
      <c r="A33" s="28"/>
      <c r="B33" s="28"/>
      <c r="C33" s="121" t="str">
        <f>IF(MasterSheet!$A$1=1,MasterSheet!C90,MasterSheet!B90)</f>
        <v>Ostale takse</v>
      </c>
      <c r="D33" s="142">
        <v>1877566.52</v>
      </c>
      <c r="E33" s="143">
        <f t="shared" si="8"/>
        <v>8.7373378007352592E-2</v>
      </c>
      <c r="F33" s="142">
        <v>3466035.12</v>
      </c>
      <c r="G33" s="144">
        <f t="shared" si="0"/>
        <v>0.12930554448796866</v>
      </c>
      <c r="H33" s="142">
        <v>41750.1</v>
      </c>
      <c r="I33" s="143">
        <f>H33/$H$11*100</f>
        <v>1.3530626134301269E-3</v>
      </c>
      <c r="J33" s="142">
        <v>528567.68999999994</v>
      </c>
      <c r="K33" s="144">
        <f>J33/$J$11*100</f>
        <v>1.7731220731298222E-2</v>
      </c>
      <c r="L33" s="142">
        <v>600515.46</v>
      </c>
      <c r="M33" s="143">
        <f t="shared" si="3"/>
        <v>1.9346503221649484E-2</v>
      </c>
      <c r="N33" s="142">
        <v>815155.9</v>
      </c>
      <c r="O33" s="145">
        <f t="shared" si="4"/>
        <v>2.5205810142238712E-2</v>
      </c>
      <c r="P33" s="142">
        <v>5486671.7800000003</v>
      </c>
      <c r="Q33" s="145">
        <v>0.17423536932359479</v>
      </c>
      <c r="R33" s="142">
        <v>13862266.809999999</v>
      </c>
      <c r="S33" s="145">
        <f t="shared" si="5"/>
        <v>0.41554803231511728</v>
      </c>
      <c r="T33" s="142">
        <v>2704747.36</v>
      </c>
      <c r="U33" s="145">
        <f t="shared" si="6"/>
        <v>7.8973031621361198E-2</v>
      </c>
      <c r="V33" s="142">
        <v>2152662.347965851</v>
      </c>
      <c r="W33" s="145">
        <f t="shared" si="7"/>
        <v>5.9372323908923823E-2</v>
      </c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CS33" s="1"/>
      <c r="CT33" s="1"/>
      <c r="CU33" s="1"/>
    </row>
    <row r="34" spans="1:102" ht="15" customHeight="1">
      <c r="A34" s="28"/>
      <c r="B34" s="28"/>
      <c r="C34" s="120" t="str">
        <f>IF(MasterSheet!$A$1=1,MasterSheet!C91,MasterSheet!B91)</f>
        <v>Naknade</v>
      </c>
      <c r="D34" s="137">
        <f>SUM(D35:D40)</f>
        <v>17868340.149999995</v>
      </c>
      <c r="E34" s="140">
        <f t="shared" si="8"/>
        <v>0.83151101261110316</v>
      </c>
      <c r="F34" s="137">
        <f>SUM(F35:F40)</f>
        <v>22895117.909999996</v>
      </c>
      <c r="G34" s="138">
        <f t="shared" si="0"/>
        <v>0.85413609065472851</v>
      </c>
      <c r="H34" s="137">
        <f>SUM(H35:H40)</f>
        <v>38239154.099999994</v>
      </c>
      <c r="I34" s="140">
        <f t="shared" si="1"/>
        <v>1.2392777450090742</v>
      </c>
      <c r="J34" s="137">
        <f>SUM(J35:J40)</f>
        <v>28332415.080000002</v>
      </c>
      <c r="K34" s="138">
        <f t="shared" si="2"/>
        <v>0.95043324656155659</v>
      </c>
      <c r="L34" s="137">
        <f>SUM(L35:L40)</f>
        <v>27428633.469999999</v>
      </c>
      <c r="M34" s="140">
        <f t="shared" si="3"/>
        <v>0.88365442880154643</v>
      </c>
      <c r="N34" s="137">
        <f>SUM(N35:N40)</f>
        <v>25699255.23</v>
      </c>
      <c r="O34" s="141">
        <f t="shared" si="4"/>
        <v>0.79465847959183677</v>
      </c>
      <c r="P34" s="137">
        <f>SUM(P35:P40)</f>
        <v>12706115.310000001</v>
      </c>
      <c r="Q34" s="141">
        <v>0.40349683423308985</v>
      </c>
      <c r="R34" s="137">
        <f>SUM(R35:R40)</f>
        <v>13233490.18</v>
      </c>
      <c r="S34" s="141">
        <f t="shared" si="5"/>
        <v>0.3966992469798255</v>
      </c>
      <c r="T34" s="137">
        <f>SUM(T35:T40)</f>
        <v>17342019.190000001</v>
      </c>
      <c r="U34" s="141">
        <f t="shared" si="6"/>
        <v>0.50635111068936323</v>
      </c>
      <c r="V34" s="137">
        <v>27606150.106309012</v>
      </c>
      <c r="W34" s="141">
        <f t="shared" si="7"/>
        <v>0.7614019391099377</v>
      </c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CS34" s="1"/>
      <c r="CT34" s="1"/>
      <c r="CU34" s="1"/>
    </row>
    <row r="35" spans="1:102" ht="15" customHeight="1">
      <c r="A35" s="28"/>
      <c r="B35" s="28"/>
      <c r="C35" s="121" t="str">
        <f>IF(MasterSheet!$A$1=1,MasterSheet!C92,MasterSheet!B92)</f>
        <v>Naknade za korišćenje dobara od opšteg interesa</v>
      </c>
      <c r="D35" s="142">
        <v>1274186.23</v>
      </c>
      <c r="E35" s="143">
        <f t="shared" si="8"/>
        <v>5.9294812694867145E-2</v>
      </c>
      <c r="F35" s="142">
        <v>2986015.41</v>
      </c>
      <c r="G35" s="144">
        <f t="shared" si="0"/>
        <v>0.11139770229434809</v>
      </c>
      <c r="H35" s="142">
        <v>2856435.93</v>
      </c>
      <c r="I35" s="143">
        <f t="shared" si="1"/>
        <v>9.25731115504278E-2</v>
      </c>
      <c r="J35" s="142">
        <v>2890522.73</v>
      </c>
      <c r="K35" s="144">
        <f t="shared" si="2"/>
        <v>9.696486850050319E-2</v>
      </c>
      <c r="L35" s="142">
        <v>2020524.58</v>
      </c>
      <c r="M35" s="143">
        <f t="shared" si="3"/>
        <v>6.5094219716494844E-2</v>
      </c>
      <c r="N35" s="142">
        <v>1002041.9199999999</v>
      </c>
      <c r="O35" s="145">
        <f t="shared" si="4"/>
        <v>3.0984598639455779E-2</v>
      </c>
      <c r="P35" s="142">
        <v>563371.34</v>
      </c>
      <c r="Q35" s="145">
        <v>1.7890483963162909E-2</v>
      </c>
      <c r="R35" s="142">
        <v>647266.8600000001</v>
      </c>
      <c r="S35" s="145">
        <f t="shared" si="5"/>
        <v>1.9403065439611504E-2</v>
      </c>
      <c r="T35" s="142">
        <v>691442</v>
      </c>
      <c r="U35" s="145">
        <f t="shared" si="6"/>
        <v>2.0188677041665447E-2</v>
      </c>
      <c r="V35" s="142">
        <v>599676.26249675092</v>
      </c>
      <c r="W35" s="145">
        <f t="shared" si="7"/>
        <v>1.6539599594471439E-2</v>
      </c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CS35" s="1"/>
      <c r="CT35" s="1"/>
      <c r="CU35" s="1"/>
    </row>
    <row r="36" spans="1:102" ht="15" customHeight="1">
      <c r="A36" s="28"/>
      <c r="B36" s="28"/>
      <c r="C36" s="121" t="str">
        <f>IF(MasterSheet!$A$1=1,MasterSheet!C93,MasterSheet!B93)</f>
        <v>Naknade za korišćenje prirodnih dobara</v>
      </c>
      <c r="D36" s="142">
        <v>3521417.44</v>
      </c>
      <c r="E36" s="143">
        <f t="shared" si="8"/>
        <v>0.16387069849690539</v>
      </c>
      <c r="F36" s="142">
        <v>3729314.35</v>
      </c>
      <c r="G36" s="144">
        <f t="shared" si="0"/>
        <v>0.13912756388733447</v>
      </c>
      <c r="H36" s="142">
        <v>3925540.16</v>
      </c>
      <c r="I36" s="143">
        <f t="shared" si="1"/>
        <v>0.12722129115893183</v>
      </c>
      <c r="J36" s="142">
        <v>3661578.93</v>
      </c>
      <c r="K36" s="144">
        <f t="shared" si="2"/>
        <v>0.12283055786648776</v>
      </c>
      <c r="L36" s="142">
        <v>3239633.87</v>
      </c>
      <c r="M36" s="143">
        <f t="shared" si="3"/>
        <v>0.10436964787371135</v>
      </c>
      <c r="N36" s="142">
        <v>3009556.45</v>
      </c>
      <c r="O36" s="145">
        <f t="shared" si="4"/>
        <v>9.3059877860235007E-2</v>
      </c>
      <c r="P36" s="142">
        <v>1376923.26</v>
      </c>
      <c r="Q36" s="145">
        <v>4.3725730708161319E-2</v>
      </c>
      <c r="R36" s="142">
        <v>1995183.6300000001</v>
      </c>
      <c r="S36" s="145">
        <f t="shared" si="5"/>
        <v>5.9809455619173238E-2</v>
      </c>
      <c r="T36" s="142">
        <v>2187369.91</v>
      </c>
      <c r="U36" s="145">
        <f t="shared" si="6"/>
        <v>6.3866679611083541E-2</v>
      </c>
      <c r="V36" s="142">
        <v>2222435.3135115686</v>
      </c>
      <c r="W36" s="145">
        <f t="shared" si="7"/>
        <v>6.1296723764006078E-2</v>
      </c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CS36" s="1"/>
      <c r="CT36" s="1"/>
      <c r="CU36" s="1"/>
    </row>
    <row r="37" spans="1:102" ht="15" customHeight="1">
      <c r="A37" s="28"/>
      <c r="B37" s="28"/>
      <c r="C37" s="121" t="str">
        <f>IF(MasterSheet!$A$1=1,MasterSheet!C94,MasterSheet!B94)</f>
        <v>Ekološke naknade</v>
      </c>
      <c r="D37" s="142">
        <v>1902110.17</v>
      </c>
      <c r="E37" s="143">
        <f t="shared" si="8"/>
        <v>8.851552747917539E-2</v>
      </c>
      <c r="F37" s="142">
        <v>2195706.9700000002</v>
      </c>
      <c r="G37" s="144">
        <f t="shared" si="0"/>
        <v>8.1914082074239891E-2</v>
      </c>
      <c r="H37" s="142">
        <v>9210786.3699999992</v>
      </c>
      <c r="I37" s="143">
        <f t="shared" si="1"/>
        <v>0.2985087623152709</v>
      </c>
      <c r="J37" s="142">
        <v>9651406.9600000009</v>
      </c>
      <c r="K37" s="144">
        <f t="shared" si="2"/>
        <v>0.32376407111707484</v>
      </c>
      <c r="L37" s="142">
        <v>7609457.3499999996</v>
      </c>
      <c r="M37" s="143">
        <f t="shared" si="3"/>
        <v>0.24515004349226804</v>
      </c>
      <c r="N37" s="142">
        <v>7452842.79</v>
      </c>
      <c r="O37" s="145">
        <f t="shared" si="4"/>
        <v>0.23045277643784787</v>
      </c>
      <c r="P37" s="142">
        <v>654296.18000000005</v>
      </c>
      <c r="Q37" s="145">
        <v>2.0777903461416322E-2</v>
      </c>
      <c r="R37" s="142">
        <v>309851.25</v>
      </c>
      <c r="S37" s="145">
        <f t="shared" si="5"/>
        <v>9.2883854432087298E-3</v>
      </c>
      <c r="T37" s="142">
        <v>166617.24</v>
      </c>
      <c r="U37" s="145">
        <f t="shared" si="6"/>
        <v>4.8648789745685999E-3</v>
      </c>
      <c r="V37" s="142">
        <v>243277.24606689365</v>
      </c>
      <c r="W37" s="145">
        <f t="shared" si="7"/>
        <v>6.7098007575611242E-3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CS37" s="1"/>
      <c r="CT37" s="1"/>
      <c r="CU37" s="1"/>
      <c r="CV37" s="21"/>
      <c r="CW37" s="21"/>
    </row>
    <row r="38" spans="1:102" ht="15" customHeight="1">
      <c r="A38" s="28"/>
      <c r="B38" s="28"/>
      <c r="C38" s="121" t="str">
        <f>IF(MasterSheet!$A$1=1,MasterSheet!C95,MasterSheet!B95)</f>
        <v>Naknade za priređivanje igara na sreću</v>
      </c>
      <c r="D38" s="142">
        <v>3406245.76</v>
      </c>
      <c r="E38" s="143">
        <f t="shared" si="8"/>
        <v>0.15851113406859324</v>
      </c>
      <c r="F38" s="142">
        <v>4400291.1100000003</v>
      </c>
      <c r="G38" s="144">
        <f t="shared" si="0"/>
        <v>0.16415934004849844</v>
      </c>
      <c r="H38" s="142">
        <v>5175563.96</v>
      </c>
      <c r="I38" s="143">
        <f t="shared" si="1"/>
        <v>0.16773282214156079</v>
      </c>
      <c r="J38" s="142">
        <v>4679989.66</v>
      </c>
      <c r="K38" s="144">
        <f t="shared" si="2"/>
        <v>0.15699395035223079</v>
      </c>
      <c r="L38" s="142">
        <v>6380752.96</v>
      </c>
      <c r="M38" s="143">
        <f t="shared" si="3"/>
        <v>0.20556549484536082</v>
      </c>
      <c r="N38" s="142">
        <v>4180845.3600000003</v>
      </c>
      <c r="O38" s="145">
        <f t="shared" si="4"/>
        <v>0.12927784044526905</v>
      </c>
      <c r="P38" s="142">
        <v>3319092.83</v>
      </c>
      <c r="Q38" s="145">
        <v>0.10540148713877422</v>
      </c>
      <c r="R38" s="142">
        <v>3324177.16</v>
      </c>
      <c r="S38" s="145">
        <f t="shared" si="5"/>
        <v>9.9648585389250283E-2</v>
      </c>
      <c r="T38" s="142">
        <v>4965390.66</v>
      </c>
      <c r="U38" s="145">
        <f t="shared" si="6"/>
        <v>0.14497914274869342</v>
      </c>
      <c r="V38" s="142">
        <v>4976058.1542699775</v>
      </c>
      <c r="W38" s="145">
        <f t="shared" si="7"/>
        <v>0.13724406747028098</v>
      </c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CS38" s="1"/>
      <c r="CT38" s="1"/>
      <c r="CU38" s="1"/>
      <c r="CV38" s="21"/>
      <c r="CW38" s="21"/>
    </row>
    <row r="39" spans="1:102" ht="15" customHeight="1">
      <c r="A39" s="28"/>
      <c r="B39" s="28"/>
      <c r="C39" s="121" t="str">
        <f>IF(MasterSheet!$A$1=1,MasterSheet!C96,MasterSheet!B96)</f>
        <v>Naknada za puteve</v>
      </c>
      <c r="D39" s="142">
        <v>5372953.1699999962</v>
      </c>
      <c r="E39" s="143">
        <f t="shared" si="8"/>
        <v>0.25003272232304885</v>
      </c>
      <c r="F39" s="142">
        <v>6458859.3499999996</v>
      </c>
      <c r="G39" s="144">
        <f t="shared" si="0"/>
        <v>0.24095725983958216</v>
      </c>
      <c r="H39" s="142">
        <v>7089990.1699999999</v>
      </c>
      <c r="I39" s="143">
        <f t="shared" si="1"/>
        <v>0.2297767102022297</v>
      </c>
      <c r="J39" s="142">
        <v>4037944.42</v>
      </c>
      <c r="K39" s="144">
        <f t="shared" si="2"/>
        <v>0.13545603555853739</v>
      </c>
      <c r="L39" s="142">
        <v>3597161.86</v>
      </c>
      <c r="M39" s="143">
        <f t="shared" si="3"/>
        <v>0.11588794652061854</v>
      </c>
      <c r="N39" s="142">
        <v>4863937.55</v>
      </c>
      <c r="O39" s="145">
        <f t="shared" si="4"/>
        <v>0.15040004792826223</v>
      </c>
      <c r="P39" s="142">
        <v>3327409.68</v>
      </c>
      <c r="Q39" s="145">
        <v>0.10566559796760877</v>
      </c>
      <c r="R39" s="142">
        <v>3659024.1899999995</v>
      </c>
      <c r="S39" s="145">
        <f t="shared" si="5"/>
        <v>0.10968626727419885</v>
      </c>
      <c r="T39" s="142">
        <v>3154323.14</v>
      </c>
      <c r="U39" s="145">
        <f t="shared" si="6"/>
        <v>9.2099715028176016E-2</v>
      </c>
      <c r="V39" s="142">
        <v>15176816.306437761</v>
      </c>
      <c r="W39" s="145">
        <f t="shared" si="7"/>
        <v>0.41858996349498745</v>
      </c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CS39" s="1"/>
      <c r="CT39" s="1"/>
      <c r="CU39" s="1"/>
      <c r="CV39" s="21"/>
      <c r="CW39" s="21"/>
    </row>
    <row r="40" spans="1:102" ht="15" customHeight="1">
      <c r="A40" s="28"/>
      <c r="B40" s="28"/>
      <c r="C40" s="121" t="str">
        <f>IF(MasterSheet!$A$1=1,MasterSheet!C97,MasterSheet!B97)</f>
        <v>Ostale naknade</v>
      </c>
      <c r="D40" s="142">
        <v>2391427.38</v>
      </c>
      <c r="E40" s="143">
        <f t="shared" si="8"/>
        <v>0.11128611754851318</v>
      </c>
      <c r="F40" s="142">
        <v>3124930.72</v>
      </c>
      <c r="G40" s="144">
        <f t="shared" si="0"/>
        <v>0.11658014251072563</v>
      </c>
      <c r="H40" s="142">
        <v>9980837.5099999998</v>
      </c>
      <c r="I40" s="143">
        <f t="shared" si="1"/>
        <v>0.32346504764065337</v>
      </c>
      <c r="J40" s="142">
        <v>3410972.38</v>
      </c>
      <c r="K40" s="144">
        <f t="shared" si="2"/>
        <v>0.11442376316672256</v>
      </c>
      <c r="L40" s="142">
        <v>4581102.8499999996</v>
      </c>
      <c r="M40" s="143">
        <f t="shared" si="3"/>
        <v>0.14758707635309276</v>
      </c>
      <c r="N40" s="142">
        <v>5190031.1599999992</v>
      </c>
      <c r="O40" s="145">
        <f t="shared" si="4"/>
        <v>0.16048333828076683</v>
      </c>
      <c r="P40" s="142">
        <v>3465022.02</v>
      </c>
      <c r="Q40" s="145">
        <v>0.11003563099396634</v>
      </c>
      <c r="R40" s="142">
        <v>3297987.09</v>
      </c>
      <c r="S40" s="145">
        <f t="shared" si="5"/>
        <v>9.8863487814382936E-2</v>
      </c>
      <c r="T40" s="142">
        <v>6176876.2400000002</v>
      </c>
      <c r="U40" s="145">
        <f t="shared" si="6"/>
        <v>0.18035201728517622</v>
      </c>
      <c r="V40" s="142">
        <v>4387886.8235260639</v>
      </c>
      <c r="W40" s="145">
        <f t="shared" si="7"/>
        <v>0.1210217840286307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CS40" s="21"/>
      <c r="CT40" s="21"/>
      <c r="CU40" s="21"/>
      <c r="CV40" s="21"/>
      <c r="CW40" s="21"/>
    </row>
    <row r="41" spans="1:102" ht="15" customHeight="1">
      <c r="A41" s="28"/>
      <c r="B41" s="28"/>
      <c r="C41" s="120" t="str">
        <f>IF(MasterSheet!$A$1=1,MasterSheet!C98,MasterSheet!B98)</f>
        <v>Ostali prihodi</v>
      </c>
      <c r="D41" s="137">
        <f>SUM(D42:D45)</f>
        <v>60725640.779999994</v>
      </c>
      <c r="E41" s="140">
        <f t="shared" si="8"/>
        <v>2.8258942147145047</v>
      </c>
      <c r="F41" s="137">
        <f>SUM(F42:F45)</f>
        <v>58512071.479999997</v>
      </c>
      <c r="G41" s="138">
        <f t="shared" si="0"/>
        <v>2.1828789957097556</v>
      </c>
      <c r="H41" s="137">
        <f>SUM(H42:H45)</f>
        <v>45480397.879999995</v>
      </c>
      <c r="I41" s="140">
        <f t="shared" si="1"/>
        <v>1.4739563741249675</v>
      </c>
      <c r="J41" s="137">
        <f>SUM(J42:J45)</f>
        <v>43622195.68</v>
      </c>
      <c r="K41" s="138">
        <f t="shared" si="2"/>
        <v>1.4633410157665214</v>
      </c>
      <c r="L41" s="137">
        <f>SUM(L42:L45)</f>
        <v>31858288.899999999</v>
      </c>
      <c r="M41" s="140">
        <f t="shared" si="3"/>
        <v>1.0263624001288658</v>
      </c>
      <c r="N41" s="137">
        <f>SUM(N42:N45)</f>
        <v>24777629.66</v>
      </c>
      <c r="O41" s="141">
        <f t="shared" si="4"/>
        <v>0.76616047186147185</v>
      </c>
      <c r="P41" s="137">
        <f>SUM(P42:P45)</f>
        <v>35120651.189999998</v>
      </c>
      <c r="Q41" s="141">
        <v>1.1152953696411558</v>
      </c>
      <c r="R41" s="137">
        <f>SUM(R42:R45)</f>
        <v>33088194.540000003</v>
      </c>
      <c r="S41" s="141">
        <f t="shared" si="5"/>
        <v>0.99188208699301539</v>
      </c>
      <c r="T41" s="137">
        <f>SUM(T42:T45)</f>
        <v>29705548.170000002</v>
      </c>
      <c r="U41" s="141">
        <f t="shared" si="6"/>
        <v>0.86734059884960146</v>
      </c>
      <c r="V41" s="137">
        <v>28875735.621721271</v>
      </c>
      <c r="W41" s="141">
        <f t="shared" si="7"/>
        <v>0.79641822604521251</v>
      </c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CS41" s="21"/>
      <c r="CT41" s="21"/>
      <c r="CU41" s="21"/>
      <c r="CV41" s="21"/>
      <c r="CW41" s="21"/>
    </row>
    <row r="42" spans="1:102" ht="15" customHeight="1">
      <c r="A42" s="28"/>
      <c r="B42" s="28"/>
      <c r="C42" s="121" t="str">
        <f>IF(MasterSheet!$A$1=1,MasterSheet!C99,MasterSheet!B99)</f>
        <v>Prihodi od kapitala</v>
      </c>
      <c r="D42" s="142">
        <v>8168377.7700000005</v>
      </c>
      <c r="E42" s="143">
        <f t="shared" si="8"/>
        <v>0.38011902694401789</v>
      </c>
      <c r="F42" s="142">
        <v>18699178.469999999</v>
      </c>
      <c r="G42" s="144">
        <f t="shared" si="0"/>
        <v>0.69760039059876877</v>
      </c>
      <c r="H42" s="142">
        <v>13798997.720000001</v>
      </c>
      <c r="I42" s="143">
        <f t="shared" si="1"/>
        <v>0.44720630412237494</v>
      </c>
      <c r="J42" s="142">
        <v>14050397.890000001</v>
      </c>
      <c r="K42" s="144">
        <f t="shared" si="2"/>
        <v>0.47133169708151629</v>
      </c>
      <c r="L42" s="142">
        <v>7714681.46</v>
      </c>
      <c r="M42" s="143">
        <f t="shared" si="3"/>
        <v>0.24853999548969075</v>
      </c>
      <c r="N42" s="142">
        <v>5467464.75</v>
      </c>
      <c r="O42" s="145">
        <f t="shared" si="4"/>
        <v>0.16906198979591838</v>
      </c>
      <c r="P42" s="142">
        <v>12780311.91</v>
      </c>
      <c r="Q42" s="145">
        <v>0.40585302985074628</v>
      </c>
      <c r="R42" s="142">
        <v>6034873.3200000003</v>
      </c>
      <c r="S42" s="145">
        <f t="shared" si="5"/>
        <v>0.18090690128600978</v>
      </c>
      <c r="T42" s="142">
        <v>2751166.12</v>
      </c>
      <c r="U42" s="145">
        <f t="shared" si="6"/>
        <v>8.032836345586733E-2</v>
      </c>
      <c r="V42" s="142">
        <v>3873617.0522693223</v>
      </c>
      <c r="W42" s="145">
        <f t="shared" si="7"/>
        <v>0.10683777069998407</v>
      </c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CS42" s="12"/>
      <c r="CT42" s="12"/>
      <c r="CU42" s="12"/>
      <c r="CV42" s="12"/>
      <c r="CW42" s="12"/>
      <c r="CX42" s="2"/>
    </row>
    <row r="43" spans="1:102" ht="15" customHeight="1">
      <c r="A43" s="28"/>
      <c r="B43" s="28"/>
      <c r="C43" s="121" t="str">
        <f>IF(MasterSheet!$A$1=1,MasterSheet!C100,MasterSheet!B100)</f>
        <v>Novčane kazne i oduzete imovinske koristi</v>
      </c>
      <c r="D43" s="142">
        <v>7615600.2199999951</v>
      </c>
      <c r="E43" s="143">
        <f t="shared" si="8"/>
        <v>0.35439528223742356</v>
      </c>
      <c r="F43" s="142">
        <v>10141066.57</v>
      </c>
      <c r="G43" s="144">
        <f t="shared" si="0"/>
        <v>0.37832742286886772</v>
      </c>
      <c r="H43" s="142">
        <v>9427789.2100000009</v>
      </c>
      <c r="I43" s="143">
        <f t="shared" si="1"/>
        <v>0.30554152223230496</v>
      </c>
      <c r="J43" s="142">
        <v>8057798.4800000004</v>
      </c>
      <c r="K43" s="144">
        <f t="shared" si="2"/>
        <v>0.27030521569942972</v>
      </c>
      <c r="L43" s="142">
        <v>7698309.5599999996</v>
      </c>
      <c r="M43" s="143">
        <f t="shared" si="3"/>
        <v>0.24801255025773192</v>
      </c>
      <c r="N43" s="142">
        <v>7094815.5099999998</v>
      </c>
      <c r="O43" s="145">
        <f t="shared" si="4"/>
        <v>0.21938205040197897</v>
      </c>
      <c r="P43" s="142">
        <v>8748262.1099999994</v>
      </c>
      <c r="Q43" s="145">
        <v>0.27781080057161001</v>
      </c>
      <c r="R43" s="142">
        <v>12316700.43</v>
      </c>
      <c r="S43" s="145">
        <f t="shared" si="5"/>
        <v>0.36921671602865791</v>
      </c>
      <c r="T43" s="142">
        <v>14149381.439999999</v>
      </c>
      <c r="U43" s="145">
        <f t="shared" si="6"/>
        <v>0.41313268825367161</v>
      </c>
      <c r="V43" s="142">
        <v>12822526.027490906</v>
      </c>
      <c r="W43" s="145">
        <f t="shared" si="7"/>
        <v>0.35365656362884151</v>
      </c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CS43" s="12"/>
      <c r="CT43" s="12"/>
      <c r="CU43" s="3"/>
      <c r="CV43" s="3"/>
      <c r="CW43" s="9"/>
      <c r="CX43" s="2"/>
    </row>
    <row r="44" spans="1:102" ht="15" customHeight="1">
      <c r="A44" s="28"/>
      <c r="B44" s="28"/>
      <c r="C44" s="121" t="str">
        <f>IF(MasterSheet!$A$1=1,MasterSheet!C101,MasterSheet!B101)</f>
        <v>Prihodi koje organi ostvaruju vršenjem svoje djelatnosti</v>
      </c>
      <c r="D44" s="142">
        <v>28553597.170000002</v>
      </c>
      <c r="E44" s="143">
        <f t="shared" si="8"/>
        <v>1.3287541146633162</v>
      </c>
      <c r="F44" s="142">
        <v>18195249.18</v>
      </c>
      <c r="G44" s="144">
        <f t="shared" si="0"/>
        <v>0.67880056631225516</v>
      </c>
      <c r="H44" s="142">
        <v>5377701.7699999996</v>
      </c>
      <c r="I44" s="143">
        <f t="shared" si="1"/>
        <v>0.17428382713248636</v>
      </c>
      <c r="J44" s="142">
        <v>2358239.02</v>
      </c>
      <c r="K44" s="144">
        <f t="shared" si="2"/>
        <v>7.9108990942636709E-2</v>
      </c>
      <c r="L44" s="142">
        <v>2576571.9700000002</v>
      </c>
      <c r="M44" s="143">
        <f t="shared" si="3"/>
        <v>8.3008117590206182E-2</v>
      </c>
      <c r="N44" s="142">
        <v>2308669.88</v>
      </c>
      <c r="O44" s="145">
        <f t="shared" si="4"/>
        <v>7.138744217687075E-2</v>
      </c>
      <c r="P44" s="142">
        <v>2007154.91</v>
      </c>
      <c r="Q44" s="145">
        <v>6.373943823436011E-2</v>
      </c>
      <c r="R44" s="142">
        <v>2179410.2600000002</v>
      </c>
      <c r="S44" s="145">
        <f t="shared" si="5"/>
        <v>6.5332002158338093E-2</v>
      </c>
      <c r="T44" s="142">
        <v>2329494.69</v>
      </c>
      <c r="U44" s="145">
        <f t="shared" si="6"/>
        <v>6.8016429384799557E-2</v>
      </c>
      <c r="V44" s="142">
        <v>2042257.5025808832</v>
      </c>
      <c r="W44" s="145">
        <f t="shared" si="7"/>
        <v>5.6327261013897546E-2</v>
      </c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CS44" s="4"/>
      <c r="CT44" s="4"/>
      <c r="CU44" s="5"/>
      <c r="CV44" s="5"/>
      <c r="CW44" s="5"/>
      <c r="CX44" s="2"/>
    </row>
    <row r="45" spans="1:102" ht="15" customHeight="1">
      <c r="A45" s="28"/>
      <c r="B45" s="28"/>
      <c r="C45" s="121" t="str">
        <f>IF(MasterSheet!$A$1=1,MasterSheet!C102,MasterSheet!B102)</f>
        <v>Ostali prihodi</v>
      </c>
      <c r="D45" s="142">
        <v>16388065.619999999</v>
      </c>
      <c r="E45" s="143">
        <f t="shared" si="8"/>
        <v>0.76262579086974736</v>
      </c>
      <c r="F45" s="142">
        <v>11476577.26</v>
      </c>
      <c r="G45" s="144">
        <f t="shared" si="0"/>
        <v>0.42815061592986386</v>
      </c>
      <c r="H45" s="142">
        <v>16875909.18</v>
      </c>
      <c r="I45" s="143">
        <f t="shared" si="1"/>
        <v>0.5469247206378014</v>
      </c>
      <c r="J45" s="142">
        <v>19155760.289999999</v>
      </c>
      <c r="K45" s="144">
        <f t="shared" si="2"/>
        <v>0.64259511204293862</v>
      </c>
      <c r="L45" s="142">
        <v>13868725.91</v>
      </c>
      <c r="M45" s="143">
        <f t="shared" si="3"/>
        <v>0.44680173679123708</v>
      </c>
      <c r="N45" s="142">
        <v>9906679.5199999996</v>
      </c>
      <c r="O45" s="145">
        <f t="shared" si="4"/>
        <v>0.30632898948670373</v>
      </c>
      <c r="P45" s="142">
        <v>11584922.26</v>
      </c>
      <c r="Q45" s="145">
        <v>0.36789210098443953</v>
      </c>
      <c r="R45" s="142">
        <v>12557210.530000001</v>
      </c>
      <c r="S45" s="145">
        <f t="shared" si="5"/>
        <v>0.37642646752000963</v>
      </c>
      <c r="T45" s="142">
        <v>10475505.92</v>
      </c>
      <c r="U45" s="145">
        <f t="shared" si="6"/>
        <v>0.30586311775526293</v>
      </c>
      <c r="V45" s="142">
        <v>10137335.039380159</v>
      </c>
      <c r="W45" s="145">
        <f t="shared" si="7"/>
        <v>0.27959663070248941</v>
      </c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CR45" s="24"/>
      <c r="CS45" s="24"/>
      <c r="CT45" s="6"/>
      <c r="CU45" s="5"/>
      <c r="CV45" s="5"/>
      <c r="CW45" s="5"/>
      <c r="CX45" s="2"/>
    </row>
    <row r="46" spans="1:102" ht="25.5">
      <c r="A46" s="28"/>
      <c r="B46" s="28"/>
      <c r="C46" s="122" t="str">
        <f>IF(MasterSheet!$A$1=1,MasterSheet!C103,MasterSheet!B103)</f>
        <v>Primici od otplate kredita i sredstva prenijeta iz prethodne godine</v>
      </c>
      <c r="D46" s="137">
        <v>12337841.16</v>
      </c>
      <c r="E46" s="140">
        <f t="shared" si="8"/>
        <v>0.57414682674856898</v>
      </c>
      <c r="F46" s="137">
        <v>10241165.600000001</v>
      </c>
      <c r="G46" s="138">
        <f t="shared" si="0"/>
        <v>0.38206176459615748</v>
      </c>
      <c r="H46" s="137">
        <v>8998827.7799999993</v>
      </c>
      <c r="I46" s="140">
        <f t="shared" si="1"/>
        <v>0.29163947951775987</v>
      </c>
      <c r="J46" s="137">
        <v>54812548.920000002</v>
      </c>
      <c r="K46" s="138">
        <f t="shared" si="2"/>
        <v>1.83873025561892</v>
      </c>
      <c r="L46" s="137">
        <v>4969313.91</v>
      </c>
      <c r="M46" s="140">
        <f t="shared" si="3"/>
        <v>0.16009387596649485</v>
      </c>
      <c r="N46" s="137">
        <v>5006443.9800000004</v>
      </c>
      <c r="O46" s="141">
        <f t="shared" si="4"/>
        <v>0.15480655473098331</v>
      </c>
      <c r="P46" s="137">
        <v>5498802.5</v>
      </c>
      <c r="Q46" s="141">
        <v>0.17462059383931408</v>
      </c>
      <c r="R46" s="137">
        <v>7564493.0600000005</v>
      </c>
      <c r="S46" s="141">
        <f t="shared" si="5"/>
        <v>0.22676018645642859</v>
      </c>
      <c r="T46" s="137">
        <v>8522051.1899999995</v>
      </c>
      <c r="U46" s="141">
        <f t="shared" si="6"/>
        <v>0.24882627784752839</v>
      </c>
      <c r="V46" s="137">
        <v>7442871.1012074053</v>
      </c>
      <c r="W46" s="141">
        <f t="shared" si="7"/>
        <v>0.20528094164457639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CR46" s="24"/>
      <c r="CS46" s="24"/>
      <c r="CT46" s="6"/>
      <c r="CU46" s="5"/>
      <c r="CV46" s="5"/>
      <c r="CW46" s="5"/>
      <c r="CX46" s="2"/>
    </row>
    <row r="47" spans="1:102" ht="15" customHeight="1" thickBot="1">
      <c r="A47" s="28"/>
      <c r="B47" s="28"/>
      <c r="C47" s="120" t="str">
        <f>IF(MasterSheet!$A$1=1,MasterSheet!C148,MasterSheet!B148)</f>
        <v>Donacije</v>
      </c>
      <c r="D47" s="137">
        <v>189875.77</v>
      </c>
      <c r="E47" s="140">
        <f>D47/$D$11*100</f>
        <v>8.8359518823584154E-3</v>
      </c>
      <c r="F47" s="137">
        <v>86112.85</v>
      </c>
      <c r="G47" s="138">
        <f>F47/$F$11*100</f>
        <v>3.2125666853199033E-3</v>
      </c>
      <c r="H47" s="137">
        <v>2235692.06</v>
      </c>
      <c r="I47" s="140">
        <f>H47/$H$11*100</f>
        <v>7.2455666969147001E-2</v>
      </c>
      <c r="J47" s="137">
        <v>6019555.9299999997</v>
      </c>
      <c r="K47" s="138">
        <f>J47/$J$11*100</f>
        <v>0.20193075914122777</v>
      </c>
      <c r="L47" s="137">
        <v>5128633.8</v>
      </c>
      <c r="M47" s="140">
        <f>L47/$L$11*100</f>
        <v>0.16522660438144329</v>
      </c>
      <c r="N47" s="137">
        <v>4014349.98</v>
      </c>
      <c r="O47" s="141">
        <f>N47/$N$11*100</f>
        <v>0.12412956029684601</v>
      </c>
      <c r="P47" s="137">
        <v>5037276.03</v>
      </c>
      <c r="Q47" s="141">
        <v>0.15996430708161322</v>
      </c>
      <c r="R47" s="137">
        <v>6615451.54</v>
      </c>
      <c r="S47" s="141">
        <f>R47/R$11*100</f>
        <v>0.1983108468479271</v>
      </c>
      <c r="T47" s="137">
        <v>5554927.7199999997</v>
      </c>
      <c r="U47" s="141">
        <f>T47/T$11*100</f>
        <v>0.16219240620164091</v>
      </c>
      <c r="V47" s="137">
        <v>6362897.96242401</v>
      </c>
      <c r="W47" s="141">
        <f>V47/V$11*100</f>
        <v>0.1754943310925893</v>
      </c>
      <c r="X47" s="29"/>
      <c r="Y47" s="29"/>
      <c r="Z47" s="29"/>
      <c r="AA47" s="29"/>
      <c r="AB47" s="29"/>
      <c r="AC47" s="29"/>
      <c r="AD47" s="29"/>
      <c r="AE47" s="29"/>
      <c r="AF47" s="29"/>
      <c r="AG47" s="29"/>
    </row>
    <row r="48" spans="1:102" ht="15" customHeight="1" thickTop="1" thickBot="1">
      <c r="A48" s="28"/>
      <c r="B48" s="28"/>
      <c r="C48" s="119" t="str">
        <f>IF(MasterSheet!$A$1=1,MasterSheet!C104,MasterSheet!B104)</f>
        <v>Izdaci</v>
      </c>
      <c r="D48" s="134">
        <f>D50+D65+D71+D78+D79+D80+D81</f>
        <v>788059673.71999991</v>
      </c>
      <c r="E48" s="135">
        <f t="shared" si="8"/>
        <v>36.67270108985992</v>
      </c>
      <c r="F48" s="134">
        <f>F50+F65+F71+F78+F79+F80+F81</f>
        <v>951337553.28000009</v>
      </c>
      <c r="G48" s="136">
        <f t="shared" si="0"/>
        <v>35.491048434247347</v>
      </c>
      <c r="H48" s="134">
        <f>H50+H65+H71+H78+H79+H80+H81</f>
        <v>1272030297.74</v>
      </c>
      <c r="I48" s="135">
        <f t="shared" si="1"/>
        <v>41.224730935312422</v>
      </c>
      <c r="J48" s="134">
        <f>J50+J65+J71+J78+J79+J80+J81+J83</f>
        <v>1301362942.5444999</v>
      </c>
      <c r="K48" s="136">
        <f t="shared" si="2"/>
        <v>43.65524798874538</v>
      </c>
      <c r="L48" s="134">
        <f>L50+L65+L71+L78+L79+L80+L81+L83</f>
        <v>1252601635.3800001</v>
      </c>
      <c r="M48" s="135">
        <f>L48/$L$11*100</f>
        <v>40.354434129510317</v>
      </c>
      <c r="N48" s="134">
        <f>N50+N65+N71+N78+N79+N80+N81+N83</f>
        <v>1318816401.5000002</v>
      </c>
      <c r="O48" s="146">
        <f t="shared" si="4"/>
        <v>40.779727937538659</v>
      </c>
      <c r="P48" s="134">
        <f>P50+P65+P71+P78+P79+P80+P81+P83</f>
        <v>1333879288.7600005</v>
      </c>
      <c r="Q48" s="146">
        <v>42.358821491267086</v>
      </c>
      <c r="R48" s="134">
        <f>R50+R65+R71+R78+R79+R80+R81+R83</f>
        <v>1363467004.0629177</v>
      </c>
      <c r="S48" s="146">
        <f t="shared" si="5"/>
        <v>40.872538267421618</v>
      </c>
      <c r="T48" s="134">
        <f>T50+T64+T65+T71+T78+T79+T80+ T81+T82</f>
        <v>1456693340.7400002</v>
      </c>
      <c r="U48" s="146">
        <f t="shared" si="6"/>
        <v>42.532434253262878</v>
      </c>
      <c r="V48" s="134">
        <v>1564968816.1200001</v>
      </c>
      <c r="W48" s="146">
        <f t="shared" si="7"/>
        <v>43.163218581791106</v>
      </c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CS48" s="4"/>
      <c r="CT48" s="4"/>
      <c r="CU48" s="5"/>
      <c r="CV48" s="5"/>
      <c r="CW48" s="5"/>
      <c r="CX48" s="2"/>
    </row>
    <row r="49" spans="1:102" ht="13.5" customHeight="1" thickTop="1" thickBot="1">
      <c r="A49" s="28"/>
      <c r="B49" s="28"/>
      <c r="C49" s="119" t="str">
        <f>IF(MasterSheet!$A$1=1,MasterSheet!C105,MasterSheet!B105)</f>
        <v>Tekuća budžetska potrošnja</v>
      </c>
      <c r="D49" s="134">
        <f>D48-D78</f>
        <v>788059673.71999991</v>
      </c>
      <c r="E49" s="135">
        <f t="shared" si="8"/>
        <v>36.67270108985992</v>
      </c>
      <c r="F49" s="134">
        <f>F48-F78</f>
        <v>868878314.29000008</v>
      </c>
      <c r="G49" s="136">
        <f t="shared" si="0"/>
        <v>32.414785088229806</v>
      </c>
      <c r="H49" s="134">
        <f>H48-H78</f>
        <v>1198659438.28</v>
      </c>
      <c r="I49" s="135">
        <f t="shared" si="1"/>
        <v>38.846883532538243</v>
      </c>
      <c r="J49" s="134">
        <f>J48-J78</f>
        <v>1188998245.9044998</v>
      </c>
      <c r="K49" s="136">
        <f t="shared" si="2"/>
        <v>39.885885471469294</v>
      </c>
      <c r="L49" s="134">
        <f>L48-L78</f>
        <v>1189351266.5700002</v>
      </c>
      <c r="M49" s="135">
        <f t="shared" si="3"/>
        <v>38.316728948775783</v>
      </c>
      <c r="N49" s="134">
        <f>N48-N78</f>
        <v>1251701213.5300002</v>
      </c>
      <c r="O49" s="146">
        <f t="shared" si="4"/>
        <v>38.704428371366731</v>
      </c>
      <c r="P49" s="134">
        <f>P48-P78</f>
        <v>1257836588.7800004</v>
      </c>
      <c r="Q49" s="146">
        <v>39.944000913940947</v>
      </c>
      <c r="R49" s="134">
        <f>R48-R78</f>
        <v>1301681501.2029178</v>
      </c>
      <c r="S49" s="146">
        <f t="shared" si="5"/>
        <v>39.020399328604512</v>
      </c>
      <c r="T49" s="134">
        <f>T48-T78</f>
        <v>1388967503.7200003</v>
      </c>
      <c r="U49" s="146">
        <f t="shared" si="6"/>
        <v>40.554979816053034</v>
      </c>
      <c r="V49" s="134">
        <v>1280271739.1200001</v>
      </c>
      <c r="W49" s="146">
        <f t="shared" si="7"/>
        <v>35.311022398985024</v>
      </c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CS49" s="7"/>
      <c r="CT49" s="7"/>
      <c r="CU49" s="5"/>
      <c r="CV49" s="5"/>
      <c r="CW49" s="5"/>
      <c r="CX49" s="2"/>
    </row>
    <row r="50" spans="1:102" ht="15" customHeight="1" thickTop="1">
      <c r="A50" s="28"/>
      <c r="B50" s="28"/>
      <c r="C50" s="120" t="str">
        <f>IF(MasterSheet!$A$1=1,MasterSheet!C106,MasterSheet!B106)</f>
        <v>Tekući izdaci</v>
      </c>
      <c r="D50" s="137">
        <f>D51+SUM(D57:D64)</f>
        <v>436259421.93999994</v>
      </c>
      <c r="E50" s="140">
        <f t="shared" si="8"/>
        <v>20.301522729768717</v>
      </c>
      <c r="F50" s="137">
        <f>F51+SUM(F57:F64)</f>
        <v>494161800.55000007</v>
      </c>
      <c r="G50" s="138">
        <f t="shared" si="0"/>
        <v>18.435433708263385</v>
      </c>
      <c r="H50" s="137">
        <f>H51+SUM(H57:H64)</f>
        <v>563429464.72000003</v>
      </c>
      <c r="I50" s="140">
        <f t="shared" si="1"/>
        <v>18.259964503500132</v>
      </c>
      <c r="J50" s="137">
        <f>J51+SUM(J57:J64)</f>
        <v>512411835.38449979</v>
      </c>
      <c r="K50" s="138">
        <f t="shared" si="2"/>
        <v>17.189259825041926</v>
      </c>
      <c r="L50" s="137">
        <f>L51+SUM(L57:L64)</f>
        <v>545097642.15999997</v>
      </c>
      <c r="M50" s="140">
        <f t="shared" si="3"/>
        <v>17.561135378865977</v>
      </c>
      <c r="N50" s="137">
        <f>N51+SUM(N57:N64)</f>
        <v>632034765.5200001</v>
      </c>
      <c r="O50" s="141">
        <f t="shared" si="4"/>
        <v>19.54343740012369</v>
      </c>
      <c r="P50" s="137">
        <f>P51+SUM(P57:P64)</f>
        <v>667002984.10000014</v>
      </c>
      <c r="Q50" s="141">
        <v>21.181422168942525</v>
      </c>
      <c r="R50" s="137">
        <f>R51+SUM(R57:R64)</f>
        <v>600287648.01291776</v>
      </c>
      <c r="S50" s="141">
        <f t="shared" si="5"/>
        <v>17.994773464819623</v>
      </c>
      <c r="T50" s="137">
        <f>T51+SUM(T57:T63)</f>
        <v>635026761.19000006</v>
      </c>
      <c r="U50" s="141">
        <f t="shared" si="6"/>
        <v>18.541468690764695</v>
      </c>
      <c r="V50" s="137">
        <v>631826354.07000005</v>
      </c>
      <c r="W50" s="141">
        <f t="shared" si="7"/>
        <v>17.426327442149102</v>
      </c>
      <c r="X50" s="29"/>
      <c r="Y50" s="29"/>
      <c r="Z50" s="29"/>
      <c r="AA50" s="29"/>
      <c r="AB50" s="29"/>
      <c r="AC50" s="29"/>
      <c r="AD50" s="29"/>
      <c r="AE50" s="29"/>
      <c r="AF50" s="29"/>
      <c r="AG50" s="29"/>
    </row>
    <row r="51" spans="1:102" ht="15" customHeight="1">
      <c r="A51" s="28"/>
      <c r="B51" s="28"/>
      <c r="C51" s="120" t="str">
        <f>IF(MasterSheet!$A$1=1,MasterSheet!C107,MasterSheet!B107)</f>
        <v>Bruto zarade i doprinosi na teret poslodavca</v>
      </c>
      <c r="D51" s="137">
        <f>SUM(D52:D56)</f>
        <v>211619268.66999999</v>
      </c>
      <c r="E51" s="140">
        <f t="shared" si="8"/>
        <v>9.8477950891153601</v>
      </c>
      <c r="F51" s="137">
        <f>SUM(F52:F56)</f>
        <v>256098289.82000002</v>
      </c>
      <c r="G51" s="138">
        <f t="shared" si="0"/>
        <v>9.5541238507741095</v>
      </c>
      <c r="H51" s="137">
        <f>SUM(H52:H56)</f>
        <v>274699863.13999999</v>
      </c>
      <c r="I51" s="140">
        <f t="shared" si="1"/>
        <v>8.9026401069484056</v>
      </c>
      <c r="J51" s="137">
        <f>SUM(J52:J56)</f>
        <v>259160937.78449979</v>
      </c>
      <c r="K51" s="138">
        <f t="shared" si="2"/>
        <v>8.6937583959912725</v>
      </c>
      <c r="L51" s="137">
        <f>SUM(L52:L56)</f>
        <v>283662646.70999998</v>
      </c>
      <c r="M51" s="140">
        <f t="shared" si="3"/>
        <v>9.138616195554123</v>
      </c>
      <c r="N51" s="137">
        <f>SUM(N52:N56)</f>
        <v>371258246.90999997</v>
      </c>
      <c r="O51" s="141">
        <f t="shared" si="4"/>
        <v>11.479846843228199</v>
      </c>
      <c r="P51" s="137">
        <f>SUM(P52:P56)</f>
        <v>374653307.63</v>
      </c>
      <c r="Q51" s="141">
        <v>11.897532792315021</v>
      </c>
      <c r="R51" s="137">
        <f>SUM(R52:R56)</f>
        <v>366128508.17291778</v>
      </c>
      <c r="S51" s="141">
        <f t="shared" si="5"/>
        <v>10.97540418396588</v>
      </c>
      <c r="T51" s="137">
        <v>387342557.38999999</v>
      </c>
      <c r="U51" s="141">
        <f t="shared" si="6"/>
        <v>11.309601955969518</v>
      </c>
      <c r="V51" s="137">
        <v>379363596.73000002</v>
      </c>
      <c r="W51" s="141">
        <f t="shared" si="7"/>
        <v>10.463182191852608</v>
      </c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CV51" s="8"/>
    </row>
    <row r="52" spans="1:102" ht="15" hidden="1" customHeight="1">
      <c r="A52" s="28"/>
      <c r="B52" s="28"/>
      <c r="C52" s="121" t="str">
        <f>IF(MasterSheet!$A$1=1,MasterSheet!C108,MasterSheet!B108)</f>
        <v>Neto zarade</v>
      </c>
      <c r="D52" s="142">
        <v>122073803.08999999</v>
      </c>
      <c r="E52" s="143">
        <f t="shared" si="8"/>
        <v>5.6807577407045455</v>
      </c>
      <c r="F52" s="142">
        <v>147753470.87000003</v>
      </c>
      <c r="G52" s="144">
        <f t="shared" si="0"/>
        <v>5.5121608233538533</v>
      </c>
      <c r="H52" s="142">
        <v>158140128.56</v>
      </c>
      <c r="I52" s="143">
        <f t="shared" si="1"/>
        <v>5.1251013922737876</v>
      </c>
      <c r="J52" s="142">
        <v>149173408.38193399</v>
      </c>
      <c r="K52" s="144">
        <f t="shared" si="2"/>
        <v>5.004139831665011</v>
      </c>
      <c r="L52" s="142">
        <v>165721016.36000001</v>
      </c>
      <c r="M52" s="143">
        <f t="shared" si="3"/>
        <v>5.3389502693298976</v>
      </c>
      <c r="N52" s="142">
        <v>220303195.69999999</v>
      </c>
      <c r="O52" s="145">
        <f t="shared" si="4"/>
        <v>6.8120963419913414</v>
      </c>
      <c r="P52" s="142">
        <v>223106865.93000001</v>
      </c>
      <c r="Q52" s="145">
        <v>7.0850068570974907</v>
      </c>
      <c r="R52" s="142">
        <v>221749673.88000005</v>
      </c>
      <c r="S52" s="145">
        <f t="shared" si="5"/>
        <v>6.6473717401600778</v>
      </c>
      <c r="T52" s="142">
        <v>226496765.57999998</v>
      </c>
      <c r="U52" s="145">
        <f t="shared" si="6"/>
        <v>6.6132373377324871</v>
      </c>
      <c r="V52" s="142">
        <v>226248436.30094996</v>
      </c>
      <c r="W52" s="145">
        <f t="shared" si="7"/>
        <v>6.2401311829701847</v>
      </c>
      <c r="X52" s="29"/>
      <c r="Y52" s="29"/>
      <c r="Z52" s="29"/>
      <c r="AA52" s="29"/>
      <c r="AB52" s="29"/>
      <c r="AC52" s="29"/>
      <c r="AD52" s="29"/>
      <c r="AE52" s="29"/>
      <c r="AF52" s="29"/>
      <c r="AG52" s="29"/>
    </row>
    <row r="53" spans="1:102" ht="15" hidden="1" customHeight="1">
      <c r="A53" s="28"/>
      <c r="B53" s="28"/>
      <c r="C53" s="121" t="str">
        <f>IF(MasterSheet!$A$1=1,MasterSheet!C109,MasterSheet!B109)</f>
        <v>Porez na zarade</v>
      </c>
      <c r="D53" s="142">
        <v>24568593.439999998</v>
      </c>
      <c r="E53" s="143">
        <f t="shared" si="8"/>
        <v>1.1433102256968681</v>
      </c>
      <c r="F53" s="142">
        <v>26916847.73</v>
      </c>
      <c r="G53" s="144">
        <f t="shared" si="0"/>
        <v>1.0041726442827832</v>
      </c>
      <c r="H53" s="142">
        <v>29446439.690000001</v>
      </c>
      <c r="I53" s="143">
        <f t="shared" si="1"/>
        <v>0.95431811284677226</v>
      </c>
      <c r="J53" s="142">
        <v>27786106.092939563</v>
      </c>
      <c r="K53" s="144">
        <f t="shared" si="2"/>
        <v>0.93210688000468167</v>
      </c>
      <c r="L53" s="142">
        <v>22646761.260000002</v>
      </c>
      <c r="M53" s="143">
        <f t="shared" si="3"/>
        <v>0.72959926739690728</v>
      </c>
      <c r="N53" s="142">
        <v>29343979.530000001</v>
      </c>
      <c r="O53" s="145">
        <f t="shared" si="4"/>
        <v>0.90735867439703155</v>
      </c>
      <c r="P53" s="142">
        <v>29398079.799999997</v>
      </c>
      <c r="Q53" s="145">
        <v>0.93356874563353431</v>
      </c>
      <c r="R53" s="142">
        <v>28739217.374159642</v>
      </c>
      <c r="S53" s="145">
        <f t="shared" si="5"/>
        <v>0.86151315609459644</v>
      </c>
      <c r="T53" s="142">
        <v>32560918.48</v>
      </c>
      <c r="U53" s="145">
        <f t="shared" si="6"/>
        <v>0.95071150924114567</v>
      </c>
      <c r="V53" s="142">
        <v>32504390.545799997</v>
      </c>
      <c r="W53" s="145">
        <f t="shared" si="7"/>
        <v>0.89649972545439494</v>
      </c>
      <c r="X53" s="29"/>
      <c r="Y53" s="29"/>
      <c r="Z53" s="29"/>
      <c r="AA53" s="29"/>
      <c r="AB53" s="29"/>
      <c r="AC53" s="29"/>
      <c r="AD53" s="29"/>
      <c r="AE53" s="29"/>
      <c r="AF53" s="29"/>
      <c r="AG53" s="29"/>
    </row>
    <row r="54" spans="1:102" ht="15" hidden="1" customHeight="1">
      <c r="A54" s="28"/>
      <c r="B54" s="28"/>
      <c r="C54" s="121" t="str">
        <f>IF(MasterSheet!$A$1=1,MasterSheet!C110,MasterSheet!B110)</f>
        <v>Doprinosi na teret zaposlenog</v>
      </c>
      <c r="D54" s="142">
        <v>31579861.260000002</v>
      </c>
      <c r="E54" s="143">
        <f t="shared" si="8"/>
        <v>1.4695826357671367</v>
      </c>
      <c r="F54" s="142">
        <v>40145380.400000006</v>
      </c>
      <c r="G54" s="144">
        <f t="shared" si="0"/>
        <v>1.4976825368401419</v>
      </c>
      <c r="H54" s="142">
        <v>42046795.229999997</v>
      </c>
      <c r="I54" s="143">
        <f t="shared" si="1"/>
        <v>1.3626780927534352</v>
      </c>
      <c r="J54" s="142">
        <v>39675992.256736048</v>
      </c>
      <c r="K54" s="144">
        <f t="shared" si="2"/>
        <v>1.33096250441919</v>
      </c>
      <c r="L54" s="142">
        <v>59935832.810000002</v>
      </c>
      <c r="M54" s="143">
        <f t="shared" si="3"/>
        <v>1.9309224487757732</v>
      </c>
      <c r="N54" s="142">
        <v>76702574.069999993</v>
      </c>
      <c r="O54" s="145">
        <f t="shared" si="4"/>
        <v>2.3717555371057513</v>
      </c>
      <c r="P54" s="142">
        <v>77127985.669999987</v>
      </c>
      <c r="Q54" s="145">
        <v>2.4492850323912347</v>
      </c>
      <c r="R54" s="142">
        <v>74994595.276842996</v>
      </c>
      <c r="S54" s="145">
        <f t="shared" si="5"/>
        <v>2.248106816056926</v>
      </c>
      <c r="T54" s="142">
        <v>81122166.140000001</v>
      </c>
      <c r="U54" s="145">
        <f t="shared" si="6"/>
        <v>2.3685995544395455</v>
      </c>
      <c r="V54" s="142">
        <v>81879784.873799995</v>
      </c>
      <c r="W54" s="145">
        <f t="shared" si="7"/>
        <v>2.2583165974515267</v>
      </c>
      <c r="X54" s="29"/>
      <c r="Y54" s="29"/>
      <c r="Z54" s="29"/>
      <c r="AA54" s="29"/>
      <c r="AB54" s="29"/>
      <c r="AC54" s="29"/>
      <c r="AD54" s="29"/>
      <c r="AE54" s="29"/>
      <c r="AF54" s="29"/>
      <c r="AG54" s="29"/>
    </row>
    <row r="55" spans="1:102" ht="15" hidden="1" customHeight="1">
      <c r="A55" s="28"/>
      <c r="B55" s="28"/>
      <c r="C55" s="121" t="str">
        <f>IF(MasterSheet!$A$1=1,MasterSheet!C111,MasterSheet!B111)</f>
        <v>Doprinosi na teret poslodavca</v>
      </c>
      <c r="D55" s="142">
        <v>29479999.799999997</v>
      </c>
      <c r="E55" s="143">
        <f t="shared" si="8"/>
        <v>1.3718646656428868</v>
      </c>
      <c r="F55" s="142">
        <v>37349335.560000002</v>
      </c>
      <c r="G55" s="144">
        <f t="shared" si="0"/>
        <v>1.3933719664241748</v>
      </c>
      <c r="H55" s="142">
        <v>40930764.380000003</v>
      </c>
      <c r="I55" s="143">
        <f t="shared" si="1"/>
        <v>1.3265090867254343</v>
      </c>
      <c r="J55" s="142">
        <v>38622888.658217676</v>
      </c>
      <c r="K55" s="144">
        <f t="shared" si="2"/>
        <v>1.2956353122515154</v>
      </c>
      <c r="L55" s="142">
        <v>32139632.719999999</v>
      </c>
      <c r="M55" s="143">
        <f t="shared" si="3"/>
        <v>1.0354263118556699</v>
      </c>
      <c r="N55" s="142">
        <v>40786208.719999999</v>
      </c>
      <c r="O55" s="145">
        <f t="shared" si="4"/>
        <v>1.2611691008039578</v>
      </c>
      <c r="P55" s="142">
        <v>40846412.990000002</v>
      </c>
      <c r="Q55" s="145">
        <v>1.2971233086694189</v>
      </c>
      <c r="R55" s="142">
        <v>39274858.600693747</v>
      </c>
      <c r="S55" s="145">
        <f t="shared" si="5"/>
        <v>1.177339206831552</v>
      </c>
      <c r="T55" s="142">
        <v>41699308.260000005</v>
      </c>
      <c r="U55" s="145">
        <f t="shared" si="6"/>
        <v>1.2175335998131334</v>
      </c>
      <c r="V55" s="142">
        <v>41775265.340999998</v>
      </c>
      <c r="W55" s="145">
        <f t="shared" si="7"/>
        <v>1.1521986193286813</v>
      </c>
      <c r="X55" s="29"/>
      <c r="Y55" s="29"/>
      <c r="Z55" s="29"/>
      <c r="AA55" s="29"/>
      <c r="AB55" s="29"/>
      <c r="AC55" s="29"/>
      <c r="AD55" s="29"/>
      <c r="AE55" s="29"/>
      <c r="AF55" s="29"/>
      <c r="AG55" s="29"/>
    </row>
    <row r="56" spans="1:102" ht="15" hidden="1" customHeight="1">
      <c r="A56" s="28"/>
      <c r="B56" s="28"/>
      <c r="C56" s="121" t="str">
        <f>IF(MasterSheet!$A$1=1,MasterSheet!C112,MasterSheet!B112)</f>
        <v>Prirez na porez na dohodak</v>
      </c>
      <c r="D56" s="142">
        <v>3917011.08</v>
      </c>
      <c r="E56" s="143">
        <f t="shared" si="8"/>
        <v>0.18227982130392292</v>
      </c>
      <c r="F56" s="142">
        <v>3933255.26</v>
      </c>
      <c r="G56" s="144">
        <f t="shared" si="0"/>
        <v>0.14673587987315798</v>
      </c>
      <c r="H56" s="142">
        <v>4135735.28</v>
      </c>
      <c r="I56" s="143">
        <f t="shared" si="1"/>
        <v>0.13403342234897589</v>
      </c>
      <c r="J56" s="142">
        <v>3902542.3946725391</v>
      </c>
      <c r="K56" s="144">
        <f t="shared" si="2"/>
        <v>0.13091386765087348</v>
      </c>
      <c r="L56" s="142">
        <v>3219403.56</v>
      </c>
      <c r="M56" s="143">
        <f t="shared" si="3"/>
        <v>0.10371789819587629</v>
      </c>
      <c r="N56" s="142">
        <v>4122288.89</v>
      </c>
      <c r="O56" s="145">
        <f t="shared" si="4"/>
        <v>0.12746718893011749</v>
      </c>
      <c r="P56" s="142">
        <v>4173963.2399999998</v>
      </c>
      <c r="Q56" s="145">
        <v>0.13254884852334073</v>
      </c>
      <c r="R56" s="142">
        <v>1370163.0412213285</v>
      </c>
      <c r="S56" s="145">
        <f t="shared" si="5"/>
        <v>4.1073264822726357E-2</v>
      </c>
      <c r="T56" s="142">
        <v>4609535.26</v>
      </c>
      <c r="U56" s="145">
        <f t="shared" si="6"/>
        <v>0.13458890069783058</v>
      </c>
      <c r="V56" s="142">
        <v>4603022.1376499999</v>
      </c>
      <c r="W56" s="145">
        <f t="shared" si="7"/>
        <v>0.12695540551203904</v>
      </c>
      <c r="X56" s="29"/>
      <c r="Y56" s="29"/>
      <c r="Z56" s="29"/>
      <c r="AA56" s="29"/>
      <c r="AB56" s="29"/>
      <c r="AC56" s="29"/>
      <c r="AD56" s="29"/>
      <c r="AE56" s="29"/>
      <c r="AF56" s="29"/>
      <c r="AG56" s="29"/>
    </row>
    <row r="57" spans="1:102" ht="15" customHeight="1">
      <c r="A57" s="28"/>
      <c r="B57" s="28"/>
      <c r="C57" s="120" t="str">
        <f>IF(MasterSheet!$A$1=1,MasterSheet!C113,MasterSheet!B113)</f>
        <v>Ostala lična primanja</v>
      </c>
      <c r="D57" s="137">
        <v>15461447.869999999</v>
      </c>
      <c r="E57" s="140">
        <f t="shared" si="8"/>
        <v>0.71950522918702586</v>
      </c>
      <c r="F57" s="137">
        <v>27511729.489999998</v>
      </c>
      <c r="G57" s="138">
        <f t="shared" si="0"/>
        <v>1.0263655844058945</v>
      </c>
      <c r="H57" s="137">
        <v>21753186.010000002</v>
      </c>
      <c r="I57" s="140">
        <f t="shared" si="1"/>
        <v>0.7049904721934146</v>
      </c>
      <c r="J57" s="137">
        <v>21646046.59</v>
      </c>
      <c r="K57" s="138">
        <f t="shared" si="2"/>
        <v>0.72613373331096953</v>
      </c>
      <c r="L57" s="137">
        <v>18835767.040000003</v>
      </c>
      <c r="M57" s="140">
        <f t="shared" si="3"/>
        <v>0.60682239175257746</v>
      </c>
      <c r="N57" s="137">
        <v>12829673.57</v>
      </c>
      <c r="O57" s="141">
        <f t="shared" si="4"/>
        <v>0.39671223160173164</v>
      </c>
      <c r="P57" s="137">
        <v>10336327.24</v>
      </c>
      <c r="Q57" s="141">
        <v>0.32824157637345192</v>
      </c>
      <c r="R57" s="137">
        <v>12022159.040000001</v>
      </c>
      <c r="S57" s="141">
        <f t="shared" si="5"/>
        <v>0.36038727299979023</v>
      </c>
      <c r="T57" s="137">
        <v>11957808.1</v>
      </c>
      <c r="U57" s="141">
        <f t="shared" si="6"/>
        <v>0.34914327717597593</v>
      </c>
      <c r="V57" s="137">
        <v>11619605.02</v>
      </c>
      <c r="W57" s="141">
        <f t="shared" si="7"/>
        <v>0.32047894254902504</v>
      </c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CV57" s="25"/>
    </row>
    <row r="58" spans="1:102" ht="15" customHeight="1">
      <c r="A58" s="28"/>
      <c r="B58" s="28"/>
      <c r="C58" s="120" t="str">
        <f>IF(MasterSheet!$A$1=1,MasterSheet!C114,MasterSheet!B114)</f>
        <v>Rashodi za materijal i usluge</v>
      </c>
      <c r="D58" s="137">
        <v>112547776.84</v>
      </c>
      <c r="E58" s="140">
        <f t="shared" si="8"/>
        <v>5.2374599488110203</v>
      </c>
      <c r="F58" s="137">
        <v>137071242.36000001</v>
      </c>
      <c r="G58" s="138">
        <f t="shared" si="0"/>
        <v>5.1136445573587022</v>
      </c>
      <c r="H58" s="137">
        <v>114434326.15000001</v>
      </c>
      <c r="I58" s="140">
        <f t="shared" si="1"/>
        <v>3.7086571866087636</v>
      </c>
      <c r="J58" s="137">
        <v>109956288.45999999</v>
      </c>
      <c r="K58" s="138">
        <f t="shared" si="2"/>
        <v>3.6885705622274405</v>
      </c>
      <c r="L58" s="137">
        <v>112683384.09</v>
      </c>
      <c r="M58" s="140">
        <f t="shared" si="3"/>
        <v>3.6302636626932991</v>
      </c>
      <c r="N58" s="137">
        <v>104006154.47999999</v>
      </c>
      <c r="O58" s="141">
        <f t="shared" si="4"/>
        <v>3.2160220927643786</v>
      </c>
      <c r="P58" s="137">
        <v>150386742.56999999</v>
      </c>
      <c r="Q58" s="141">
        <v>4.7756983985392187</v>
      </c>
      <c r="R58" s="137">
        <v>90442340.840000004</v>
      </c>
      <c r="S58" s="141">
        <f t="shared" si="5"/>
        <v>2.7111826145867686</v>
      </c>
      <c r="T58" s="137">
        <v>82668934.020000011</v>
      </c>
      <c r="U58" s="141">
        <f t="shared" si="6"/>
        <v>2.4137619790358849</v>
      </c>
      <c r="V58" s="137">
        <v>70936655.599999994</v>
      </c>
      <c r="W58" s="141">
        <f t="shared" si="7"/>
        <v>1.956495451912734</v>
      </c>
      <c r="X58" s="29"/>
      <c r="Y58" s="29"/>
      <c r="Z58" s="29"/>
      <c r="AA58" s="29"/>
      <c r="AB58" s="29"/>
      <c r="AC58" s="29"/>
      <c r="AD58" s="29"/>
      <c r="AE58" s="29"/>
      <c r="AF58" s="29"/>
      <c r="AG58" s="29"/>
    </row>
    <row r="59" spans="1:102" ht="15" customHeight="1">
      <c r="A59" s="28"/>
      <c r="B59" s="28"/>
      <c r="C59" s="120" t="str">
        <f>IF(MasterSheet!$A$1=1,MasterSheet!C115,MasterSheet!B115)</f>
        <v>Tekuće održavanje</v>
      </c>
      <c r="D59" s="137">
        <v>20449366.720000003</v>
      </c>
      <c r="E59" s="140">
        <f t="shared" si="8"/>
        <v>0.95162021127088292</v>
      </c>
      <c r="F59" s="137">
        <v>22633631.750000004</v>
      </c>
      <c r="G59" s="138">
        <f t="shared" si="0"/>
        <v>0.8443809643723188</v>
      </c>
      <c r="H59" s="137">
        <v>22151878.379999999</v>
      </c>
      <c r="I59" s="140">
        <f t="shared" si="1"/>
        <v>0.71791153681617836</v>
      </c>
      <c r="J59" s="137">
        <v>5130736.91</v>
      </c>
      <c r="K59" s="138">
        <f t="shared" si="2"/>
        <v>0.17211462294532037</v>
      </c>
      <c r="L59" s="137">
        <v>28005189.850000001</v>
      </c>
      <c r="M59" s="140">
        <f t="shared" si="3"/>
        <v>0.90222905444587631</v>
      </c>
      <c r="N59" s="137">
        <v>23542025.550000001</v>
      </c>
      <c r="O59" s="141">
        <f t="shared" si="4"/>
        <v>0.72795378942486089</v>
      </c>
      <c r="P59" s="137">
        <v>22365850.899999999</v>
      </c>
      <c r="Q59" s="141">
        <v>0.71025248967926324</v>
      </c>
      <c r="R59" s="137">
        <v>20416485.639999997</v>
      </c>
      <c r="S59" s="141">
        <f t="shared" si="5"/>
        <v>0.61202331125033715</v>
      </c>
      <c r="T59" s="137">
        <v>21273630.079999998</v>
      </c>
      <c r="U59" s="141">
        <f t="shared" si="6"/>
        <v>0.62114602119769913</v>
      </c>
      <c r="V59" s="137">
        <v>20811221.330000002</v>
      </c>
      <c r="W59" s="141">
        <f t="shared" si="7"/>
        <v>0.57399181758005358</v>
      </c>
      <c r="X59" s="29"/>
      <c r="Y59" s="29"/>
      <c r="Z59" s="29"/>
      <c r="AA59" s="29"/>
      <c r="AB59" s="29"/>
      <c r="AC59" s="29"/>
      <c r="AD59" s="29"/>
      <c r="AE59" s="29"/>
      <c r="AF59" s="29"/>
      <c r="AG59" s="29"/>
    </row>
    <row r="60" spans="1:102" ht="15" customHeight="1">
      <c r="A60" s="28"/>
      <c r="B60" s="28"/>
      <c r="C60" s="120" t="str">
        <f>IF(MasterSheet!$A$1=1,MasterSheet!C116,MasterSheet!B116)</f>
        <v>Kamate</v>
      </c>
      <c r="D60" s="137">
        <v>23398994.059999999</v>
      </c>
      <c r="E60" s="140">
        <f t="shared" si="8"/>
        <v>1.0888824077434966</v>
      </c>
      <c r="F60" s="137">
        <v>27098929.48</v>
      </c>
      <c r="G60" s="138">
        <f t="shared" si="0"/>
        <v>1.0109654721134116</v>
      </c>
      <c r="H60" s="137">
        <v>22531993.84</v>
      </c>
      <c r="I60" s="140">
        <f t="shared" si="1"/>
        <v>0.73023054964998702</v>
      </c>
      <c r="J60" s="137">
        <v>24512028.640000001</v>
      </c>
      <c r="K60" s="138">
        <f t="shared" si="2"/>
        <v>0.82227536531365319</v>
      </c>
      <c r="L60" s="137">
        <v>30256278.469999999</v>
      </c>
      <c r="M60" s="140">
        <f t="shared" si="3"/>
        <v>0.97475123936855668</v>
      </c>
      <c r="N60" s="137">
        <v>45092350.030000001</v>
      </c>
      <c r="O60" s="141">
        <f t="shared" si="4"/>
        <v>1.3943212748917748</v>
      </c>
      <c r="P60" s="137">
        <v>56859854.539999999</v>
      </c>
      <c r="Q60" s="141">
        <v>1.805647968879009</v>
      </c>
      <c r="R60" s="137">
        <v>67427730.789999992</v>
      </c>
      <c r="S60" s="141">
        <f t="shared" si="5"/>
        <v>2.0212755415330195</v>
      </c>
      <c r="T60" s="137">
        <v>75516395.409999996</v>
      </c>
      <c r="U60" s="141">
        <f t="shared" si="6"/>
        <v>2.2049226374492683</v>
      </c>
      <c r="V60" s="137">
        <v>75765883.969999999</v>
      </c>
      <c r="W60" s="141">
        <f t="shared" si="7"/>
        <v>2.089689824585597</v>
      </c>
      <c r="X60" s="29"/>
      <c r="Y60" s="29"/>
      <c r="Z60" s="29"/>
      <c r="AA60" s="29"/>
      <c r="AB60" s="29"/>
      <c r="AC60" s="29"/>
      <c r="AD60" s="29"/>
      <c r="AE60" s="29"/>
      <c r="AF60" s="29"/>
      <c r="AG60" s="29"/>
    </row>
    <row r="61" spans="1:102" ht="15" customHeight="1">
      <c r="A61" s="28"/>
      <c r="B61" s="28"/>
      <c r="C61" s="120" t="str">
        <f>IF(MasterSheet!$A$1=1,MasterSheet!C117,MasterSheet!B117)</f>
        <v>Renta</v>
      </c>
      <c r="D61" s="137">
        <v>2663918.17</v>
      </c>
      <c r="E61" s="140">
        <f t="shared" si="8"/>
        <v>0.12396659546744847</v>
      </c>
      <c r="F61" s="137">
        <v>4927168.12</v>
      </c>
      <c r="G61" s="138">
        <f t="shared" si="0"/>
        <v>0.18381526282409999</v>
      </c>
      <c r="H61" s="137">
        <v>8361199.96</v>
      </c>
      <c r="I61" s="140">
        <f t="shared" si="1"/>
        <v>0.27097484962406015</v>
      </c>
      <c r="J61" s="137">
        <v>8038103.2300000004</v>
      </c>
      <c r="K61" s="138">
        <f t="shared" si="2"/>
        <v>0.26964452297886615</v>
      </c>
      <c r="L61" s="137">
        <v>8015830.71</v>
      </c>
      <c r="M61" s="140">
        <f t="shared" si="3"/>
        <v>0.25824196874999999</v>
      </c>
      <c r="N61" s="137">
        <v>7376287.9199999999</v>
      </c>
      <c r="O61" s="141">
        <f t="shared" si="4"/>
        <v>0.22808558812615953</v>
      </c>
      <c r="P61" s="137">
        <v>7110247.5800000001</v>
      </c>
      <c r="Q61" s="141">
        <v>0.22579382597650047</v>
      </c>
      <c r="R61" s="137">
        <v>7928041.8100000005</v>
      </c>
      <c r="S61" s="141">
        <f t="shared" si="5"/>
        <v>0.23765825744176985</v>
      </c>
      <c r="T61" s="137">
        <v>8033102.0199999996</v>
      </c>
      <c r="U61" s="141">
        <f t="shared" si="6"/>
        <v>0.23454997284592249</v>
      </c>
      <c r="V61" s="137">
        <v>8327960.4900000002</v>
      </c>
      <c r="W61" s="141">
        <f t="shared" si="7"/>
        <v>0.22969248669222495</v>
      </c>
      <c r="X61" s="29"/>
      <c r="Y61" s="29"/>
      <c r="Z61" s="29"/>
      <c r="AA61" s="29"/>
      <c r="AB61" s="29"/>
      <c r="AC61" s="29"/>
      <c r="AD61" s="29"/>
      <c r="AE61" s="29"/>
      <c r="AF61" s="29"/>
      <c r="AG61" s="29"/>
    </row>
    <row r="62" spans="1:102" ht="15" customHeight="1">
      <c r="A62" s="28"/>
      <c r="B62" s="28"/>
      <c r="C62" s="120" t="str">
        <f>IF(MasterSheet!$A$1=1,MasterSheet!C118,MasterSheet!B118)</f>
        <v>Subvencije</v>
      </c>
      <c r="D62" s="137">
        <v>6072666.8299999991</v>
      </c>
      <c r="E62" s="140">
        <f t="shared" si="8"/>
        <v>0.28259420308064587</v>
      </c>
      <c r="F62" s="137">
        <v>13072586.5</v>
      </c>
      <c r="G62" s="138">
        <f t="shared" si="0"/>
        <v>0.48769209102779337</v>
      </c>
      <c r="H62" s="137">
        <v>18592791.149999999</v>
      </c>
      <c r="I62" s="140">
        <f t="shared" si="1"/>
        <v>0.60256647491573756</v>
      </c>
      <c r="J62" s="137">
        <v>49824327.469999999</v>
      </c>
      <c r="K62" s="138">
        <f t="shared" si="2"/>
        <v>1.6713964263669909</v>
      </c>
      <c r="L62" s="137">
        <v>39035362.68</v>
      </c>
      <c r="M62" s="140">
        <f t="shared" si="3"/>
        <v>1.2575825605670103</v>
      </c>
      <c r="N62" s="137">
        <v>45400496.520000003</v>
      </c>
      <c r="O62" s="141">
        <f t="shared" si="4"/>
        <v>1.4038496141001857</v>
      </c>
      <c r="P62" s="137">
        <v>25853418.300000001</v>
      </c>
      <c r="Q62" s="141">
        <v>0.82100407430930455</v>
      </c>
      <c r="R62" s="137">
        <v>17426749.959999997</v>
      </c>
      <c r="S62" s="141">
        <f t="shared" si="5"/>
        <v>0.52240025060703243</v>
      </c>
      <c r="T62" s="137">
        <v>18426863.34</v>
      </c>
      <c r="U62" s="141">
        <f t="shared" si="6"/>
        <v>0.5380263172647376</v>
      </c>
      <c r="V62" s="137">
        <v>21251600</v>
      </c>
      <c r="W62" s="141">
        <f t="shared" si="7"/>
        <v>0.5861378492429048</v>
      </c>
      <c r="X62" s="29"/>
      <c r="Y62" s="29"/>
      <c r="Z62" s="29"/>
      <c r="AA62" s="29"/>
      <c r="AB62" s="29"/>
      <c r="AC62" s="29"/>
      <c r="AD62" s="29"/>
      <c r="AE62" s="29"/>
      <c r="AF62" s="29"/>
      <c r="AG62" s="29"/>
    </row>
    <row r="63" spans="1:102" ht="15" customHeight="1">
      <c r="A63" s="28"/>
      <c r="B63" s="28"/>
      <c r="C63" s="120" t="str">
        <f>IF(MasterSheet!$A$1=1,MasterSheet!C119,MasterSheet!B119)</f>
        <v>Ostali izdaci</v>
      </c>
      <c r="D63" s="137">
        <v>3904147.64</v>
      </c>
      <c r="E63" s="140">
        <f t="shared" si="8"/>
        <v>0.18168121550560754</v>
      </c>
      <c r="F63" s="137">
        <v>5748223.0299999993</v>
      </c>
      <c r="G63" s="138">
        <f t="shared" si="0"/>
        <v>0.21444592538705462</v>
      </c>
      <c r="H63" s="137">
        <v>5738203.1799999997</v>
      </c>
      <c r="I63" s="140">
        <f t="shared" si="1"/>
        <v>0.18596717591392273</v>
      </c>
      <c r="J63" s="137">
        <v>7631912.3799999999</v>
      </c>
      <c r="K63" s="138">
        <f t="shared" si="2"/>
        <v>0.25601853002348207</v>
      </c>
      <c r="L63" s="137">
        <v>5231302.66</v>
      </c>
      <c r="M63" s="140">
        <f t="shared" si="3"/>
        <v>0.16853423518041238</v>
      </c>
      <c r="N63" s="137">
        <v>5518538.25</v>
      </c>
      <c r="O63" s="141">
        <f t="shared" si="4"/>
        <v>0.17064125695732837</v>
      </c>
      <c r="P63" s="137">
        <v>6046195.5600000005</v>
      </c>
      <c r="Q63" s="141">
        <v>0.19200366973642427</v>
      </c>
      <c r="R63" s="137">
        <v>6279093.0100000007</v>
      </c>
      <c r="S63" s="141">
        <f t="shared" si="5"/>
        <v>0.18822785485176416</v>
      </c>
      <c r="T63" s="137">
        <v>29807470.829999998</v>
      </c>
      <c r="U63" s="141">
        <f t="shared" si="6"/>
        <v>0.8703165298256883</v>
      </c>
      <c r="V63" s="137">
        <v>29899953.719999999</v>
      </c>
      <c r="W63" s="141">
        <f t="shared" si="7"/>
        <v>0.82466706346360708</v>
      </c>
      <c r="X63" s="29"/>
      <c r="Y63" s="29"/>
      <c r="Z63" s="29"/>
      <c r="AA63" s="29"/>
      <c r="AB63" s="29"/>
      <c r="AC63" s="29"/>
      <c r="AD63" s="29"/>
      <c r="AE63" s="29"/>
      <c r="AF63" s="29"/>
      <c r="AG63" s="29"/>
    </row>
    <row r="64" spans="1:102" ht="15" customHeight="1">
      <c r="A64" s="28"/>
      <c r="B64" s="28"/>
      <c r="C64" s="120" t="str">
        <f>IF(MasterSheet!$A$1=1,MasterSheet!C120,MasterSheet!B120)</f>
        <v>Kapitalni izdaci u tekućem budžetu</v>
      </c>
      <c r="D64" s="137">
        <v>40141835.139999993</v>
      </c>
      <c r="E64" s="140">
        <f t="shared" si="8"/>
        <v>1.8680178295872305</v>
      </c>
      <c r="F64" s="137"/>
      <c r="G64" s="138">
        <f t="shared" si="0"/>
        <v>0</v>
      </c>
      <c r="H64" s="137">
        <v>75166022.909999996</v>
      </c>
      <c r="I64" s="140">
        <f t="shared" si="1"/>
        <v>2.4360261508296603</v>
      </c>
      <c r="J64" s="137">
        <v>26511453.920000002</v>
      </c>
      <c r="K64" s="138">
        <f t="shared" si="2"/>
        <v>0.88934766588393155</v>
      </c>
      <c r="L64" s="137">
        <v>19371879.949999999</v>
      </c>
      <c r="M64" s="140">
        <f t="shared" si="3"/>
        <v>0.62409407055412369</v>
      </c>
      <c r="N64" s="137">
        <v>17010992.290000129</v>
      </c>
      <c r="O64" s="141">
        <f t="shared" si="4"/>
        <v>0.52600470902907015</v>
      </c>
      <c r="P64" s="137">
        <v>13391039.780000195</v>
      </c>
      <c r="Q64" s="141">
        <v>0.42524737313433458</v>
      </c>
      <c r="R64" s="137">
        <v>12216538.75</v>
      </c>
      <c r="S64" s="141">
        <f t="shared" si="5"/>
        <v>0.36621417758326091</v>
      </c>
      <c r="T64" s="137">
        <v>66246313.219999999</v>
      </c>
      <c r="U64" s="141">
        <f t="shared" si="6"/>
        <v>1.9342554007416273</v>
      </c>
      <c r="V64" s="137">
        <v>13849877.209999999</v>
      </c>
      <c r="W64" s="141">
        <f t="shared" si="7"/>
        <v>0.38199181427034778</v>
      </c>
      <c r="X64" s="29"/>
      <c r="Y64" s="29"/>
      <c r="Z64" s="29"/>
      <c r="AA64" s="29"/>
      <c r="AB64" s="29"/>
      <c r="AC64" s="29"/>
      <c r="AD64" s="29"/>
      <c r="AE64" s="29"/>
      <c r="AF64" s="29"/>
      <c r="AG64" s="29"/>
    </row>
    <row r="65" spans="1:33" ht="15" customHeight="1">
      <c r="A65" s="28"/>
      <c r="B65" s="28"/>
      <c r="C65" s="120" t="str">
        <f>IF(MasterSheet!$A$1=1,MasterSheet!C121,MasterSheet!B121)</f>
        <v>Transferi za socijalnu zaštitu</v>
      </c>
      <c r="D65" s="137">
        <f>SUM(D66:D70)</f>
        <v>259768574.91000003</v>
      </c>
      <c r="E65" s="140">
        <f t="shared" si="8"/>
        <v>12.088444083484575</v>
      </c>
      <c r="F65" s="137">
        <f>SUM(F66:F70)</f>
        <v>298508977.88999999</v>
      </c>
      <c r="G65" s="138">
        <f t="shared" si="0"/>
        <v>11.136317026301063</v>
      </c>
      <c r="H65" s="137">
        <f>SUM(H66:H70)</f>
        <v>346538078.38999999</v>
      </c>
      <c r="I65" s="140">
        <f t="shared" si="1"/>
        <v>11.230816644736842</v>
      </c>
      <c r="J65" s="137">
        <f>SUM(J66:J70)</f>
        <v>412466515.33000004</v>
      </c>
      <c r="K65" s="138">
        <f t="shared" si="2"/>
        <v>13.836515106675614</v>
      </c>
      <c r="L65" s="137">
        <f>SUM(L66:L70)</f>
        <v>423148492.50000012</v>
      </c>
      <c r="M65" s="140">
        <f t="shared" si="3"/>
        <v>13.632361227448458</v>
      </c>
      <c r="N65" s="137">
        <f>SUM(N66:N70)</f>
        <v>454762150.30000001</v>
      </c>
      <c r="O65" s="141">
        <f t="shared" si="4"/>
        <v>14.061909409400124</v>
      </c>
      <c r="P65" s="137">
        <f>SUM(P66:P70)</f>
        <v>481633606.48000002</v>
      </c>
      <c r="Q65" s="141">
        <v>15.294811256906954</v>
      </c>
      <c r="R65" s="137">
        <f>SUM(R66:R70)</f>
        <v>482967769.27999985</v>
      </c>
      <c r="S65" s="141">
        <f t="shared" si="5"/>
        <v>14.477885106867708</v>
      </c>
      <c r="T65" s="137">
        <v>492148010.12000006</v>
      </c>
      <c r="U65" s="141">
        <f t="shared" si="6"/>
        <v>14.369704520423957</v>
      </c>
      <c r="V65" s="137">
        <v>504845525</v>
      </c>
      <c r="W65" s="141">
        <f t="shared" si="7"/>
        <v>13.924084314753014</v>
      </c>
      <c r="X65" s="29"/>
      <c r="Y65" s="29"/>
      <c r="Z65" s="29"/>
      <c r="AA65" s="29"/>
      <c r="AB65" s="29"/>
      <c r="AC65" s="29"/>
      <c r="AD65" s="29"/>
      <c r="AE65" s="29"/>
      <c r="AF65" s="29"/>
      <c r="AG65" s="29"/>
    </row>
    <row r="66" spans="1:33" ht="15" customHeight="1">
      <c r="A66" s="28"/>
      <c r="B66" s="28"/>
      <c r="C66" s="121" t="str">
        <f>IF(MasterSheet!$A$1=1,MasterSheet!C122,MasterSheet!B122)</f>
        <v>Prava iz oblasti socijalne zaštite</v>
      </c>
      <c r="D66" s="142">
        <v>34076058.170000002</v>
      </c>
      <c r="E66" s="143">
        <f t="shared" si="8"/>
        <v>1.5857442491507283</v>
      </c>
      <c r="F66" s="142">
        <v>39187983.710000001</v>
      </c>
      <c r="G66" s="144">
        <f t="shared" si="0"/>
        <v>1.4619654433874278</v>
      </c>
      <c r="H66" s="142">
        <v>42104253.460000001</v>
      </c>
      <c r="I66" s="143">
        <f t="shared" si="1"/>
        <v>1.3645402339901478</v>
      </c>
      <c r="J66" s="142">
        <v>46907483.859999999</v>
      </c>
      <c r="K66" s="144">
        <f t="shared" si="2"/>
        <v>1.5735486031533044</v>
      </c>
      <c r="L66" s="142">
        <v>51591720.359999999</v>
      </c>
      <c r="M66" s="143">
        <f t="shared" si="3"/>
        <v>1.6621043930412371</v>
      </c>
      <c r="N66" s="142">
        <v>59330834.700000003</v>
      </c>
      <c r="O66" s="145">
        <f t="shared" si="4"/>
        <v>1.8345960018552876</v>
      </c>
      <c r="P66" s="142">
        <v>65188636.469999999</v>
      </c>
      <c r="Q66" s="145">
        <v>2.0701377094315654</v>
      </c>
      <c r="R66" s="142">
        <v>64036543.990000002</v>
      </c>
      <c r="S66" s="145">
        <f t="shared" si="5"/>
        <v>1.91961821367547</v>
      </c>
      <c r="T66" s="142">
        <v>61864914.020000003</v>
      </c>
      <c r="U66" s="145">
        <f t="shared" si="6"/>
        <v>1.8063276013898215</v>
      </c>
      <c r="V66" s="142">
        <v>60530625</v>
      </c>
      <c r="W66" s="145">
        <f t="shared" si="7"/>
        <v>1.6694879609454725</v>
      </c>
      <c r="X66" s="29"/>
      <c r="Y66" s="29"/>
      <c r="Z66" s="29"/>
      <c r="AA66" s="29"/>
      <c r="AB66" s="29"/>
      <c r="AC66" s="29"/>
      <c r="AD66" s="29"/>
      <c r="AE66" s="29"/>
      <c r="AF66" s="29"/>
      <c r="AG66" s="29"/>
    </row>
    <row r="67" spans="1:33" ht="15" customHeight="1">
      <c r="A67" s="28"/>
      <c r="B67" s="28"/>
      <c r="C67" s="121" t="str">
        <f>IF(MasterSheet!$A$1=1,MasterSheet!C123,MasterSheet!B123)</f>
        <v>Sredstva za tehnološke viškove</v>
      </c>
      <c r="D67" s="142">
        <v>9796008.3399999999</v>
      </c>
      <c r="E67" s="143">
        <f t="shared" si="8"/>
        <v>0.45586152636232491</v>
      </c>
      <c r="F67" s="142">
        <v>11417546.32</v>
      </c>
      <c r="G67" s="144">
        <f t="shared" si="0"/>
        <v>0.42594837977989186</v>
      </c>
      <c r="H67" s="142">
        <v>30206318.57</v>
      </c>
      <c r="I67" s="143">
        <f t="shared" si="1"/>
        <v>0.97894472938812538</v>
      </c>
      <c r="J67" s="142">
        <v>19907692.059999999</v>
      </c>
      <c r="K67" s="144">
        <f t="shared" si="2"/>
        <v>0.66781925729620928</v>
      </c>
      <c r="L67" s="142">
        <v>20073795.120000001</v>
      </c>
      <c r="M67" s="143">
        <f t="shared" si="3"/>
        <v>0.64670731701030937</v>
      </c>
      <c r="N67" s="142">
        <v>17323007.039999999</v>
      </c>
      <c r="O67" s="145">
        <f t="shared" si="4"/>
        <v>0.5356526604823747</v>
      </c>
      <c r="P67" s="142">
        <v>16130418.140000001</v>
      </c>
      <c r="Q67" s="145">
        <v>0.51223938202604002</v>
      </c>
      <c r="R67" s="142">
        <v>13086355.520000001</v>
      </c>
      <c r="S67" s="145">
        <f t="shared" si="5"/>
        <v>0.39228860337540095</v>
      </c>
      <c r="T67" s="142">
        <v>22587777.399999999</v>
      </c>
      <c r="U67" s="145">
        <f t="shared" si="6"/>
        <v>0.65951640631843267</v>
      </c>
      <c r="V67" s="142">
        <v>19440000</v>
      </c>
      <c r="W67" s="145">
        <f t="shared" si="7"/>
        <v>0.53617232534407155</v>
      </c>
      <c r="X67" s="29"/>
      <c r="Y67" s="29"/>
      <c r="Z67" s="29"/>
      <c r="AA67" s="29"/>
      <c r="AB67" s="29"/>
      <c r="AC67" s="29"/>
      <c r="AD67" s="29"/>
      <c r="AE67" s="29"/>
      <c r="AF67" s="29"/>
      <c r="AG67" s="29"/>
    </row>
    <row r="68" spans="1:33" ht="15" customHeight="1">
      <c r="A68" s="28"/>
      <c r="B68" s="28"/>
      <c r="C68" s="121" t="str">
        <f>IF(MasterSheet!$A$1=1,MasterSheet!C124,MasterSheet!B124)</f>
        <v>Prava iz oblasti penzijskog i invalidskog osiguranja</v>
      </c>
      <c r="D68" s="142">
        <v>199416686.40000001</v>
      </c>
      <c r="E68" s="143">
        <f t="shared" si="8"/>
        <v>9.2799425938852451</v>
      </c>
      <c r="F68" s="142">
        <v>228365332.86000001</v>
      </c>
      <c r="G68" s="144">
        <f t="shared" si="0"/>
        <v>8.5195050498041418</v>
      </c>
      <c r="H68" s="142">
        <v>250935783.35999998</v>
      </c>
      <c r="I68" s="143">
        <f t="shared" si="1"/>
        <v>8.1324793673839775</v>
      </c>
      <c r="J68" s="142">
        <v>323500545.41000003</v>
      </c>
      <c r="K68" s="144">
        <f t="shared" si="2"/>
        <v>10.852081362294532</v>
      </c>
      <c r="L68" s="142">
        <v>330972340.54000008</v>
      </c>
      <c r="M68" s="143">
        <f t="shared" si="3"/>
        <v>10.66276870296392</v>
      </c>
      <c r="N68" s="142">
        <v>356875323.42000002</v>
      </c>
      <c r="O68" s="145">
        <f t="shared" si="4"/>
        <v>11.035105857142858</v>
      </c>
      <c r="P68" s="142">
        <v>378962096.58999997</v>
      </c>
      <c r="Q68" s="145">
        <v>12.034363181644967</v>
      </c>
      <c r="R68" s="142">
        <v>383190248.31999987</v>
      </c>
      <c r="S68" s="145">
        <f t="shared" si="5"/>
        <v>11.486862565424619</v>
      </c>
      <c r="T68" s="142">
        <v>384390842.85000002</v>
      </c>
      <c r="U68" s="145">
        <f t="shared" si="6"/>
        <v>11.22341799322608</v>
      </c>
      <c r="V68" s="142">
        <v>402454900</v>
      </c>
      <c r="W68" s="145">
        <f t="shared" si="7"/>
        <v>11.100060677938053</v>
      </c>
      <c r="X68" s="29"/>
      <c r="Y68" s="29"/>
      <c r="Z68" s="29"/>
      <c r="AA68" s="29"/>
      <c r="AB68" s="29"/>
      <c r="AC68" s="29"/>
      <c r="AD68" s="29"/>
      <c r="AE68" s="29"/>
      <c r="AF68" s="29"/>
      <c r="AG68" s="29"/>
    </row>
    <row r="69" spans="1:33" ht="15" customHeight="1">
      <c r="A69" s="28"/>
      <c r="B69" s="28"/>
      <c r="C69" s="121" t="str">
        <f>IF(MasterSheet!$A$1=1,MasterSheet!C125,MasterSheet!B125)</f>
        <v>Ostala prava iz oblasti zdravstvene zaštite</v>
      </c>
      <c r="D69" s="142">
        <v>10828245</v>
      </c>
      <c r="E69" s="143">
        <f t="shared" si="8"/>
        <v>0.50389711014937877</v>
      </c>
      <c r="F69" s="142">
        <v>12762198</v>
      </c>
      <c r="G69" s="144">
        <f t="shared" si="0"/>
        <v>0.47611259093452718</v>
      </c>
      <c r="H69" s="142">
        <v>15724080</v>
      </c>
      <c r="I69" s="143">
        <f t="shared" si="1"/>
        <v>0.50959554057557688</v>
      </c>
      <c r="J69" s="142">
        <v>14442818</v>
      </c>
      <c r="K69" s="144">
        <f t="shared" si="2"/>
        <v>0.48449573968466958</v>
      </c>
      <c r="L69" s="142">
        <v>12638749.91</v>
      </c>
      <c r="M69" s="143">
        <f t="shared" si="3"/>
        <v>0.40717622132731957</v>
      </c>
      <c r="N69" s="142">
        <v>12978814.83</v>
      </c>
      <c r="O69" s="145">
        <f t="shared" si="4"/>
        <v>0.40132389703153987</v>
      </c>
      <c r="P69" s="142">
        <v>13497405.869999999</v>
      </c>
      <c r="Q69" s="145">
        <v>0.42862514671324226</v>
      </c>
      <c r="R69" s="142">
        <v>14792096.089999998</v>
      </c>
      <c r="S69" s="145">
        <f t="shared" si="5"/>
        <v>0.44342144818489754</v>
      </c>
      <c r="T69" s="142">
        <v>15215135.74</v>
      </c>
      <c r="U69" s="145">
        <f t="shared" si="6"/>
        <v>0.4442505106718444</v>
      </c>
      <c r="V69" s="142">
        <v>15000000</v>
      </c>
      <c r="W69" s="145">
        <f t="shared" si="7"/>
        <v>0.41371321400005517</v>
      </c>
      <c r="X69" s="29"/>
      <c r="Y69" s="29"/>
      <c r="Z69" s="29"/>
      <c r="AA69" s="29"/>
      <c r="AB69" s="29"/>
      <c r="AC69" s="29"/>
      <c r="AD69" s="29"/>
      <c r="AE69" s="29"/>
      <c r="AF69" s="29"/>
      <c r="AG69" s="29"/>
    </row>
    <row r="70" spans="1:33" ht="15" customHeight="1">
      <c r="A70" s="28"/>
      <c r="B70" s="28"/>
      <c r="C70" s="121" t="str">
        <f>IF(MasterSheet!$A$1=1,MasterSheet!C126,MasterSheet!B126)</f>
        <v>Ostala prava iz oblasti zdravstvenog osiguranja</v>
      </c>
      <c r="D70" s="142">
        <v>5651577</v>
      </c>
      <c r="E70" s="143">
        <f t="shared" si="8"/>
        <v>0.26299860393689795</v>
      </c>
      <c r="F70" s="142">
        <v>6775917</v>
      </c>
      <c r="G70" s="144">
        <f t="shared" si="0"/>
        <v>0.25278556239507555</v>
      </c>
      <c r="H70" s="142">
        <v>7567643</v>
      </c>
      <c r="I70" s="143">
        <f t="shared" si="1"/>
        <v>0.24525677339901478</v>
      </c>
      <c r="J70" s="142">
        <v>7707976</v>
      </c>
      <c r="K70" s="144">
        <f t="shared" si="2"/>
        <v>0.258570144246897</v>
      </c>
      <c r="L70" s="142">
        <v>7871886.5700000003</v>
      </c>
      <c r="M70" s="143">
        <f t="shared" si="3"/>
        <v>0.25360459310567013</v>
      </c>
      <c r="N70" s="142">
        <v>8254170.3099999996</v>
      </c>
      <c r="O70" s="145">
        <f t="shared" si="4"/>
        <v>0.25523099288806428</v>
      </c>
      <c r="P70" s="142">
        <v>7855049.4100000001</v>
      </c>
      <c r="Q70" s="145">
        <v>0.24944583709114004</v>
      </c>
      <c r="R70" s="142">
        <v>7862525.3600000013</v>
      </c>
      <c r="S70" s="145">
        <f t="shared" si="5"/>
        <v>0.23569427620732039</v>
      </c>
      <c r="T70" s="142">
        <v>8089340.1100000003</v>
      </c>
      <c r="U70" s="145">
        <f t="shared" si="6"/>
        <v>0.23619200881777572</v>
      </c>
      <c r="V70" s="142">
        <v>7420000</v>
      </c>
      <c r="W70" s="145">
        <f t="shared" si="7"/>
        <v>0.2046501365253606</v>
      </c>
      <c r="X70" s="29"/>
      <c r="Y70" s="29"/>
      <c r="Z70" s="29"/>
      <c r="AA70" s="29"/>
      <c r="AB70" s="29"/>
      <c r="AC70" s="29"/>
      <c r="AD70" s="29"/>
      <c r="AE70" s="29"/>
      <c r="AF70" s="29"/>
      <c r="AG70" s="29"/>
    </row>
    <row r="71" spans="1:33" ht="13.5" thickBot="1">
      <c r="A71" s="28"/>
      <c r="B71" s="28"/>
      <c r="C71" s="122" t="str">
        <f>IF(MasterSheet!$A$1=1,MasterSheet!C127,MasterSheet!B127)</f>
        <v>Transferi institucijama pojedinicima nevladinom i javnom sektoru</v>
      </c>
      <c r="D71" s="137">
        <f>SUM(D72:D77)</f>
        <v>48400132.840000004</v>
      </c>
      <c r="E71" s="140">
        <f t="shared" si="8"/>
        <v>2.2523213197449858</v>
      </c>
      <c r="F71" s="137">
        <f>SUM(F72:F77)</f>
        <v>57507793.979999997</v>
      </c>
      <c r="G71" s="138">
        <f t="shared" si="0"/>
        <v>2.145412944599888</v>
      </c>
      <c r="H71" s="137">
        <f>SUM(H72:H77)</f>
        <v>213711795.17000002</v>
      </c>
      <c r="I71" s="140">
        <f t="shared" si="1"/>
        <v>6.9261017361291159</v>
      </c>
      <c r="J71" s="137">
        <f>SUM(J72:J77)</f>
        <v>204672473.13999999</v>
      </c>
      <c r="K71" s="138">
        <f t="shared" si="2"/>
        <v>6.8658998034216694</v>
      </c>
      <c r="L71" s="137">
        <f>SUM(L72:L77)</f>
        <v>174638922.39000002</v>
      </c>
      <c r="M71" s="140">
        <f t="shared" si="3"/>
        <v>5.6262539429768044</v>
      </c>
      <c r="N71" s="137">
        <f>SUM(N72:N77)</f>
        <v>87914180.150000006</v>
      </c>
      <c r="O71" s="141">
        <f t="shared" si="4"/>
        <v>2.7184347603586891</v>
      </c>
      <c r="P71" s="137">
        <f>SUM(P72:P77)</f>
        <v>31512266.289999995</v>
      </c>
      <c r="Q71" s="141">
        <v>1.0007070908224831</v>
      </c>
      <c r="R71" s="137">
        <f>SUM(R72:R77)</f>
        <v>94307106.209999993</v>
      </c>
      <c r="S71" s="141">
        <f t="shared" si="5"/>
        <v>2.8270363682964117</v>
      </c>
      <c r="T71" s="137">
        <v>99048746.079999998</v>
      </c>
      <c r="U71" s="141">
        <f t="shared" si="6"/>
        <v>2.8920186306169526</v>
      </c>
      <c r="V71" s="137">
        <v>128294696.62</v>
      </c>
      <c r="W71" s="141">
        <f t="shared" si="7"/>
        <v>3.5384807518548147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</row>
    <row r="72" spans="1:33" ht="15" hidden="1" customHeight="1">
      <c r="A72" s="28"/>
      <c r="B72" s="28"/>
      <c r="C72" s="121" t="str">
        <f>IF(MasterSheet!$A$1=1,MasterSheet!C128,MasterSheet!B128)</f>
        <v>Transferi javnim institucijama</v>
      </c>
      <c r="D72" s="142">
        <v>24580394.890000001</v>
      </c>
      <c r="E72" s="143">
        <f t="shared" si="8"/>
        <v>1.1438594113267253</v>
      </c>
      <c r="F72" s="142">
        <v>30859655.299999997</v>
      </c>
      <c r="G72" s="144">
        <f t="shared" si="0"/>
        <v>1.1512648871479201</v>
      </c>
      <c r="H72" s="142">
        <v>186049189.96000001</v>
      </c>
      <c r="I72" s="143">
        <f t="shared" si="1"/>
        <v>6.0295952151931553</v>
      </c>
      <c r="J72" s="142">
        <v>204672473.13999999</v>
      </c>
      <c r="K72" s="144">
        <f t="shared" si="2"/>
        <v>6.8658998034216694</v>
      </c>
      <c r="L72" s="142">
        <v>153781612.11000001</v>
      </c>
      <c r="M72" s="143">
        <f t="shared" si="3"/>
        <v>4.954304513853093</v>
      </c>
      <c r="N72" s="142">
        <v>68686902.969999999</v>
      </c>
      <c r="O72" s="145">
        <f t="shared" si="4"/>
        <v>2.1238992878787877</v>
      </c>
      <c r="P72" s="142">
        <v>13467068.969999999</v>
      </c>
      <c r="Q72" s="145">
        <v>0.42766176468720229</v>
      </c>
      <c r="R72" s="142">
        <v>70616515.420000002</v>
      </c>
      <c r="S72" s="145">
        <f t="shared" si="5"/>
        <v>2.1168654761833392</v>
      </c>
      <c r="T72" s="142">
        <v>76847086.239999995</v>
      </c>
      <c r="U72" s="145">
        <f t="shared" si="6"/>
        <v>2.2437760588630322</v>
      </c>
      <c r="V72" s="142">
        <v>74801199.058458924</v>
      </c>
      <c r="W72" s="145">
        <f t="shared" si="7"/>
        <v>2.063082964902196</v>
      </c>
      <c r="X72" s="29"/>
      <c r="Y72" s="29"/>
      <c r="Z72" s="29"/>
      <c r="AA72" s="29"/>
      <c r="AB72" s="29"/>
      <c r="AC72" s="29"/>
      <c r="AD72" s="29"/>
      <c r="AE72" s="29"/>
      <c r="AF72" s="29"/>
      <c r="AG72" s="29"/>
    </row>
    <row r="73" spans="1:33" ht="15" hidden="1" customHeight="1">
      <c r="A73" s="28"/>
      <c r="B73" s="28"/>
      <c r="C73" s="121" t="str">
        <f>IF(MasterSheet!$A$1=1,MasterSheet!C129,MasterSheet!B129)</f>
        <v>Transferi nevladinim organizacijama</v>
      </c>
      <c r="D73" s="142">
        <v>3574431.37</v>
      </c>
      <c r="E73" s="143">
        <f t="shared" si="8"/>
        <v>0.16633772488249804</v>
      </c>
      <c r="F73" s="142">
        <v>7039265.6799999988</v>
      </c>
      <c r="G73" s="144">
        <f t="shared" si="0"/>
        <v>0.26261017272896842</v>
      </c>
      <c r="H73" s="142">
        <v>8424788.2100000009</v>
      </c>
      <c r="I73" s="143">
        <f t="shared" si="1"/>
        <v>0.27303565627430648</v>
      </c>
      <c r="J73" s="142"/>
      <c r="K73" s="144">
        <f t="shared" si="2"/>
        <v>0</v>
      </c>
      <c r="L73" s="142">
        <v>4286887.0199999996</v>
      </c>
      <c r="M73" s="143">
        <f t="shared" si="3"/>
        <v>0.13810847358247422</v>
      </c>
      <c r="N73" s="142">
        <v>4915342.76</v>
      </c>
      <c r="O73" s="145">
        <f t="shared" si="4"/>
        <v>0.15198957204700062</v>
      </c>
      <c r="P73" s="142">
        <v>4589753.04</v>
      </c>
      <c r="Q73" s="145">
        <v>0.14575271641791043</v>
      </c>
      <c r="R73" s="142">
        <v>2381216.02</v>
      </c>
      <c r="S73" s="145">
        <f t="shared" si="5"/>
        <v>7.1381516832039332E-2</v>
      </c>
      <c r="T73" s="142">
        <v>2473509.94</v>
      </c>
      <c r="U73" s="145">
        <f t="shared" si="6"/>
        <v>7.2221376974510199E-2</v>
      </c>
      <c r="V73" s="142">
        <v>3376404.5415099994</v>
      </c>
      <c r="W73" s="145">
        <f t="shared" si="7"/>
        <v>9.3124211642165639E-2</v>
      </c>
      <c r="X73" s="29"/>
      <c r="Y73" s="29"/>
      <c r="Z73" s="29"/>
      <c r="AA73" s="29"/>
      <c r="AB73" s="29"/>
      <c r="AC73" s="29"/>
      <c r="AD73" s="29"/>
      <c r="AE73" s="29"/>
      <c r="AF73" s="29"/>
      <c r="AG73" s="29"/>
    </row>
    <row r="74" spans="1:33" ht="15" hidden="1" customHeight="1">
      <c r="A74" s="28"/>
      <c r="B74" s="28"/>
      <c r="C74" s="121" t="str">
        <f>IF(MasterSheet!$A$1=1,MasterSheet!C130,MasterSheet!B130)</f>
        <v>Transferi pojedincima</v>
      </c>
      <c r="D74" s="142">
        <v>20245306.579999998</v>
      </c>
      <c r="E74" s="143">
        <f t="shared" si="8"/>
        <v>0.94212418353576233</v>
      </c>
      <c r="F74" s="142">
        <v>16556151.310000001</v>
      </c>
      <c r="G74" s="144">
        <f t="shared" si="0"/>
        <v>0.61765160641671335</v>
      </c>
      <c r="H74" s="142">
        <v>16902417.300000001</v>
      </c>
      <c r="I74" s="143">
        <f t="shared" si="1"/>
        <v>0.54778381190044079</v>
      </c>
      <c r="J74" s="142"/>
      <c r="K74" s="144">
        <f t="shared" si="2"/>
        <v>0</v>
      </c>
      <c r="L74" s="142">
        <v>15666835.189999999</v>
      </c>
      <c r="M74" s="143">
        <f t="shared" si="3"/>
        <v>0.50473051514175249</v>
      </c>
      <c r="N74" s="142">
        <v>13244846.4</v>
      </c>
      <c r="O74" s="145">
        <f t="shared" si="4"/>
        <v>0.40954998144712429</v>
      </c>
      <c r="P74" s="142">
        <v>12608423.289999999</v>
      </c>
      <c r="Q74" s="145">
        <v>0.40039451540171478</v>
      </c>
      <c r="R74" s="142">
        <v>19823729.539999999</v>
      </c>
      <c r="S74" s="145">
        <f t="shared" si="5"/>
        <v>0.59425431038100662</v>
      </c>
      <c r="T74" s="142">
        <v>19451652</v>
      </c>
      <c r="U74" s="145">
        <f t="shared" si="6"/>
        <v>0.56794802767964025</v>
      </c>
      <c r="V74" s="142">
        <v>9100000</v>
      </c>
      <c r="W74" s="145">
        <f t="shared" si="7"/>
        <v>0.25098601649336677</v>
      </c>
      <c r="X74" s="29"/>
      <c r="Y74" s="29"/>
      <c r="Z74" s="29"/>
      <c r="AA74" s="29"/>
      <c r="AB74" s="29"/>
      <c r="AC74" s="29"/>
      <c r="AD74" s="29"/>
      <c r="AE74" s="29"/>
      <c r="AF74" s="29"/>
      <c r="AG74" s="29"/>
    </row>
    <row r="75" spans="1:33" ht="15" hidden="1" customHeight="1">
      <c r="A75" s="28"/>
      <c r="B75" s="28"/>
      <c r="C75" s="121" t="str">
        <f>IF(MasterSheet!$A$1=1,MasterSheet!C131,MasterSheet!B131)</f>
        <v>Transferi opštinama</v>
      </c>
      <c r="D75" s="142"/>
      <c r="E75" s="143">
        <f t="shared" si="8"/>
        <v>0</v>
      </c>
      <c r="F75" s="142">
        <v>2094166.36</v>
      </c>
      <c r="G75" s="144">
        <f t="shared" si="0"/>
        <v>7.8125960082074244E-2</v>
      </c>
      <c r="H75" s="142">
        <v>2285399.7000000002</v>
      </c>
      <c r="I75" s="143">
        <f t="shared" si="1"/>
        <v>7.4066622374902788E-2</v>
      </c>
      <c r="J75" s="142"/>
      <c r="K75" s="144">
        <f t="shared" si="2"/>
        <v>0</v>
      </c>
      <c r="L75" s="142">
        <v>903588.07</v>
      </c>
      <c r="M75" s="143">
        <f t="shared" si="3"/>
        <v>2.911044039948453E-2</v>
      </c>
      <c r="N75" s="142">
        <v>1067088.02</v>
      </c>
      <c r="O75" s="145">
        <f t="shared" si="4"/>
        <v>3.2995918985776126E-2</v>
      </c>
      <c r="P75" s="142">
        <v>847020.99</v>
      </c>
      <c r="Q75" s="145">
        <v>2.6898094315655763E-2</v>
      </c>
      <c r="R75" s="142">
        <v>1485645.23</v>
      </c>
      <c r="S75" s="145">
        <f t="shared" si="5"/>
        <v>4.4535064900026976E-2</v>
      </c>
      <c r="T75" s="142">
        <v>1892116.77</v>
      </c>
      <c r="U75" s="145">
        <f t="shared" si="6"/>
        <v>5.5245898274402169E-2</v>
      </c>
      <c r="V75" s="142">
        <v>500000</v>
      </c>
      <c r="W75" s="145">
        <f t="shared" si="7"/>
        <v>1.3790440466668507E-2</v>
      </c>
      <c r="X75" s="29"/>
      <c r="Y75" s="29"/>
      <c r="Z75" s="29"/>
      <c r="AA75" s="29"/>
      <c r="AB75" s="29"/>
      <c r="AC75" s="29"/>
      <c r="AD75" s="29"/>
      <c r="AE75" s="29"/>
      <c r="AF75" s="29"/>
      <c r="AG75" s="29"/>
    </row>
    <row r="76" spans="1:33" ht="15" hidden="1" customHeight="1">
      <c r="A76" s="28"/>
      <c r="B76" s="28"/>
      <c r="C76" s="121" t="s">
        <v>399</v>
      </c>
      <c r="D76" s="142"/>
      <c r="E76" s="143"/>
      <c r="F76" s="142"/>
      <c r="G76" s="144"/>
      <c r="H76" s="142"/>
      <c r="I76" s="143"/>
      <c r="J76" s="142"/>
      <c r="K76" s="144"/>
      <c r="L76" s="142"/>
      <c r="M76" s="143"/>
      <c r="N76" s="142"/>
      <c r="O76" s="145"/>
      <c r="P76" s="142">
        <v>0</v>
      </c>
      <c r="Q76" s="145">
        <v>0</v>
      </c>
      <c r="R76" s="142"/>
      <c r="S76" s="145">
        <f t="shared" si="5"/>
        <v>0</v>
      </c>
      <c r="T76" s="142">
        <v>25682.67</v>
      </c>
      <c r="U76" s="145">
        <f t="shared" si="6"/>
        <v>7.498808724342316E-4</v>
      </c>
      <c r="V76" s="142">
        <v>25682.67</v>
      </c>
      <c r="W76" s="145">
        <f t="shared" si="7"/>
        <v>7.0835066332018638E-4</v>
      </c>
      <c r="X76" s="29"/>
      <c r="Y76" s="29"/>
      <c r="Z76" s="29"/>
      <c r="AA76" s="29"/>
      <c r="AB76" s="29"/>
      <c r="AC76" s="29"/>
      <c r="AD76" s="29"/>
      <c r="AE76" s="29"/>
      <c r="AF76" s="29"/>
      <c r="AG76" s="29"/>
    </row>
    <row r="77" spans="1:33" ht="15" hidden="1" customHeight="1" thickBot="1">
      <c r="A77" s="28"/>
      <c r="B77" s="28"/>
      <c r="C77" s="121" t="str">
        <f>IF(MasterSheet!$A$1=1,MasterSheet!C132,MasterSheet!B132)</f>
        <v>Transferi javnim preduzećima</v>
      </c>
      <c r="D77" s="142">
        <v>0</v>
      </c>
      <c r="E77" s="143">
        <f t="shared" si="8"/>
        <v>0</v>
      </c>
      <c r="F77" s="142">
        <v>958555.33</v>
      </c>
      <c r="G77" s="144">
        <f t="shared" si="0"/>
        <v>3.5760318224211898E-2</v>
      </c>
      <c r="H77" s="142">
        <v>50000</v>
      </c>
      <c r="I77" s="143">
        <f t="shared" si="1"/>
        <v>1.6204303863106039E-3</v>
      </c>
      <c r="J77" s="142"/>
      <c r="K77" s="144">
        <f t="shared" si="2"/>
        <v>0</v>
      </c>
      <c r="L77" s="142">
        <v>0</v>
      </c>
      <c r="M77" s="143">
        <f t="shared" si="3"/>
        <v>0</v>
      </c>
      <c r="N77" s="142"/>
      <c r="O77" s="145">
        <f t="shared" si="4"/>
        <v>0</v>
      </c>
      <c r="P77" s="142">
        <v>0</v>
      </c>
      <c r="Q77" s="145">
        <v>0</v>
      </c>
      <c r="R77" s="142">
        <v>0</v>
      </c>
      <c r="S77" s="145">
        <f t="shared" si="5"/>
        <v>0</v>
      </c>
      <c r="T77" s="142">
        <v>350000</v>
      </c>
      <c r="U77" s="145">
        <f t="shared" si="6"/>
        <v>1.0219276475225554E-2</v>
      </c>
      <c r="V77" s="142">
        <v>0</v>
      </c>
      <c r="W77" s="145">
        <f t="shared" si="7"/>
        <v>0</v>
      </c>
      <c r="X77" s="29"/>
      <c r="Y77" s="29"/>
      <c r="Z77" s="29"/>
      <c r="AA77" s="29"/>
      <c r="AB77" s="29"/>
      <c r="AC77" s="29"/>
      <c r="AD77" s="29"/>
      <c r="AE77" s="29"/>
      <c r="AF77" s="29"/>
      <c r="AG77" s="29"/>
    </row>
    <row r="78" spans="1:33" ht="15" customHeight="1" thickTop="1" thickBot="1">
      <c r="A78" s="28"/>
      <c r="B78" s="28"/>
      <c r="C78" s="119" t="str">
        <f>IF(MasterSheet!$A$1=1,MasterSheet!C133,MasterSheet!B133)</f>
        <v>Kapitalni budžet</v>
      </c>
      <c r="D78" s="134">
        <v>0</v>
      </c>
      <c r="E78" s="135">
        <f t="shared" si="8"/>
        <v>0</v>
      </c>
      <c r="F78" s="134">
        <v>82459238.990000024</v>
      </c>
      <c r="G78" s="136">
        <f t="shared" si="0"/>
        <v>3.076263346017535</v>
      </c>
      <c r="H78" s="134">
        <v>73370859.459999993</v>
      </c>
      <c r="I78" s="135">
        <f t="shared" si="1"/>
        <v>2.3778474027741763</v>
      </c>
      <c r="J78" s="134">
        <v>112364696.64</v>
      </c>
      <c r="K78" s="136">
        <f t="shared" si="2"/>
        <v>3.7693625172760821</v>
      </c>
      <c r="L78" s="134">
        <v>63250368.810000002</v>
      </c>
      <c r="M78" s="135">
        <f t="shared" si="3"/>
        <v>2.0377051807345361</v>
      </c>
      <c r="N78" s="134">
        <v>67115187.969999999</v>
      </c>
      <c r="O78" s="146">
        <f t="shared" si="4"/>
        <v>2.0752995661719229</v>
      </c>
      <c r="P78" s="134">
        <v>76042699.980000004</v>
      </c>
      <c r="Q78" s="146">
        <v>2.4148205773261355</v>
      </c>
      <c r="R78" s="134">
        <v>61785502.860000007</v>
      </c>
      <c r="S78" s="146">
        <f t="shared" si="5"/>
        <v>1.852138938817111</v>
      </c>
      <c r="T78" s="134">
        <v>67725837.019999996</v>
      </c>
      <c r="U78" s="146">
        <f t="shared" si="6"/>
        <v>1.9774544372098455</v>
      </c>
      <c r="V78" s="134">
        <v>284697077</v>
      </c>
      <c r="W78" s="146">
        <f t="shared" si="7"/>
        <v>7.8521961828060789</v>
      </c>
      <c r="X78" s="29"/>
      <c r="Y78" s="29"/>
      <c r="Z78" s="29"/>
      <c r="AA78" s="29"/>
      <c r="AB78" s="29"/>
      <c r="AC78" s="29"/>
      <c r="AD78" s="29"/>
      <c r="AE78" s="29"/>
      <c r="AF78" s="29"/>
      <c r="AG78" s="29"/>
    </row>
    <row r="79" spans="1:33" ht="15" customHeight="1" thickTop="1">
      <c r="A79" s="28"/>
      <c r="B79" s="28"/>
      <c r="C79" s="123" t="str">
        <f>IF(MasterSheet!$A$1=1,MasterSheet!C134,MasterSheet!B134)</f>
        <v>Pozajmice i krediti</v>
      </c>
      <c r="D79" s="137">
        <v>15376170.280000001</v>
      </c>
      <c r="E79" s="140">
        <f t="shared" si="8"/>
        <v>0.71553679929266145</v>
      </c>
      <c r="F79" s="137">
        <v>7854938.71</v>
      </c>
      <c r="G79" s="138">
        <f t="shared" si="0"/>
        <v>0.29304005633277375</v>
      </c>
      <c r="H79" s="137">
        <v>62542537.890000001</v>
      </c>
      <c r="I79" s="140">
        <f t="shared" si="1"/>
        <v>2.026916576678766</v>
      </c>
      <c r="J79" s="137">
        <v>17652930.710000001</v>
      </c>
      <c r="K79" s="138">
        <f t="shared" si="2"/>
        <v>0.59218150654142909</v>
      </c>
      <c r="L79" s="137">
        <v>4074638.38</v>
      </c>
      <c r="M79" s="140">
        <f t="shared" si="3"/>
        <v>0.13127056636597936</v>
      </c>
      <c r="N79" s="137">
        <v>2091768.6</v>
      </c>
      <c r="O79" s="141">
        <f t="shared" si="4"/>
        <v>6.4680538033395185E-2</v>
      </c>
      <c r="P79" s="137">
        <v>1775633.69</v>
      </c>
      <c r="Q79" s="141">
        <v>5.6387224198158142E-2</v>
      </c>
      <c r="R79" s="137">
        <v>2752781.9799999995</v>
      </c>
      <c r="S79" s="141">
        <f t="shared" si="5"/>
        <v>8.2519919062322006E-2</v>
      </c>
      <c r="T79" s="137">
        <v>2484899.77</v>
      </c>
      <c r="U79" s="141">
        <f t="shared" si="6"/>
        <v>7.2553936465298258E-2</v>
      </c>
      <c r="V79" s="137">
        <v>2250000</v>
      </c>
      <c r="W79" s="141">
        <f t="shared" si="7"/>
        <v>6.2056982100008276E-2</v>
      </c>
      <c r="X79" s="29"/>
      <c r="Y79" s="29"/>
      <c r="Z79" s="29"/>
      <c r="AA79" s="29"/>
      <c r="AB79" s="29"/>
      <c r="AC79" s="29"/>
      <c r="AD79" s="29"/>
      <c r="AE79" s="29"/>
      <c r="AF79" s="29"/>
      <c r="AG79" s="29"/>
    </row>
    <row r="80" spans="1:33" ht="15" customHeight="1" thickBot="1">
      <c r="A80" s="28"/>
      <c r="B80" s="28"/>
      <c r="C80" s="124" t="str">
        <f>IF(MasterSheet!$A$1=1,MasterSheet!C135,MasterSheet!B135)</f>
        <v>Rezerve</v>
      </c>
      <c r="D80" s="147">
        <v>27204434.309999999</v>
      </c>
      <c r="E80" s="148">
        <f t="shared" si="8"/>
        <v>1.2659702317464749</v>
      </c>
      <c r="F80" s="147">
        <v>10844803.16</v>
      </c>
      <c r="G80" s="149">
        <f t="shared" si="0"/>
        <v>0.40458135273269918</v>
      </c>
      <c r="H80" s="147">
        <v>12437562.109999999</v>
      </c>
      <c r="I80" s="148">
        <f t="shared" si="1"/>
        <v>0.40308407149338865</v>
      </c>
      <c r="J80" s="147">
        <v>10901702.15</v>
      </c>
      <c r="K80" s="149">
        <f t="shared" si="2"/>
        <v>0.36570621100301914</v>
      </c>
      <c r="L80" s="147">
        <v>12589952.310000001</v>
      </c>
      <c r="M80" s="148">
        <f t="shared" si="3"/>
        <v>0.40560413369845366</v>
      </c>
      <c r="N80" s="147">
        <v>11789476.779999999</v>
      </c>
      <c r="O80" s="150">
        <f t="shared" si="4"/>
        <v>0.36454782869511437</v>
      </c>
      <c r="P80" s="147">
        <v>18078018.460000001</v>
      </c>
      <c r="Q80" s="150">
        <v>0.57408759796760878</v>
      </c>
      <c r="R80" s="147">
        <v>14126844.789999999</v>
      </c>
      <c r="S80" s="150">
        <f t="shared" si="5"/>
        <v>0.42347926466620694</v>
      </c>
      <c r="T80" s="147">
        <v>13532542.720000001</v>
      </c>
      <c r="U80" s="150">
        <f t="shared" si="6"/>
        <v>0.39512227276708811</v>
      </c>
      <c r="V80" s="147">
        <v>13055163.43</v>
      </c>
      <c r="W80" s="150">
        <f t="shared" si="7"/>
        <v>0.36007290812808562</v>
      </c>
      <c r="X80" s="29"/>
      <c r="Y80" s="29"/>
      <c r="Z80" s="29"/>
      <c r="AA80" s="29"/>
      <c r="AB80" s="29"/>
      <c r="AC80" s="29"/>
      <c r="AD80" s="29"/>
      <c r="AE80" s="29"/>
      <c r="AF80" s="29"/>
      <c r="AG80" s="29"/>
    </row>
    <row r="81" spans="1:48" ht="15" customHeight="1" thickTop="1" thickBot="1">
      <c r="A81" s="28"/>
      <c r="B81" s="28"/>
      <c r="C81" s="125" t="str">
        <f>IF(MasterSheet!$A$1=1,MasterSheet!C143,MasterSheet!B143)</f>
        <v>Otplata garancija</v>
      </c>
      <c r="D81" s="152">
        <v>1050939.44</v>
      </c>
      <c r="E81" s="153">
        <f>D81/$D$11*100</f>
        <v>4.8905925822513845E-2</v>
      </c>
      <c r="F81" s="152">
        <v>0</v>
      </c>
      <c r="G81" s="154">
        <f>F81/$F$11*100</f>
        <v>0</v>
      </c>
      <c r="H81" s="152">
        <v>0</v>
      </c>
      <c r="I81" s="153">
        <f>H81/$H$11*100</f>
        <v>0</v>
      </c>
      <c r="J81" s="152">
        <v>1769093.84</v>
      </c>
      <c r="K81" s="154">
        <f>J81/$J$11*100</f>
        <v>5.9345650452868166E-2</v>
      </c>
      <c r="L81" s="152">
        <v>0</v>
      </c>
      <c r="M81" s="153">
        <f>L81/$L$11*100</f>
        <v>0</v>
      </c>
      <c r="N81" s="152">
        <v>33915163.380000003</v>
      </c>
      <c r="O81" s="155">
        <f>N81/$N$11*100</f>
        <v>1.0487063506493508</v>
      </c>
      <c r="P81" s="152">
        <v>24719832.629999999</v>
      </c>
      <c r="Q81" s="155">
        <v>0.78500579961892658</v>
      </c>
      <c r="R81" s="152">
        <v>107239350.92999999</v>
      </c>
      <c r="S81" s="155">
        <f t="shared" ref="S81:S95" si="9">R81/R$11*100</f>
        <v>3.2147052048922329</v>
      </c>
      <c r="T81" s="152">
        <v>15258930.949999999</v>
      </c>
      <c r="U81" s="155">
        <f t="shared" ref="U81:U95" si="10">T81/T$11*100</f>
        <v>0.44552924026978885</v>
      </c>
      <c r="V81" s="152">
        <v>0</v>
      </c>
      <c r="W81" s="155">
        <f t="shared" ref="W81:W95" si="11">V81/V$11*100</f>
        <v>0</v>
      </c>
      <c r="X81" s="29"/>
      <c r="Y81" s="29"/>
      <c r="Z81" s="29"/>
      <c r="AA81" s="29"/>
      <c r="AB81" s="29"/>
      <c r="AC81" s="29"/>
      <c r="AD81" s="29"/>
      <c r="AE81" s="29"/>
      <c r="AF81" s="29"/>
      <c r="AG81" s="29"/>
    </row>
    <row r="82" spans="1:48" ht="15" customHeight="1" thickTop="1" thickBot="1">
      <c r="A82" s="28"/>
      <c r="B82" s="28"/>
      <c r="C82" s="125" t="s">
        <v>116</v>
      </c>
      <c r="D82" s="152"/>
      <c r="E82" s="153"/>
      <c r="F82" s="152"/>
      <c r="G82" s="154"/>
      <c r="H82" s="152"/>
      <c r="I82" s="153"/>
      <c r="J82" s="152"/>
      <c r="K82" s="154"/>
      <c r="L82" s="152"/>
      <c r="M82" s="153"/>
      <c r="N82" s="152"/>
      <c r="O82" s="155"/>
      <c r="P82" s="152"/>
      <c r="Q82" s="155"/>
      <c r="R82" s="152"/>
      <c r="S82" s="155"/>
      <c r="T82" s="152">
        <v>65221299.670000002</v>
      </c>
      <c r="U82" s="155"/>
      <c r="V82" s="152"/>
      <c r="W82" s="155"/>
      <c r="X82" s="29"/>
      <c r="Y82" s="29"/>
      <c r="Z82" s="29"/>
      <c r="AA82" s="29"/>
      <c r="AB82" s="29"/>
      <c r="AC82" s="29"/>
      <c r="AD82" s="29"/>
      <c r="AE82" s="29"/>
      <c r="AF82" s="29"/>
      <c r="AG82" s="29"/>
    </row>
    <row r="83" spans="1:48" ht="15" customHeight="1" thickTop="1" thickBot="1">
      <c r="A83" s="28"/>
      <c r="B83" s="28"/>
      <c r="C83" s="120" t="str">
        <f>IF(MasterSheet!$A$1=1,MasterSheet!C136,MasterSheet!B136)</f>
        <v>Neto povećanje obaveza</v>
      </c>
      <c r="D83" s="137">
        <v>0</v>
      </c>
      <c r="E83" s="140">
        <f t="shared" si="8"/>
        <v>0</v>
      </c>
      <c r="F83" s="137">
        <v>0</v>
      </c>
      <c r="G83" s="151">
        <f t="shared" si="0"/>
        <v>0</v>
      </c>
      <c r="H83" s="137">
        <v>0</v>
      </c>
      <c r="I83" s="140">
        <f t="shared" si="1"/>
        <v>0</v>
      </c>
      <c r="J83" s="137">
        <v>29123695.350000001</v>
      </c>
      <c r="K83" s="138">
        <f t="shared" si="2"/>
        <v>0.97697736833277427</v>
      </c>
      <c r="L83" s="137">
        <v>29801618.829999998</v>
      </c>
      <c r="M83" s="140">
        <f t="shared" si="3"/>
        <v>0.9601036994201031</v>
      </c>
      <c r="N83" s="137">
        <v>29193708.800000001</v>
      </c>
      <c r="O83" s="141">
        <f t="shared" si="4"/>
        <v>0.90271208410636994</v>
      </c>
      <c r="P83" s="137">
        <v>33114247.129999999</v>
      </c>
      <c r="Q83" s="141">
        <v>1.0515797754842806</v>
      </c>
      <c r="R83" s="137"/>
      <c r="S83" s="141">
        <f t="shared" si="9"/>
        <v>0</v>
      </c>
      <c r="T83" s="137">
        <v>4091274.1600000113</v>
      </c>
      <c r="U83" s="141">
        <f t="shared" si="10"/>
        <v>0.11945674793424658</v>
      </c>
      <c r="V83" s="137">
        <v>0</v>
      </c>
      <c r="W83" s="141">
        <f t="shared" si="11"/>
        <v>0</v>
      </c>
      <c r="X83" s="29"/>
      <c r="Y83" s="29"/>
      <c r="Z83" s="29"/>
      <c r="AA83" s="29"/>
      <c r="AB83" s="29"/>
      <c r="AC83" s="29"/>
      <c r="AD83" s="29"/>
      <c r="AE83" s="29"/>
      <c r="AF83" s="29"/>
      <c r="AG83" s="29"/>
    </row>
    <row r="84" spans="1:48" s="20" customFormat="1" ht="15" customHeight="1" thickTop="1" thickBot="1">
      <c r="A84" s="28"/>
      <c r="B84" s="28"/>
      <c r="C84" s="119" t="str">
        <f>IF(MasterSheet!$A$1=1,MasterSheet!C137,MasterSheet!B137)</f>
        <v>Suficit/ Deficit</v>
      </c>
      <c r="D84" s="134">
        <f>D15-D48</f>
        <v>73378750.489999652</v>
      </c>
      <c r="E84" s="135">
        <f t="shared" ref="E84:E95" si="12">D84/$D$11*100</f>
        <v>3.4147122011261413</v>
      </c>
      <c r="F84" s="134">
        <f>F15-F48</f>
        <v>177049009.20999968</v>
      </c>
      <c r="G84" s="136">
        <f t="shared" ref="G84:G95" si="13">F84/$F$11*100</f>
        <v>6.6050740238761296</v>
      </c>
      <c r="H84" s="134">
        <f>H15-H48</f>
        <v>17405610.609999657</v>
      </c>
      <c r="I84" s="135">
        <f t="shared" ref="I84:I95" si="14">H84/$H$11*100</f>
        <v>0.56409160649467383</v>
      </c>
      <c r="J84" s="134">
        <f>J15-J48</f>
        <v>-126075969.01449966</v>
      </c>
      <c r="K84" s="136">
        <f t="shared" ref="K84:K95" si="15">J84/$J$11*100</f>
        <v>-4.2293179810298449</v>
      </c>
      <c r="L84" s="134">
        <f>L15-L48</f>
        <v>-107115197.5599997</v>
      </c>
      <c r="M84" s="135">
        <f t="shared" ref="M84:M95" si="16">L84/$L$11*100</f>
        <v>-3.4508762100515367</v>
      </c>
      <c r="N84" s="134">
        <f>N15-N48</f>
        <v>-185659244.43000007</v>
      </c>
      <c r="O84" s="146">
        <f t="shared" ref="O84:O95" si="17">N84/$N$11*100</f>
        <v>-5.7408548061224511</v>
      </c>
      <c r="P84" s="134">
        <f>P15-P48</f>
        <v>-207823693.15000057</v>
      </c>
      <c r="Q84" s="146">
        <v>-6.7596370015878229</v>
      </c>
      <c r="R84" s="134">
        <f>R15-R48</f>
        <v>-121705173.04291773</v>
      </c>
      <c r="S84" s="146">
        <f t="shared" si="9"/>
        <v>-3.6483459648945629</v>
      </c>
      <c r="T84" s="134">
        <f>T15-T48</f>
        <v>-103023527.58999991</v>
      </c>
      <c r="U84" s="146">
        <f t="shared" si="10"/>
        <v>-3.0080740339863912</v>
      </c>
      <c r="V84" s="134">
        <v>-223232931.1317544</v>
      </c>
      <c r="W84" s="146">
        <f t="shared" si="11"/>
        <v>-6.1569608939447384</v>
      </c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</row>
    <row r="85" spans="1:48" s="20" customFormat="1" ht="15" customHeight="1" thickTop="1" thickBot="1">
      <c r="A85" s="28"/>
      <c r="B85" s="28"/>
      <c r="C85" s="119" t="str">
        <f>IF(MasterSheet!$A$1=1,MasterSheet!C138,MasterSheet!B138)</f>
        <v>Primarni deficit</v>
      </c>
      <c r="D85" s="134">
        <f>D84+D60</f>
        <v>96777744.549999654</v>
      </c>
      <c r="E85" s="135">
        <f t="shared" si="12"/>
        <v>4.5035946088696388</v>
      </c>
      <c r="F85" s="134">
        <f>F84+F60</f>
        <v>204147938.68999967</v>
      </c>
      <c r="G85" s="136">
        <f t="shared" si="13"/>
        <v>7.6160394959895417</v>
      </c>
      <c r="H85" s="134">
        <f>H84+H60</f>
        <v>39937604.44999966</v>
      </c>
      <c r="I85" s="135">
        <f t="shared" si="14"/>
        <v>1.2943221561446612</v>
      </c>
      <c r="J85" s="134">
        <f>J84+J60</f>
        <v>-101563940.37449966</v>
      </c>
      <c r="K85" s="136">
        <f t="shared" si="15"/>
        <v>-3.4070426157161915</v>
      </c>
      <c r="L85" s="134">
        <f>L84+L60</f>
        <v>-76858919.089999706</v>
      </c>
      <c r="M85" s="135">
        <f t="shared" si="16"/>
        <v>-2.4761249706829802</v>
      </c>
      <c r="N85" s="134">
        <f>N84+N60</f>
        <v>-140566894.40000007</v>
      </c>
      <c r="O85" s="146">
        <f t="shared" si="17"/>
        <v>-4.3465335312306763</v>
      </c>
      <c r="P85" s="134">
        <f>P84+P60</f>
        <v>-150963838.61000058</v>
      </c>
      <c r="Q85" s="146">
        <v>-4.9539890327088134</v>
      </c>
      <c r="R85" s="134">
        <f>R84+R60</f>
        <v>-54277442.252917737</v>
      </c>
      <c r="S85" s="146">
        <f t="shared" si="9"/>
        <v>-1.6270704233615436</v>
      </c>
      <c r="T85" s="134">
        <f>T84-T83+T60</f>
        <v>-31598406.339999929</v>
      </c>
      <c r="U85" s="146">
        <f t="shared" si="10"/>
        <v>-0.92260814447136941</v>
      </c>
      <c r="V85" s="134">
        <v>-147467047.1617544</v>
      </c>
      <c r="W85" s="146">
        <f t="shared" si="11"/>
        <v>-4.0672710693591414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</row>
    <row r="86" spans="1:48" s="20" customFormat="1" ht="15" customHeight="1" thickTop="1" thickBot="1">
      <c r="A86" s="28"/>
      <c r="B86" s="28"/>
      <c r="C86" s="119" t="str">
        <f>IF(MasterSheet!$A$1=1,MasterSheet!C139,MasterSheet!B139)</f>
        <v>Otplata duga</v>
      </c>
      <c r="D86" s="134">
        <f>SUM(D87:D89)</f>
        <v>104045865.95999999</v>
      </c>
      <c r="E86" s="135">
        <f t="shared" si="12"/>
        <v>4.841819812927544</v>
      </c>
      <c r="F86" s="134">
        <f>SUM(F87:F89)</f>
        <v>160963531.41999999</v>
      </c>
      <c r="G86" s="136">
        <f t="shared" si="13"/>
        <v>6.0049815862712181</v>
      </c>
      <c r="H86" s="134">
        <f>SUM(H87:H89)</f>
        <v>122913293.86</v>
      </c>
      <c r="I86" s="135">
        <f t="shared" si="14"/>
        <v>3.9834487250453723</v>
      </c>
      <c r="J86" s="134">
        <f>SUM(J87:J89)</f>
        <v>151220956.42000002</v>
      </c>
      <c r="K86" s="136">
        <f t="shared" si="15"/>
        <v>5.0728264481717549</v>
      </c>
      <c r="L86" s="134">
        <f>SUM(L87:L89)</f>
        <v>186013130.75999999</v>
      </c>
      <c r="M86" s="135">
        <f t="shared" si="16"/>
        <v>5.9926910682989689</v>
      </c>
      <c r="N86" s="134">
        <f>SUM(N87:N89)</f>
        <v>132767747.19999999</v>
      </c>
      <c r="O86" s="146">
        <f t="shared" si="17"/>
        <v>4.1053725170068018</v>
      </c>
      <c r="P86" s="134">
        <f>SUM(P87:P89)</f>
        <v>118134757.73</v>
      </c>
      <c r="Q86" s="146">
        <v>3.7515007218164498</v>
      </c>
      <c r="R86" s="134">
        <f>SUM(R87:R89)</f>
        <v>241777428.00999996</v>
      </c>
      <c r="S86" s="146">
        <f t="shared" si="9"/>
        <v>7.2477420788992468</v>
      </c>
      <c r="T86" s="134">
        <v>434061211.94</v>
      </c>
      <c r="U86" s="146">
        <f t="shared" si="10"/>
        <v>12.673690091389531</v>
      </c>
      <c r="V86" s="134">
        <v>398292084.37</v>
      </c>
      <c r="W86" s="146">
        <f t="shared" si="11"/>
        <v>10.98524655569959</v>
      </c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</row>
    <row r="87" spans="1:48" s="20" customFormat="1" ht="15" customHeight="1" thickTop="1">
      <c r="A87" s="28"/>
      <c r="B87" s="28"/>
      <c r="C87" s="121" t="str">
        <f>IF(MasterSheet!$A$1=1,MasterSheet!C140,MasterSheet!B140)</f>
        <v>Otplata duga rezidentima</v>
      </c>
      <c r="D87" s="142">
        <v>34109764.159999996</v>
      </c>
      <c r="E87" s="143">
        <f t="shared" si="12"/>
        <v>1.5873127721159661</v>
      </c>
      <c r="F87" s="142">
        <v>23247139.440000001</v>
      </c>
      <c r="G87" s="144">
        <f t="shared" si="13"/>
        <v>0.86726877224398446</v>
      </c>
      <c r="H87" s="142">
        <v>48375025.880000003</v>
      </c>
      <c r="I87" s="143">
        <f t="shared" si="14"/>
        <v>1.5677672374902776</v>
      </c>
      <c r="J87" s="142">
        <v>68898727.290000007</v>
      </c>
      <c r="K87" s="144">
        <f t="shared" si="15"/>
        <v>2.3112622371687355</v>
      </c>
      <c r="L87" s="142">
        <v>56807566.530000001</v>
      </c>
      <c r="M87" s="143">
        <f t="shared" si="16"/>
        <v>1.8301406742912374</v>
      </c>
      <c r="N87" s="142">
        <v>31950887.579999998</v>
      </c>
      <c r="O87" s="145">
        <f t="shared" si="17"/>
        <v>0.98796807606679038</v>
      </c>
      <c r="P87" s="142">
        <v>60636105.950000003</v>
      </c>
      <c r="Q87" s="145">
        <v>1.9255670355668466</v>
      </c>
      <c r="R87" s="142">
        <v>112695950.91</v>
      </c>
      <c r="S87" s="145">
        <f t="shared" si="9"/>
        <v>3.3782772538145629</v>
      </c>
      <c r="T87" s="142">
        <v>239006096.46000001</v>
      </c>
      <c r="U87" s="145">
        <f t="shared" si="10"/>
        <v>6.9784839399690508</v>
      </c>
      <c r="V87" s="142">
        <v>46710121.920000002</v>
      </c>
      <c r="W87" s="145">
        <f t="shared" si="11"/>
        <v>1.2883063110571751</v>
      </c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</row>
    <row r="88" spans="1:48" s="20" customFormat="1" ht="15" customHeight="1">
      <c r="A88" s="28"/>
      <c r="B88" s="28"/>
      <c r="C88" s="121" t="str">
        <f>IF(MasterSheet!$A$1=1,MasterSheet!C141,MasterSheet!B141)</f>
        <v>Otplata duga nerezidentima</v>
      </c>
      <c r="D88" s="142">
        <v>14260035.939999999</v>
      </c>
      <c r="E88" s="143">
        <f t="shared" si="12"/>
        <v>0.66359700032574798</v>
      </c>
      <c r="F88" s="142">
        <v>84151518.439999998</v>
      </c>
      <c r="G88" s="144">
        <f t="shared" si="13"/>
        <v>3.1393963230740534</v>
      </c>
      <c r="H88" s="142">
        <v>16762329.57</v>
      </c>
      <c r="I88" s="143">
        <f t="shared" si="14"/>
        <v>0.5432437636116153</v>
      </c>
      <c r="J88" s="142">
        <v>25402765.82</v>
      </c>
      <c r="K88" s="144">
        <f t="shared" si="15"/>
        <v>0.8521558477021135</v>
      </c>
      <c r="L88" s="142">
        <v>45342776.32</v>
      </c>
      <c r="M88" s="143">
        <f t="shared" si="16"/>
        <v>1.4607853195876288</v>
      </c>
      <c r="N88" s="142">
        <v>59510365.689999998</v>
      </c>
      <c r="O88" s="145">
        <f t="shared" si="17"/>
        <v>1.8401473620902906</v>
      </c>
      <c r="P88" s="142">
        <v>54874811.390000001</v>
      </c>
      <c r="Q88" s="145">
        <v>1.7426107141949827</v>
      </c>
      <c r="R88" s="142">
        <v>68802905.489999995</v>
      </c>
      <c r="S88" s="145">
        <f t="shared" si="9"/>
        <v>2.0624990404388619</v>
      </c>
      <c r="T88" s="142">
        <v>195055115.47999999</v>
      </c>
      <c r="U88" s="145">
        <f t="shared" si="10"/>
        <v>5.6952061514204786</v>
      </c>
      <c r="V88" s="142">
        <v>317770882.44999999</v>
      </c>
      <c r="W88" s="145">
        <f t="shared" si="11"/>
        <v>8.7644008729348819</v>
      </c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</row>
    <row r="89" spans="1:48" s="20" customFormat="1" ht="15" customHeight="1" thickBot="1">
      <c r="A89" s="28"/>
      <c r="B89" s="28"/>
      <c r="C89" s="121" t="str">
        <f>IF(MasterSheet!$A$1=1,MasterSheet!C142,MasterSheet!B142)</f>
        <v>Otplata obaveza iz prethodnog perioda</v>
      </c>
      <c r="D89" s="142">
        <v>55676065.859999999</v>
      </c>
      <c r="E89" s="143">
        <f t="shared" si="12"/>
        <v>2.5909100404858298</v>
      </c>
      <c r="F89" s="142">
        <v>53564873.539999999</v>
      </c>
      <c r="G89" s="144">
        <f t="shared" si="13"/>
        <v>1.9983164909531801</v>
      </c>
      <c r="H89" s="142">
        <v>57775938.409999996</v>
      </c>
      <c r="I89" s="143">
        <f t="shared" si="14"/>
        <v>1.8724377239434791</v>
      </c>
      <c r="J89" s="142">
        <v>56919463.310000002</v>
      </c>
      <c r="K89" s="144">
        <f t="shared" si="15"/>
        <v>1.909408363300906</v>
      </c>
      <c r="L89" s="142">
        <v>83862787.909999996</v>
      </c>
      <c r="M89" s="143">
        <f t="shared" si="16"/>
        <v>2.7017650744201029</v>
      </c>
      <c r="N89" s="142">
        <v>41306493.93</v>
      </c>
      <c r="O89" s="145">
        <f t="shared" si="17"/>
        <v>1.2772570788497217</v>
      </c>
      <c r="P89" s="142">
        <v>2623840.39</v>
      </c>
      <c r="Q89" s="145">
        <v>8.3322972054620512E-2</v>
      </c>
      <c r="R89" s="142">
        <v>60278571.609999992</v>
      </c>
      <c r="S89" s="145">
        <f t="shared" si="9"/>
        <v>1.8069657846458225</v>
      </c>
      <c r="T89" s="142"/>
      <c r="U89" s="145">
        <f t="shared" si="10"/>
        <v>0</v>
      </c>
      <c r="V89" s="142">
        <v>33811080</v>
      </c>
      <c r="W89" s="145">
        <f t="shared" si="11"/>
        <v>0.93253937170753243</v>
      </c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</row>
    <row r="90" spans="1:48" ht="15" customHeight="1" thickTop="1" thickBot="1">
      <c r="A90" s="28"/>
      <c r="B90" s="28"/>
      <c r="C90" s="119" t="str">
        <f>IF(MasterSheet!$A$1=1,MasterSheet!C144,MasterSheet!B144)</f>
        <v>Nedostajuća sredstva</v>
      </c>
      <c r="D90" s="134">
        <f>D84-D86</f>
        <v>-30667115.470000342</v>
      </c>
      <c r="E90" s="135">
        <f t="shared" si="12"/>
        <v>-1.4271076118014026</v>
      </c>
      <c r="F90" s="134">
        <f>F84-F86</f>
        <v>16085477.789999694</v>
      </c>
      <c r="G90" s="136">
        <f t="shared" si="13"/>
        <v>0.60009243760491304</v>
      </c>
      <c r="H90" s="134">
        <f>H84-H86</f>
        <v>-105507683.25000034</v>
      </c>
      <c r="I90" s="135">
        <f t="shared" si="14"/>
        <v>-3.4193571185506983</v>
      </c>
      <c r="J90" s="134">
        <f>J84-J86</f>
        <v>-277296925.43449968</v>
      </c>
      <c r="K90" s="136">
        <f t="shared" si="15"/>
        <v>-9.3021444292015989</v>
      </c>
      <c r="L90" s="134">
        <f>L84-L86</f>
        <v>-293128328.31999969</v>
      </c>
      <c r="M90" s="135">
        <f t="shared" si="16"/>
        <v>-9.4435672783505051</v>
      </c>
      <c r="N90" s="134">
        <f>N84-N86</f>
        <v>-318426991.63000005</v>
      </c>
      <c r="O90" s="146">
        <f t="shared" si="17"/>
        <v>-9.8462273231292521</v>
      </c>
      <c r="P90" s="134">
        <f>P84-P86</f>
        <v>-325958450.88000059</v>
      </c>
      <c r="Q90" s="146">
        <v>-10.511137723404273</v>
      </c>
      <c r="R90" s="134">
        <f>R84-R86</f>
        <v>-363482601.05291772</v>
      </c>
      <c r="S90" s="146">
        <f t="shared" si="9"/>
        <v>-10.89608804379381</v>
      </c>
      <c r="T90" s="134">
        <f>T84-T83-T86+T95</f>
        <v>-546532229.3599999</v>
      </c>
      <c r="U90" s="146">
        <f t="shared" si="10"/>
        <v>-15.957611298432067</v>
      </c>
      <c r="V90" s="134">
        <f>V84-V86</f>
        <v>-621525015.5017544</v>
      </c>
      <c r="W90" s="146">
        <f t="shared" si="11"/>
        <v>-17.142207449644328</v>
      </c>
      <c r="X90" s="29"/>
      <c r="Y90" s="29"/>
      <c r="Z90" s="29"/>
      <c r="AA90" s="29"/>
      <c r="AB90" s="29"/>
      <c r="AC90" s="29"/>
      <c r="AD90" s="29"/>
      <c r="AE90" s="29"/>
      <c r="AF90" s="29"/>
      <c r="AG90" s="29"/>
    </row>
    <row r="91" spans="1:48" ht="15" customHeight="1" thickTop="1" thickBot="1">
      <c r="A91" s="28"/>
      <c r="B91" s="28"/>
      <c r="C91" s="119" t="str">
        <f>IF(MasterSheet!$A$1=1,MasterSheet!C145,MasterSheet!B145)</f>
        <v>Finansiranje</v>
      </c>
      <c r="D91" s="134">
        <f>SUM(D92:D95)</f>
        <v>30667115.470000342</v>
      </c>
      <c r="E91" s="135">
        <f t="shared" si="12"/>
        <v>1.4271076118014026</v>
      </c>
      <c r="F91" s="134">
        <f>SUM(F92:F95)</f>
        <v>-16085477.789999694</v>
      </c>
      <c r="G91" s="136">
        <f t="shared" si="13"/>
        <v>-0.60009243760491304</v>
      </c>
      <c r="H91" s="134">
        <f>SUM(H92:H95)</f>
        <v>105507683.25000033</v>
      </c>
      <c r="I91" s="135">
        <f t="shared" si="14"/>
        <v>3.4193571185506979</v>
      </c>
      <c r="J91" s="134">
        <f>SUM(J92:J95)</f>
        <v>277296925.43449968</v>
      </c>
      <c r="K91" s="136">
        <f t="shared" si="15"/>
        <v>9.3021444292015989</v>
      </c>
      <c r="L91" s="134">
        <f>SUM(L92:L95)</f>
        <v>293128328.31999969</v>
      </c>
      <c r="M91" s="135">
        <f t="shared" si="16"/>
        <v>9.4435672783505051</v>
      </c>
      <c r="N91" s="134">
        <f>SUM(N92:N95)</f>
        <v>318426991.63000005</v>
      </c>
      <c r="O91" s="146">
        <f>N91/$N$11*100</f>
        <v>9.8462273231292521</v>
      </c>
      <c r="P91" s="134">
        <f>SUM(P92:P95)</f>
        <v>325958450.88000059</v>
      </c>
      <c r="Q91" s="146">
        <v>10.511137723404273</v>
      </c>
      <c r="R91" s="134">
        <f>SUM(R92:R95)</f>
        <v>363482601.0529176</v>
      </c>
      <c r="S91" s="146">
        <f t="shared" si="9"/>
        <v>10.896088043793807</v>
      </c>
      <c r="T91" s="134">
        <f>T83+SUM(T92:T94)</f>
        <v>546532229.36000001</v>
      </c>
      <c r="U91" s="146">
        <f t="shared" si="10"/>
        <v>15.95761129843207</v>
      </c>
      <c r="V91" s="134">
        <f>SUM(V92:V95)</f>
        <v>621525015.5017544</v>
      </c>
      <c r="W91" s="146">
        <f t="shared" si="11"/>
        <v>17.142207449644328</v>
      </c>
      <c r="X91" s="29"/>
      <c r="Y91" s="29"/>
      <c r="Z91" s="29"/>
      <c r="AA91" s="29"/>
      <c r="AB91" s="29"/>
      <c r="AC91" s="29"/>
      <c r="AD91" s="29"/>
      <c r="AE91" s="29"/>
      <c r="AF91" s="29"/>
      <c r="AG91" s="29"/>
    </row>
    <row r="92" spans="1:48" ht="15" customHeight="1" thickTop="1">
      <c r="A92" s="28"/>
      <c r="B92" s="28"/>
      <c r="C92" s="121" t="str">
        <f>IF(MasterSheet!$A$1=1,MasterSheet!C146,MasterSheet!B146)</f>
        <v>Pozajmice i krediti iz domaćih izvora</v>
      </c>
      <c r="D92" s="142">
        <v>10687379.58</v>
      </c>
      <c r="E92" s="143">
        <f t="shared" si="12"/>
        <v>0.49734187630880911</v>
      </c>
      <c r="F92" s="142">
        <v>8315797</v>
      </c>
      <c r="G92" s="144">
        <f t="shared" si="13"/>
        <v>0.31023305353478825</v>
      </c>
      <c r="H92" s="142">
        <v>7657882.2599999998</v>
      </c>
      <c r="I92" s="143">
        <f t="shared" si="14"/>
        <v>0.24818130217785844</v>
      </c>
      <c r="J92" s="142">
        <v>108130460.73</v>
      </c>
      <c r="K92" s="144">
        <f t="shared" si="15"/>
        <v>3.6273217286145591</v>
      </c>
      <c r="L92" s="142">
        <v>20068251.93</v>
      </c>
      <c r="M92" s="143">
        <f t="shared" si="16"/>
        <v>0.64652873485824736</v>
      </c>
      <c r="N92" s="142">
        <v>47000000</v>
      </c>
      <c r="O92" s="145">
        <f t="shared" si="17"/>
        <v>1.453308596165739</v>
      </c>
      <c r="P92" s="142">
        <v>63454375.850000001</v>
      </c>
      <c r="Q92" s="145">
        <v>2.015064333121626</v>
      </c>
      <c r="R92" s="142">
        <v>102834751.84999999</v>
      </c>
      <c r="S92" s="145">
        <f t="shared" si="9"/>
        <v>3.0826689004466559</v>
      </c>
      <c r="T92" s="142">
        <v>244935100</v>
      </c>
      <c r="U92" s="145">
        <f t="shared" si="10"/>
        <v>7.1515985868200529</v>
      </c>
      <c r="V92" s="142">
        <v>0</v>
      </c>
      <c r="W92" s="145">
        <f t="shared" si="11"/>
        <v>0</v>
      </c>
      <c r="X92" s="29"/>
      <c r="Y92" s="29"/>
      <c r="Z92" s="29"/>
      <c r="AA92" s="29"/>
      <c r="AB92" s="29"/>
      <c r="AC92" s="29"/>
      <c r="AD92" s="29"/>
      <c r="AE92" s="29"/>
      <c r="AF92" s="29"/>
      <c r="AG92" s="29"/>
    </row>
    <row r="93" spans="1:48" ht="15" customHeight="1">
      <c r="A93" s="28"/>
      <c r="B93" s="28"/>
      <c r="C93" s="121" t="str">
        <f>IF(MasterSheet!$A$1=1,MasterSheet!C147,MasterSheet!B147)</f>
        <v>Pozajmice i krediti iz inostranih izvora</v>
      </c>
      <c r="D93" s="142">
        <v>13153290.85</v>
      </c>
      <c r="E93" s="143">
        <f t="shared" si="12"/>
        <v>0.61209413420819947</v>
      </c>
      <c r="F93" s="142">
        <v>1996377.48</v>
      </c>
      <c r="G93" s="144">
        <f t="shared" si="13"/>
        <v>7.4477801902630106E-2</v>
      </c>
      <c r="H93" s="142">
        <v>2981267.98</v>
      </c>
      <c r="I93" s="143">
        <f t="shared" si="14"/>
        <v>9.6618744490536687E-2</v>
      </c>
      <c r="J93" s="142">
        <v>148637806.47</v>
      </c>
      <c r="K93" s="144">
        <f t="shared" si="15"/>
        <v>4.9861726424018791</v>
      </c>
      <c r="L93" s="142">
        <v>205658070.65000001</v>
      </c>
      <c r="M93" s="143">
        <f t="shared" si="16"/>
        <v>6.6255821730025772</v>
      </c>
      <c r="N93" s="142">
        <v>187652611.97999999</v>
      </c>
      <c r="O93" s="145">
        <f t="shared" si="17"/>
        <v>5.8024926400742114</v>
      </c>
      <c r="P93" s="142">
        <v>258129375.97</v>
      </c>
      <c r="Q93" s="145">
        <v>8.1971856452842182</v>
      </c>
      <c r="R93" s="142">
        <v>230537476.81999999</v>
      </c>
      <c r="S93" s="145">
        <f t="shared" si="9"/>
        <v>6.9108029863005491</v>
      </c>
      <c r="T93" s="142">
        <v>290814025.5</v>
      </c>
      <c r="U93" s="145">
        <f t="shared" si="10"/>
        <v>8.4911683698794125</v>
      </c>
      <c r="V93" s="142">
        <v>634081638.83661711</v>
      </c>
      <c r="W93" s="145">
        <f t="shared" si="11"/>
        <v>17.488530182767935</v>
      </c>
      <c r="X93" s="29"/>
      <c r="Y93" s="29"/>
      <c r="Z93" s="29"/>
      <c r="AA93" s="29"/>
      <c r="AB93" s="29"/>
      <c r="AC93" s="29"/>
      <c r="AD93" s="29"/>
      <c r="AE93" s="29"/>
      <c r="AF93" s="29"/>
      <c r="AG93" s="29"/>
    </row>
    <row r="94" spans="1:48" s="20" customFormat="1">
      <c r="C94" s="126" t="str">
        <f>IF(MasterSheet!$A$1=1,MasterSheet!C149,MasterSheet!B149)</f>
        <v>Prihodi od privatizacije</v>
      </c>
      <c r="D94" s="156">
        <v>20434516.259999998</v>
      </c>
      <c r="E94" s="157">
        <f t="shared" si="12"/>
        <v>0.95092913862906592</v>
      </c>
      <c r="F94" s="156">
        <v>27533307.520000003</v>
      </c>
      <c r="G94" s="158">
        <f t="shared" si="13"/>
        <v>1.0271705845924268</v>
      </c>
      <c r="H94" s="156">
        <v>24817482.77</v>
      </c>
      <c r="I94" s="157">
        <f t="shared" si="14"/>
        <v>0.80430006384495722</v>
      </c>
      <c r="J94" s="156">
        <v>107021361.98999999</v>
      </c>
      <c r="K94" s="158">
        <f t="shared" si="15"/>
        <v>3.5901161351895334</v>
      </c>
      <c r="L94" s="156">
        <v>2781826.52</v>
      </c>
      <c r="M94" s="157">
        <f t="shared" si="16"/>
        <v>8.9620699742268051E-2</v>
      </c>
      <c r="N94" s="156">
        <v>3351251.94</v>
      </c>
      <c r="O94" s="159">
        <f t="shared" si="17"/>
        <v>0.10362560111317255</v>
      </c>
      <c r="P94" s="156">
        <v>3484625.4</v>
      </c>
      <c r="Q94" s="159">
        <v>0.11065815814544298</v>
      </c>
      <c r="R94" s="156">
        <v>11948846.35</v>
      </c>
      <c r="S94" s="159">
        <f t="shared" si="9"/>
        <v>0.35818958451991967</v>
      </c>
      <c r="T94" s="156">
        <v>6691829.7000000002</v>
      </c>
      <c r="U94" s="159">
        <f t="shared" si="10"/>
        <v>0.19538759379835907</v>
      </c>
      <c r="V94" s="156">
        <v>0</v>
      </c>
      <c r="W94" s="159">
        <f t="shared" si="11"/>
        <v>0</v>
      </c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</row>
    <row r="95" spans="1:48" ht="13.5" thickBot="1">
      <c r="A95" s="28"/>
      <c r="B95" s="28"/>
      <c r="C95" s="127" t="str">
        <f>IF(MasterSheet!$A$1=1,MasterSheet!C150,MasterSheet!B150)</f>
        <v>Povećanje/smanjenje depozita</v>
      </c>
      <c r="D95" s="147">
        <f>-D90-SUM(D92:D94)</f>
        <v>-13608071.219999656</v>
      </c>
      <c r="E95" s="148">
        <f t="shared" si="12"/>
        <v>-0.63325753734467194</v>
      </c>
      <c r="F95" s="147">
        <f>-F90-SUM(F92:F94)</f>
        <v>-53930959.789999694</v>
      </c>
      <c r="G95" s="149">
        <f t="shared" si="13"/>
        <v>-2.011973877634758</v>
      </c>
      <c r="H95" s="147">
        <f>-H90-SUM(H92:H94)</f>
        <v>70051050.240000337</v>
      </c>
      <c r="I95" s="148">
        <f t="shared" si="14"/>
        <v>2.2702570080373454</v>
      </c>
      <c r="J95" s="147">
        <f>-J90-SUM(J92:J94)</f>
        <v>-86492703.755500317</v>
      </c>
      <c r="K95" s="149">
        <f t="shared" si="15"/>
        <v>-2.9014660770043719</v>
      </c>
      <c r="L95" s="147">
        <f>-L90-SUM(L92:L94)</f>
        <v>64620179.219999671</v>
      </c>
      <c r="M95" s="148">
        <f t="shared" si="16"/>
        <v>2.0818356707474122</v>
      </c>
      <c r="N95" s="147">
        <f>-N90-SUM(N92:N94)</f>
        <v>80423127.710000068</v>
      </c>
      <c r="O95" s="150">
        <f t="shared" si="17"/>
        <v>2.486800485776131</v>
      </c>
      <c r="P95" s="147">
        <v>890073.66000062227</v>
      </c>
      <c r="Q95" s="150">
        <v>2.8265279771375745E-2</v>
      </c>
      <c r="R95" s="147">
        <v>18161526.032917634</v>
      </c>
      <c r="S95" s="150">
        <f t="shared" si="9"/>
        <v>0.54442657252668347</v>
      </c>
      <c r="T95" s="147">
        <v>-5356215.67</v>
      </c>
      <c r="U95" s="150">
        <f t="shared" si="10"/>
        <v>-0.15639042512190138</v>
      </c>
      <c r="V95" s="147">
        <v>-12556623.334862709</v>
      </c>
      <c r="W95" s="150">
        <f t="shared" si="11"/>
        <v>-0.34632273312360945</v>
      </c>
      <c r="X95" s="29"/>
      <c r="Y95" s="29"/>
      <c r="Z95" s="29"/>
      <c r="AA95" s="29"/>
      <c r="AB95" s="29"/>
      <c r="AC95" s="29"/>
      <c r="AD95" s="29"/>
      <c r="AE95" s="29"/>
      <c r="AF95" s="29"/>
      <c r="AG95" s="29"/>
    </row>
    <row r="96" spans="1:48" ht="13.5" thickTop="1">
      <c r="A96" s="28"/>
      <c r="B96" s="28"/>
      <c r="C96" s="129" t="str">
        <f>IF(MasterSheet!$A$1=1,MasterSheet!C151,MasterSheet!B151)</f>
        <v>Izvor: Ministarstvo finansija Crne Gore</v>
      </c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28"/>
      <c r="Q96" s="128"/>
      <c r="R96" s="28"/>
      <c r="S96" s="28"/>
      <c r="X96" s="29"/>
      <c r="Y96" s="29"/>
      <c r="Z96" s="29"/>
      <c r="AA96" s="29"/>
      <c r="AB96" s="29"/>
      <c r="AC96" s="29"/>
      <c r="AD96" s="29"/>
      <c r="AE96" s="29"/>
      <c r="AF96" s="29"/>
      <c r="AG96" s="29"/>
    </row>
    <row r="97" spans="1:33">
      <c r="A97" s="28"/>
      <c r="B97" s="28"/>
      <c r="C97" s="18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28"/>
      <c r="Q97" s="28"/>
      <c r="R97" s="28"/>
      <c r="S97" s="28"/>
      <c r="X97" s="29"/>
      <c r="Y97" s="29"/>
      <c r="Z97" s="29"/>
      <c r="AA97" s="29"/>
      <c r="AB97" s="29"/>
      <c r="AC97" s="29"/>
      <c r="AD97" s="29"/>
      <c r="AE97" s="29"/>
      <c r="AF97" s="29"/>
      <c r="AG97" s="29"/>
    </row>
    <row r="98" spans="1:33">
      <c r="A98" s="28"/>
      <c r="B98" s="2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7"/>
      <c r="P98" s="28"/>
      <c r="Q98" s="28"/>
      <c r="R98" s="28"/>
      <c r="S98" s="28"/>
    </row>
    <row r="99" spans="1:33">
      <c r="A99" s="28"/>
      <c r="B99" s="2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7"/>
      <c r="P99" s="28"/>
      <c r="Q99" s="28"/>
      <c r="R99" s="28"/>
      <c r="S99" s="28"/>
    </row>
    <row r="100" spans="1:33" ht="14.25">
      <c r="A100" s="28"/>
      <c r="B100" s="28"/>
      <c r="C100" s="39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7"/>
      <c r="P100" s="28"/>
      <c r="Q100" s="28"/>
      <c r="R100" s="28"/>
      <c r="S100" s="28"/>
    </row>
    <row r="101" spans="1:33">
      <c r="A101" s="28"/>
      <c r="B101" s="2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7"/>
      <c r="P101" s="28"/>
      <c r="Q101" s="28"/>
      <c r="R101" s="28"/>
      <c r="S101" s="28"/>
    </row>
    <row r="102" spans="1:33">
      <c r="A102" s="28"/>
      <c r="B102" s="28"/>
      <c r="C102" s="3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9"/>
      <c r="P102" s="28"/>
      <c r="Q102" s="28"/>
      <c r="R102" s="28"/>
      <c r="S102" s="28"/>
    </row>
    <row r="103" spans="1:33">
      <c r="A103" s="28"/>
      <c r="B103" s="2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7"/>
      <c r="P103" s="28"/>
      <c r="Q103" s="28"/>
      <c r="R103" s="28"/>
      <c r="S103" s="28"/>
    </row>
    <row r="104" spans="1:33">
      <c r="A104" s="28"/>
      <c r="B104" s="28"/>
      <c r="C104" s="3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9"/>
      <c r="P104" s="28"/>
      <c r="Q104" s="28"/>
      <c r="R104" s="28"/>
      <c r="S104" s="28"/>
    </row>
    <row r="105" spans="1:33" ht="13.5" customHeight="1">
      <c r="A105" s="28"/>
      <c r="B105" s="2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7"/>
      <c r="P105" s="28"/>
      <c r="Q105" s="28"/>
      <c r="R105" s="28"/>
      <c r="S105" s="28"/>
    </row>
    <row r="106" spans="1:33" ht="13.5" customHeight="1">
      <c r="A106" s="28"/>
      <c r="B106" s="28"/>
      <c r="C106" s="3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9"/>
      <c r="P106" s="28"/>
      <c r="Q106" s="28"/>
      <c r="R106" s="28"/>
      <c r="S106" s="28"/>
    </row>
    <row r="107" spans="1:33">
      <c r="A107" s="28"/>
      <c r="B107" s="28"/>
      <c r="C107" s="38"/>
      <c r="D107" s="40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7"/>
      <c r="P107" s="28"/>
      <c r="Q107" s="28"/>
      <c r="R107" s="28"/>
      <c r="S107" s="28"/>
    </row>
    <row r="108" spans="1:33">
      <c r="A108" s="28"/>
      <c r="B108" s="28"/>
      <c r="C108" s="38"/>
      <c r="D108" s="40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7"/>
      <c r="P108" s="28"/>
      <c r="Q108" s="28"/>
      <c r="R108" s="28"/>
      <c r="S108" s="28"/>
    </row>
    <row r="109" spans="1:33">
      <c r="A109" s="28"/>
      <c r="B109" s="28"/>
      <c r="C109" s="38"/>
      <c r="D109" s="40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7"/>
      <c r="P109" s="28"/>
      <c r="Q109" s="28"/>
      <c r="R109" s="28"/>
      <c r="S109" s="28"/>
    </row>
    <row r="110" spans="1:33">
      <c r="A110" s="28"/>
      <c r="B110" s="28"/>
      <c r="C110" s="38"/>
      <c r="D110" s="40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7"/>
      <c r="P110" s="28"/>
      <c r="Q110" s="28"/>
      <c r="R110" s="28"/>
      <c r="S110" s="28"/>
    </row>
    <row r="111" spans="1:33">
      <c r="A111" s="28"/>
      <c r="B111" s="28"/>
      <c r="C111" s="38"/>
      <c r="D111" s="40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7"/>
      <c r="P111" s="28"/>
      <c r="Q111" s="28"/>
      <c r="R111" s="28"/>
      <c r="S111" s="28"/>
    </row>
    <row r="112" spans="1:33">
      <c r="A112" s="28"/>
      <c r="B112" s="28"/>
      <c r="C112" s="38"/>
      <c r="D112" s="40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7"/>
      <c r="P112" s="28"/>
      <c r="Q112" s="28"/>
      <c r="R112" s="28"/>
      <c r="S112" s="28"/>
    </row>
    <row r="113" spans="1:19">
      <c r="A113" s="28"/>
      <c r="B113" s="28"/>
      <c r="C113" s="38"/>
      <c r="D113" s="40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7"/>
      <c r="P113" s="28"/>
      <c r="Q113" s="28"/>
      <c r="R113" s="28"/>
      <c r="S113" s="28"/>
    </row>
    <row r="114" spans="1:19">
      <c r="A114" s="28"/>
      <c r="B114" s="28"/>
      <c r="C114" s="38"/>
      <c r="D114" s="40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7"/>
      <c r="P114" s="28"/>
      <c r="Q114" s="28"/>
      <c r="R114" s="28"/>
      <c r="S114" s="28"/>
    </row>
    <row r="115" spans="1:19">
      <c r="A115" s="28"/>
      <c r="B115" s="28"/>
      <c r="C115" s="38"/>
      <c r="D115" s="40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7"/>
      <c r="P115" s="28"/>
      <c r="Q115" s="28"/>
      <c r="R115" s="28"/>
      <c r="S115" s="28"/>
    </row>
    <row r="116" spans="1:19">
      <c r="A116" s="28"/>
      <c r="B116" s="28"/>
      <c r="C116" s="38"/>
      <c r="D116" s="40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7"/>
      <c r="P116" s="28"/>
      <c r="Q116" s="28"/>
      <c r="R116" s="28"/>
      <c r="S116" s="28"/>
    </row>
    <row r="117" spans="1:19">
      <c r="A117" s="28"/>
      <c r="B117" s="28"/>
      <c r="C117" s="38"/>
      <c r="D117" s="40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7"/>
      <c r="P117" s="28"/>
      <c r="Q117" s="28"/>
      <c r="R117" s="28"/>
      <c r="S117" s="28"/>
    </row>
    <row r="118" spans="1:19">
      <c r="A118" s="28"/>
      <c r="B118" s="28"/>
      <c r="C118" s="38"/>
      <c r="D118" s="40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7"/>
      <c r="P118" s="28"/>
      <c r="Q118" s="28"/>
      <c r="R118" s="28"/>
      <c r="S118" s="28"/>
    </row>
    <row r="119" spans="1:19">
      <c r="A119" s="28"/>
      <c r="B119" s="28"/>
      <c r="C119" s="38"/>
      <c r="D119" s="40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7"/>
      <c r="P119" s="28"/>
      <c r="Q119" s="28"/>
      <c r="R119" s="28"/>
      <c r="S119" s="28"/>
    </row>
    <row r="120" spans="1:19">
      <c r="A120" s="28"/>
      <c r="B120" s="28"/>
      <c r="C120" s="38"/>
      <c r="D120" s="40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7"/>
      <c r="P120" s="28"/>
      <c r="Q120" s="28"/>
      <c r="R120" s="28"/>
      <c r="S120" s="28"/>
    </row>
    <row r="121" spans="1:19">
      <c r="A121" s="28"/>
      <c r="B121" s="28"/>
      <c r="C121" s="38"/>
      <c r="D121" s="40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7"/>
      <c r="P121" s="28"/>
      <c r="Q121" s="28"/>
      <c r="R121" s="28"/>
      <c r="S121" s="28"/>
    </row>
    <row r="122" spans="1:19">
      <c r="A122" s="28"/>
      <c r="B122" s="28"/>
      <c r="C122" s="38"/>
      <c r="D122" s="40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7"/>
      <c r="P122" s="28"/>
      <c r="Q122" s="28"/>
      <c r="R122" s="28"/>
      <c r="S122" s="28"/>
    </row>
    <row r="123" spans="1:19">
      <c r="A123" s="28"/>
      <c r="B123" s="28"/>
      <c r="C123" s="28"/>
      <c r="D123" s="40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7"/>
      <c r="P123" s="28"/>
      <c r="Q123" s="28"/>
      <c r="R123" s="28"/>
      <c r="S123" s="28"/>
    </row>
    <row r="124" spans="1:19">
      <c r="A124" s="28"/>
      <c r="B124" s="28"/>
      <c r="C124" s="28"/>
      <c r="D124" s="40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7"/>
      <c r="P124" s="28"/>
      <c r="Q124" s="28"/>
      <c r="R124" s="28"/>
      <c r="S124" s="28"/>
    </row>
    <row r="125" spans="1:19">
      <c r="A125" s="28"/>
      <c r="B125" s="28"/>
      <c r="C125" s="28"/>
      <c r="D125" s="40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7"/>
      <c r="P125" s="28"/>
      <c r="Q125" s="28"/>
      <c r="R125" s="28"/>
      <c r="S125" s="28"/>
    </row>
    <row r="126" spans="1:19">
      <c r="A126" s="28"/>
      <c r="B126" s="28"/>
      <c r="C126" s="28"/>
      <c r="D126" s="40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7"/>
      <c r="P126" s="28"/>
      <c r="Q126" s="28"/>
      <c r="R126" s="28"/>
      <c r="S126" s="28"/>
    </row>
    <row r="127" spans="1:19">
      <c r="A127" s="28"/>
      <c r="B127" s="28"/>
      <c r="C127" s="28"/>
      <c r="D127" s="40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7"/>
      <c r="P127" s="28"/>
      <c r="Q127" s="28"/>
      <c r="R127" s="28"/>
      <c r="S127" s="28"/>
    </row>
    <row r="128" spans="1:19">
      <c r="A128" s="28"/>
      <c r="B128" s="28"/>
      <c r="C128" s="28"/>
      <c r="D128" s="40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7"/>
      <c r="P128" s="28"/>
      <c r="Q128" s="28"/>
      <c r="R128" s="28"/>
      <c r="S128" s="28"/>
    </row>
    <row r="129" spans="1:19">
      <c r="A129" s="28"/>
      <c r="B129" s="28"/>
      <c r="C129" s="28"/>
      <c r="D129" s="40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7"/>
      <c r="P129" s="28"/>
      <c r="Q129" s="28"/>
      <c r="R129" s="28"/>
      <c r="S129" s="28"/>
    </row>
    <row r="130" spans="1:19">
      <c r="A130" s="28"/>
      <c r="B130" s="28"/>
      <c r="C130" s="28"/>
      <c r="D130" s="40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7"/>
      <c r="P130" s="28"/>
      <c r="Q130" s="28"/>
      <c r="R130" s="28"/>
      <c r="S130" s="28"/>
    </row>
    <row r="131" spans="1:19">
      <c r="A131" s="28"/>
      <c r="B131" s="28"/>
      <c r="C131" s="28"/>
      <c r="D131" s="40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7"/>
      <c r="P131" s="28"/>
      <c r="Q131" s="28"/>
      <c r="R131" s="28"/>
      <c r="S131" s="28"/>
    </row>
    <row r="132" spans="1:19">
      <c r="A132" s="28"/>
      <c r="B132" s="28"/>
      <c r="C132" s="28"/>
      <c r="D132" s="40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7"/>
      <c r="P132" s="28"/>
      <c r="Q132" s="28"/>
      <c r="R132" s="28"/>
      <c r="S132" s="28"/>
    </row>
    <row r="133" spans="1:19">
      <c r="A133" s="28"/>
      <c r="B133" s="28"/>
      <c r="C133" s="28"/>
      <c r="D133" s="40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7"/>
      <c r="P133" s="28"/>
      <c r="Q133" s="28"/>
      <c r="R133" s="28"/>
      <c r="S133" s="28"/>
    </row>
    <row r="134" spans="1:19">
      <c r="A134" s="28"/>
      <c r="B134" s="28"/>
      <c r="C134" s="28"/>
      <c r="D134" s="40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7"/>
      <c r="P134" s="28"/>
      <c r="Q134" s="28"/>
      <c r="R134" s="28"/>
      <c r="S134" s="28"/>
    </row>
    <row r="135" spans="1:19">
      <c r="A135" s="28"/>
      <c r="B135" s="28"/>
      <c r="C135" s="28"/>
      <c r="D135" s="40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7"/>
      <c r="P135" s="28"/>
      <c r="Q135" s="28"/>
      <c r="R135" s="28"/>
      <c r="S135" s="28"/>
    </row>
    <row r="136" spans="1:19">
      <c r="A136" s="28"/>
      <c r="B136" s="28"/>
      <c r="C136" s="28"/>
      <c r="D136" s="40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7"/>
      <c r="P136" s="28"/>
      <c r="Q136" s="28"/>
      <c r="R136" s="28"/>
      <c r="S136" s="28"/>
    </row>
    <row r="137" spans="1:19">
      <c r="A137" s="28"/>
      <c r="B137" s="28"/>
      <c r="C137" s="28"/>
      <c r="D137" s="40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7"/>
      <c r="P137" s="28"/>
      <c r="Q137" s="28"/>
      <c r="R137" s="28"/>
      <c r="S137" s="28"/>
    </row>
    <row r="138" spans="1:19">
      <c r="A138" s="28"/>
      <c r="B138" s="28"/>
      <c r="C138" s="28"/>
      <c r="D138" s="40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7"/>
      <c r="P138" s="28"/>
      <c r="Q138" s="28"/>
      <c r="R138" s="28"/>
      <c r="S138" s="28"/>
    </row>
    <row r="139" spans="1:19">
      <c r="A139" s="28"/>
      <c r="B139" s="28"/>
      <c r="C139" s="28"/>
      <c r="D139" s="40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7"/>
      <c r="P139" s="28"/>
      <c r="Q139" s="28"/>
      <c r="R139" s="28"/>
      <c r="S139" s="28"/>
    </row>
    <row r="140" spans="1:19">
      <c r="A140" s="28"/>
      <c r="B140" s="28"/>
      <c r="C140" s="28"/>
      <c r="D140" s="40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7"/>
      <c r="P140" s="28"/>
      <c r="Q140" s="28"/>
      <c r="R140" s="28"/>
      <c r="S140" s="28"/>
    </row>
    <row r="141" spans="1:19">
      <c r="A141" s="28"/>
      <c r="B141" s="28"/>
      <c r="C141" s="28"/>
      <c r="D141" s="40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7"/>
      <c r="P141" s="28"/>
      <c r="Q141" s="28"/>
      <c r="R141" s="28"/>
      <c r="S141" s="28"/>
    </row>
    <row r="142" spans="1:19">
      <c r="A142" s="28"/>
      <c r="B142" s="28"/>
      <c r="C142" s="28"/>
      <c r="D142" s="40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7"/>
      <c r="P142" s="28"/>
      <c r="Q142" s="28"/>
      <c r="R142" s="28"/>
      <c r="S142" s="28"/>
    </row>
    <row r="143" spans="1:19">
      <c r="A143" s="28"/>
      <c r="B143" s="28"/>
      <c r="C143" s="28"/>
      <c r="D143" s="40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7"/>
      <c r="P143" s="28"/>
      <c r="Q143" s="28"/>
      <c r="R143" s="28"/>
      <c r="S143" s="28"/>
    </row>
    <row r="144" spans="1:19">
      <c r="A144" s="28"/>
      <c r="B144" s="28"/>
      <c r="C144" s="28"/>
      <c r="D144" s="40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7"/>
      <c r="P144" s="28"/>
      <c r="Q144" s="28"/>
      <c r="R144" s="28"/>
      <c r="S144" s="28"/>
    </row>
    <row r="145" spans="1:19">
      <c r="A145" s="28"/>
      <c r="B145" s="28"/>
      <c r="C145" s="28"/>
      <c r="D145" s="40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7"/>
      <c r="P145" s="28"/>
      <c r="Q145" s="28"/>
      <c r="R145" s="28"/>
      <c r="S145" s="28"/>
    </row>
    <row r="146" spans="1:19">
      <c r="A146" s="28"/>
      <c r="B146" s="28"/>
      <c r="C146" s="28"/>
      <c r="D146" s="40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7"/>
      <c r="P146" s="28"/>
      <c r="Q146" s="28"/>
      <c r="R146" s="28"/>
      <c r="S146" s="28"/>
    </row>
    <row r="147" spans="1:19">
      <c r="A147" s="28"/>
      <c r="B147" s="28"/>
      <c r="C147" s="28"/>
      <c r="D147" s="40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7"/>
      <c r="P147" s="28"/>
      <c r="Q147" s="28"/>
      <c r="R147" s="28"/>
      <c r="S147" s="28"/>
    </row>
    <row r="148" spans="1:19">
      <c r="A148" s="28"/>
      <c r="D148" s="27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26"/>
    </row>
    <row r="149" spans="1:19">
      <c r="D149" s="27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26"/>
    </row>
    <row r="150" spans="1:19">
      <c r="D150" s="27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26"/>
    </row>
    <row r="151" spans="1:19">
      <c r="D151" s="27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26"/>
    </row>
    <row r="152" spans="1:19">
      <c r="D152" s="27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26"/>
    </row>
    <row r="153" spans="1:19">
      <c r="D153" s="27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26"/>
    </row>
    <row r="154" spans="1:19">
      <c r="D154" s="27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26"/>
    </row>
    <row r="155" spans="1:19">
      <c r="D155" s="27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26"/>
    </row>
    <row r="156" spans="1:19">
      <c r="D156" s="27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26"/>
    </row>
    <row r="157" spans="1:19">
      <c r="D157" s="27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26"/>
    </row>
    <row r="158" spans="1:19">
      <c r="D158" s="27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26"/>
    </row>
    <row r="159" spans="1:19">
      <c r="D159" s="27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26"/>
    </row>
    <row r="160" spans="1:19">
      <c r="D160" s="27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26"/>
    </row>
    <row r="161" spans="4:15">
      <c r="D161" s="27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26"/>
    </row>
    <row r="162" spans="4:15">
      <c r="D162" s="27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26"/>
    </row>
    <row r="163" spans="4:15">
      <c r="D163" s="27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26"/>
    </row>
    <row r="164" spans="4:15">
      <c r="D164" s="27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26"/>
    </row>
    <row r="165" spans="4:15">
      <c r="D165" s="27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26"/>
    </row>
    <row r="166" spans="4:15">
      <c r="D166" s="27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26"/>
    </row>
    <row r="167" spans="4:15">
      <c r="D167" s="27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26"/>
    </row>
    <row r="168" spans="4:15">
      <c r="D168" s="27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26"/>
    </row>
    <row r="169" spans="4:15">
      <c r="D169" s="27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26"/>
    </row>
    <row r="170" spans="4:15">
      <c r="D170" s="27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26"/>
    </row>
    <row r="171" spans="4:15">
      <c r="D171" s="27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26"/>
    </row>
    <row r="172" spans="4:15">
      <c r="D172" s="27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26"/>
    </row>
    <row r="173" spans="4:15">
      <c r="D173" s="27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26"/>
    </row>
    <row r="174" spans="4:15">
      <c r="D174" s="27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26"/>
    </row>
    <row r="175" spans="4:15">
      <c r="D175" s="27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26"/>
    </row>
    <row r="176" spans="4:15">
      <c r="D176" s="27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26"/>
    </row>
    <row r="177" spans="3:15">
      <c r="D177" s="27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26"/>
    </row>
    <row r="178" spans="3:15">
      <c r="D178" s="27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26"/>
    </row>
    <row r="179" spans="3:15">
      <c r="D179" s="27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26"/>
    </row>
    <row r="180" spans="3:15">
      <c r="D180" s="27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26"/>
    </row>
    <row r="181" spans="3:15">
      <c r="D181" s="27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26"/>
    </row>
    <row r="182" spans="3:15">
      <c r="D182" s="27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26"/>
    </row>
    <row r="183" spans="3:15">
      <c r="D183" s="27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26"/>
    </row>
    <row r="184" spans="3:15">
      <c r="D184" s="27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26"/>
    </row>
    <row r="185" spans="3:15">
      <c r="D185" s="27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26"/>
    </row>
    <row r="186" spans="3:15">
      <c r="D186" s="27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26"/>
    </row>
    <row r="187" spans="3:15">
      <c r="D187" s="27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26"/>
    </row>
    <row r="188" spans="3:15"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26"/>
    </row>
    <row r="189" spans="3:15"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26"/>
    </row>
    <row r="190" spans="3:15"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26"/>
    </row>
    <row r="191" spans="3:15"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26"/>
    </row>
    <row r="192" spans="3:15"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26"/>
    </row>
    <row r="193" spans="5:15"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26"/>
    </row>
    <row r="194" spans="5:15"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26"/>
    </row>
    <row r="195" spans="5:15"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26"/>
    </row>
    <row r="196" spans="5:15"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26"/>
    </row>
    <row r="197" spans="5:15"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26"/>
    </row>
    <row r="198" spans="5:15"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26"/>
    </row>
    <row r="199" spans="5:15"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26"/>
    </row>
    <row r="200" spans="5:15"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26"/>
    </row>
    <row r="201" spans="5:15"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26"/>
    </row>
    <row r="202" spans="5:15"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26"/>
    </row>
    <row r="203" spans="5:15"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26"/>
    </row>
    <row r="204" spans="5:15"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26"/>
    </row>
    <row r="205" spans="5:15"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26"/>
    </row>
  </sheetData>
  <sheetProtection formatCells="0" formatColumns="0" formatRows="0" sort="0" autoFilter="0"/>
  <mergeCells count="24">
    <mergeCell ref="L13:M13"/>
    <mergeCell ref="N13:O13"/>
    <mergeCell ref="I7:K7"/>
    <mergeCell ref="H8:L8"/>
    <mergeCell ref="C13:C14"/>
    <mergeCell ref="N11:O11"/>
    <mergeCell ref="L11:M11"/>
    <mergeCell ref="J11:K11"/>
    <mergeCell ref="H11:I11"/>
    <mergeCell ref="N12:O12"/>
    <mergeCell ref="F11:G11"/>
    <mergeCell ref="D11:E11"/>
    <mergeCell ref="D13:E13"/>
    <mergeCell ref="F13:G13"/>
    <mergeCell ref="H13:I13"/>
    <mergeCell ref="J13:K13"/>
    <mergeCell ref="P13:Q13"/>
    <mergeCell ref="R13:S13"/>
    <mergeCell ref="T13:U13"/>
    <mergeCell ref="V13:W13"/>
    <mergeCell ref="P11:Q11"/>
    <mergeCell ref="R11:S11"/>
    <mergeCell ref="T11:U11"/>
    <mergeCell ref="V11:W11"/>
  </mergeCells>
  <printOptions horizontalCentered="1" verticalCentered="1"/>
  <pageMargins left="0" right="0" top="0.19685039370078741" bottom="0.19685039370078741" header="0" footer="0"/>
  <pageSetup paperSize="9" scale="26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6" r:id="rId4" name="List Box 8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19050</xdr:rowOff>
                  </from>
                  <to>
                    <xdr:col>2</xdr:col>
                    <xdr:colOff>1228725</xdr:colOff>
                    <xdr:row>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DT229"/>
  <sheetViews>
    <sheetView zoomScale="80" zoomScaleNormal="80" zoomScaleSheetLayoutView="100" workbookViewId="0">
      <pane ySplit="13" topLeftCell="A14" activePane="bottomLeft" state="frozen"/>
      <selection pane="bottomLeft" activeCell="AA64" sqref="AA64"/>
    </sheetView>
  </sheetViews>
  <sheetFormatPr defaultRowHeight="12.75"/>
  <cols>
    <col min="1" max="2" width="9.140625" style="161" customWidth="1"/>
    <col min="3" max="3" width="57" style="161" customWidth="1"/>
    <col min="4" max="23" width="8.140625" style="161" customWidth="1"/>
    <col min="24" max="24" width="9.7109375" style="160" customWidth="1"/>
    <col min="25" max="62" width="9.140625" style="160"/>
    <col min="63" max="99" width="9.140625" style="161"/>
    <col min="100" max="100" width="15.42578125" style="161" customWidth="1"/>
    <col min="101" max="101" width="12.7109375" style="161" customWidth="1"/>
    <col min="102" max="102" width="11.85546875" style="161" customWidth="1"/>
    <col min="103" max="16384" width="9.140625" style="161"/>
  </cols>
  <sheetData>
    <row r="1" spans="1:124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</row>
    <row r="2" spans="1:124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</row>
    <row r="3" spans="1:124" ht="13.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</row>
    <row r="4" spans="1:124" ht="13.5" customHeight="1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</row>
    <row r="5" spans="1:124" ht="13.5" customHeight="1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</row>
    <row r="6" spans="1:124">
      <c r="A6" s="160"/>
      <c r="B6" s="160"/>
      <c r="C6" s="164"/>
      <c r="D6" s="160"/>
      <c r="E6" s="160"/>
      <c r="F6" s="160"/>
      <c r="G6" s="160"/>
      <c r="H6" s="160"/>
      <c r="I6" s="444"/>
      <c r="J6" s="444"/>
      <c r="K6" s="444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</row>
    <row r="7" spans="1:124" ht="15" customHeight="1">
      <c r="A7" s="160"/>
      <c r="B7" s="160"/>
      <c r="C7" s="160"/>
      <c r="D7" s="160"/>
      <c r="E7" s="160"/>
      <c r="F7" s="160"/>
      <c r="G7" s="160"/>
      <c r="H7" s="444"/>
      <c r="I7" s="444"/>
      <c r="J7" s="444"/>
      <c r="K7" s="444"/>
      <c r="L7" s="444"/>
      <c r="M7" s="234"/>
      <c r="N7" s="234"/>
      <c r="O7" s="160"/>
      <c r="P7" s="234"/>
      <c r="Q7" s="160"/>
      <c r="R7" s="234"/>
      <c r="S7" s="160"/>
      <c r="T7" s="234"/>
      <c r="U7" s="160"/>
      <c r="V7" s="234"/>
      <c r="W7" s="160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3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3"/>
      <c r="CD7" s="163"/>
      <c r="CE7" s="163"/>
      <c r="CF7" s="163"/>
      <c r="CG7" s="163"/>
      <c r="CH7" s="163"/>
      <c r="CI7" s="163"/>
      <c r="CJ7" s="163"/>
      <c r="CK7" s="163"/>
      <c r="CL7" s="163"/>
      <c r="CM7" s="163"/>
      <c r="CN7" s="163"/>
      <c r="CO7" s="163"/>
      <c r="CP7" s="163"/>
      <c r="CQ7" s="163"/>
      <c r="CR7" s="163"/>
      <c r="CS7" s="163"/>
      <c r="CT7" s="163"/>
      <c r="CU7" s="163"/>
      <c r="CV7" s="163"/>
      <c r="CW7" s="163"/>
      <c r="CX7" s="163"/>
      <c r="CY7" s="163"/>
      <c r="CZ7" s="163"/>
      <c r="DA7" s="163"/>
      <c r="DB7" s="163"/>
      <c r="DC7" s="163"/>
      <c r="DD7" s="163"/>
    </row>
    <row r="8" spans="1:124" ht="13.5" thickBot="1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3"/>
      <c r="CL8" s="163"/>
      <c r="CM8" s="163"/>
      <c r="CN8" s="163"/>
      <c r="CO8" s="163"/>
      <c r="CP8" s="163"/>
      <c r="CQ8" s="163"/>
      <c r="CR8" s="163"/>
      <c r="CS8" s="163"/>
      <c r="CT8" s="163"/>
      <c r="CU8" s="163"/>
      <c r="CV8" s="163"/>
      <c r="CW8" s="163"/>
      <c r="CX8" s="163"/>
      <c r="CY8" s="163"/>
      <c r="CZ8" s="163"/>
      <c r="DA8" s="163"/>
      <c r="DB8" s="163"/>
      <c r="DC8" s="163"/>
      <c r="DD8" s="163"/>
    </row>
    <row r="9" spans="1:124" ht="15.75" customHeight="1" thickTop="1" thickBot="1">
      <c r="A9" s="160"/>
      <c r="B9" s="160"/>
      <c r="C9" s="235" t="str">
        <f>'Cental Budget_int'!C11</f>
        <v>BDP (u mil. €)</v>
      </c>
      <c r="D9" s="450">
        <f>'Cental Budget_int'!D11</f>
        <v>2148900000</v>
      </c>
      <c r="E9" s="450"/>
      <c r="F9" s="451">
        <f>'Cental Budget_int'!F11</f>
        <v>2680500000</v>
      </c>
      <c r="G9" s="451"/>
      <c r="H9" s="451">
        <f>'Cental Budget_int'!H11</f>
        <v>3085600000</v>
      </c>
      <c r="I9" s="451"/>
      <c r="J9" s="451">
        <f>'Cental Budget_int'!J11</f>
        <v>2981000000</v>
      </c>
      <c r="K9" s="451"/>
      <c r="L9" s="451">
        <f>'Cental Budget_int'!L11</f>
        <v>3104000000</v>
      </c>
      <c r="M9" s="451"/>
      <c r="N9" s="451">
        <f>'Cental Budget_int'!N11</f>
        <v>3234000000</v>
      </c>
      <c r="O9" s="451"/>
      <c r="P9" s="451">
        <f>'Cental Budget_int'!P11</f>
        <v>3149000000</v>
      </c>
      <c r="Q9" s="451"/>
      <c r="R9" s="452">
        <f>'Cental Budget_int'!R11</f>
        <v>3335900000</v>
      </c>
      <c r="S9" s="452"/>
      <c r="T9" s="452">
        <f>'Cental Budget_int'!T11</f>
        <v>3424900000</v>
      </c>
      <c r="U9" s="452"/>
      <c r="V9" s="452">
        <f>'Cental Budget_int'!V11</f>
        <v>3625700000</v>
      </c>
      <c r="W9" s="452"/>
      <c r="X9" s="162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97"/>
      <c r="BL9" s="197"/>
      <c r="BM9" s="197"/>
      <c r="BN9" s="197"/>
      <c r="BO9" s="197"/>
      <c r="BP9" s="197"/>
      <c r="BQ9" s="197"/>
      <c r="BR9" s="197"/>
      <c r="BS9" s="197"/>
      <c r="BT9" s="197"/>
      <c r="BU9" s="197"/>
      <c r="BV9" s="197"/>
      <c r="BW9" s="197"/>
      <c r="BX9" s="197"/>
      <c r="BY9" s="197"/>
      <c r="BZ9" s="197"/>
      <c r="CA9" s="197"/>
      <c r="CB9" s="197"/>
      <c r="CC9" s="197"/>
      <c r="CD9" s="197"/>
      <c r="CE9" s="197"/>
      <c r="CF9" s="197"/>
      <c r="CG9" s="197"/>
      <c r="CH9" s="197"/>
      <c r="CI9" s="197"/>
      <c r="CJ9" s="197"/>
      <c r="CK9" s="197"/>
      <c r="CL9" s="197"/>
      <c r="CM9" s="197"/>
      <c r="CN9" s="197"/>
      <c r="CO9" s="197"/>
      <c r="CP9" s="197"/>
      <c r="CQ9" s="197"/>
      <c r="CR9" s="197"/>
      <c r="CS9" s="197"/>
      <c r="CT9" s="197"/>
      <c r="CU9" s="197"/>
      <c r="CV9" s="197"/>
      <c r="CW9" s="197"/>
      <c r="CX9" s="197"/>
      <c r="CY9" s="197"/>
      <c r="CZ9" s="197"/>
      <c r="DA9" s="197"/>
      <c r="DB9" s="197"/>
      <c r="DC9" s="197"/>
      <c r="DD9" s="197"/>
      <c r="DE9" s="198"/>
      <c r="DF9" s="198"/>
      <c r="DG9" s="198"/>
      <c r="DH9" s="198"/>
      <c r="DI9" s="198"/>
      <c r="DJ9" s="198"/>
      <c r="DK9" s="198"/>
      <c r="DL9" s="198"/>
      <c r="DM9" s="198"/>
      <c r="DN9" s="198"/>
      <c r="DO9" s="198"/>
      <c r="DP9" s="198"/>
      <c r="DQ9" s="198"/>
      <c r="DR9" s="198"/>
      <c r="DS9" s="198"/>
      <c r="DT9" s="198"/>
    </row>
    <row r="10" spans="1:124" ht="15" customHeight="1" thickTop="1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2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97"/>
      <c r="BL10" s="197"/>
      <c r="BM10" s="197"/>
      <c r="BN10" s="197"/>
      <c r="BO10" s="197"/>
      <c r="BP10" s="197"/>
      <c r="BQ10" s="197"/>
      <c r="BR10" s="197"/>
      <c r="BS10" s="197"/>
      <c r="BT10" s="197"/>
      <c r="BU10" s="197"/>
      <c r="BV10" s="197"/>
      <c r="BW10" s="197"/>
      <c r="BX10" s="197"/>
      <c r="BY10" s="197"/>
      <c r="BZ10" s="197"/>
      <c r="CA10" s="197"/>
      <c r="CB10" s="197"/>
      <c r="CC10" s="197"/>
      <c r="CD10" s="197"/>
      <c r="CE10" s="197"/>
      <c r="CF10" s="197"/>
      <c r="CG10" s="197"/>
      <c r="CH10" s="197"/>
      <c r="CI10" s="197"/>
      <c r="CJ10" s="197"/>
      <c r="CK10" s="197"/>
      <c r="CL10" s="197"/>
      <c r="CM10" s="197"/>
      <c r="CN10" s="197"/>
      <c r="CO10" s="197"/>
      <c r="CP10" s="197"/>
      <c r="CQ10" s="197"/>
      <c r="CR10" s="197"/>
      <c r="CS10" s="197"/>
      <c r="CT10" s="197"/>
      <c r="CU10" s="197"/>
      <c r="CV10" s="197"/>
      <c r="CW10" s="197"/>
      <c r="CX10" s="197"/>
      <c r="CY10" s="197"/>
      <c r="CZ10" s="197"/>
      <c r="DA10" s="197"/>
      <c r="DB10" s="197"/>
      <c r="DC10" s="197"/>
      <c r="DD10" s="197"/>
      <c r="DE10" s="198"/>
      <c r="DF10" s="198"/>
      <c r="DG10" s="198"/>
      <c r="DH10" s="198"/>
      <c r="DI10" s="198"/>
      <c r="DJ10" s="198"/>
      <c r="DK10" s="198"/>
      <c r="DL10" s="198"/>
      <c r="DM10" s="198"/>
      <c r="DN10" s="198"/>
      <c r="DO10" s="198"/>
      <c r="DP10" s="198"/>
      <c r="DQ10" s="198"/>
      <c r="DR10" s="198"/>
      <c r="DS10" s="198"/>
      <c r="DT10" s="198"/>
    </row>
    <row r="11" spans="1:124" ht="14.25" customHeight="1" thickBot="1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447"/>
      <c r="O11" s="447"/>
      <c r="P11" s="447"/>
      <c r="Q11" s="447"/>
      <c r="R11" s="447"/>
      <c r="S11" s="447"/>
      <c r="T11" s="447"/>
      <c r="U11" s="447"/>
      <c r="V11" s="447"/>
      <c r="W11" s="447"/>
      <c r="X11" s="260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97"/>
      <c r="BL11" s="197"/>
      <c r="BM11" s="197"/>
      <c r="BN11" s="197"/>
      <c r="BO11" s="197"/>
      <c r="BP11" s="197"/>
      <c r="BQ11" s="197"/>
      <c r="BR11" s="197"/>
      <c r="BS11" s="197"/>
      <c r="BT11" s="197"/>
      <c r="BU11" s="197"/>
      <c r="BV11" s="197"/>
      <c r="BW11" s="197"/>
      <c r="BX11" s="197"/>
      <c r="BY11" s="197"/>
      <c r="BZ11" s="197"/>
      <c r="CA11" s="197"/>
      <c r="CB11" s="197"/>
      <c r="CC11" s="197"/>
      <c r="CD11" s="197"/>
      <c r="CE11" s="197"/>
      <c r="CF11" s="197"/>
      <c r="CG11" s="197"/>
      <c r="CH11" s="197"/>
      <c r="CI11" s="197"/>
      <c r="CJ11" s="197"/>
      <c r="CK11" s="197"/>
      <c r="CL11" s="197"/>
      <c r="CM11" s="197"/>
      <c r="CN11" s="197"/>
      <c r="CO11" s="197"/>
      <c r="CP11" s="197"/>
      <c r="CQ11" s="197"/>
      <c r="CR11" s="197"/>
      <c r="CS11" s="197"/>
      <c r="CT11" s="197"/>
      <c r="CU11" s="197"/>
      <c r="CV11" s="197"/>
      <c r="CW11" s="197"/>
      <c r="CX11" s="197"/>
      <c r="CY11" s="197"/>
      <c r="CZ11" s="197"/>
      <c r="DA11" s="197"/>
      <c r="DB11" s="197"/>
      <c r="DC11" s="197"/>
      <c r="DD11" s="197"/>
      <c r="DE11" s="198"/>
      <c r="DF11" s="198"/>
      <c r="DG11" s="198"/>
      <c r="DH11" s="198"/>
      <c r="DI11" s="198"/>
      <c r="DJ11" s="198"/>
      <c r="DK11" s="198"/>
      <c r="DL11" s="198"/>
      <c r="DM11" s="198"/>
      <c r="DN11" s="198"/>
      <c r="DO11" s="198"/>
      <c r="DP11" s="198"/>
      <c r="DQ11" s="198"/>
      <c r="DR11" s="198"/>
      <c r="DS11" s="198"/>
      <c r="DT11" s="198"/>
    </row>
    <row r="12" spans="1:124" ht="15" customHeight="1" thickTop="1">
      <c r="A12" s="160"/>
      <c r="B12" s="160"/>
      <c r="C12" s="448" t="str">
        <f>IF(MasterSheet!$A$1=1,MasterSheet!B160,MasterSheet!B159)</f>
        <v>Lokalna samouprava</v>
      </c>
      <c r="D12" s="445">
        <v>2006</v>
      </c>
      <c r="E12" s="446"/>
      <c r="F12" s="445">
        <v>2007</v>
      </c>
      <c r="G12" s="446"/>
      <c r="H12" s="445">
        <v>2008</v>
      </c>
      <c r="I12" s="446"/>
      <c r="J12" s="445">
        <v>2009</v>
      </c>
      <c r="K12" s="446"/>
      <c r="L12" s="445">
        <v>2010</v>
      </c>
      <c r="M12" s="446"/>
      <c r="N12" s="445">
        <v>2011</v>
      </c>
      <c r="O12" s="446"/>
      <c r="P12" s="445">
        <v>2012</v>
      </c>
      <c r="Q12" s="446"/>
      <c r="R12" s="445">
        <v>2013</v>
      </c>
      <c r="S12" s="446"/>
      <c r="T12" s="445">
        <v>2014</v>
      </c>
      <c r="U12" s="446"/>
      <c r="V12" s="445" t="s">
        <v>404</v>
      </c>
      <c r="W12" s="446"/>
      <c r="X12" s="260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97"/>
      <c r="BL12" s="197"/>
      <c r="BM12" s="197"/>
      <c r="BN12" s="197"/>
      <c r="BO12" s="197"/>
      <c r="BP12" s="197"/>
      <c r="BQ12" s="197"/>
      <c r="BR12" s="197"/>
      <c r="BS12" s="197"/>
      <c r="BT12" s="197"/>
      <c r="BU12" s="197"/>
      <c r="BV12" s="197"/>
      <c r="BW12" s="197"/>
      <c r="BX12" s="197"/>
      <c r="BY12" s="197"/>
      <c r="BZ12" s="197"/>
      <c r="CA12" s="197"/>
      <c r="CB12" s="197"/>
      <c r="CC12" s="197"/>
      <c r="CD12" s="197"/>
      <c r="CE12" s="197"/>
      <c r="CF12" s="197"/>
      <c r="CG12" s="197"/>
      <c r="CH12" s="197"/>
      <c r="CI12" s="197"/>
      <c r="CJ12" s="197"/>
      <c r="CK12" s="197"/>
      <c r="CL12" s="197"/>
      <c r="CM12" s="197"/>
      <c r="CN12" s="197"/>
      <c r="CO12" s="197"/>
      <c r="CP12" s="197"/>
      <c r="CQ12" s="197"/>
      <c r="CR12" s="197"/>
      <c r="CS12" s="197"/>
      <c r="CT12" s="197"/>
      <c r="CU12" s="197"/>
      <c r="CV12" s="197"/>
      <c r="CW12" s="197"/>
      <c r="CX12" s="197"/>
      <c r="CY12" s="197"/>
      <c r="CZ12" s="197"/>
      <c r="DA12" s="197"/>
      <c r="DB12" s="197"/>
      <c r="DC12" s="197"/>
      <c r="DD12" s="197"/>
      <c r="DE12" s="198"/>
      <c r="DF12" s="198"/>
      <c r="DG12" s="198"/>
      <c r="DH12" s="198"/>
      <c r="DI12" s="198"/>
      <c r="DJ12" s="198"/>
      <c r="DK12" s="198"/>
      <c r="DL12" s="198"/>
      <c r="DM12" s="198"/>
      <c r="DN12" s="198"/>
      <c r="DO12" s="198"/>
      <c r="DP12" s="198"/>
      <c r="DQ12" s="198"/>
      <c r="DR12" s="198"/>
      <c r="DS12" s="198"/>
      <c r="DT12" s="198"/>
    </row>
    <row r="13" spans="1:124" ht="17.25" customHeight="1" thickBot="1">
      <c r="A13" s="160"/>
      <c r="B13" s="160"/>
      <c r="C13" s="449"/>
      <c r="D13" s="165" t="str">
        <f>IF(MasterSheet!$A$1=1,MasterSheet!C71,MasterSheet!C70)</f>
        <v>mil. €</v>
      </c>
      <c r="E13" s="166" t="str">
        <f>IF(MasterSheet!$A$1=1,MasterSheet!D71,MasterSheet!D70)</f>
        <v>% BDP</v>
      </c>
      <c r="F13" s="165" t="str">
        <f>IF(MasterSheet!$A$1=1,MasterSheet!E71,MasterSheet!E70)</f>
        <v>mil. €</v>
      </c>
      <c r="G13" s="166" t="str">
        <f>IF(MasterSheet!$A$1=1,MasterSheet!F71,MasterSheet!F70)</f>
        <v>% BDP</v>
      </c>
      <c r="H13" s="165" t="str">
        <f>IF(MasterSheet!$A$1=1,MasterSheet!G71,MasterSheet!G70)</f>
        <v>mil. €</v>
      </c>
      <c r="I13" s="166" t="str">
        <f>IF(MasterSheet!$A$1=1,MasterSheet!H71,MasterSheet!H70)</f>
        <v>% BDP</v>
      </c>
      <c r="J13" s="165" t="str">
        <f>IF(MasterSheet!$A$1=1,MasterSheet!I71,MasterSheet!I70)</f>
        <v>mil. €</v>
      </c>
      <c r="K13" s="166" t="str">
        <f>IF(MasterSheet!$A$1=1,MasterSheet!J71,MasterSheet!J70)</f>
        <v>% BDP</v>
      </c>
      <c r="L13" s="165" t="str">
        <f>IF(MasterSheet!$A$1=1,MasterSheet!K71,MasterSheet!K70)</f>
        <v>mil. €</v>
      </c>
      <c r="M13" s="166" t="str">
        <f>IF(MasterSheet!$A$1=1,MasterSheet!L71,MasterSheet!L70)</f>
        <v>% BDP</v>
      </c>
      <c r="N13" s="165" t="str">
        <f>IF(MasterSheet!$A$1=1,MasterSheet!M71,MasterSheet!M70)</f>
        <v>mil. €</v>
      </c>
      <c r="O13" s="166" t="str">
        <f>IF(MasterSheet!$A$1=1,MasterSheet!N71,MasterSheet!N70)</f>
        <v>% BDP</v>
      </c>
      <c r="P13" s="165" t="str">
        <f>IF(MasterSheet!$A$1=1,MasterSheet!O71,MasterSheet!O70)</f>
        <v>mil. €</v>
      </c>
      <c r="Q13" s="166" t="str">
        <f>IF(MasterSheet!$A$1=1,MasterSheet!P71,MasterSheet!P70)</f>
        <v>% BDP</v>
      </c>
      <c r="R13" s="165" t="str">
        <f>IF(MasterSheet!$A$1=1,MasterSheet!Q71,MasterSheet!Q70)</f>
        <v>mil. €</v>
      </c>
      <c r="S13" s="166" t="str">
        <f>IF(MasterSheet!$A$1=1,MasterSheet!R71,MasterSheet!R70)</f>
        <v>% BDP</v>
      </c>
      <c r="T13" s="165" t="str">
        <f>IF(MasterSheet!$A$1=1,MasterSheet!S71,MasterSheet!S70)</f>
        <v>mil. €</v>
      </c>
      <c r="U13" s="166" t="str">
        <f>IF(MasterSheet!$A$1=1,MasterSheet!T71,MasterSheet!T70)</f>
        <v>% BDP</v>
      </c>
      <c r="V13" s="165" t="str">
        <f>IF(MasterSheet!$A$1=1,MasterSheet!U71,MasterSheet!U70)</f>
        <v>mil. €</v>
      </c>
      <c r="W13" s="166" t="str">
        <f>IF(MasterSheet!$A$1=1,MasterSheet!V71,MasterSheet!V70)</f>
        <v>% BDP</v>
      </c>
      <c r="X13" s="260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97"/>
      <c r="BL13" s="197"/>
      <c r="BM13" s="197"/>
      <c r="BN13" s="197"/>
      <c r="BO13" s="197"/>
      <c r="BP13" s="197"/>
      <c r="BQ13" s="197"/>
      <c r="BR13" s="197"/>
      <c r="BS13" s="197"/>
      <c r="BT13" s="197"/>
      <c r="BU13" s="197"/>
      <c r="BV13" s="197"/>
      <c r="BW13" s="197"/>
      <c r="BX13" s="197"/>
      <c r="BY13" s="197"/>
      <c r="BZ13" s="197"/>
      <c r="CA13" s="197"/>
      <c r="CB13" s="197"/>
      <c r="CC13" s="197"/>
      <c r="CD13" s="197"/>
      <c r="CE13" s="197"/>
      <c r="CF13" s="197"/>
      <c r="CG13" s="197"/>
      <c r="CH13" s="197"/>
      <c r="CI13" s="197"/>
      <c r="CJ13" s="197"/>
      <c r="CK13" s="197"/>
      <c r="CL13" s="197"/>
      <c r="CM13" s="197"/>
      <c r="CN13" s="197"/>
      <c r="CO13" s="197"/>
      <c r="CP13" s="197"/>
      <c r="CQ13" s="197"/>
      <c r="CR13" s="197"/>
      <c r="CS13" s="197"/>
      <c r="CT13" s="197"/>
      <c r="CU13" s="197"/>
      <c r="CV13" s="197"/>
      <c r="CW13" s="197"/>
      <c r="CX13" s="197"/>
      <c r="CY13" s="197"/>
      <c r="CZ13" s="197"/>
      <c r="DA13" s="197"/>
      <c r="DB13" s="197"/>
      <c r="DC13" s="197"/>
      <c r="DD13" s="197"/>
      <c r="DE13" s="198"/>
      <c r="DF13" s="198"/>
      <c r="DG13" s="198"/>
      <c r="DH13" s="198"/>
      <c r="DI13" s="198"/>
      <c r="DJ13" s="198"/>
      <c r="DK13" s="198"/>
      <c r="DL13" s="198"/>
      <c r="DM13" s="198"/>
      <c r="DN13" s="198"/>
      <c r="DO13" s="198"/>
      <c r="DP13" s="198"/>
      <c r="DQ13" s="198"/>
      <c r="DR13" s="198"/>
      <c r="DS13" s="198"/>
      <c r="DT13" s="198"/>
    </row>
    <row r="14" spans="1:124" ht="15" customHeight="1" thickTop="1" thickBot="1">
      <c r="A14" s="160"/>
      <c r="B14" s="160"/>
      <c r="C14" s="167" t="str">
        <f>IF(MasterSheet!$A$1=1,MasterSheet!C162,MasterSheet!B162)</f>
        <v>Izvorni prihodi</v>
      </c>
      <c r="D14" s="168">
        <f>+D15+D24+D29+D35+D45+D52</f>
        <v>117286953.22999999</v>
      </c>
      <c r="E14" s="169">
        <f t="shared" ref="E14:E78" si="0">+D14/$D$9*100</f>
        <v>5.4579995918842199</v>
      </c>
      <c r="F14" s="168">
        <f>+F15+F24+F29+F35+F45+F52</f>
        <v>200713857.63</v>
      </c>
      <c r="G14" s="169">
        <f t="shared" ref="G14:G78" si="1">+F14/$F$9*100</f>
        <v>7.487926044767768</v>
      </c>
      <c r="H14" s="168">
        <f>+H15+H24+H29+H35+H45+H52</f>
        <v>259216825.20895684</v>
      </c>
      <c r="I14" s="169">
        <f>+H14/$H$9*100</f>
        <v>8.4008564042311651</v>
      </c>
      <c r="J14" s="168">
        <f>+J15+J24+J29+J35+J45+J52</f>
        <v>189239928.66</v>
      </c>
      <c r="K14" s="169">
        <f>+J14/$J$9*100</f>
        <v>6.3482029070781616</v>
      </c>
      <c r="L14" s="168">
        <f>+L15+L24+L29+L35+L45+L52</f>
        <v>177048216.58846152</v>
      </c>
      <c r="M14" s="169">
        <f>+L14/$L$9*100</f>
        <v>5.7038729571024973</v>
      </c>
      <c r="N14" s="168">
        <f>+N15+N24+N29+N35+N45+N52</f>
        <v>160176161.50999999</v>
      </c>
      <c r="O14" s="169">
        <f>+N14/$N$9*100</f>
        <v>4.9528806898577606</v>
      </c>
      <c r="P14" s="168">
        <f>+P15+P24+P29+P35+P45+P52</f>
        <v>181770654.89333332</v>
      </c>
      <c r="Q14" s="169">
        <v>5.680828186831798</v>
      </c>
      <c r="R14" s="168">
        <f>+R15+R24+R29+R35+R45+R52</f>
        <v>188549923.52000001</v>
      </c>
      <c r="S14" s="169">
        <v>5.600953019027485</v>
      </c>
      <c r="T14" s="168">
        <f>T15+T29+T35+T45+T50+T52</f>
        <v>196135429.69</v>
      </c>
      <c r="U14" s="169">
        <f>T14/T$9*100</f>
        <v>5.7267490931122076</v>
      </c>
      <c r="V14" s="168">
        <v>199000432.16</v>
      </c>
      <c r="W14" s="169">
        <f>V14/V$9*100</f>
        <v>5.488607225087569</v>
      </c>
      <c r="X14" s="260"/>
      <c r="Y14" s="1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3"/>
      <c r="AM14" s="263"/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3"/>
      <c r="AY14" s="263"/>
      <c r="AZ14" s="263"/>
      <c r="BA14" s="263"/>
      <c r="BB14" s="263"/>
      <c r="BC14" s="263"/>
      <c r="BD14" s="263"/>
      <c r="BE14" s="263"/>
      <c r="BF14" s="263"/>
      <c r="BG14" s="263"/>
      <c r="BH14" s="263"/>
      <c r="BI14" s="263"/>
      <c r="BJ14" s="263"/>
      <c r="BK14" s="239"/>
      <c r="BL14" s="239"/>
      <c r="BM14" s="239"/>
      <c r="BN14" s="239"/>
      <c r="BO14" s="239"/>
      <c r="BP14" s="239"/>
      <c r="BQ14" s="239"/>
      <c r="BR14" s="239"/>
      <c r="BS14" s="239"/>
      <c r="BT14" s="239"/>
      <c r="BU14" s="239"/>
      <c r="BV14" s="239"/>
      <c r="BW14" s="197"/>
      <c r="BX14" s="197"/>
      <c r="BY14" s="197"/>
      <c r="BZ14" s="197"/>
      <c r="CA14" s="197"/>
      <c r="CB14" s="197"/>
      <c r="CC14" s="197"/>
      <c r="CD14" s="197"/>
      <c r="CE14" s="197"/>
      <c r="CF14" s="197"/>
      <c r="CG14" s="197"/>
      <c r="CH14" s="197"/>
      <c r="CI14" s="197"/>
      <c r="CJ14" s="197"/>
      <c r="CK14" s="197"/>
      <c r="CL14" s="197"/>
      <c r="CM14" s="197"/>
      <c r="CN14" s="197"/>
      <c r="CO14" s="197"/>
      <c r="CP14" s="197"/>
      <c r="CQ14" s="197"/>
      <c r="CR14" s="197"/>
      <c r="CS14" s="197"/>
      <c r="CT14" s="197"/>
      <c r="CU14" s="197"/>
      <c r="CV14" s="197"/>
      <c r="CW14" s="197"/>
      <c r="CX14" s="197"/>
      <c r="CY14" s="197"/>
      <c r="CZ14" s="197"/>
      <c r="DA14" s="197"/>
      <c r="DB14" s="197"/>
      <c r="DC14" s="197"/>
      <c r="DD14" s="197"/>
      <c r="DE14" s="198"/>
      <c r="DF14" s="198"/>
      <c r="DG14" s="198"/>
      <c r="DH14" s="198"/>
      <c r="DI14" s="198"/>
      <c r="DJ14" s="198"/>
      <c r="DK14" s="198"/>
      <c r="DL14" s="198"/>
      <c r="DM14" s="198"/>
      <c r="DN14" s="198"/>
      <c r="DO14" s="198"/>
      <c r="DP14" s="198"/>
      <c r="DQ14" s="198"/>
      <c r="DR14" s="198"/>
      <c r="DS14" s="198"/>
      <c r="DT14" s="198"/>
    </row>
    <row r="15" spans="1:124" ht="15" customHeight="1" thickTop="1">
      <c r="A15" s="160"/>
      <c r="B15" s="160"/>
      <c r="C15" s="170" t="str">
        <f>IF(MasterSheet!$A$1=1,MasterSheet!C163,MasterSheet!B163)</f>
        <v>Porezi</v>
      </c>
      <c r="D15" s="171">
        <f>SUM(D16:D23)</f>
        <v>55149934.989999995</v>
      </c>
      <c r="E15" s="172">
        <f t="shared" si="0"/>
        <v>2.5664263106705754</v>
      </c>
      <c r="F15" s="171">
        <f>SUM(F16:F23)</f>
        <v>74919266.229999989</v>
      </c>
      <c r="G15" s="172">
        <f t="shared" si="1"/>
        <v>2.7949735582913631</v>
      </c>
      <c r="H15" s="171">
        <f>SUM(H16:H23)</f>
        <v>98420824.343925104</v>
      </c>
      <c r="I15" s="172">
        <f t="shared" ref="I15:I79" si="2">+H15/$H$9*100</f>
        <v>3.1896818882526934</v>
      </c>
      <c r="J15" s="171">
        <f>SUM(J16:J23)</f>
        <v>83217161.069999993</v>
      </c>
      <c r="K15" s="172">
        <f t="shared" ref="K15:K79" si="3">+J15/$J$9*100</f>
        <v>2.7915854099295538</v>
      </c>
      <c r="L15" s="171">
        <f>SUM(L16:L23)</f>
        <v>81428216.588461533</v>
      </c>
      <c r="M15" s="172">
        <f t="shared" ref="M15:M79" si="4">+L15/$L$9*100</f>
        <v>2.6233317199890958</v>
      </c>
      <c r="N15" s="171">
        <f>SUM(N16:N23)</f>
        <v>90454134.650000006</v>
      </c>
      <c r="O15" s="172">
        <f t="shared" ref="O15:O79" si="5">+N15/$N$9*100</f>
        <v>2.796973860544218</v>
      </c>
      <c r="P15" s="171">
        <f>SUM(P16:P23)</f>
        <v>98546975.843333334</v>
      </c>
      <c r="Q15" s="172">
        <v>3.1294689057901981</v>
      </c>
      <c r="R15" s="171">
        <f>SUM(R16:R23)</f>
        <v>107789616.19</v>
      </c>
      <c r="S15" s="172">
        <v>3.2555003379643614</v>
      </c>
      <c r="T15" s="171">
        <v>116912935.66999999</v>
      </c>
      <c r="U15" s="411">
        <f t="shared" ref="U15:U78" si="6">T15/T$9*100</f>
        <v>3.4136160375485414</v>
      </c>
      <c r="V15" s="171">
        <v>119578575.36</v>
      </c>
      <c r="W15" s="411">
        <f t="shared" ref="W15:W78" si="7">V15/V$9*100</f>
        <v>3.2980824491822269</v>
      </c>
      <c r="X15" s="260"/>
      <c r="Y15" s="162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  <c r="AL15" s="265"/>
      <c r="AM15" s="265"/>
      <c r="AN15" s="265"/>
      <c r="AO15" s="265"/>
      <c r="AP15" s="265"/>
      <c r="AQ15" s="265"/>
      <c r="AR15" s="265"/>
      <c r="AS15" s="265"/>
      <c r="AT15" s="265"/>
      <c r="AU15" s="265"/>
      <c r="AV15" s="265"/>
      <c r="AW15" s="265"/>
      <c r="AX15" s="263"/>
      <c r="AY15" s="265"/>
      <c r="AZ15" s="265"/>
      <c r="BA15" s="265"/>
      <c r="BB15" s="265"/>
      <c r="BC15" s="265"/>
      <c r="BD15" s="265"/>
      <c r="BE15" s="265"/>
      <c r="BF15" s="265"/>
      <c r="BG15" s="265"/>
      <c r="BH15" s="265"/>
      <c r="BI15" s="265"/>
      <c r="BJ15" s="265"/>
      <c r="BK15" s="240"/>
      <c r="BL15" s="240"/>
      <c r="BM15" s="240"/>
      <c r="BN15" s="240"/>
      <c r="BO15" s="240"/>
      <c r="BP15" s="240"/>
      <c r="BQ15" s="240"/>
      <c r="BR15" s="240"/>
      <c r="BS15" s="240"/>
      <c r="BT15" s="240"/>
      <c r="BU15" s="240"/>
      <c r="BV15" s="240"/>
      <c r="BW15" s="239"/>
      <c r="BX15" s="239"/>
      <c r="BY15" s="239"/>
      <c r="BZ15" s="239"/>
      <c r="CA15" s="239"/>
      <c r="CB15" s="239"/>
      <c r="CC15" s="239"/>
      <c r="CD15" s="239"/>
      <c r="CE15" s="239"/>
      <c r="CF15" s="239"/>
      <c r="CG15" s="239"/>
      <c r="CH15" s="239"/>
      <c r="CI15" s="240"/>
      <c r="CJ15" s="240"/>
      <c r="CK15" s="240"/>
      <c r="CL15" s="240"/>
      <c r="CM15" s="240"/>
      <c r="CN15" s="240"/>
      <c r="CO15" s="240"/>
      <c r="CP15" s="240"/>
      <c r="CQ15" s="240"/>
      <c r="CR15" s="240"/>
      <c r="CS15" s="240"/>
      <c r="CT15" s="240"/>
      <c r="CU15" s="197"/>
      <c r="CV15" s="197"/>
      <c r="CW15" s="197"/>
      <c r="CX15" s="197"/>
      <c r="CY15" s="197"/>
      <c r="CZ15" s="197"/>
      <c r="DA15" s="197"/>
      <c r="DB15" s="197"/>
      <c r="DC15" s="197"/>
      <c r="DD15" s="197"/>
      <c r="DE15" s="198"/>
      <c r="DF15" s="198"/>
      <c r="DG15" s="198"/>
      <c r="DH15" s="198"/>
      <c r="DI15" s="198"/>
      <c r="DJ15" s="198"/>
      <c r="DK15" s="198"/>
      <c r="DL15" s="198"/>
      <c r="DM15" s="198"/>
      <c r="DN15" s="198"/>
      <c r="DO15" s="198"/>
      <c r="DP15" s="198"/>
      <c r="DQ15" s="198"/>
      <c r="DR15" s="198"/>
      <c r="DS15" s="198"/>
      <c r="DT15" s="198"/>
    </row>
    <row r="16" spans="1:124" ht="15" customHeight="1">
      <c r="A16" s="160"/>
      <c r="B16" s="160"/>
      <c r="C16" s="173" t="str">
        <f>IF(MasterSheet!$A$1=1,MasterSheet!C164,MasterSheet!B164)</f>
        <v>Porez na dohodak fizičkih lica</v>
      </c>
      <c r="D16" s="174">
        <v>20525829.359999999</v>
      </c>
      <c r="E16" s="175">
        <f t="shared" si="0"/>
        <v>0.95517843361719956</v>
      </c>
      <c r="F16" s="174">
        <v>22695091.699999999</v>
      </c>
      <c r="G16" s="175">
        <f t="shared" si="1"/>
        <v>0.84667381831747801</v>
      </c>
      <c r="H16" s="174">
        <v>29750514.98468354</v>
      </c>
      <c r="I16" s="175">
        <f t="shared" si="2"/>
        <v>0.96417276979140332</v>
      </c>
      <c r="J16" s="174">
        <v>26380038.800000001</v>
      </c>
      <c r="K16" s="175">
        <f t="shared" si="3"/>
        <v>0.88493924186514605</v>
      </c>
      <c r="L16" s="174">
        <v>25315210.735128202</v>
      </c>
      <c r="M16" s="175">
        <f t="shared" si="4"/>
        <v>0.81556735615748077</v>
      </c>
      <c r="N16" s="174">
        <v>31587816.781999998</v>
      </c>
      <c r="O16" s="175">
        <f t="shared" si="5"/>
        <v>0.9767413970933827</v>
      </c>
      <c r="P16" s="174">
        <v>27420611.093333334</v>
      </c>
      <c r="Q16" s="175">
        <v>0.87077202582830537</v>
      </c>
      <c r="R16" s="174">
        <v>28533236.52</v>
      </c>
      <c r="S16" s="175">
        <v>0.861770961038961</v>
      </c>
      <c r="T16" s="174">
        <v>32416791.079999998</v>
      </c>
      <c r="U16" s="411">
        <f t="shared" si="6"/>
        <v>0.94650328710327303</v>
      </c>
      <c r="V16" s="174">
        <v>33000000</v>
      </c>
      <c r="W16" s="411">
        <f t="shared" si="7"/>
        <v>0.91016907080012144</v>
      </c>
      <c r="X16" s="260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97"/>
      <c r="BL16" s="197"/>
      <c r="BM16" s="197"/>
      <c r="BN16" s="197"/>
      <c r="BO16" s="197"/>
      <c r="BP16" s="197"/>
      <c r="BQ16" s="197"/>
      <c r="BR16" s="197"/>
      <c r="BS16" s="197"/>
      <c r="BT16" s="197"/>
      <c r="BU16" s="197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197"/>
      <c r="CH16" s="197"/>
      <c r="CI16" s="197"/>
      <c r="CJ16" s="197"/>
      <c r="CK16" s="197"/>
      <c r="CL16" s="197"/>
      <c r="CM16" s="197"/>
      <c r="CN16" s="197"/>
      <c r="CO16" s="197"/>
      <c r="CP16" s="197"/>
      <c r="CQ16" s="197"/>
      <c r="CR16" s="197"/>
      <c r="CS16" s="197"/>
      <c r="CT16" s="197"/>
      <c r="CU16" s="197"/>
      <c r="CV16" s="197"/>
      <c r="CW16" s="197"/>
      <c r="CX16" s="197"/>
      <c r="CY16" s="197"/>
      <c r="CZ16" s="197"/>
      <c r="DA16" s="197"/>
      <c r="DB16" s="197"/>
      <c r="DC16" s="197"/>
      <c r="DD16" s="197"/>
      <c r="DE16" s="198"/>
      <c r="DF16" s="198"/>
      <c r="DG16" s="198"/>
      <c r="DH16" s="198"/>
      <c r="DI16" s="198"/>
      <c r="DJ16" s="198"/>
      <c r="DK16" s="198"/>
      <c r="DL16" s="198"/>
      <c r="DM16" s="198"/>
      <c r="DN16" s="198"/>
      <c r="DO16" s="198"/>
      <c r="DP16" s="198"/>
      <c r="DQ16" s="198"/>
      <c r="DR16" s="198"/>
      <c r="DS16" s="198"/>
      <c r="DT16" s="198"/>
    </row>
    <row r="17" spans="1:124" ht="15" hidden="1" customHeight="1">
      <c r="A17" s="160"/>
      <c r="B17" s="160"/>
      <c r="C17" s="173" t="str">
        <f>IF(MasterSheet!$A$1=1,MasterSheet!C165,MasterSheet!B165)</f>
        <v>Porez na dobit pravnih lica</v>
      </c>
      <c r="D17" s="174"/>
      <c r="E17" s="175">
        <f t="shared" si="0"/>
        <v>0</v>
      </c>
      <c r="F17" s="174"/>
      <c r="G17" s="175">
        <f t="shared" si="1"/>
        <v>0</v>
      </c>
      <c r="H17" s="174"/>
      <c r="I17" s="175">
        <f t="shared" si="2"/>
        <v>0</v>
      </c>
      <c r="J17" s="174"/>
      <c r="K17" s="175">
        <f t="shared" si="3"/>
        <v>0</v>
      </c>
      <c r="L17" s="174"/>
      <c r="M17" s="175">
        <f t="shared" si="4"/>
        <v>0</v>
      </c>
      <c r="N17" s="174"/>
      <c r="O17" s="175">
        <f t="shared" si="5"/>
        <v>0</v>
      </c>
      <c r="P17" s="174"/>
      <c r="Q17" s="175">
        <v>0</v>
      </c>
      <c r="R17" s="174">
        <v>0</v>
      </c>
      <c r="S17" s="175">
        <v>0</v>
      </c>
      <c r="T17" s="174">
        <v>0</v>
      </c>
      <c r="U17" s="411">
        <f t="shared" si="6"/>
        <v>0</v>
      </c>
      <c r="V17" s="174">
        <v>14578575.359999999</v>
      </c>
      <c r="W17" s="411">
        <f t="shared" si="7"/>
        <v>0.40208995118184077</v>
      </c>
      <c r="X17" s="260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97"/>
      <c r="BL17" s="197"/>
      <c r="BM17" s="197"/>
      <c r="BN17" s="197"/>
      <c r="BO17" s="197"/>
      <c r="BP17" s="197"/>
      <c r="BQ17" s="197"/>
      <c r="BR17" s="197"/>
      <c r="BS17" s="197"/>
      <c r="BT17" s="197"/>
      <c r="BU17" s="197"/>
      <c r="BV17" s="197"/>
      <c r="BW17" s="197"/>
      <c r="BX17" s="197"/>
      <c r="BY17" s="197"/>
      <c r="BZ17" s="197"/>
      <c r="CA17" s="197"/>
      <c r="CB17" s="197"/>
      <c r="CC17" s="197"/>
      <c r="CD17" s="197"/>
      <c r="CE17" s="197"/>
      <c r="CF17" s="197"/>
      <c r="CG17" s="197"/>
      <c r="CH17" s="197"/>
      <c r="CI17" s="197"/>
      <c r="CJ17" s="197"/>
      <c r="CK17" s="197"/>
      <c r="CL17" s="197"/>
      <c r="CM17" s="197"/>
      <c r="CN17" s="197"/>
      <c r="CO17" s="197"/>
      <c r="CP17" s="197"/>
      <c r="CQ17" s="197"/>
      <c r="CR17" s="197"/>
      <c r="CS17" s="197"/>
      <c r="CT17" s="197"/>
      <c r="CU17" s="197"/>
      <c r="CV17" s="197"/>
      <c r="CW17" s="197"/>
      <c r="CX17" s="197"/>
      <c r="CY17" s="197"/>
      <c r="CZ17" s="197"/>
      <c r="DA17" s="197"/>
      <c r="DB17" s="197"/>
      <c r="DC17" s="197"/>
      <c r="DD17" s="197"/>
      <c r="DE17" s="198"/>
      <c r="DF17" s="198"/>
      <c r="DG17" s="198"/>
      <c r="DH17" s="198"/>
      <c r="DI17" s="198"/>
      <c r="DJ17" s="198"/>
      <c r="DK17" s="198"/>
      <c r="DL17" s="198"/>
      <c r="DM17" s="198"/>
      <c r="DN17" s="198"/>
      <c r="DO17" s="198"/>
      <c r="DP17" s="198"/>
      <c r="DQ17" s="198"/>
      <c r="DR17" s="198"/>
      <c r="DS17" s="198"/>
      <c r="DT17" s="198"/>
    </row>
    <row r="18" spans="1:124" ht="15" customHeight="1">
      <c r="A18" s="160"/>
      <c r="B18" s="160"/>
      <c r="C18" s="173" t="str">
        <f>IF(MasterSheet!$A$1=1,MasterSheet!C166,MasterSheet!B166)</f>
        <v>Porez na promet nepokretnosti</v>
      </c>
      <c r="D18" s="174">
        <v>17498111.469999999</v>
      </c>
      <c r="E18" s="175">
        <f t="shared" si="0"/>
        <v>0.81428225929545339</v>
      </c>
      <c r="F18" s="174">
        <v>19616077.739999998</v>
      </c>
      <c r="G18" s="175">
        <f t="shared" si="1"/>
        <v>0.73180666815892548</v>
      </c>
      <c r="H18" s="174">
        <v>26666106.226666667</v>
      </c>
      <c r="I18" s="175">
        <f t="shared" si="2"/>
        <v>0.86421137628554145</v>
      </c>
      <c r="J18" s="174">
        <v>14591081.619999999</v>
      </c>
      <c r="K18" s="175">
        <f t="shared" si="3"/>
        <v>0.48946935994632668</v>
      </c>
      <c r="L18" s="174">
        <v>11523005.853333334</v>
      </c>
      <c r="M18" s="175">
        <f t="shared" si="4"/>
        <v>0.37123085867697597</v>
      </c>
      <c r="N18" s="174">
        <v>14419589.217999998</v>
      </c>
      <c r="O18" s="175">
        <f t="shared" si="5"/>
        <v>0.44587474390847243</v>
      </c>
      <c r="P18" s="174">
        <v>12973044.599999998</v>
      </c>
      <c r="Q18" s="175">
        <v>0.41197347094315645</v>
      </c>
      <c r="R18" s="174">
        <v>16826511.530000001</v>
      </c>
      <c r="S18" s="175">
        <v>0.50820028782845061</v>
      </c>
      <c r="T18" s="174">
        <v>13399589.07</v>
      </c>
      <c r="U18" s="411">
        <f t="shared" si="6"/>
        <v>0.39124030103068702</v>
      </c>
      <c r="V18" s="174">
        <v>14578575.359999999</v>
      </c>
      <c r="W18" s="411">
        <f t="shared" si="7"/>
        <v>0.40208995118184077</v>
      </c>
      <c r="X18" s="266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97"/>
      <c r="BL18" s="197"/>
      <c r="BM18" s="197"/>
      <c r="BN18" s="197"/>
      <c r="BO18" s="197"/>
      <c r="BP18" s="197"/>
      <c r="BQ18" s="197"/>
      <c r="BR18" s="197"/>
      <c r="BS18" s="197"/>
      <c r="BT18" s="197"/>
      <c r="BU18" s="197"/>
      <c r="BV18" s="197"/>
      <c r="BW18" s="197"/>
      <c r="BX18" s="197"/>
      <c r="BY18" s="197"/>
      <c r="BZ18" s="197"/>
      <c r="CA18" s="197"/>
      <c r="CB18" s="197"/>
      <c r="CC18" s="197"/>
      <c r="CD18" s="197"/>
      <c r="CE18" s="197"/>
      <c r="CF18" s="197"/>
      <c r="CG18" s="197"/>
      <c r="CH18" s="197"/>
      <c r="CI18" s="197"/>
      <c r="CJ18" s="197"/>
      <c r="CK18" s="197"/>
      <c r="CL18" s="197"/>
      <c r="CM18" s="197"/>
      <c r="CN18" s="197"/>
      <c r="CO18" s="197"/>
      <c r="CP18" s="197"/>
      <c r="CQ18" s="197"/>
      <c r="CR18" s="197"/>
      <c r="CS18" s="197"/>
      <c r="CT18" s="197"/>
      <c r="CU18" s="197"/>
      <c r="CV18" s="197"/>
      <c r="CW18" s="242"/>
      <c r="CX18" s="242"/>
      <c r="CY18" s="197"/>
      <c r="CZ18" s="197"/>
      <c r="DA18" s="197"/>
      <c r="DB18" s="197"/>
      <c r="DC18" s="197"/>
      <c r="DD18" s="197"/>
      <c r="DE18" s="198"/>
      <c r="DF18" s="198"/>
      <c r="DG18" s="198"/>
      <c r="DH18" s="198"/>
      <c r="DI18" s="198"/>
      <c r="DJ18" s="198"/>
      <c r="DK18" s="198"/>
      <c r="DL18" s="198"/>
      <c r="DM18" s="198"/>
      <c r="DN18" s="198"/>
      <c r="DO18" s="198"/>
      <c r="DP18" s="198"/>
      <c r="DQ18" s="198"/>
      <c r="DR18" s="198"/>
      <c r="DS18" s="198"/>
      <c r="DT18" s="198"/>
    </row>
    <row r="19" spans="1:124" ht="15" hidden="1" customHeight="1">
      <c r="A19" s="160"/>
      <c r="B19" s="160"/>
      <c r="C19" s="173" t="str">
        <f>IF(MasterSheet!$A$1=1,MasterSheet!C167,MasterSheet!B167)</f>
        <v>Porez na dodatu vrijednost</v>
      </c>
      <c r="D19" s="174"/>
      <c r="E19" s="175">
        <f t="shared" si="0"/>
        <v>0</v>
      </c>
      <c r="F19" s="174"/>
      <c r="G19" s="175">
        <f t="shared" si="1"/>
        <v>0</v>
      </c>
      <c r="H19" s="174"/>
      <c r="I19" s="175">
        <f t="shared" si="2"/>
        <v>0</v>
      </c>
      <c r="J19" s="174"/>
      <c r="K19" s="175">
        <f t="shared" si="3"/>
        <v>0</v>
      </c>
      <c r="L19" s="174"/>
      <c r="M19" s="175">
        <f t="shared" si="4"/>
        <v>0</v>
      </c>
      <c r="N19" s="174"/>
      <c r="O19" s="175">
        <f t="shared" si="5"/>
        <v>0</v>
      </c>
      <c r="P19" s="174"/>
      <c r="Q19" s="175">
        <v>0</v>
      </c>
      <c r="R19" s="174">
        <v>0</v>
      </c>
      <c r="S19" s="175">
        <v>0</v>
      </c>
      <c r="T19" s="174">
        <v>0</v>
      </c>
      <c r="U19" s="411">
        <f t="shared" si="6"/>
        <v>0</v>
      </c>
      <c r="V19" s="174">
        <v>0</v>
      </c>
      <c r="W19" s="411">
        <f t="shared" si="7"/>
        <v>0</v>
      </c>
      <c r="X19" s="260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97"/>
      <c r="BL19" s="197"/>
      <c r="BM19" s="197"/>
      <c r="BN19" s="197"/>
      <c r="BO19" s="197"/>
      <c r="BP19" s="197"/>
      <c r="BQ19" s="197"/>
      <c r="BR19" s="197"/>
      <c r="BS19" s="197"/>
      <c r="BT19" s="197"/>
      <c r="BU19" s="197"/>
      <c r="BV19" s="197"/>
      <c r="BW19" s="197"/>
      <c r="BX19" s="197"/>
      <c r="BY19" s="197"/>
      <c r="BZ19" s="197"/>
      <c r="CA19" s="197"/>
      <c r="CB19" s="197"/>
      <c r="CC19" s="197"/>
      <c r="CD19" s="197"/>
      <c r="CE19" s="197"/>
      <c r="CF19" s="197"/>
      <c r="CG19" s="197"/>
      <c r="CH19" s="197"/>
      <c r="CI19" s="197"/>
      <c r="CJ19" s="197"/>
      <c r="CK19" s="197"/>
      <c r="CL19" s="197"/>
      <c r="CM19" s="197"/>
      <c r="CN19" s="197"/>
      <c r="CO19" s="197"/>
      <c r="CP19" s="197"/>
      <c r="CQ19" s="197"/>
      <c r="CR19" s="197"/>
      <c r="CS19" s="197"/>
      <c r="CT19" s="197"/>
      <c r="CU19" s="197"/>
      <c r="CV19" s="197"/>
      <c r="CW19" s="242"/>
      <c r="CX19" s="242"/>
      <c r="CY19" s="197"/>
      <c r="CZ19" s="197"/>
      <c r="DA19" s="197"/>
      <c r="DB19" s="197"/>
      <c r="DC19" s="197"/>
      <c r="DD19" s="197"/>
      <c r="DE19" s="198"/>
      <c r="DF19" s="198"/>
      <c r="DG19" s="198"/>
      <c r="DH19" s="198"/>
      <c r="DI19" s="198"/>
      <c r="DJ19" s="198"/>
      <c r="DK19" s="198"/>
      <c r="DL19" s="198"/>
      <c r="DM19" s="198"/>
      <c r="DN19" s="198"/>
      <c r="DO19" s="198"/>
      <c r="DP19" s="198"/>
      <c r="DQ19" s="198"/>
      <c r="DR19" s="198"/>
      <c r="DS19" s="198"/>
      <c r="DT19" s="198"/>
    </row>
    <row r="20" spans="1:124" ht="15" customHeight="1">
      <c r="A20" s="160"/>
      <c r="B20" s="160"/>
      <c r="C20" s="173" t="str">
        <f>IF(MasterSheet!$A$1=1,MasterSheet!C168,MasterSheet!B168)</f>
        <v>Lokalni porezi</v>
      </c>
      <c r="D20" s="174">
        <v>17125994.16</v>
      </c>
      <c r="E20" s="175">
        <f t="shared" si="0"/>
        <v>0.79696561775792263</v>
      </c>
      <c r="F20" s="174">
        <v>32608096.789999999</v>
      </c>
      <c r="G20" s="175">
        <f t="shared" si="1"/>
        <v>1.2164930718149598</v>
      </c>
      <c r="H20" s="174">
        <v>42004203.132574901</v>
      </c>
      <c r="I20" s="175">
        <f t="shared" si="2"/>
        <v>1.3612977421757486</v>
      </c>
      <c r="J20" s="174">
        <v>42246040.649999999</v>
      </c>
      <c r="K20" s="175">
        <f t="shared" si="3"/>
        <v>1.4171768081180811</v>
      </c>
      <c r="L20" s="174">
        <v>44590000</v>
      </c>
      <c r="M20" s="175">
        <f t="shared" si="4"/>
        <v>1.4365335051546393</v>
      </c>
      <c r="N20" s="174">
        <v>44446728.650000006</v>
      </c>
      <c r="O20" s="175">
        <f t="shared" si="5"/>
        <v>1.3743577195423624</v>
      </c>
      <c r="P20" s="174">
        <v>50963320.149999999</v>
      </c>
      <c r="Q20" s="175">
        <v>1.6183969561765641</v>
      </c>
      <c r="R20" s="174">
        <v>62429868.140000001</v>
      </c>
      <c r="S20" s="175">
        <v>1.8855290890969496</v>
      </c>
      <c r="T20" s="174">
        <v>71096555.519999996</v>
      </c>
      <c r="U20" s="411">
        <f t="shared" si="6"/>
        <v>2.0758724494145815</v>
      </c>
      <c r="V20" s="174">
        <v>72000000</v>
      </c>
      <c r="W20" s="411">
        <f t="shared" si="7"/>
        <v>1.9858234272002648</v>
      </c>
      <c r="X20" s="260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97"/>
      <c r="BL20" s="197"/>
      <c r="BM20" s="197"/>
      <c r="BN20" s="197"/>
      <c r="BO20" s="197"/>
      <c r="BP20" s="197"/>
      <c r="BQ20" s="197"/>
      <c r="BR20" s="197"/>
      <c r="BS20" s="197"/>
      <c r="BT20" s="197"/>
      <c r="BU20" s="197"/>
      <c r="BV20" s="197"/>
      <c r="BW20" s="197"/>
      <c r="BX20" s="197"/>
      <c r="BY20" s="197"/>
      <c r="BZ20" s="197"/>
      <c r="CA20" s="197"/>
      <c r="CB20" s="197"/>
      <c r="CC20" s="197"/>
      <c r="CD20" s="197"/>
      <c r="CE20" s="197"/>
      <c r="CF20" s="197"/>
      <c r="CG20" s="197"/>
      <c r="CH20" s="197"/>
      <c r="CI20" s="197"/>
      <c r="CJ20" s="197"/>
      <c r="CK20" s="197"/>
      <c r="CL20" s="197"/>
      <c r="CM20" s="197"/>
      <c r="CN20" s="197"/>
      <c r="CO20" s="197"/>
      <c r="CP20" s="197"/>
      <c r="CQ20" s="197"/>
      <c r="CR20" s="197"/>
      <c r="CS20" s="197"/>
      <c r="CT20" s="197"/>
      <c r="CU20" s="197"/>
      <c r="CV20" s="197"/>
      <c r="CW20" s="242"/>
      <c r="CX20" s="242"/>
      <c r="CY20" s="197"/>
      <c r="CZ20" s="197"/>
      <c r="DA20" s="197"/>
      <c r="DB20" s="197"/>
      <c r="DC20" s="197"/>
      <c r="DD20" s="197"/>
      <c r="DE20" s="198"/>
      <c r="DF20" s="198"/>
      <c r="DG20" s="198"/>
      <c r="DH20" s="198"/>
      <c r="DI20" s="198"/>
      <c r="DJ20" s="198"/>
      <c r="DK20" s="198"/>
      <c r="DL20" s="198"/>
      <c r="DM20" s="198"/>
      <c r="DN20" s="198"/>
      <c r="DO20" s="198"/>
      <c r="DP20" s="198"/>
      <c r="DQ20" s="198"/>
      <c r="DR20" s="198"/>
      <c r="DS20" s="198"/>
      <c r="DT20" s="198"/>
    </row>
    <row r="21" spans="1:124" ht="15" hidden="1" customHeight="1">
      <c r="A21" s="160"/>
      <c r="B21" s="160"/>
      <c r="C21" s="173" t="str">
        <f>IF(MasterSheet!$A$1=1,MasterSheet!C169,MasterSheet!B169)</f>
        <v>Akcize</v>
      </c>
      <c r="D21" s="174"/>
      <c r="E21" s="175">
        <f t="shared" si="0"/>
        <v>0</v>
      </c>
      <c r="F21" s="174"/>
      <c r="G21" s="175">
        <f t="shared" si="1"/>
        <v>0</v>
      </c>
      <c r="H21" s="174"/>
      <c r="I21" s="175">
        <f t="shared" si="2"/>
        <v>0</v>
      </c>
      <c r="J21" s="174"/>
      <c r="K21" s="175">
        <f t="shared" si="3"/>
        <v>0</v>
      </c>
      <c r="L21" s="174"/>
      <c r="M21" s="175">
        <f t="shared" si="4"/>
        <v>0</v>
      </c>
      <c r="N21" s="176"/>
      <c r="O21" s="177">
        <f t="shared" si="5"/>
        <v>0</v>
      </c>
      <c r="P21" s="176"/>
      <c r="Q21" s="177">
        <v>0</v>
      </c>
      <c r="R21" s="174"/>
      <c r="S21" s="175">
        <v>0</v>
      </c>
      <c r="T21" s="174"/>
      <c r="U21" s="411">
        <f t="shared" si="6"/>
        <v>0</v>
      </c>
      <c r="V21" s="174">
        <v>0</v>
      </c>
      <c r="W21" s="411">
        <f t="shared" si="7"/>
        <v>0</v>
      </c>
      <c r="X21" s="260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97"/>
      <c r="BL21" s="197"/>
      <c r="BM21" s="197"/>
      <c r="BN21" s="197"/>
      <c r="BO21" s="197"/>
      <c r="BP21" s="197"/>
      <c r="BQ21" s="197"/>
      <c r="BR21" s="197"/>
      <c r="BS21" s="197"/>
      <c r="BT21" s="197"/>
      <c r="BU21" s="197"/>
      <c r="BV21" s="197"/>
      <c r="BW21" s="197"/>
      <c r="BX21" s="197"/>
      <c r="BY21" s="197"/>
      <c r="BZ21" s="197"/>
      <c r="CA21" s="197"/>
      <c r="CB21" s="197"/>
      <c r="CC21" s="197"/>
      <c r="CD21" s="197"/>
      <c r="CE21" s="197"/>
      <c r="CF21" s="197"/>
      <c r="CG21" s="197"/>
      <c r="CH21" s="197"/>
      <c r="CI21" s="197"/>
      <c r="CJ21" s="197"/>
      <c r="CK21" s="197"/>
      <c r="CL21" s="197"/>
      <c r="CM21" s="197"/>
      <c r="CN21" s="197"/>
      <c r="CO21" s="197"/>
      <c r="CP21" s="197"/>
      <c r="CQ21" s="197"/>
      <c r="CR21" s="197"/>
      <c r="CS21" s="197"/>
      <c r="CT21" s="197"/>
      <c r="CU21" s="197"/>
      <c r="CV21" s="197"/>
      <c r="CW21" s="242"/>
      <c r="CX21" s="242"/>
      <c r="CY21" s="197"/>
      <c r="CZ21" s="197"/>
      <c r="DA21" s="197"/>
      <c r="DB21" s="197"/>
      <c r="DC21" s="197"/>
      <c r="DD21" s="197"/>
      <c r="DE21" s="198"/>
      <c r="DF21" s="198"/>
      <c r="DG21" s="198"/>
      <c r="DH21" s="198"/>
      <c r="DI21" s="198"/>
      <c r="DJ21" s="198"/>
      <c r="DK21" s="198"/>
      <c r="DL21" s="198"/>
      <c r="DM21" s="198"/>
      <c r="DN21" s="198"/>
      <c r="DO21" s="198"/>
      <c r="DP21" s="198"/>
      <c r="DQ21" s="198"/>
      <c r="DR21" s="198"/>
      <c r="DS21" s="198"/>
      <c r="DT21" s="198"/>
    </row>
    <row r="22" spans="1:124" ht="15" hidden="1" customHeight="1">
      <c r="A22" s="160"/>
      <c r="B22" s="160"/>
      <c r="C22" s="173" t="str">
        <f>IF(MasterSheet!$A$1=1,MasterSheet!C170,MasterSheet!B170)</f>
        <v>Porez na međunarodnu trgovinu i transakcije</v>
      </c>
      <c r="D22" s="174"/>
      <c r="E22" s="175">
        <f t="shared" si="0"/>
        <v>0</v>
      </c>
      <c r="F22" s="174"/>
      <c r="G22" s="175">
        <f t="shared" si="1"/>
        <v>0</v>
      </c>
      <c r="H22" s="174"/>
      <c r="I22" s="175">
        <f t="shared" si="2"/>
        <v>0</v>
      </c>
      <c r="J22" s="174"/>
      <c r="K22" s="175">
        <f t="shared" si="3"/>
        <v>0</v>
      </c>
      <c r="L22" s="174"/>
      <c r="M22" s="175">
        <f t="shared" si="4"/>
        <v>0</v>
      </c>
      <c r="N22" s="176"/>
      <c r="O22" s="177">
        <f t="shared" si="5"/>
        <v>0</v>
      </c>
      <c r="P22" s="176"/>
      <c r="Q22" s="177">
        <v>0</v>
      </c>
      <c r="R22" s="174"/>
      <c r="S22" s="175">
        <v>0</v>
      </c>
      <c r="T22" s="174"/>
      <c r="U22" s="411">
        <f t="shared" si="6"/>
        <v>0</v>
      </c>
      <c r="V22" s="174">
        <v>0</v>
      </c>
      <c r="W22" s="411">
        <f t="shared" si="7"/>
        <v>0</v>
      </c>
      <c r="X22" s="260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97"/>
      <c r="BL22" s="197"/>
      <c r="BM22" s="197"/>
      <c r="BN22" s="197"/>
      <c r="BO22" s="197"/>
      <c r="BP22" s="197"/>
      <c r="BQ22" s="197"/>
      <c r="BR22" s="197"/>
      <c r="BS22" s="197"/>
      <c r="BT22" s="197"/>
      <c r="BU22" s="197"/>
      <c r="BV22" s="197"/>
      <c r="BW22" s="197"/>
      <c r="BX22" s="197"/>
      <c r="BY22" s="197"/>
      <c r="BZ22" s="197"/>
      <c r="CA22" s="197"/>
      <c r="CB22" s="197"/>
      <c r="CC22" s="197"/>
      <c r="CD22" s="197"/>
      <c r="CE22" s="197"/>
      <c r="CF22" s="197"/>
      <c r="CG22" s="197"/>
      <c r="CH22" s="197"/>
      <c r="CI22" s="197"/>
      <c r="CJ22" s="197"/>
      <c r="CK22" s="197"/>
      <c r="CL22" s="197"/>
      <c r="CM22" s="197"/>
      <c r="CN22" s="197"/>
      <c r="CO22" s="197"/>
      <c r="CP22" s="197"/>
      <c r="CQ22" s="197"/>
      <c r="CR22" s="197"/>
      <c r="CS22" s="197"/>
      <c r="CT22" s="197"/>
      <c r="CU22" s="197"/>
      <c r="CV22" s="197"/>
      <c r="CW22" s="242"/>
      <c r="CX22" s="242"/>
      <c r="CY22" s="197"/>
      <c r="CZ22" s="197"/>
      <c r="DA22" s="197"/>
      <c r="DB22" s="197"/>
      <c r="DC22" s="197"/>
      <c r="DD22" s="197"/>
      <c r="DE22" s="198"/>
      <c r="DF22" s="198"/>
      <c r="DG22" s="198"/>
      <c r="DH22" s="198"/>
      <c r="DI22" s="198"/>
      <c r="DJ22" s="198"/>
      <c r="DK22" s="198"/>
      <c r="DL22" s="198"/>
      <c r="DM22" s="198"/>
      <c r="DN22" s="198"/>
      <c r="DO22" s="198"/>
      <c r="DP22" s="198"/>
      <c r="DQ22" s="198"/>
      <c r="DR22" s="198"/>
      <c r="DS22" s="198"/>
      <c r="DT22" s="198"/>
    </row>
    <row r="23" spans="1:124" ht="15" hidden="1" customHeight="1">
      <c r="A23" s="160"/>
      <c r="B23" s="160"/>
      <c r="C23" s="173" t="str">
        <f>IF(MasterSheet!$A$1=1,MasterSheet!C171,MasterSheet!B171)</f>
        <v>Ostali republički porezi</v>
      </c>
      <c r="D23" s="174"/>
      <c r="E23" s="175">
        <f t="shared" si="0"/>
        <v>0</v>
      </c>
      <c r="F23" s="174"/>
      <c r="G23" s="175">
        <f t="shared" si="1"/>
        <v>0</v>
      </c>
      <c r="H23" s="174"/>
      <c r="I23" s="175">
        <f t="shared" si="2"/>
        <v>0</v>
      </c>
      <c r="J23" s="174"/>
      <c r="K23" s="175">
        <f t="shared" si="3"/>
        <v>0</v>
      </c>
      <c r="L23" s="174"/>
      <c r="M23" s="175">
        <f t="shared" si="4"/>
        <v>0</v>
      </c>
      <c r="N23" s="176"/>
      <c r="O23" s="175">
        <f t="shared" si="5"/>
        <v>0</v>
      </c>
      <c r="P23" s="174">
        <v>7190000</v>
      </c>
      <c r="Q23" s="175">
        <v>0.2283264528421721</v>
      </c>
      <c r="R23" s="174"/>
      <c r="S23" s="175">
        <v>0</v>
      </c>
      <c r="T23" s="174"/>
      <c r="U23" s="411">
        <f t="shared" si="6"/>
        <v>0</v>
      </c>
      <c r="V23" s="174">
        <v>0</v>
      </c>
      <c r="W23" s="411">
        <f t="shared" si="7"/>
        <v>0</v>
      </c>
      <c r="X23" s="266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97"/>
      <c r="BL23" s="197"/>
      <c r="BM23" s="197"/>
      <c r="BN23" s="197"/>
      <c r="BO23" s="197"/>
      <c r="BP23" s="197"/>
      <c r="BQ23" s="197"/>
      <c r="BR23" s="197"/>
      <c r="BS23" s="197"/>
      <c r="BT23" s="197"/>
      <c r="BU23" s="197"/>
      <c r="BV23" s="197"/>
      <c r="BW23" s="197"/>
      <c r="BX23" s="197"/>
      <c r="BY23" s="197"/>
      <c r="BZ23" s="197"/>
      <c r="CA23" s="197"/>
      <c r="CB23" s="197"/>
      <c r="CC23" s="197"/>
      <c r="CD23" s="197"/>
      <c r="CE23" s="197"/>
      <c r="CF23" s="197"/>
      <c r="CG23" s="197"/>
      <c r="CH23" s="197"/>
      <c r="CI23" s="197"/>
      <c r="CJ23" s="197"/>
      <c r="CK23" s="197"/>
      <c r="CL23" s="197"/>
      <c r="CM23" s="197"/>
      <c r="CN23" s="197"/>
      <c r="CO23" s="197"/>
      <c r="CP23" s="197"/>
      <c r="CQ23" s="197"/>
      <c r="CR23" s="197"/>
      <c r="CS23" s="197"/>
      <c r="CT23" s="197"/>
      <c r="CU23" s="197"/>
      <c r="CV23" s="197"/>
      <c r="CW23" s="243"/>
      <c r="CX23" s="243"/>
      <c r="CY23" s="197"/>
      <c r="CZ23" s="197"/>
      <c r="DA23" s="197"/>
      <c r="DB23" s="197"/>
      <c r="DC23" s="197"/>
      <c r="DD23" s="197"/>
      <c r="DE23" s="198"/>
      <c r="DF23" s="198"/>
      <c r="DG23" s="198"/>
      <c r="DH23" s="198"/>
      <c r="DI23" s="198"/>
      <c r="DJ23" s="198"/>
      <c r="DK23" s="198"/>
      <c r="DL23" s="198"/>
      <c r="DM23" s="198"/>
      <c r="DN23" s="198"/>
      <c r="DO23" s="198"/>
      <c r="DP23" s="198"/>
      <c r="DQ23" s="198"/>
      <c r="DR23" s="198"/>
      <c r="DS23" s="198"/>
      <c r="DT23" s="198"/>
    </row>
    <row r="24" spans="1:124" ht="15" hidden="1" customHeight="1">
      <c r="A24" s="160"/>
      <c r="B24" s="160"/>
      <c r="C24" s="178" t="str">
        <f>IF(MasterSheet!$A$1=1,MasterSheet!C172,MasterSheet!B172)</f>
        <v>Doprinosi</v>
      </c>
      <c r="D24" s="179">
        <f>SUM(D25:D28)</f>
        <v>0</v>
      </c>
      <c r="E24" s="175">
        <f t="shared" si="0"/>
        <v>0</v>
      </c>
      <c r="F24" s="179">
        <f>SUM(F25:F28)</f>
        <v>0</v>
      </c>
      <c r="G24" s="175">
        <f t="shared" si="1"/>
        <v>0</v>
      </c>
      <c r="H24" s="179">
        <f>SUM(H25:H28)</f>
        <v>0</v>
      </c>
      <c r="I24" s="175">
        <f t="shared" si="2"/>
        <v>0</v>
      </c>
      <c r="J24" s="179">
        <f>SUM(J25:J28)</f>
        <v>0</v>
      </c>
      <c r="K24" s="175">
        <f t="shared" si="3"/>
        <v>0</v>
      </c>
      <c r="L24" s="179">
        <f>SUM(L25:L28)</f>
        <v>0</v>
      </c>
      <c r="M24" s="175">
        <f t="shared" si="4"/>
        <v>0</v>
      </c>
      <c r="N24" s="180">
        <f>SUM(N25:N28)</f>
        <v>0</v>
      </c>
      <c r="O24" s="177">
        <f t="shared" si="5"/>
        <v>0</v>
      </c>
      <c r="P24" s="180">
        <v>0</v>
      </c>
      <c r="Q24" s="177">
        <v>0</v>
      </c>
      <c r="R24" s="179">
        <v>0</v>
      </c>
      <c r="S24" s="175">
        <v>0</v>
      </c>
      <c r="T24" s="179">
        <v>0</v>
      </c>
      <c r="U24" s="411">
        <f t="shared" si="6"/>
        <v>0</v>
      </c>
      <c r="V24" s="179">
        <v>0</v>
      </c>
      <c r="W24" s="411">
        <f t="shared" si="7"/>
        <v>0</v>
      </c>
      <c r="X24" s="260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97"/>
      <c r="BL24" s="197"/>
      <c r="BM24" s="197"/>
      <c r="BN24" s="197"/>
      <c r="BO24" s="197"/>
      <c r="BP24" s="197"/>
      <c r="BQ24" s="197"/>
      <c r="BR24" s="197"/>
      <c r="BS24" s="197"/>
      <c r="BT24" s="197"/>
      <c r="BU24" s="197"/>
      <c r="BV24" s="197"/>
      <c r="BW24" s="197"/>
      <c r="BX24" s="197"/>
      <c r="BY24" s="197"/>
      <c r="BZ24" s="197"/>
      <c r="CA24" s="197"/>
      <c r="CB24" s="197"/>
      <c r="CC24" s="197"/>
      <c r="CD24" s="197"/>
      <c r="CE24" s="197"/>
      <c r="CF24" s="197"/>
      <c r="CG24" s="197"/>
      <c r="CH24" s="197"/>
      <c r="CI24" s="197"/>
      <c r="CJ24" s="197"/>
      <c r="CK24" s="197"/>
      <c r="CL24" s="197"/>
      <c r="CM24" s="197"/>
      <c r="CN24" s="197"/>
      <c r="CO24" s="197"/>
      <c r="CP24" s="197"/>
      <c r="CQ24" s="197"/>
      <c r="CR24" s="197"/>
      <c r="CS24" s="197"/>
      <c r="CT24" s="197"/>
      <c r="CU24" s="197"/>
      <c r="CV24" s="197"/>
      <c r="CW24" s="197"/>
      <c r="CX24" s="197"/>
      <c r="CY24" s="197"/>
      <c r="CZ24" s="197"/>
      <c r="DA24" s="197"/>
      <c r="DB24" s="197"/>
      <c r="DC24" s="197"/>
      <c r="DD24" s="197"/>
      <c r="DE24" s="198"/>
      <c r="DF24" s="198"/>
      <c r="DG24" s="198"/>
      <c r="DH24" s="198"/>
      <c r="DI24" s="198"/>
      <c r="DJ24" s="198"/>
      <c r="DK24" s="198"/>
      <c r="DL24" s="198"/>
      <c r="DM24" s="198"/>
      <c r="DN24" s="198"/>
      <c r="DO24" s="198"/>
      <c r="DP24" s="198"/>
      <c r="DQ24" s="198"/>
      <c r="DR24" s="198"/>
      <c r="DS24" s="198"/>
      <c r="DT24" s="198"/>
    </row>
    <row r="25" spans="1:124" ht="15" hidden="1" customHeight="1">
      <c r="A25" s="160"/>
      <c r="B25" s="160"/>
      <c r="C25" s="173" t="str">
        <f>IF(MasterSheet!$A$1=1,MasterSheet!C173,MasterSheet!B173)</f>
        <v>Doprinosi za penzijsko i invalidsko osiguranje</v>
      </c>
      <c r="D25" s="174"/>
      <c r="E25" s="175">
        <f t="shared" si="0"/>
        <v>0</v>
      </c>
      <c r="F25" s="174"/>
      <c r="G25" s="175">
        <f t="shared" si="1"/>
        <v>0</v>
      </c>
      <c r="H25" s="174"/>
      <c r="I25" s="175">
        <f t="shared" si="2"/>
        <v>0</v>
      </c>
      <c r="J25" s="174"/>
      <c r="K25" s="175">
        <f t="shared" si="3"/>
        <v>0</v>
      </c>
      <c r="L25" s="174"/>
      <c r="M25" s="175">
        <f t="shared" si="4"/>
        <v>0</v>
      </c>
      <c r="N25" s="176"/>
      <c r="O25" s="177">
        <f t="shared" si="5"/>
        <v>0</v>
      </c>
      <c r="P25" s="176"/>
      <c r="Q25" s="177">
        <v>0</v>
      </c>
      <c r="R25" s="174"/>
      <c r="S25" s="175">
        <v>0</v>
      </c>
      <c r="T25" s="174"/>
      <c r="U25" s="411">
        <f t="shared" si="6"/>
        <v>0</v>
      </c>
      <c r="V25" s="174">
        <v>0</v>
      </c>
      <c r="W25" s="411">
        <f t="shared" si="7"/>
        <v>0</v>
      </c>
      <c r="X25" s="260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97"/>
      <c r="BL25" s="197"/>
      <c r="BM25" s="197"/>
      <c r="BN25" s="197"/>
      <c r="BO25" s="197"/>
      <c r="BP25" s="197"/>
      <c r="BQ25" s="197"/>
      <c r="BR25" s="197"/>
      <c r="BS25" s="197"/>
      <c r="BT25" s="197"/>
      <c r="BU25" s="197"/>
      <c r="BV25" s="197"/>
      <c r="BW25" s="197"/>
      <c r="BX25" s="197"/>
      <c r="BY25" s="197"/>
      <c r="BZ25" s="197"/>
      <c r="CA25" s="197"/>
      <c r="CB25" s="197"/>
      <c r="CC25" s="197"/>
      <c r="CD25" s="197"/>
      <c r="CE25" s="197"/>
      <c r="CF25" s="197"/>
      <c r="CG25" s="197"/>
      <c r="CH25" s="197"/>
      <c r="CI25" s="197"/>
      <c r="CJ25" s="197"/>
      <c r="CK25" s="197"/>
      <c r="CL25" s="197"/>
      <c r="CM25" s="197"/>
      <c r="CN25" s="197"/>
      <c r="CO25" s="197"/>
      <c r="CP25" s="197"/>
      <c r="CQ25" s="197"/>
      <c r="CR25" s="197"/>
      <c r="CS25" s="197"/>
      <c r="CT25" s="197"/>
      <c r="CU25" s="197"/>
      <c r="CV25" s="197"/>
      <c r="CW25" s="197"/>
      <c r="CX25" s="197"/>
      <c r="CY25" s="197"/>
      <c r="CZ25" s="197"/>
      <c r="DA25" s="197"/>
      <c r="DB25" s="197"/>
      <c r="DC25" s="197"/>
      <c r="DD25" s="197"/>
      <c r="DE25" s="198"/>
      <c r="DF25" s="198"/>
      <c r="DG25" s="198"/>
      <c r="DH25" s="198"/>
      <c r="DI25" s="198"/>
      <c r="DJ25" s="198"/>
      <c r="DK25" s="198"/>
      <c r="DL25" s="198"/>
      <c r="DM25" s="198"/>
      <c r="DN25" s="198"/>
      <c r="DO25" s="198"/>
      <c r="DP25" s="198"/>
      <c r="DQ25" s="198"/>
      <c r="DR25" s="198"/>
      <c r="DS25" s="198"/>
      <c r="DT25" s="198"/>
    </row>
    <row r="26" spans="1:124" ht="15" hidden="1" customHeight="1">
      <c r="A26" s="160"/>
      <c r="B26" s="160"/>
      <c r="C26" s="173" t="str">
        <f>IF(MasterSheet!$A$1=1,MasterSheet!C174,MasterSheet!B174)</f>
        <v>Doprinosi za zdravstveno osiguranje</v>
      </c>
      <c r="D26" s="174"/>
      <c r="E26" s="175">
        <f t="shared" si="0"/>
        <v>0</v>
      </c>
      <c r="F26" s="174"/>
      <c r="G26" s="175">
        <f t="shared" si="1"/>
        <v>0</v>
      </c>
      <c r="H26" s="174"/>
      <c r="I26" s="175">
        <f t="shared" si="2"/>
        <v>0</v>
      </c>
      <c r="J26" s="174"/>
      <c r="K26" s="175">
        <f t="shared" si="3"/>
        <v>0</v>
      </c>
      <c r="L26" s="174"/>
      <c r="M26" s="175">
        <f t="shared" si="4"/>
        <v>0</v>
      </c>
      <c r="N26" s="176"/>
      <c r="O26" s="177">
        <f t="shared" si="5"/>
        <v>0</v>
      </c>
      <c r="P26" s="176"/>
      <c r="Q26" s="177">
        <v>0</v>
      </c>
      <c r="R26" s="174"/>
      <c r="S26" s="175">
        <v>0</v>
      </c>
      <c r="T26" s="174"/>
      <c r="U26" s="411">
        <f t="shared" si="6"/>
        <v>0</v>
      </c>
      <c r="V26" s="174">
        <v>0</v>
      </c>
      <c r="W26" s="411">
        <f t="shared" si="7"/>
        <v>0</v>
      </c>
      <c r="X26" s="260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7"/>
      <c r="BV26" s="197"/>
      <c r="BW26" s="197"/>
      <c r="BX26" s="197"/>
      <c r="BY26" s="197"/>
      <c r="BZ26" s="197"/>
      <c r="CA26" s="197"/>
      <c r="CB26" s="197"/>
      <c r="CC26" s="197"/>
      <c r="CD26" s="197"/>
      <c r="CE26" s="197"/>
      <c r="CF26" s="197"/>
      <c r="CG26" s="197"/>
      <c r="CH26" s="197"/>
      <c r="CI26" s="197"/>
      <c r="CJ26" s="197"/>
      <c r="CK26" s="197"/>
      <c r="CL26" s="197"/>
      <c r="CM26" s="197"/>
      <c r="CN26" s="197"/>
      <c r="CO26" s="197"/>
      <c r="CP26" s="197"/>
      <c r="CQ26" s="197"/>
      <c r="CR26" s="197"/>
      <c r="CS26" s="197"/>
      <c r="CT26" s="197"/>
      <c r="CU26" s="197"/>
      <c r="CV26" s="197"/>
      <c r="CW26" s="197"/>
      <c r="CX26" s="197"/>
      <c r="CY26" s="197"/>
      <c r="CZ26" s="197"/>
      <c r="DA26" s="197"/>
      <c r="DB26" s="197"/>
      <c r="DC26" s="197"/>
      <c r="DD26" s="197"/>
      <c r="DE26" s="198"/>
      <c r="DF26" s="198"/>
      <c r="DG26" s="198"/>
      <c r="DH26" s="198"/>
      <c r="DI26" s="198"/>
      <c r="DJ26" s="198"/>
      <c r="DK26" s="198"/>
      <c r="DL26" s="198"/>
      <c r="DM26" s="198"/>
      <c r="DN26" s="198"/>
      <c r="DO26" s="198"/>
      <c r="DP26" s="198"/>
      <c r="DQ26" s="198"/>
      <c r="DR26" s="198"/>
      <c r="DS26" s="198"/>
      <c r="DT26" s="198"/>
    </row>
    <row r="27" spans="1:124" ht="15" hidden="1" customHeight="1">
      <c r="A27" s="160"/>
      <c r="B27" s="160"/>
      <c r="C27" s="173" t="str">
        <f>IF(MasterSheet!$A$1=1,MasterSheet!C175,MasterSheet!B175)</f>
        <v>Doprinosi za osiguranje od nezaposlenosti</v>
      </c>
      <c r="D27" s="174"/>
      <c r="E27" s="175">
        <f t="shared" si="0"/>
        <v>0</v>
      </c>
      <c r="F27" s="174"/>
      <c r="G27" s="175">
        <f t="shared" si="1"/>
        <v>0</v>
      </c>
      <c r="H27" s="174"/>
      <c r="I27" s="175">
        <f t="shared" si="2"/>
        <v>0</v>
      </c>
      <c r="J27" s="174"/>
      <c r="K27" s="175">
        <f t="shared" si="3"/>
        <v>0</v>
      </c>
      <c r="L27" s="174"/>
      <c r="M27" s="175">
        <f t="shared" si="4"/>
        <v>0</v>
      </c>
      <c r="N27" s="176"/>
      <c r="O27" s="177">
        <f t="shared" si="5"/>
        <v>0</v>
      </c>
      <c r="P27" s="176"/>
      <c r="Q27" s="177">
        <v>0</v>
      </c>
      <c r="R27" s="174"/>
      <c r="S27" s="175">
        <v>0</v>
      </c>
      <c r="T27" s="174"/>
      <c r="U27" s="411">
        <f t="shared" si="6"/>
        <v>0</v>
      </c>
      <c r="V27" s="174">
        <v>0</v>
      </c>
      <c r="W27" s="411">
        <f t="shared" si="7"/>
        <v>0</v>
      </c>
      <c r="X27" s="260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97"/>
      <c r="BL27" s="197"/>
      <c r="BM27" s="197"/>
      <c r="BN27" s="197"/>
      <c r="BO27" s="197"/>
      <c r="BP27" s="197"/>
      <c r="BQ27" s="197"/>
      <c r="BR27" s="197"/>
      <c r="BS27" s="197"/>
      <c r="BT27" s="197"/>
      <c r="BU27" s="197"/>
      <c r="BV27" s="197"/>
      <c r="BW27" s="197"/>
      <c r="BX27" s="197"/>
      <c r="BY27" s="197"/>
      <c r="BZ27" s="197"/>
      <c r="CA27" s="197"/>
      <c r="CB27" s="197"/>
      <c r="CC27" s="197"/>
      <c r="CD27" s="197"/>
      <c r="CE27" s="197"/>
      <c r="CF27" s="197"/>
      <c r="CG27" s="197"/>
      <c r="CH27" s="197"/>
      <c r="CI27" s="197"/>
      <c r="CJ27" s="197"/>
      <c r="CK27" s="197"/>
      <c r="CL27" s="197"/>
      <c r="CM27" s="197"/>
      <c r="CN27" s="197"/>
      <c r="CO27" s="197"/>
      <c r="CP27" s="197"/>
      <c r="CQ27" s="197"/>
      <c r="CR27" s="197"/>
      <c r="CS27" s="197"/>
      <c r="CT27" s="197"/>
      <c r="CU27" s="197"/>
      <c r="CV27" s="197"/>
      <c r="CW27" s="197"/>
      <c r="CX27" s="197"/>
      <c r="CY27" s="197"/>
      <c r="CZ27" s="197"/>
      <c r="DA27" s="197"/>
      <c r="DB27" s="197"/>
      <c r="DC27" s="197"/>
      <c r="DD27" s="197"/>
      <c r="DE27" s="198"/>
      <c r="DF27" s="198"/>
      <c r="DG27" s="198"/>
      <c r="DH27" s="198"/>
      <c r="DI27" s="198"/>
      <c r="DJ27" s="198"/>
      <c r="DK27" s="198"/>
      <c r="DL27" s="198"/>
      <c r="DM27" s="198"/>
      <c r="DN27" s="198"/>
      <c r="DO27" s="198"/>
      <c r="DP27" s="198"/>
      <c r="DQ27" s="198"/>
      <c r="DR27" s="198"/>
      <c r="DS27" s="198"/>
      <c r="DT27" s="198"/>
    </row>
    <row r="28" spans="1:124" ht="15" hidden="1" customHeight="1">
      <c r="A28" s="160"/>
      <c r="B28" s="160"/>
      <c r="C28" s="173" t="str">
        <f>IF(MasterSheet!$A$1=1,MasterSheet!C176,MasterSheet!B176)</f>
        <v>Ostali doprinosi</v>
      </c>
      <c r="D28" s="174"/>
      <c r="E28" s="175">
        <f t="shared" si="0"/>
        <v>0</v>
      </c>
      <c r="F28" s="174"/>
      <c r="G28" s="175">
        <f t="shared" si="1"/>
        <v>0</v>
      </c>
      <c r="H28" s="174"/>
      <c r="I28" s="175">
        <f t="shared" si="2"/>
        <v>0</v>
      </c>
      <c r="J28" s="174"/>
      <c r="K28" s="175">
        <f t="shared" si="3"/>
        <v>0</v>
      </c>
      <c r="L28" s="174"/>
      <c r="M28" s="175">
        <f t="shared" si="4"/>
        <v>0</v>
      </c>
      <c r="N28" s="176"/>
      <c r="O28" s="177">
        <f t="shared" si="5"/>
        <v>0</v>
      </c>
      <c r="P28" s="176"/>
      <c r="Q28" s="177">
        <v>0</v>
      </c>
      <c r="R28" s="174"/>
      <c r="S28" s="175">
        <v>0</v>
      </c>
      <c r="T28" s="174"/>
      <c r="U28" s="411">
        <f t="shared" si="6"/>
        <v>0</v>
      </c>
      <c r="V28" s="174">
        <v>0</v>
      </c>
      <c r="W28" s="411">
        <f t="shared" si="7"/>
        <v>0</v>
      </c>
      <c r="X28" s="260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97"/>
      <c r="BL28" s="197"/>
      <c r="BM28" s="197"/>
      <c r="BN28" s="197"/>
      <c r="BO28" s="197"/>
      <c r="BP28" s="197"/>
      <c r="BQ28" s="197"/>
      <c r="BR28" s="197"/>
      <c r="BS28" s="197"/>
      <c r="BT28" s="197"/>
      <c r="BU28" s="197"/>
      <c r="BV28" s="197"/>
      <c r="BW28" s="197"/>
      <c r="BX28" s="197"/>
      <c r="BY28" s="197"/>
      <c r="BZ28" s="197"/>
      <c r="CA28" s="197"/>
      <c r="CB28" s="197"/>
      <c r="CC28" s="197"/>
      <c r="CD28" s="197"/>
      <c r="CE28" s="197"/>
      <c r="CF28" s="197"/>
      <c r="CG28" s="197"/>
      <c r="CH28" s="197"/>
      <c r="CI28" s="197"/>
      <c r="CJ28" s="197"/>
      <c r="CK28" s="197"/>
      <c r="CL28" s="197"/>
      <c r="CM28" s="197"/>
      <c r="CN28" s="197"/>
      <c r="CO28" s="197"/>
      <c r="CP28" s="197"/>
      <c r="CQ28" s="197"/>
      <c r="CR28" s="197"/>
      <c r="CS28" s="197"/>
      <c r="CT28" s="197"/>
      <c r="CU28" s="197"/>
      <c r="CV28" s="197"/>
      <c r="CW28" s="242"/>
      <c r="CX28" s="242"/>
      <c r="CY28" s="242"/>
      <c r="CZ28" s="197"/>
      <c r="DA28" s="197"/>
      <c r="DB28" s="197"/>
      <c r="DC28" s="197"/>
      <c r="DD28" s="197"/>
      <c r="DE28" s="198"/>
      <c r="DF28" s="198"/>
      <c r="DG28" s="198"/>
      <c r="DH28" s="198"/>
      <c r="DI28" s="198"/>
      <c r="DJ28" s="198"/>
      <c r="DK28" s="198"/>
      <c r="DL28" s="198"/>
      <c r="DM28" s="198"/>
      <c r="DN28" s="198"/>
      <c r="DO28" s="198"/>
      <c r="DP28" s="198"/>
      <c r="DQ28" s="198"/>
      <c r="DR28" s="198"/>
      <c r="DS28" s="198"/>
      <c r="DT28" s="198"/>
    </row>
    <row r="29" spans="1:124" ht="15" customHeight="1">
      <c r="A29" s="160"/>
      <c r="B29" s="160"/>
      <c r="C29" s="178" t="str">
        <f>IF(MasterSheet!$A$1=1,MasterSheet!C177,MasterSheet!B177)</f>
        <v>Takse</v>
      </c>
      <c r="D29" s="179">
        <f>SUM(D30:D34)</f>
        <v>13516659.34</v>
      </c>
      <c r="E29" s="181">
        <f t="shared" si="0"/>
        <v>0.62900364558611388</v>
      </c>
      <c r="F29" s="179">
        <f>SUM(F30:F34)</f>
        <v>11921897.530000001</v>
      </c>
      <c r="G29" s="181">
        <f t="shared" si="1"/>
        <v>0.44476394441335576</v>
      </c>
      <c r="H29" s="179">
        <f>SUM(H30:H34)</f>
        <v>9494851.7763648573</v>
      </c>
      <c r="I29" s="181">
        <f t="shared" si="2"/>
        <v>0.30771492663873662</v>
      </c>
      <c r="J29" s="179">
        <f>SUM(J30:J34)</f>
        <v>6511851.5600000005</v>
      </c>
      <c r="K29" s="181">
        <f t="shared" si="3"/>
        <v>0.21844520496477693</v>
      </c>
      <c r="L29" s="179">
        <v>5740000</v>
      </c>
      <c r="M29" s="181">
        <f t="shared" si="4"/>
        <v>0.18492268041237112</v>
      </c>
      <c r="N29" s="179">
        <f>SUM(N30:N34)</f>
        <v>5969432.7699999996</v>
      </c>
      <c r="O29" s="181">
        <f t="shared" si="5"/>
        <v>0.18458357359307356</v>
      </c>
      <c r="P29" s="179">
        <f>SUM(P30:P34)</f>
        <v>5497737.2399999993</v>
      </c>
      <c r="Q29" s="181">
        <v>0.17458676532232451</v>
      </c>
      <c r="R29" s="179">
        <f>SUM(R30:R34)</f>
        <v>6096926.2999999998</v>
      </c>
      <c r="S29" s="181">
        <v>0.1841415372999094</v>
      </c>
      <c r="T29" s="179">
        <v>5746427.6000000006</v>
      </c>
      <c r="U29" s="411">
        <f t="shared" si="6"/>
        <v>0.1677838068264767</v>
      </c>
      <c r="V29" s="179">
        <v>6171856.7999999998</v>
      </c>
      <c r="W29" s="411">
        <f t="shared" si="7"/>
        <v>0.17022524753840637</v>
      </c>
      <c r="X29" s="266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97"/>
      <c r="BL29" s="197"/>
      <c r="BM29" s="197"/>
      <c r="BN29" s="197"/>
      <c r="BO29" s="197"/>
      <c r="BP29" s="197"/>
      <c r="BQ29" s="197"/>
      <c r="BR29" s="197"/>
      <c r="BS29" s="197"/>
      <c r="BT29" s="197"/>
      <c r="BU29" s="197"/>
      <c r="BV29" s="197"/>
      <c r="BW29" s="197"/>
      <c r="BX29" s="197"/>
      <c r="BY29" s="197"/>
      <c r="BZ29" s="197"/>
      <c r="CA29" s="197"/>
      <c r="CB29" s="197"/>
      <c r="CC29" s="197"/>
      <c r="CD29" s="197"/>
      <c r="CE29" s="197"/>
      <c r="CF29" s="197"/>
      <c r="CG29" s="197"/>
      <c r="CH29" s="197"/>
      <c r="CI29" s="197"/>
      <c r="CJ29" s="197"/>
      <c r="CK29" s="197"/>
      <c r="CL29" s="197"/>
      <c r="CM29" s="197"/>
      <c r="CN29" s="197"/>
      <c r="CO29" s="197"/>
      <c r="CP29" s="197"/>
      <c r="CQ29" s="197"/>
      <c r="CR29" s="197"/>
      <c r="CS29" s="197"/>
      <c r="CT29" s="197"/>
      <c r="CU29" s="197"/>
      <c r="CV29" s="197"/>
      <c r="CW29" s="242"/>
      <c r="CX29" s="242"/>
      <c r="CY29" s="242"/>
      <c r="CZ29" s="197"/>
      <c r="DA29" s="197"/>
      <c r="DB29" s="197"/>
      <c r="DC29" s="197"/>
      <c r="DD29" s="197"/>
      <c r="DE29" s="198"/>
      <c r="DF29" s="198"/>
      <c r="DG29" s="198"/>
      <c r="DH29" s="198"/>
      <c r="DI29" s="198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  <c r="DT29" s="198"/>
    </row>
    <row r="30" spans="1:124" ht="15" hidden="1" customHeight="1">
      <c r="A30" s="160"/>
      <c r="B30" s="160"/>
      <c r="C30" s="173" t="str">
        <f>IF(MasterSheet!$A$1=1,MasterSheet!C178,MasterSheet!B178)</f>
        <v>Administrativne takse</v>
      </c>
      <c r="D30" s="174">
        <v>1798181.75</v>
      </c>
      <c r="E30" s="175">
        <f t="shared" si="0"/>
        <v>8.3679173065289214E-2</v>
      </c>
      <c r="F30" s="174">
        <v>2404445.06</v>
      </c>
      <c r="G30" s="175">
        <f t="shared" si="1"/>
        <v>8.9701363924640926E-2</v>
      </c>
      <c r="H30" s="174">
        <v>2903476.43878</v>
      </c>
      <c r="I30" s="175">
        <f t="shared" si="2"/>
        <v>9.4097628946720246E-2</v>
      </c>
      <c r="J30" s="174">
        <v>2581401.35</v>
      </c>
      <c r="K30" s="175">
        <f t="shared" si="3"/>
        <v>8.6595147601476019E-2</v>
      </c>
      <c r="L30" s="174"/>
      <c r="M30" s="175">
        <f t="shared" si="4"/>
        <v>0</v>
      </c>
      <c r="N30" s="174">
        <v>2101784.4299999997</v>
      </c>
      <c r="O30" s="175">
        <f t="shared" si="5"/>
        <v>6.4990242115027824E-2</v>
      </c>
      <c r="P30" s="174">
        <v>1596441.0999999996</v>
      </c>
      <c r="Q30" s="175">
        <v>5.0696764052080012E-2</v>
      </c>
      <c r="R30" s="174">
        <v>1513336.1</v>
      </c>
      <c r="S30" s="175">
        <v>4.5706315312594385E-2</v>
      </c>
      <c r="T30" s="174">
        <v>1456658.34</v>
      </c>
      <c r="U30" s="411">
        <f t="shared" si="6"/>
        <v>4.2531412304008878E-2</v>
      </c>
      <c r="V30" s="174">
        <v>2162818.5773392078</v>
      </c>
      <c r="W30" s="411">
        <f t="shared" si="7"/>
        <v>5.9652441662002037E-2</v>
      </c>
      <c r="X30" s="260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97"/>
      <c r="BL30" s="197"/>
      <c r="BM30" s="197"/>
      <c r="BN30" s="197"/>
      <c r="BO30" s="197"/>
      <c r="BP30" s="197"/>
      <c r="BQ30" s="197"/>
      <c r="BR30" s="197"/>
      <c r="BS30" s="197"/>
      <c r="BT30" s="197"/>
      <c r="BU30" s="197"/>
      <c r="BV30" s="197"/>
      <c r="BW30" s="197"/>
      <c r="BX30" s="197"/>
      <c r="BY30" s="197"/>
      <c r="BZ30" s="197"/>
      <c r="CA30" s="197"/>
      <c r="CB30" s="197"/>
      <c r="CC30" s="197"/>
      <c r="CD30" s="197"/>
      <c r="CE30" s="197"/>
      <c r="CF30" s="197"/>
      <c r="CG30" s="197"/>
      <c r="CH30" s="197"/>
      <c r="CI30" s="197"/>
      <c r="CJ30" s="197"/>
      <c r="CK30" s="197"/>
      <c r="CL30" s="197"/>
      <c r="CM30" s="197"/>
      <c r="CN30" s="197"/>
      <c r="CO30" s="197"/>
      <c r="CP30" s="197"/>
      <c r="CQ30" s="197"/>
      <c r="CR30" s="197"/>
      <c r="CS30" s="197"/>
      <c r="CT30" s="197"/>
      <c r="CU30" s="197"/>
      <c r="CV30" s="197"/>
      <c r="CW30" s="242"/>
      <c r="CX30" s="242"/>
      <c r="CY30" s="242"/>
      <c r="CZ30" s="197"/>
      <c r="DA30" s="197"/>
      <c r="DB30" s="197"/>
      <c r="DC30" s="197"/>
      <c r="DD30" s="197"/>
      <c r="DE30" s="198"/>
      <c r="DF30" s="198"/>
      <c r="DG30" s="198"/>
      <c r="DH30" s="198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</row>
    <row r="31" spans="1:124" ht="15" hidden="1" customHeight="1">
      <c r="A31" s="160"/>
      <c r="B31" s="160"/>
      <c r="C31" s="173" t="str">
        <f>IF(MasterSheet!$A$1=1,MasterSheet!C179,MasterSheet!B179)</f>
        <v>Sudske takse</v>
      </c>
      <c r="D31" s="174"/>
      <c r="E31" s="175">
        <f t="shared" si="0"/>
        <v>0</v>
      </c>
      <c r="F31" s="174"/>
      <c r="G31" s="175">
        <f t="shared" si="1"/>
        <v>0</v>
      </c>
      <c r="H31" s="174"/>
      <c r="I31" s="175">
        <f t="shared" si="2"/>
        <v>0</v>
      </c>
      <c r="J31" s="174"/>
      <c r="K31" s="175">
        <f t="shared" si="3"/>
        <v>0</v>
      </c>
      <c r="L31" s="174"/>
      <c r="M31" s="175">
        <f t="shared" si="4"/>
        <v>0</v>
      </c>
      <c r="N31" s="174"/>
      <c r="O31" s="175">
        <f t="shared" si="5"/>
        <v>0</v>
      </c>
      <c r="P31" s="174"/>
      <c r="Q31" s="175">
        <v>0</v>
      </c>
      <c r="R31" s="174">
        <v>0</v>
      </c>
      <c r="S31" s="175">
        <v>0</v>
      </c>
      <c r="T31" s="174">
        <v>0</v>
      </c>
      <c r="U31" s="411">
        <f t="shared" si="6"/>
        <v>0</v>
      </c>
      <c r="V31" s="174">
        <v>0</v>
      </c>
      <c r="W31" s="411">
        <f t="shared" si="7"/>
        <v>0</v>
      </c>
      <c r="X31" s="260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97"/>
      <c r="BL31" s="197"/>
      <c r="BM31" s="197"/>
      <c r="BN31" s="197"/>
      <c r="BO31" s="197"/>
      <c r="BP31" s="197"/>
      <c r="BQ31" s="197"/>
      <c r="BR31" s="197"/>
      <c r="BS31" s="197"/>
      <c r="BT31" s="197"/>
      <c r="BU31" s="197"/>
      <c r="BV31" s="197"/>
      <c r="BW31" s="197"/>
      <c r="BX31" s="197"/>
      <c r="BY31" s="197"/>
      <c r="BZ31" s="197"/>
      <c r="CA31" s="197"/>
      <c r="CB31" s="197"/>
      <c r="CC31" s="197"/>
      <c r="CD31" s="197"/>
      <c r="CE31" s="197"/>
      <c r="CF31" s="197"/>
      <c r="CG31" s="197"/>
      <c r="CH31" s="197"/>
      <c r="CI31" s="197"/>
      <c r="CJ31" s="197"/>
      <c r="CK31" s="197"/>
      <c r="CL31" s="197"/>
      <c r="CM31" s="197"/>
      <c r="CN31" s="197"/>
      <c r="CO31" s="197"/>
      <c r="CP31" s="197"/>
      <c r="CQ31" s="197"/>
      <c r="CR31" s="197"/>
      <c r="CS31" s="197"/>
      <c r="CT31" s="197"/>
      <c r="CU31" s="197"/>
      <c r="CV31" s="197"/>
      <c r="CW31" s="242"/>
      <c r="CX31" s="242"/>
      <c r="CY31" s="242"/>
      <c r="CZ31" s="197"/>
      <c r="DA31" s="197"/>
      <c r="DB31" s="197"/>
      <c r="DC31" s="197"/>
      <c r="DD31" s="197"/>
      <c r="DE31" s="198"/>
      <c r="DF31" s="198"/>
      <c r="DG31" s="198"/>
      <c r="DH31" s="198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  <c r="DT31" s="198"/>
    </row>
    <row r="32" spans="1:124" ht="15" hidden="1" customHeight="1">
      <c r="A32" s="160"/>
      <c r="B32" s="160"/>
      <c r="C32" s="173" t="str">
        <f>IF(MasterSheet!$A$1=1,MasterSheet!C180,MasterSheet!B180)</f>
        <v>Boravišne takse</v>
      </c>
      <c r="D32" s="174">
        <v>1146766.42</v>
      </c>
      <c r="E32" s="175">
        <f t="shared" si="0"/>
        <v>5.3365276187817015E-2</v>
      </c>
      <c r="F32" s="174">
        <v>207672.39</v>
      </c>
      <c r="G32" s="175">
        <f t="shared" si="1"/>
        <v>7.7475243424734198E-3</v>
      </c>
      <c r="H32" s="174">
        <v>466559.11714285717</v>
      </c>
      <c r="I32" s="175">
        <f t="shared" si="2"/>
        <v>1.5120531408570689E-2</v>
      </c>
      <c r="J32" s="174"/>
      <c r="K32" s="175">
        <f t="shared" si="3"/>
        <v>0</v>
      </c>
      <c r="L32" s="174"/>
      <c r="M32" s="175">
        <f t="shared" si="4"/>
        <v>0</v>
      </c>
      <c r="N32" s="174"/>
      <c r="O32" s="175">
        <f t="shared" si="5"/>
        <v>0</v>
      </c>
      <c r="P32" s="174"/>
      <c r="Q32" s="175">
        <v>0</v>
      </c>
      <c r="R32" s="174">
        <v>0</v>
      </c>
      <c r="S32" s="175">
        <v>0</v>
      </c>
      <c r="T32" s="174">
        <v>0</v>
      </c>
      <c r="U32" s="411">
        <f t="shared" si="6"/>
        <v>0</v>
      </c>
      <c r="V32" s="174">
        <v>0</v>
      </c>
      <c r="W32" s="411">
        <f t="shared" si="7"/>
        <v>0</v>
      </c>
      <c r="X32" s="260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97"/>
      <c r="BL32" s="197"/>
      <c r="BM32" s="197"/>
      <c r="BN32" s="197"/>
      <c r="BO32" s="197"/>
      <c r="BP32" s="197"/>
      <c r="BQ32" s="197"/>
      <c r="BR32" s="197"/>
      <c r="BS32" s="197"/>
      <c r="BT32" s="197"/>
      <c r="BU32" s="197"/>
      <c r="BV32" s="197"/>
      <c r="BW32" s="197"/>
      <c r="BX32" s="197"/>
      <c r="BY32" s="197"/>
      <c r="BZ32" s="197"/>
      <c r="CA32" s="197"/>
      <c r="CB32" s="197"/>
      <c r="CC32" s="197"/>
      <c r="CD32" s="197"/>
      <c r="CE32" s="197"/>
      <c r="CF32" s="197"/>
      <c r="CG32" s="197"/>
      <c r="CH32" s="197"/>
      <c r="CI32" s="197"/>
      <c r="CJ32" s="197"/>
      <c r="CK32" s="197"/>
      <c r="CL32" s="197"/>
      <c r="CM32" s="197"/>
      <c r="CN32" s="197"/>
      <c r="CO32" s="197"/>
      <c r="CP32" s="197"/>
      <c r="CQ32" s="197"/>
      <c r="CR32" s="197"/>
      <c r="CS32" s="197"/>
      <c r="CT32" s="197"/>
      <c r="CU32" s="197"/>
      <c r="CV32" s="197"/>
      <c r="CW32" s="242"/>
      <c r="CX32" s="242"/>
      <c r="CY32" s="242"/>
      <c r="CZ32" s="197"/>
      <c r="DA32" s="197"/>
      <c r="DB32" s="197"/>
      <c r="DC32" s="197"/>
      <c r="DD32" s="197"/>
      <c r="DE32" s="198"/>
      <c r="DF32" s="198"/>
      <c r="DG32" s="198"/>
      <c r="DH32" s="198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  <c r="DT32" s="198"/>
    </row>
    <row r="33" spans="1:124" ht="15" hidden="1" customHeight="1">
      <c r="A33" s="160"/>
      <c r="B33" s="160"/>
      <c r="C33" s="173" t="str">
        <f>IF(MasterSheet!$A$1=1,MasterSheet!C181,MasterSheet!B181)</f>
        <v>Lokalne komunalne takse</v>
      </c>
      <c r="D33" s="174">
        <v>10571711.17</v>
      </c>
      <c r="E33" s="175">
        <f t="shared" si="0"/>
        <v>0.49195919633300755</v>
      </c>
      <c r="F33" s="174">
        <v>9309780.0800000001</v>
      </c>
      <c r="G33" s="175">
        <f t="shared" si="1"/>
        <v>0.34731505614624136</v>
      </c>
      <c r="H33" s="174">
        <v>6124816.2204419998</v>
      </c>
      <c r="I33" s="175">
        <f t="shared" si="2"/>
        <v>0.19849676628344567</v>
      </c>
      <c r="J33" s="174">
        <v>3633774.93</v>
      </c>
      <c r="K33" s="175">
        <f t="shared" si="3"/>
        <v>0.12189785072123449</v>
      </c>
      <c r="L33" s="174"/>
      <c r="M33" s="175">
        <f t="shared" si="4"/>
        <v>0</v>
      </c>
      <c r="N33" s="174">
        <v>3619912.75</v>
      </c>
      <c r="O33" s="175">
        <f t="shared" si="5"/>
        <v>0.11193298546691405</v>
      </c>
      <c r="P33" s="174">
        <v>3653549.09</v>
      </c>
      <c r="Q33" s="175">
        <v>0.11602251794220386</v>
      </c>
      <c r="R33" s="174">
        <v>4306483.08</v>
      </c>
      <c r="S33" s="175">
        <v>0.13006593415886439</v>
      </c>
      <c r="T33" s="174">
        <v>3916137.5500000003</v>
      </c>
      <c r="U33" s="411">
        <f t="shared" si="6"/>
        <v>0.11434312096703554</v>
      </c>
      <c r="V33" s="174">
        <v>5032893.1300133904</v>
      </c>
      <c r="W33" s="411">
        <f t="shared" si="7"/>
        <v>0.13881162616910916</v>
      </c>
      <c r="X33" s="260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97"/>
      <c r="BL33" s="197"/>
      <c r="BM33" s="197"/>
      <c r="BN33" s="197"/>
      <c r="BO33" s="197"/>
      <c r="BP33" s="197"/>
      <c r="BQ33" s="197"/>
      <c r="BR33" s="197"/>
      <c r="BS33" s="197"/>
      <c r="BT33" s="197"/>
      <c r="BU33" s="197"/>
      <c r="BV33" s="197"/>
      <c r="BW33" s="197"/>
      <c r="BX33" s="197"/>
      <c r="BY33" s="197"/>
      <c r="BZ33" s="197"/>
      <c r="CA33" s="197"/>
      <c r="CB33" s="197"/>
      <c r="CC33" s="197"/>
      <c r="CD33" s="197"/>
      <c r="CE33" s="197"/>
      <c r="CF33" s="197"/>
      <c r="CG33" s="197"/>
      <c r="CH33" s="197"/>
      <c r="CI33" s="197"/>
      <c r="CJ33" s="197"/>
      <c r="CK33" s="197"/>
      <c r="CL33" s="197"/>
      <c r="CM33" s="197"/>
      <c r="CN33" s="197"/>
      <c r="CO33" s="197"/>
      <c r="CP33" s="197"/>
      <c r="CQ33" s="197"/>
      <c r="CR33" s="197"/>
      <c r="CS33" s="197"/>
      <c r="CT33" s="197"/>
      <c r="CU33" s="197"/>
      <c r="CV33" s="197"/>
      <c r="CW33" s="242"/>
      <c r="CX33" s="242"/>
      <c r="CY33" s="242"/>
      <c r="CZ33" s="197"/>
      <c r="DA33" s="197"/>
      <c r="DB33" s="197"/>
      <c r="DC33" s="197"/>
      <c r="DD33" s="197"/>
      <c r="DE33" s="198"/>
      <c r="DF33" s="198"/>
      <c r="DG33" s="198"/>
      <c r="DH33" s="198"/>
      <c r="DI33" s="198"/>
      <c r="DJ33" s="198"/>
      <c r="DK33" s="198"/>
      <c r="DL33" s="198"/>
      <c r="DM33" s="198"/>
      <c r="DN33" s="198"/>
      <c r="DO33" s="198"/>
      <c r="DP33" s="198"/>
      <c r="DQ33" s="198"/>
      <c r="DR33" s="198"/>
      <c r="DS33" s="198"/>
      <c r="DT33" s="198"/>
    </row>
    <row r="34" spans="1:124" ht="15" hidden="1" customHeight="1">
      <c r="A34" s="160"/>
      <c r="B34" s="160"/>
      <c r="C34" s="173" t="str">
        <f>IF(MasterSheet!$A$1=1,MasterSheet!C182,MasterSheet!B182)</f>
        <v>Ostale takse</v>
      </c>
      <c r="D34" s="174"/>
      <c r="E34" s="175">
        <f t="shared" si="0"/>
        <v>0</v>
      </c>
      <c r="F34" s="174"/>
      <c r="G34" s="175">
        <f t="shared" si="1"/>
        <v>0</v>
      </c>
      <c r="H34" s="174"/>
      <c r="I34" s="175">
        <f t="shared" si="2"/>
        <v>0</v>
      </c>
      <c r="J34" s="174">
        <v>296675.28000000003</v>
      </c>
      <c r="K34" s="175">
        <f t="shared" si="3"/>
        <v>9.9522066420664225E-3</v>
      </c>
      <c r="L34" s="174"/>
      <c r="M34" s="175">
        <f t="shared" si="4"/>
        <v>0</v>
      </c>
      <c r="N34" s="174">
        <v>247735.59</v>
      </c>
      <c r="O34" s="175">
        <f t="shared" si="5"/>
        <v>7.6603460111317251E-3</v>
      </c>
      <c r="P34" s="174">
        <v>247747.05000000002</v>
      </c>
      <c r="Q34" s="175">
        <v>7.8674833280406482E-3</v>
      </c>
      <c r="R34" s="174">
        <v>277107.12</v>
      </c>
      <c r="S34" s="175">
        <v>8.3692878284506202E-3</v>
      </c>
      <c r="T34" s="174">
        <v>373631.71</v>
      </c>
      <c r="U34" s="411">
        <f t="shared" si="6"/>
        <v>1.0909273555432277E-2</v>
      </c>
      <c r="V34" s="174">
        <v>312120</v>
      </c>
      <c r="W34" s="411">
        <f t="shared" si="7"/>
        <v>8.6085445569131485E-3</v>
      </c>
      <c r="X34" s="260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97"/>
      <c r="BL34" s="197"/>
      <c r="BM34" s="197"/>
      <c r="BN34" s="197"/>
      <c r="BO34" s="197"/>
      <c r="BP34" s="197"/>
      <c r="BQ34" s="197"/>
      <c r="BR34" s="197"/>
      <c r="BS34" s="197"/>
      <c r="BT34" s="197"/>
      <c r="BU34" s="197"/>
      <c r="BV34" s="197"/>
      <c r="BW34" s="197"/>
      <c r="BX34" s="197"/>
      <c r="BY34" s="197"/>
      <c r="BZ34" s="197"/>
      <c r="CA34" s="197"/>
      <c r="CB34" s="197"/>
      <c r="CC34" s="197"/>
      <c r="CD34" s="197"/>
      <c r="CE34" s="197"/>
      <c r="CF34" s="197"/>
      <c r="CG34" s="197"/>
      <c r="CH34" s="197"/>
      <c r="CI34" s="197"/>
      <c r="CJ34" s="197"/>
      <c r="CK34" s="197"/>
      <c r="CL34" s="197"/>
      <c r="CM34" s="197"/>
      <c r="CN34" s="197"/>
      <c r="CO34" s="197"/>
      <c r="CP34" s="197"/>
      <c r="CQ34" s="197"/>
      <c r="CR34" s="197"/>
      <c r="CS34" s="197"/>
      <c r="CT34" s="197"/>
      <c r="CU34" s="197"/>
      <c r="CV34" s="197"/>
      <c r="CW34" s="242"/>
      <c r="CX34" s="242"/>
      <c r="CY34" s="242"/>
      <c r="CZ34" s="197"/>
      <c r="DA34" s="197"/>
      <c r="DB34" s="197"/>
      <c r="DC34" s="197"/>
      <c r="DD34" s="197"/>
      <c r="DE34" s="198"/>
      <c r="DF34" s="198"/>
      <c r="DG34" s="198"/>
      <c r="DH34" s="198"/>
      <c r="DI34" s="198"/>
      <c r="DJ34" s="198"/>
      <c r="DK34" s="198"/>
      <c r="DL34" s="198"/>
      <c r="DM34" s="198"/>
      <c r="DN34" s="198"/>
      <c r="DO34" s="198"/>
      <c r="DP34" s="198"/>
      <c r="DQ34" s="198"/>
      <c r="DR34" s="198"/>
      <c r="DS34" s="198"/>
      <c r="DT34" s="198"/>
    </row>
    <row r="35" spans="1:124" ht="15" customHeight="1">
      <c r="A35" s="160"/>
      <c r="B35" s="160"/>
      <c r="C35" s="178" t="str">
        <f>IF(MasterSheet!$A$1=1,MasterSheet!C183,MasterSheet!B183)</f>
        <v>Naknade</v>
      </c>
      <c r="D35" s="179">
        <f>SUM(D36:D44)</f>
        <v>40119518.649999999</v>
      </c>
      <c r="E35" s="181">
        <f t="shared" si="0"/>
        <v>1.8669793219786865</v>
      </c>
      <c r="F35" s="179">
        <f>SUM(F36:F44)</f>
        <v>99847783.489999995</v>
      </c>
      <c r="G35" s="181">
        <f t="shared" si="1"/>
        <v>3.7249686062301808</v>
      </c>
      <c r="H35" s="179">
        <f>SUM(H36:H44)</f>
        <v>127519578.22866684</v>
      </c>
      <c r="I35" s="181">
        <f t="shared" si="2"/>
        <v>4.1327319882248785</v>
      </c>
      <c r="J35" s="179">
        <f>SUM(J36:J44)</f>
        <v>77248621.400000006</v>
      </c>
      <c r="K35" s="181">
        <f t="shared" si="3"/>
        <v>2.5913660315330427</v>
      </c>
      <c r="L35" s="179">
        <v>74570000</v>
      </c>
      <c r="M35" s="181">
        <f t="shared" si="4"/>
        <v>2.4023840206185567</v>
      </c>
      <c r="N35" s="179">
        <f>SUM(N36:N44)</f>
        <v>46874546.219999984</v>
      </c>
      <c r="O35" s="181">
        <f t="shared" si="5"/>
        <v>1.4494293821892388</v>
      </c>
      <c r="P35" s="179">
        <f>SUM(P36:P44)</f>
        <v>61040850.5</v>
      </c>
      <c r="Q35" s="181">
        <v>1.9384201492537314</v>
      </c>
      <c r="R35" s="179">
        <f>SUM(R36:R44)</f>
        <v>54927970.420000002</v>
      </c>
      <c r="S35" s="181">
        <v>1.6589541051041983</v>
      </c>
      <c r="T35" s="179">
        <v>54511713.119999997</v>
      </c>
      <c r="U35" s="411">
        <f t="shared" si="6"/>
        <v>1.591629335747029</v>
      </c>
      <c r="V35" s="179">
        <v>55100000</v>
      </c>
      <c r="W35" s="411">
        <f t="shared" si="7"/>
        <v>1.5197065394268694</v>
      </c>
      <c r="X35" s="260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97"/>
      <c r="BL35" s="197"/>
      <c r="BM35" s="197"/>
      <c r="BN35" s="197"/>
      <c r="BO35" s="197"/>
      <c r="BP35" s="197"/>
      <c r="BQ35" s="197"/>
      <c r="BR35" s="197"/>
      <c r="BS35" s="197"/>
      <c r="BT35" s="197"/>
      <c r="BU35" s="197"/>
      <c r="BV35" s="197"/>
      <c r="BW35" s="197"/>
      <c r="BX35" s="197"/>
      <c r="BY35" s="197"/>
      <c r="BZ35" s="197"/>
      <c r="CA35" s="197"/>
      <c r="CB35" s="197"/>
      <c r="CC35" s="197"/>
      <c r="CD35" s="197"/>
      <c r="CE35" s="197"/>
      <c r="CF35" s="197"/>
      <c r="CG35" s="197"/>
      <c r="CH35" s="197"/>
      <c r="CI35" s="197"/>
      <c r="CJ35" s="197"/>
      <c r="CK35" s="197"/>
      <c r="CL35" s="197"/>
      <c r="CM35" s="197"/>
      <c r="CN35" s="197"/>
      <c r="CO35" s="197"/>
      <c r="CP35" s="197"/>
      <c r="CQ35" s="197"/>
      <c r="CR35" s="197"/>
      <c r="CS35" s="197"/>
      <c r="CT35" s="197"/>
      <c r="CU35" s="197"/>
      <c r="CV35" s="197"/>
      <c r="CW35" s="242"/>
      <c r="CX35" s="242"/>
      <c r="CY35" s="242"/>
      <c r="CZ35" s="197"/>
      <c r="DA35" s="197"/>
      <c r="DB35" s="197"/>
      <c r="DC35" s="197"/>
      <c r="DD35" s="197"/>
      <c r="DE35" s="198"/>
      <c r="DF35" s="198"/>
      <c r="DG35" s="198"/>
      <c r="DH35" s="198"/>
      <c r="DI35" s="198"/>
      <c r="DJ35" s="198"/>
      <c r="DK35" s="198"/>
      <c r="DL35" s="198"/>
      <c r="DM35" s="198"/>
      <c r="DN35" s="198"/>
      <c r="DO35" s="198"/>
      <c r="DP35" s="198"/>
      <c r="DQ35" s="198"/>
      <c r="DR35" s="198"/>
      <c r="DS35" s="198"/>
      <c r="DT35" s="198"/>
    </row>
    <row r="36" spans="1:124" ht="15" hidden="1" customHeight="1">
      <c r="A36" s="160"/>
      <c r="B36" s="160"/>
      <c r="C36" s="173" t="str">
        <f>IF(MasterSheet!$A$1=1,MasterSheet!C184,MasterSheet!B184)</f>
        <v>Naknade za korišćenje dobara od opšteg interesa</v>
      </c>
      <c r="D36" s="174">
        <v>2499957.5699999998</v>
      </c>
      <c r="E36" s="175">
        <f t="shared" si="0"/>
        <v>0.11633661733910373</v>
      </c>
      <c r="F36" s="174">
        <v>3939579.5</v>
      </c>
      <c r="G36" s="175">
        <f t="shared" si="1"/>
        <v>0.14697181495989556</v>
      </c>
      <c r="H36" s="182">
        <v>3794186.827142857</v>
      </c>
      <c r="I36" s="175">
        <f t="shared" si="2"/>
        <v>0.12296431252083409</v>
      </c>
      <c r="J36" s="174"/>
      <c r="K36" s="175">
        <f t="shared" si="3"/>
        <v>0</v>
      </c>
      <c r="L36" s="174"/>
      <c r="M36" s="175">
        <f t="shared" si="4"/>
        <v>0</v>
      </c>
      <c r="N36" s="174">
        <v>0</v>
      </c>
      <c r="O36" s="175">
        <f t="shared" si="5"/>
        <v>0</v>
      </c>
      <c r="P36" s="174"/>
      <c r="Q36" s="175">
        <v>0</v>
      </c>
      <c r="R36" s="174"/>
      <c r="S36" s="175">
        <v>0</v>
      </c>
      <c r="T36" s="174">
        <v>1634866.54</v>
      </c>
      <c r="U36" s="411">
        <f t="shared" si="6"/>
        <v>4.7734723349586852E-2</v>
      </c>
      <c r="V36" s="174"/>
      <c r="W36" s="411">
        <f t="shared" si="7"/>
        <v>0</v>
      </c>
      <c r="X36" s="260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97"/>
      <c r="BL36" s="197"/>
      <c r="BM36" s="197"/>
      <c r="BN36" s="197"/>
      <c r="BO36" s="197"/>
      <c r="BP36" s="197"/>
      <c r="BQ36" s="197"/>
      <c r="BR36" s="197"/>
      <c r="BS36" s="197"/>
      <c r="BT36" s="197"/>
      <c r="BU36" s="197"/>
      <c r="BV36" s="197"/>
      <c r="BW36" s="197"/>
      <c r="BX36" s="197"/>
      <c r="BY36" s="197"/>
      <c r="BZ36" s="197"/>
      <c r="CA36" s="197"/>
      <c r="CB36" s="197"/>
      <c r="CC36" s="197"/>
      <c r="CD36" s="197"/>
      <c r="CE36" s="197"/>
      <c r="CF36" s="197"/>
      <c r="CG36" s="197"/>
      <c r="CH36" s="197"/>
      <c r="CI36" s="197"/>
      <c r="CJ36" s="197"/>
      <c r="CK36" s="197"/>
      <c r="CL36" s="197"/>
      <c r="CM36" s="197"/>
      <c r="CN36" s="197"/>
      <c r="CO36" s="197"/>
      <c r="CP36" s="197"/>
      <c r="CQ36" s="197"/>
      <c r="CR36" s="197"/>
      <c r="CS36" s="197"/>
      <c r="CT36" s="197"/>
      <c r="CU36" s="197"/>
      <c r="CV36" s="197"/>
      <c r="CW36" s="242"/>
      <c r="CX36" s="242"/>
      <c r="CY36" s="242"/>
      <c r="CZ36" s="197"/>
      <c r="DA36" s="197"/>
      <c r="DB36" s="197"/>
      <c r="DC36" s="197"/>
      <c r="DD36" s="197"/>
      <c r="DE36" s="198"/>
      <c r="DF36" s="198"/>
      <c r="DG36" s="198"/>
      <c r="DH36" s="198"/>
      <c r="DI36" s="198"/>
      <c r="DJ36" s="198"/>
      <c r="DK36" s="198"/>
      <c r="DL36" s="198"/>
      <c r="DM36" s="198"/>
      <c r="DN36" s="198"/>
      <c r="DO36" s="198"/>
      <c r="DP36" s="198"/>
      <c r="DQ36" s="198"/>
      <c r="DR36" s="198"/>
      <c r="DS36" s="198"/>
      <c r="DT36" s="198"/>
    </row>
    <row r="37" spans="1:124" ht="15.75" hidden="1" customHeight="1">
      <c r="A37" s="160"/>
      <c r="B37" s="160"/>
      <c r="C37" s="173" t="str">
        <f>IF(MasterSheet!$A$1=1,MasterSheet!C185,MasterSheet!B185)</f>
        <v>Naknade za korišćenje prirodnih dobara</v>
      </c>
      <c r="D37" s="174"/>
      <c r="E37" s="175">
        <f t="shared" si="0"/>
        <v>0</v>
      </c>
      <c r="F37" s="174"/>
      <c r="G37" s="175">
        <f t="shared" si="1"/>
        <v>0</v>
      </c>
      <c r="H37" s="174"/>
      <c r="I37" s="175">
        <f t="shared" si="2"/>
        <v>0</v>
      </c>
      <c r="J37" s="174">
        <v>2033139.12</v>
      </c>
      <c r="K37" s="175">
        <f t="shared" si="3"/>
        <v>6.8203257967125133E-2</v>
      </c>
      <c r="L37" s="174"/>
      <c r="M37" s="175">
        <f t="shared" si="4"/>
        <v>0</v>
      </c>
      <c r="N37" s="174">
        <v>3376410.9499999997</v>
      </c>
      <c r="O37" s="175">
        <f t="shared" si="5"/>
        <v>0.1044035544217687</v>
      </c>
      <c r="P37" s="174">
        <v>4492097.82</v>
      </c>
      <c r="Q37" s="175">
        <v>0.14265156621149572</v>
      </c>
      <c r="R37" s="174">
        <v>9299146.75</v>
      </c>
      <c r="S37" s="175">
        <v>0.28085613862881303</v>
      </c>
      <c r="T37" s="174">
        <v>8205861.5300000003</v>
      </c>
      <c r="U37" s="411">
        <f t="shared" si="6"/>
        <v>0.23959419340710678</v>
      </c>
      <c r="V37" s="174">
        <v>5136014.1321561541</v>
      </c>
      <c r="W37" s="411">
        <f t="shared" si="7"/>
        <v>0.14165579425093511</v>
      </c>
      <c r="X37" s="260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97"/>
      <c r="BL37" s="197"/>
      <c r="BM37" s="197"/>
      <c r="BN37" s="197"/>
      <c r="BO37" s="197"/>
      <c r="BP37" s="197"/>
      <c r="BQ37" s="197"/>
      <c r="BR37" s="197"/>
      <c r="BS37" s="197"/>
      <c r="BT37" s="197"/>
      <c r="BU37" s="197"/>
      <c r="BV37" s="197"/>
      <c r="BW37" s="197"/>
      <c r="BX37" s="197"/>
      <c r="BY37" s="197"/>
      <c r="BZ37" s="197"/>
      <c r="CA37" s="197"/>
      <c r="CB37" s="197"/>
      <c r="CC37" s="197"/>
      <c r="CD37" s="197"/>
      <c r="CE37" s="197"/>
      <c r="CF37" s="197"/>
      <c r="CG37" s="197"/>
      <c r="CH37" s="197"/>
      <c r="CI37" s="197"/>
      <c r="CJ37" s="197"/>
      <c r="CK37" s="197"/>
      <c r="CL37" s="197"/>
      <c r="CM37" s="197"/>
      <c r="CN37" s="197"/>
      <c r="CO37" s="197"/>
      <c r="CP37" s="197"/>
      <c r="CQ37" s="197"/>
      <c r="CR37" s="197"/>
      <c r="CS37" s="197"/>
      <c r="CT37" s="197"/>
      <c r="CU37" s="197"/>
      <c r="CV37" s="197"/>
      <c r="CW37" s="242"/>
      <c r="CX37" s="242"/>
      <c r="CY37" s="242"/>
      <c r="CZ37" s="197"/>
      <c r="DA37" s="197"/>
      <c r="DB37" s="197"/>
      <c r="DC37" s="197"/>
      <c r="DD37" s="197"/>
      <c r="DE37" s="198"/>
      <c r="DF37" s="198"/>
      <c r="DG37" s="198"/>
      <c r="DH37" s="198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</row>
    <row r="38" spans="1:124" ht="15" hidden="1" customHeight="1">
      <c r="A38" s="160"/>
      <c r="B38" s="160"/>
      <c r="C38" s="173" t="str">
        <f>IF(MasterSheet!$A$1=1,MasterSheet!C186,MasterSheet!B186)</f>
        <v>Naknade za komunalno opremanje građevinskog zemljišta</v>
      </c>
      <c r="D38" s="174"/>
      <c r="E38" s="175">
        <f t="shared" si="0"/>
        <v>0</v>
      </c>
      <c r="F38" s="174"/>
      <c r="G38" s="175">
        <f t="shared" si="1"/>
        <v>0</v>
      </c>
      <c r="H38" s="174"/>
      <c r="I38" s="175">
        <f t="shared" si="2"/>
        <v>0</v>
      </c>
      <c r="J38" s="174"/>
      <c r="K38" s="175">
        <f t="shared" si="3"/>
        <v>0</v>
      </c>
      <c r="L38" s="174"/>
      <c r="M38" s="175">
        <f t="shared" si="4"/>
        <v>0</v>
      </c>
      <c r="N38" s="174">
        <v>34650886.039999984</v>
      </c>
      <c r="O38" s="175">
        <f t="shared" si="5"/>
        <v>1.0714559690785399</v>
      </c>
      <c r="P38" s="174">
        <v>49545886.130000003</v>
      </c>
      <c r="Q38" s="175">
        <v>1.5733847611940299</v>
      </c>
      <c r="R38" s="174">
        <v>37024035.200000003</v>
      </c>
      <c r="S38" s="175">
        <v>1.1182130836605255</v>
      </c>
      <c r="T38" s="174">
        <v>38396294.159999996</v>
      </c>
      <c r="U38" s="411">
        <f t="shared" si="6"/>
        <v>1.121092416128938</v>
      </c>
      <c r="V38" s="174">
        <v>33660000</v>
      </c>
      <c r="W38" s="411">
        <f t="shared" si="7"/>
        <v>0.92837245221612386</v>
      </c>
      <c r="X38" s="260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97"/>
      <c r="BL38" s="197"/>
      <c r="BM38" s="197"/>
      <c r="BN38" s="197"/>
      <c r="BO38" s="197"/>
      <c r="BP38" s="197"/>
      <c r="BQ38" s="197"/>
      <c r="BR38" s="197"/>
      <c r="BS38" s="197"/>
      <c r="BT38" s="197"/>
      <c r="BU38" s="197"/>
      <c r="BV38" s="197"/>
      <c r="BW38" s="197"/>
      <c r="BX38" s="197"/>
      <c r="BY38" s="197"/>
      <c r="BZ38" s="197"/>
      <c r="CA38" s="197"/>
      <c r="CB38" s="197"/>
      <c r="CC38" s="197"/>
      <c r="CD38" s="197"/>
      <c r="CE38" s="197"/>
      <c r="CF38" s="197"/>
      <c r="CG38" s="197"/>
      <c r="CH38" s="197"/>
      <c r="CI38" s="197"/>
      <c r="CJ38" s="197"/>
      <c r="CK38" s="197"/>
      <c r="CL38" s="197"/>
      <c r="CM38" s="197"/>
      <c r="CN38" s="197"/>
      <c r="CO38" s="197"/>
      <c r="CP38" s="197"/>
      <c r="CQ38" s="197"/>
      <c r="CR38" s="197"/>
      <c r="CS38" s="197"/>
      <c r="CT38" s="197"/>
      <c r="CU38" s="197"/>
      <c r="CV38" s="197"/>
      <c r="CW38" s="242"/>
      <c r="CX38" s="242"/>
      <c r="CY38" s="242"/>
      <c r="CZ38" s="197"/>
      <c r="DA38" s="197"/>
      <c r="DB38" s="197"/>
      <c r="DC38" s="197"/>
      <c r="DD38" s="197"/>
      <c r="DE38" s="198"/>
      <c r="DF38" s="198"/>
      <c r="DG38" s="198"/>
      <c r="DH38" s="198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  <c r="DS38" s="198"/>
      <c r="DT38" s="198"/>
    </row>
    <row r="39" spans="1:124" ht="15" hidden="1" customHeight="1">
      <c r="A39" s="160"/>
      <c r="B39" s="160"/>
      <c r="C39" s="173" t="str">
        <f>IF(MasterSheet!$A$1=1,MasterSheet!C187,MasterSheet!B187)</f>
        <v>Naknade za korišćenje građevinskog zemljišta</v>
      </c>
      <c r="D39" s="174">
        <v>7951809.7999999989</v>
      </c>
      <c r="E39" s="175">
        <f t="shared" si="0"/>
        <v>0.37004094187723946</v>
      </c>
      <c r="F39" s="174">
        <v>15654354.48</v>
      </c>
      <c r="G39" s="175">
        <f t="shared" si="1"/>
        <v>0.5840087476217124</v>
      </c>
      <c r="H39" s="174">
        <v>29004800</v>
      </c>
      <c r="I39" s="175">
        <f t="shared" si="2"/>
        <v>0.9400051853772361</v>
      </c>
      <c r="J39" s="174">
        <v>66702761.950000003</v>
      </c>
      <c r="K39" s="175">
        <f t="shared" si="3"/>
        <v>2.2375968450184502</v>
      </c>
      <c r="L39" s="174"/>
      <c r="M39" s="175">
        <f t="shared" si="4"/>
        <v>0</v>
      </c>
      <c r="N39" s="174"/>
      <c r="O39" s="175">
        <f t="shared" si="5"/>
        <v>0</v>
      </c>
      <c r="P39" s="174"/>
      <c r="Q39" s="175">
        <v>0</v>
      </c>
      <c r="R39" s="174">
        <v>0</v>
      </c>
      <c r="S39" s="175">
        <v>0</v>
      </c>
      <c r="T39" s="174"/>
      <c r="U39" s="411">
        <f t="shared" si="6"/>
        <v>0</v>
      </c>
      <c r="V39" s="174">
        <v>0</v>
      </c>
      <c r="W39" s="411">
        <f t="shared" si="7"/>
        <v>0</v>
      </c>
      <c r="X39" s="266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97"/>
      <c r="BL39" s="197"/>
      <c r="BM39" s="197"/>
      <c r="BN39" s="197"/>
      <c r="BO39" s="197"/>
      <c r="BP39" s="197"/>
      <c r="BQ39" s="197"/>
      <c r="BR39" s="197"/>
      <c r="BS39" s="197"/>
      <c r="BT39" s="197"/>
      <c r="BU39" s="197"/>
      <c r="BV39" s="197"/>
      <c r="BW39" s="197"/>
      <c r="BX39" s="197"/>
      <c r="BY39" s="197"/>
      <c r="BZ39" s="197"/>
      <c r="CA39" s="197"/>
      <c r="CB39" s="197"/>
      <c r="CC39" s="197"/>
      <c r="CD39" s="197"/>
      <c r="CE39" s="197"/>
      <c r="CF39" s="197"/>
      <c r="CG39" s="197"/>
      <c r="CH39" s="197"/>
      <c r="CI39" s="197"/>
      <c r="CJ39" s="197"/>
      <c r="CK39" s="197"/>
      <c r="CL39" s="197"/>
      <c r="CM39" s="197"/>
      <c r="CN39" s="197"/>
      <c r="CO39" s="197"/>
      <c r="CP39" s="197"/>
      <c r="CQ39" s="197"/>
      <c r="CR39" s="197"/>
      <c r="CS39" s="197"/>
      <c r="CT39" s="197"/>
      <c r="CU39" s="197"/>
      <c r="CV39" s="197"/>
      <c r="CW39" s="243"/>
      <c r="CX39" s="243"/>
      <c r="CY39" s="242"/>
      <c r="CZ39" s="197"/>
      <c r="DA39" s="197"/>
      <c r="DB39" s="197"/>
      <c r="DC39" s="197"/>
      <c r="DD39" s="197"/>
      <c r="DE39" s="198"/>
      <c r="DF39" s="198"/>
      <c r="DG39" s="198"/>
      <c r="DH39" s="198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</row>
    <row r="40" spans="1:124" ht="15" hidden="1" customHeight="1">
      <c r="A40" s="160"/>
      <c r="B40" s="160"/>
      <c r="C40" s="173" t="str">
        <f>IF(MasterSheet!$A$1=1,MasterSheet!C188,MasterSheet!B188)</f>
        <v>Ekološke naknade</v>
      </c>
      <c r="D40" s="174"/>
      <c r="E40" s="175">
        <f t="shared" si="0"/>
        <v>0</v>
      </c>
      <c r="F40" s="174"/>
      <c r="G40" s="175">
        <f t="shared" si="1"/>
        <v>0</v>
      </c>
      <c r="H40" s="174"/>
      <c r="I40" s="175">
        <f t="shared" si="2"/>
        <v>0</v>
      </c>
      <c r="J40" s="174"/>
      <c r="K40" s="175">
        <f t="shared" si="3"/>
        <v>0</v>
      </c>
      <c r="L40" s="174"/>
      <c r="M40" s="175">
        <f t="shared" si="4"/>
        <v>0</v>
      </c>
      <c r="N40" s="174"/>
      <c r="O40" s="175">
        <f t="shared" si="5"/>
        <v>0</v>
      </c>
      <c r="P40" s="174"/>
      <c r="Q40" s="175">
        <v>0</v>
      </c>
      <c r="R40" s="174">
        <v>0</v>
      </c>
      <c r="S40" s="175">
        <v>0</v>
      </c>
      <c r="T40" s="174">
        <v>1738569.8299999998</v>
      </c>
      <c r="U40" s="411">
        <f t="shared" si="6"/>
        <v>5.0762645040731115E-2</v>
      </c>
      <c r="V40" s="174">
        <v>0</v>
      </c>
      <c r="W40" s="411">
        <f t="shared" si="7"/>
        <v>0</v>
      </c>
      <c r="X40" s="260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97"/>
      <c r="BL40" s="197"/>
      <c r="BM40" s="197"/>
      <c r="BN40" s="197"/>
      <c r="BO40" s="197"/>
      <c r="BP40" s="197"/>
      <c r="BQ40" s="197"/>
      <c r="BR40" s="197"/>
      <c r="BS40" s="197"/>
      <c r="BT40" s="197"/>
      <c r="BU40" s="197"/>
      <c r="BV40" s="197"/>
      <c r="BW40" s="197"/>
      <c r="BX40" s="197"/>
      <c r="BY40" s="197"/>
      <c r="BZ40" s="197"/>
      <c r="CA40" s="197"/>
      <c r="CB40" s="197"/>
      <c r="CC40" s="197"/>
      <c r="CD40" s="197"/>
      <c r="CE40" s="197"/>
      <c r="CF40" s="197"/>
      <c r="CG40" s="197"/>
      <c r="CH40" s="197"/>
      <c r="CI40" s="197"/>
      <c r="CJ40" s="197"/>
      <c r="CK40" s="197"/>
      <c r="CL40" s="197"/>
      <c r="CM40" s="197"/>
      <c r="CN40" s="197"/>
      <c r="CO40" s="197"/>
      <c r="CP40" s="197"/>
      <c r="CQ40" s="197"/>
      <c r="CR40" s="197"/>
      <c r="CS40" s="197"/>
      <c r="CT40" s="197"/>
      <c r="CU40" s="197"/>
      <c r="CV40" s="197"/>
      <c r="CW40" s="197"/>
      <c r="CX40" s="197"/>
      <c r="CY40" s="197"/>
      <c r="CZ40" s="197"/>
      <c r="DA40" s="197"/>
      <c r="DB40" s="197"/>
      <c r="DC40" s="197"/>
      <c r="DD40" s="197"/>
      <c r="DE40" s="198"/>
      <c r="DF40" s="198"/>
      <c r="DG40" s="198"/>
      <c r="DH40" s="198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  <c r="DS40" s="198"/>
      <c r="DT40" s="198"/>
    </row>
    <row r="41" spans="1:124" ht="15" hidden="1" customHeight="1">
      <c r="A41" s="160"/>
      <c r="B41" s="160"/>
      <c r="C41" s="173" t="str">
        <f>IF(MasterSheet!$A$1=1,MasterSheet!C189,MasterSheet!B189)</f>
        <v>Naknade za priređivanje igara na sreću</v>
      </c>
      <c r="D41" s="174"/>
      <c r="E41" s="175">
        <f t="shared" si="0"/>
        <v>0</v>
      </c>
      <c r="F41" s="174"/>
      <c r="G41" s="175">
        <f t="shared" si="1"/>
        <v>0</v>
      </c>
      <c r="H41" s="174"/>
      <c r="I41" s="175">
        <f t="shared" si="2"/>
        <v>0</v>
      </c>
      <c r="J41" s="174"/>
      <c r="K41" s="175">
        <f t="shared" si="3"/>
        <v>0</v>
      </c>
      <c r="L41" s="174"/>
      <c r="M41" s="175">
        <f t="shared" si="4"/>
        <v>0</v>
      </c>
      <c r="N41" s="174"/>
      <c r="O41" s="175">
        <f t="shared" si="5"/>
        <v>0</v>
      </c>
      <c r="P41" s="174"/>
      <c r="Q41" s="175">
        <v>0</v>
      </c>
      <c r="R41" s="174">
        <v>0</v>
      </c>
      <c r="S41" s="175">
        <v>0</v>
      </c>
      <c r="T41" s="174">
        <v>0</v>
      </c>
      <c r="U41" s="411">
        <f t="shared" si="6"/>
        <v>0</v>
      </c>
      <c r="V41" s="174">
        <v>0</v>
      </c>
      <c r="W41" s="411">
        <f t="shared" si="7"/>
        <v>0</v>
      </c>
      <c r="X41" s="260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97"/>
      <c r="BL41" s="197"/>
      <c r="BM41" s="197"/>
      <c r="BN41" s="197"/>
      <c r="BO41" s="197"/>
      <c r="BP41" s="197"/>
      <c r="BQ41" s="197"/>
      <c r="BR41" s="197"/>
      <c r="BS41" s="197"/>
      <c r="BT41" s="197"/>
      <c r="BU41" s="197"/>
      <c r="BV41" s="197"/>
      <c r="BW41" s="197"/>
      <c r="BX41" s="197"/>
      <c r="BY41" s="197"/>
      <c r="BZ41" s="197"/>
      <c r="CA41" s="197"/>
      <c r="CB41" s="197"/>
      <c r="CC41" s="197"/>
      <c r="CD41" s="197"/>
      <c r="CE41" s="197"/>
      <c r="CF41" s="197"/>
      <c r="CG41" s="197"/>
      <c r="CH41" s="197"/>
      <c r="CI41" s="197"/>
      <c r="CJ41" s="197"/>
      <c r="CK41" s="197"/>
      <c r="CL41" s="197"/>
      <c r="CM41" s="197"/>
      <c r="CN41" s="197"/>
      <c r="CO41" s="197"/>
      <c r="CP41" s="197"/>
      <c r="CQ41" s="197"/>
      <c r="CR41" s="197"/>
      <c r="CS41" s="197"/>
      <c r="CT41" s="197"/>
      <c r="CU41" s="197"/>
      <c r="CV41" s="197"/>
      <c r="CW41" s="197"/>
      <c r="CX41" s="197"/>
      <c r="CY41" s="197"/>
      <c r="CZ41" s="197"/>
      <c r="DA41" s="197"/>
      <c r="DB41" s="197"/>
      <c r="DC41" s="197"/>
      <c r="DD41" s="197"/>
      <c r="DE41" s="198"/>
      <c r="DF41" s="198"/>
      <c r="DG41" s="198"/>
      <c r="DH41" s="198"/>
      <c r="DI41" s="198"/>
      <c r="DJ41" s="198"/>
      <c r="DK41" s="198"/>
      <c r="DL41" s="198"/>
      <c r="DM41" s="198"/>
      <c r="DN41" s="198"/>
      <c r="DO41" s="198"/>
      <c r="DP41" s="198"/>
      <c r="DQ41" s="198"/>
      <c r="DR41" s="198"/>
      <c r="DS41" s="198"/>
      <c r="DT41" s="198"/>
    </row>
    <row r="42" spans="1:124" ht="15" hidden="1" customHeight="1">
      <c r="A42" s="160"/>
      <c r="B42" s="160"/>
      <c r="C42" s="173" t="str">
        <f>IF(MasterSheet!$A$1=1,MasterSheet!C190,MasterSheet!B190)</f>
        <v>Naknade za lokalne puteve</v>
      </c>
      <c r="D42" s="174">
        <v>3161456.88</v>
      </c>
      <c r="E42" s="175">
        <f t="shared" si="0"/>
        <v>0.14711977662990366</v>
      </c>
      <c r="F42" s="174">
        <v>4842365.18</v>
      </c>
      <c r="G42" s="175">
        <f t="shared" si="1"/>
        <v>0.18065156426039916</v>
      </c>
      <c r="H42" s="174">
        <v>6135762.9146752004</v>
      </c>
      <c r="I42" s="175">
        <f t="shared" si="2"/>
        <v>0.19885153340274825</v>
      </c>
      <c r="J42" s="182">
        <v>6749085.1299999999</v>
      </c>
      <c r="K42" s="175">
        <f t="shared" si="3"/>
        <v>0.22640339248574301</v>
      </c>
      <c r="L42" s="174"/>
      <c r="M42" s="175">
        <f t="shared" si="4"/>
        <v>0</v>
      </c>
      <c r="N42" s="174">
        <v>2924398.53</v>
      </c>
      <c r="O42" s="175">
        <f t="shared" si="5"/>
        <v>9.0426670686456392E-2</v>
      </c>
      <c r="P42" s="174">
        <v>2629995.87</v>
      </c>
      <c r="Q42" s="175">
        <v>8.3518446173388369E-2</v>
      </c>
      <c r="R42" s="174">
        <v>2857504.52</v>
      </c>
      <c r="S42" s="175">
        <v>8.6303368166717007E-2</v>
      </c>
      <c r="T42" s="174"/>
      <c r="U42" s="411">
        <f t="shared" si="6"/>
        <v>0</v>
      </c>
      <c r="V42" s="174">
        <v>4067962.9071326288</v>
      </c>
      <c r="W42" s="411">
        <f t="shared" si="7"/>
        <v>0.11219800058285652</v>
      </c>
      <c r="X42" s="260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97"/>
      <c r="BL42" s="197"/>
      <c r="BM42" s="197"/>
      <c r="BN42" s="197"/>
      <c r="BO42" s="197"/>
      <c r="BP42" s="197"/>
      <c r="BQ42" s="197"/>
      <c r="BR42" s="197"/>
      <c r="BS42" s="197"/>
      <c r="BT42" s="197"/>
      <c r="BU42" s="197"/>
      <c r="BV42" s="197"/>
      <c r="BW42" s="197"/>
      <c r="BX42" s="197"/>
      <c r="BY42" s="197"/>
      <c r="BZ42" s="197"/>
      <c r="CA42" s="197"/>
      <c r="CB42" s="197"/>
      <c r="CC42" s="197"/>
      <c r="CD42" s="197"/>
      <c r="CE42" s="197"/>
      <c r="CF42" s="197"/>
      <c r="CG42" s="197"/>
      <c r="CH42" s="197"/>
      <c r="CI42" s="197"/>
      <c r="CJ42" s="197"/>
      <c r="CK42" s="197"/>
      <c r="CL42" s="197"/>
      <c r="CM42" s="197"/>
      <c r="CN42" s="197"/>
      <c r="CO42" s="197"/>
      <c r="CP42" s="197"/>
      <c r="CQ42" s="197"/>
      <c r="CR42" s="197"/>
      <c r="CS42" s="197"/>
      <c r="CT42" s="197"/>
      <c r="CU42" s="197"/>
      <c r="CV42" s="197"/>
      <c r="CW42" s="244"/>
      <c r="CX42" s="244"/>
      <c r="CY42" s="244"/>
      <c r="CZ42" s="244"/>
      <c r="DA42" s="244"/>
      <c r="DB42" s="245"/>
      <c r="DC42" s="197"/>
      <c r="DD42" s="197"/>
      <c r="DE42" s="198"/>
      <c r="DF42" s="198"/>
      <c r="DG42" s="198"/>
      <c r="DH42" s="198"/>
      <c r="DI42" s="198"/>
      <c r="DJ42" s="198"/>
      <c r="DK42" s="198"/>
      <c r="DL42" s="198"/>
      <c r="DM42" s="198"/>
      <c r="DN42" s="198"/>
      <c r="DO42" s="198"/>
      <c r="DP42" s="198"/>
      <c r="DQ42" s="198"/>
      <c r="DR42" s="198"/>
      <c r="DS42" s="198"/>
      <c r="DT42" s="198"/>
    </row>
    <row r="43" spans="1:124" ht="15" hidden="1" customHeight="1">
      <c r="A43" s="160"/>
      <c r="B43" s="160"/>
      <c r="C43" s="173" t="str">
        <f>IF(MasterSheet!$A$1=1,MasterSheet!C191,MasterSheet!B191)</f>
        <v>Naknada za puteve</v>
      </c>
      <c r="D43" s="174"/>
      <c r="E43" s="175">
        <f t="shared" si="0"/>
        <v>0</v>
      </c>
      <c r="F43" s="174"/>
      <c r="G43" s="175">
        <f t="shared" si="1"/>
        <v>0</v>
      </c>
      <c r="H43" s="174"/>
      <c r="I43" s="175">
        <f t="shared" si="2"/>
        <v>0</v>
      </c>
      <c r="J43" s="174"/>
      <c r="K43" s="175">
        <f t="shared" si="3"/>
        <v>0</v>
      </c>
      <c r="L43" s="174"/>
      <c r="M43" s="175">
        <f t="shared" si="4"/>
        <v>0</v>
      </c>
      <c r="N43" s="174"/>
      <c r="O43" s="175">
        <f t="shared" si="5"/>
        <v>0</v>
      </c>
      <c r="P43" s="174"/>
      <c r="Q43" s="175">
        <v>0</v>
      </c>
      <c r="R43" s="174">
        <v>0</v>
      </c>
      <c r="S43" s="175">
        <v>0</v>
      </c>
      <c r="T43" s="174">
        <v>4536121.0600000005</v>
      </c>
      <c r="U43" s="411">
        <f t="shared" si="6"/>
        <v>0.1324453578206663</v>
      </c>
      <c r="V43" s="174">
        <v>0</v>
      </c>
      <c r="W43" s="411">
        <f t="shared" si="7"/>
        <v>0</v>
      </c>
      <c r="X43" s="260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97"/>
      <c r="BL43" s="197"/>
      <c r="BM43" s="197"/>
      <c r="BN43" s="197"/>
      <c r="BO43" s="197"/>
      <c r="BP43" s="197"/>
      <c r="BQ43" s="197"/>
      <c r="BR43" s="197"/>
      <c r="BS43" s="197"/>
      <c r="BT43" s="197"/>
      <c r="BU43" s="197"/>
      <c r="BV43" s="197"/>
      <c r="BW43" s="197"/>
      <c r="BX43" s="197"/>
      <c r="BY43" s="197"/>
      <c r="BZ43" s="197"/>
      <c r="CA43" s="197"/>
      <c r="CB43" s="197"/>
      <c r="CC43" s="197"/>
      <c r="CD43" s="197"/>
      <c r="CE43" s="197"/>
      <c r="CF43" s="197"/>
      <c r="CG43" s="197"/>
      <c r="CH43" s="197"/>
      <c r="CI43" s="197"/>
      <c r="CJ43" s="197"/>
      <c r="CK43" s="197"/>
      <c r="CL43" s="197"/>
      <c r="CM43" s="197"/>
      <c r="CN43" s="197"/>
      <c r="CO43" s="197"/>
      <c r="CP43" s="197"/>
      <c r="CQ43" s="197"/>
      <c r="CR43" s="197"/>
      <c r="CS43" s="197"/>
      <c r="CT43" s="197"/>
      <c r="CU43" s="197"/>
      <c r="CV43" s="197"/>
      <c r="CW43" s="244"/>
      <c r="CX43" s="244"/>
      <c r="CY43" s="246"/>
      <c r="CZ43" s="246"/>
      <c r="DA43" s="247"/>
      <c r="DB43" s="245"/>
      <c r="DC43" s="197"/>
      <c r="DD43" s="197"/>
      <c r="DE43" s="198"/>
      <c r="DF43" s="198"/>
      <c r="DG43" s="198"/>
      <c r="DH43" s="198"/>
      <c r="DI43" s="198"/>
      <c r="DJ43" s="198"/>
      <c r="DK43" s="198"/>
      <c r="DL43" s="198"/>
      <c r="DM43" s="198"/>
      <c r="DN43" s="198"/>
      <c r="DO43" s="198"/>
      <c r="DP43" s="198"/>
      <c r="DQ43" s="198"/>
      <c r="DR43" s="198"/>
      <c r="DS43" s="198"/>
      <c r="DT43" s="198"/>
    </row>
    <row r="44" spans="1:124" ht="15" hidden="1" customHeight="1">
      <c r="A44" s="160"/>
      <c r="B44" s="160"/>
      <c r="C44" s="173" t="str">
        <f>IF(MasterSheet!$A$1=1,MasterSheet!C192,MasterSheet!B192)</f>
        <v>Ostale naknade</v>
      </c>
      <c r="D44" s="174">
        <v>26506294.399999999</v>
      </c>
      <c r="E44" s="175">
        <f t="shared" si="0"/>
        <v>1.2334819861324398</v>
      </c>
      <c r="F44" s="174">
        <v>75411484.329999998</v>
      </c>
      <c r="G44" s="175">
        <f t="shared" si="1"/>
        <v>2.8133364793881741</v>
      </c>
      <c r="H44" s="174">
        <v>88584828.486848786</v>
      </c>
      <c r="I44" s="175">
        <f t="shared" si="2"/>
        <v>2.8709109569240594</v>
      </c>
      <c r="J44" s="174">
        <v>1763635.2</v>
      </c>
      <c r="K44" s="175">
        <f t="shared" si="3"/>
        <v>5.9162536061724245E-2</v>
      </c>
      <c r="L44" s="174"/>
      <c r="M44" s="175">
        <f t="shared" si="4"/>
        <v>0</v>
      </c>
      <c r="N44" s="174">
        <v>5922850.6999999993</v>
      </c>
      <c r="O44" s="175">
        <f t="shared" si="5"/>
        <v>0.1831431880024737</v>
      </c>
      <c r="P44" s="174">
        <v>4372870.68</v>
      </c>
      <c r="Q44" s="175">
        <v>0.13886537567481741</v>
      </c>
      <c r="R44" s="174">
        <v>5747283.9499999993</v>
      </c>
      <c r="S44" s="175">
        <v>0.17358151464814253</v>
      </c>
      <c r="T44" s="174">
        <v>4536121.0600000005</v>
      </c>
      <c r="U44" s="411">
        <f t="shared" si="6"/>
        <v>0.1324453578206663</v>
      </c>
      <c r="V44" s="174">
        <v>3761911.0038222536</v>
      </c>
      <c r="W44" s="411">
        <f t="shared" si="7"/>
        <v>0.1037568194782319</v>
      </c>
      <c r="X44" s="266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97"/>
      <c r="BL44" s="197"/>
      <c r="BM44" s="197"/>
      <c r="BN44" s="197"/>
      <c r="BO44" s="197"/>
      <c r="BP44" s="197"/>
      <c r="BQ44" s="197"/>
      <c r="BR44" s="197"/>
      <c r="BS44" s="197"/>
      <c r="BT44" s="197"/>
      <c r="BU44" s="197"/>
      <c r="BV44" s="197"/>
      <c r="BW44" s="197"/>
      <c r="BX44" s="197"/>
      <c r="BY44" s="197"/>
      <c r="BZ44" s="197"/>
      <c r="CA44" s="197"/>
      <c r="CB44" s="197"/>
      <c r="CC44" s="197"/>
      <c r="CD44" s="197"/>
      <c r="CE44" s="197"/>
      <c r="CF44" s="197"/>
      <c r="CG44" s="197"/>
      <c r="CH44" s="197"/>
      <c r="CI44" s="197"/>
      <c r="CJ44" s="197"/>
      <c r="CK44" s="197"/>
      <c r="CL44" s="197"/>
      <c r="CM44" s="197"/>
      <c r="CN44" s="197"/>
      <c r="CO44" s="197"/>
      <c r="CP44" s="197"/>
      <c r="CQ44" s="197"/>
      <c r="CR44" s="197"/>
      <c r="CS44" s="197"/>
      <c r="CT44" s="197"/>
      <c r="CU44" s="197"/>
      <c r="CV44" s="197"/>
      <c r="CW44" s="197"/>
      <c r="CX44" s="197"/>
      <c r="CY44" s="248"/>
      <c r="CZ44" s="248"/>
      <c r="DA44" s="248"/>
      <c r="DB44" s="245"/>
      <c r="DC44" s="197"/>
      <c r="DD44" s="197"/>
      <c r="DE44" s="198"/>
      <c r="DF44" s="198"/>
      <c r="DG44" s="198"/>
      <c r="DH44" s="198"/>
      <c r="DI44" s="198"/>
      <c r="DJ44" s="198"/>
      <c r="DK44" s="198"/>
      <c r="DL44" s="198"/>
      <c r="DM44" s="198"/>
      <c r="DN44" s="198"/>
      <c r="DO44" s="198"/>
      <c r="DP44" s="198"/>
      <c r="DQ44" s="198"/>
      <c r="DR44" s="198"/>
      <c r="DS44" s="198"/>
      <c r="DT44" s="198"/>
    </row>
    <row r="45" spans="1:124" ht="15" customHeight="1">
      <c r="A45" s="160"/>
      <c r="B45" s="160"/>
      <c r="C45" s="178" t="str">
        <f>IF(MasterSheet!$A$1=1,MasterSheet!C193,MasterSheet!B193)</f>
        <v>Ostali prihodi</v>
      </c>
      <c r="D45" s="179">
        <f>SUM(D46:D49)</f>
        <v>7447067.6299999999</v>
      </c>
      <c r="E45" s="181">
        <f t="shared" si="0"/>
        <v>0.34655254455768064</v>
      </c>
      <c r="F45" s="179">
        <f>SUM(F46:F49)</f>
        <v>12464344.530000001</v>
      </c>
      <c r="G45" s="181">
        <f t="shared" si="1"/>
        <v>0.46500072859541131</v>
      </c>
      <c r="H45" s="179">
        <f>SUM(H46:H49)</f>
        <v>21801086.859999999</v>
      </c>
      <c r="I45" s="181">
        <f t="shared" si="2"/>
        <v>0.70654287205081667</v>
      </c>
      <c r="J45" s="179">
        <f>SUM(J46:J49)</f>
        <v>16720160.26</v>
      </c>
      <c r="K45" s="181">
        <f t="shared" si="3"/>
        <v>0.56089098490439449</v>
      </c>
      <c r="L45" s="179">
        <v>12230000</v>
      </c>
      <c r="M45" s="181">
        <f t="shared" si="4"/>
        <v>0.39400773195876293</v>
      </c>
      <c r="N45" s="179">
        <f>SUM(N46:N49)</f>
        <v>12633856.32</v>
      </c>
      <c r="O45" s="181">
        <f t="shared" si="5"/>
        <v>0.39065727643784787</v>
      </c>
      <c r="P45" s="179">
        <f>SUM(P46:P49)</f>
        <v>13803716.02</v>
      </c>
      <c r="Q45" s="181">
        <v>0.43835236646554465</v>
      </c>
      <c r="R45" s="179">
        <f>SUM(R46:R49)</f>
        <v>16633041.550000001</v>
      </c>
      <c r="S45" s="181">
        <v>0.50235703865901549</v>
      </c>
      <c r="T45" s="179">
        <v>15100005.68</v>
      </c>
      <c r="U45" s="411">
        <f t="shared" si="6"/>
        <v>0.44088895091827496</v>
      </c>
      <c r="V45" s="179">
        <v>15150000</v>
      </c>
      <c r="W45" s="411">
        <f t="shared" si="7"/>
        <v>0.41785034614005567</v>
      </c>
      <c r="X45" s="266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97"/>
      <c r="BL45" s="197"/>
      <c r="BM45" s="197"/>
      <c r="BN45" s="197"/>
      <c r="BO45" s="197"/>
      <c r="BP45" s="197"/>
      <c r="BQ45" s="197"/>
      <c r="BR45" s="197"/>
      <c r="BS45" s="197"/>
      <c r="BT45" s="197"/>
      <c r="BU45" s="197"/>
      <c r="BV45" s="197"/>
      <c r="BW45" s="197"/>
      <c r="BX45" s="197"/>
      <c r="BY45" s="197"/>
      <c r="BZ45" s="197"/>
      <c r="CA45" s="197"/>
      <c r="CB45" s="197"/>
      <c r="CC45" s="197"/>
      <c r="CD45" s="197"/>
      <c r="CE45" s="197"/>
      <c r="CF45" s="197"/>
      <c r="CG45" s="197"/>
      <c r="CH45" s="197"/>
      <c r="CI45" s="197"/>
      <c r="CJ45" s="197"/>
      <c r="CK45" s="197"/>
      <c r="CL45" s="197"/>
      <c r="CM45" s="197"/>
      <c r="CN45" s="197"/>
      <c r="CO45" s="197"/>
      <c r="CP45" s="197"/>
      <c r="CQ45" s="197"/>
      <c r="CR45" s="197"/>
      <c r="CS45" s="197"/>
      <c r="CT45" s="197"/>
      <c r="CU45" s="197"/>
      <c r="CV45" s="197"/>
      <c r="CW45" s="197"/>
      <c r="CX45" s="197"/>
      <c r="CY45" s="248"/>
      <c r="CZ45" s="248"/>
      <c r="DA45" s="248"/>
      <c r="DB45" s="245"/>
      <c r="DC45" s="197"/>
      <c r="DD45" s="197"/>
      <c r="DE45" s="198"/>
      <c r="DF45" s="198"/>
      <c r="DG45" s="198"/>
      <c r="DH45" s="198"/>
      <c r="DI45" s="198"/>
      <c r="DJ45" s="198"/>
      <c r="DK45" s="198"/>
      <c r="DL45" s="198"/>
      <c r="DM45" s="198"/>
      <c r="DN45" s="198"/>
      <c r="DO45" s="198"/>
      <c r="DP45" s="198"/>
      <c r="DQ45" s="198"/>
      <c r="DR45" s="198"/>
      <c r="DS45" s="198"/>
      <c r="DT45" s="198"/>
    </row>
    <row r="46" spans="1:124" ht="15" hidden="1" customHeight="1">
      <c r="A46" s="160"/>
      <c r="B46" s="160"/>
      <c r="C46" s="173" t="str">
        <f>IF(MasterSheet!$A$1=1,MasterSheet!C194,MasterSheet!B194)</f>
        <v>Prihodi od kapitala</v>
      </c>
      <c r="D46" s="174"/>
      <c r="E46" s="175">
        <f t="shared" si="0"/>
        <v>0</v>
      </c>
      <c r="F46" s="174"/>
      <c r="G46" s="175">
        <f t="shared" si="1"/>
        <v>0</v>
      </c>
      <c r="H46" s="174"/>
      <c r="I46" s="175">
        <f t="shared" si="2"/>
        <v>0</v>
      </c>
      <c r="J46" s="174"/>
      <c r="K46" s="175">
        <f t="shared" si="3"/>
        <v>0</v>
      </c>
      <c r="L46" s="174"/>
      <c r="M46" s="175">
        <f t="shared" si="4"/>
        <v>0</v>
      </c>
      <c r="N46" s="174">
        <v>227956.88</v>
      </c>
      <c r="O46" s="175">
        <f t="shared" si="5"/>
        <v>7.0487594310451457E-3</v>
      </c>
      <c r="P46" s="174">
        <v>284541.62999999995</v>
      </c>
      <c r="Q46" s="175">
        <v>9.0359361702127654E-3</v>
      </c>
      <c r="R46" s="174">
        <v>1798608.69</v>
      </c>
      <c r="S46" s="175">
        <v>5.4322219571126547E-2</v>
      </c>
      <c r="T46" s="174">
        <v>2149960.3200000003</v>
      </c>
      <c r="U46" s="411">
        <f t="shared" si="6"/>
        <v>6.2774396916698311E-2</v>
      </c>
      <c r="V46" s="174">
        <v>1273080</v>
      </c>
      <c r="W46" s="411">
        <f t="shared" si="7"/>
        <v>3.5112667898612684E-2</v>
      </c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97"/>
      <c r="BL46" s="197"/>
      <c r="BM46" s="197"/>
      <c r="BN46" s="197"/>
      <c r="BO46" s="197"/>
      <c r="BP46" s="197"/>
      <c r="BQ46" s="197"/>
      <c r="BR46" s="197"/>
      <c r="BS46" s="197"/>
      <c r="BT46" s="197"/>
      <c r="BU46" s="197"/>
      <c r="BV46" s="197"/>
      <c r="BW46" s="197"/>
      <c r="BX46" s="197"/>
      <c r="BY46" s="197"/>
      <c r="BZ46" s="197"/>
      <c r="CA46" s="197"/>
      <c r="CB46" s="197"/>
      <c r="CC46" s="197"/>
      <c r="CD46" s="197"/>
      <c r="CE46" s="197"/>
      <c r="CF46" s="197"/>
      <c r="CG46" s="197"/>
      <c r="CH46" s="197"/>
      <c r="CI46" s="197"/>
      <c r="CJ46" s="197"/>
      <c r="CK46" s="197"/>
      <c r="CL46" s="197"/>
      <c r="CM46" s="197"/>
      <c r="CN46" s="197"/>
      <c r="CO46" s="197"/>
      <c r="CP46" s="197"/>
      <c r="CQ46" s="197"/>
      <c r="CR46" s="197"/>
      <c r="CS46" s="197"/>
      <c r="CT46" s="197"/>
      <c r="CU46" s="197"/>
      <c r="CV46" s="238"/>
      <c r="CW46" s="238"/>
      <c r="CX46" s="238"/>
      <c r="CY46" s="248"/>
      <c r="CZ46" s="248"/>
      <c r="DA46" s="248"/>
      <c r="DB46" s="245"/>
      <c r="DC46" s="197"/>
      <c r="DD46" s="197"/>
      <c r="DE46" s="198"/>
      <c r="DF46" s="198"/>
      <c r="DG46" s="198"/>
      <c r="DH46" s="198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  <c r="DS46" s="198"/>
      <c r="DT46" s="198"/>
    </row>
    <row r="47" spans="1:124" ht="15" hidden="1" customHeight="1">
      <c r="A47" s="160"/>
      <c r="B47" s="160"/>
      <c r="C47" s="173" t="str">
        <f>IF(MasterSheet!$A$1=1,MasterSheet!C195,MasterSheet!B195)</f>
        <v>Novčane kazne i oduzete imovinske koristi</v>
      </c>
      <c r="D47" s="174">
        <v>281254.96999999997</v>
      </c>
      <c r="E47" s="175">
        <f t="shared" si="0"/>
        <v>1.3088322862860066E-2</v>
      </c>
      <c r="F47" s="174">
        <v>1554080.11</v>
      </c>
      <c r="G47" s="175">
        <f t="shared" si="1"/>
        <v>5.7977247155381467E-2</v>
      </c>
      <c r="H47" s="174">
        <v>695871.25</v>
      </c>
      <c r="I47" s="175">
        <f t="shared" si="2"/>
        <v>2.2552218369198858E-2</v>
      </c>
      <c r="J47" s="174">
        <v>392915.63</v>
      </c>
      <c r="K47" s="175">
        <f t="shared" si="3"/>
        <v>1.3180665213015768E-2</v>
      </c>
      <c r="L47" s="174"/>
      <c r="M47" s="175">
        <f t="shared" si="4"/>
        <v>0</v>
      </c>
      <c r="N47" s="174">
        <v>404453.77</v>
      </c>
      <c r="O47" s="175">
        <f t="shared" si="5"/>
        <v>1.2506300865800865E-2</v>
      </c>
      <c r="P47" s="174">
        <v>346643.42</v>
      </c>
      <c r="Q47" s="175">
        <v>1.1008047634169578E-2</v>
      </c>
      <c r="R47" s="174">
        <v>604377.29</v>
      </c>
      <c r="S47" s="175">
        <v>1.8253617940199335E-2</v>
      </c>
      <c r="T47" s="174">
        <v>923082.52999999991</v>
      </c>
      <c r="U47" s="411">
        <f t="shared" si="6"/>
        <v>2.6952101667201959E-2</v>
      </c>
      <c r="V47" s="174">
        <v>530450</v>
      </c>
      <c r="W47" s="411">
        <f t="shared" si="7"/>
        <v>1.4630278291088617E-2</v>
      </c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2"/>
      <c r="BJ47" s="162"/>
      <c r="BK47" s="197"/>
      <c r="BL47" s="197"/>
      <c r="BM47" s="197"/>
      <c r="BN47" s="197"/>
      <c r="BO47" s="197"/>
      <c r="BP47" s="197"/>
      <c r="BQ47" s="197"/>
      <c r="BR47" s="197"/>
      <c r="BS47" s="197"/>
      <c r="BT47" s="197"/>
      <c r="BU47" s="197"/>
      <c r="BV47" s="197"/>
      <c r="BW47" s="197"/>
      <c r="BX47" s="197"/>
      <c r="BY47" s="197"/>
      <c r="BZ47" s="197"/>
      <c r="CA47" s="197"/>
      <c r="CB47" s="197"/>
      <c r="CC47" s="197"/>
      <c r="CD47" s="197"/>
      <c r="CE47" s="197"/>
      <c r="CF47" s="197"/>
      <c r="CG47" s="197"/>
      <c r="CH47" s="197"/>
      <c r="CI47" s="197"/>
      <c r="CJ47" s="197"/>
      <c r="CK47" s="197"/>
      <c r="CL47" s="197"/>
      <c r="CM47" s="197"/>
      <c r="CN47" s="197"/>
      <c r="CO47" s="197"/>
      <c r="CP47" s="197"/>
      <c r="CQ47" s="197"/>
      <c r="CR47" s="197"/>
      <c r="CS47" s="197"/>
      <c r="CT47" s="197"/>
      <c r="CU47" s="197"/>
      <c r="CV47" s="238"/>
      <c r="CW47" s="238"/>
      <c r="CX47" s="238"/>
      <c r="CY47" s="248"/>
      <c r="CZ47" s="248"/>
      <c r="DA47" s="248"/>
      <c r="DB47" s="245"/>
      <c r="DC47" s="197"/>
      <c r="DD47" s="197"/>
      <c r="DE47" s="198"/>
      <c r="DF47" s="198"/>
      <c r="DG47" s="198"/>
      <c r="DH47" s="198"/>
      <c r="DI47" s="198"/>
      <c r="DJ47" s="198"/>
      <c r="DK47" s="198"/>
      <c r="DL47" s="198"/>
      <c r="DM47" s="198"/>
      <c r="DN47" s="198"/>
      <c r="DO47" s="198"/>
      <c r="DP47" s="198"/>
      <c r="DQ47" s="198"/>
      <c r="DR47" s="198"/>
      <c r="DS47" s="198"/>
      <c r="DT47" s="198"/>
    </row>
    <row r="48" spans="1:124" ht="15" hidden="1" customHeight="1">
      <c r="A48" s="160"/>
      <c r="B48" s="160"/>
      <c r="C48" s="173" t="str">
        <f>IF(MasterSheet!$A$1=1,MasterSheet!C196,MasterSheet!B196)</f>
        <v>Prihodi koje organi ostvaruju vršenjem svoje djelatnosti</v>
      </c>
      <c r="D48" s="174">
        <v>3468097.74</v>
      </c>
      <c r="E48" s="175">
        <f t="shared" si="0"/>
        <v>0.16138944297082228</v>
      </c>
      <c r="F48" s="174">
        <v>4793050.37</v>
      </c>
      <c r="G48" s="175">
        <f t="shared" si="1"/>
        <v>0.17881180264875957</v>
      </c>
      <c r="H48" s="174">
        <v>11158000.25</v>
      </c>
      <c r="I48" s="175">
        <f t="shared" si="2"/>
        <v>0.36161525311122639</v>
      </c>
      <c r="J48" s="174">
        <v>4234645.05</v>
      </c>
      <c r="K48" s="175">
        <f t="shared" si="3"/>
        <v>0.14205451358604496</v>
      </c>
      <c r="L48" s="174"/>
      <c r="M48" s="175">
        <f t="shared" si="4"/>
        <v>0</v>
      </c>
      <c r="N48" s="174">
        <v>4757313.25</v>
      </c>
      <c r="O48" s="175">
        <f t="shared" si="5"/>
        <v>0.14710306895485467</v>
      </c>
      <c r="P48" s="174">
        <v>4971901.540000001</v>
      </c>
      <c r="Q48" s="175">
        <v>0.15788826738647191</v>
      </c>
      <c r="R48" s="174">
        <v>6806974.21</v>
      </c>
      <c r="S48" s="175">
        <v>0.20558665690123831</v>
      </c>
      <c r="T48" s="174">
        <v>3480800.8699999996</v>
      </c>
      <c r="U48" s="411">
        <f t="shared" si="6"/>
        <v>0.10163218984495896</v>
      </c>
      <c r="V48" s="174">
        <v>4045005.9676615684</v>
      </c>
      <c r="W48" s="411">
        <f t="shared" si="7"/>
        <v>0.11156482796871138</v>
      </c>
      <c r="X48" s="266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97"/>
      <c r="BL48" s="197"/>
      <c r="BM48" s="197"/>
      <c r="BN48" s="197"/>
      <c r="BO48" s="197"/>
      <c r="BP48" s="197"/>
      <c r="BQ48" s="197"/>
      <c r="BR48" s="197"/>
      <c r="BS48" s="197"/>
      <c r="BT48" s="197"/>
      <c r="BU48" s="197"/>
      <c r="BV48" s="197"/>
      <c r="BW48" s="197"/>
      <c r="BX48" s="197"/>
      <c r="BY48" s="197"/>
      <c r="BZ48" s="197"/>
      <c r="CA48" s="197"/>
      <c r="CB48" s="197"/>
      <c r="CC48" s="197"/>
      <c r="CD48" s="197"/>
      <c r="CE48" s="197"/>
      <c r="CF48" s="197"/>
      <c r="CG48" s="197"/>
      <c r="CH48" s="197"/>
      <c r="CI48" s="197"/>
      <c r="CJ48" s="197"/>
      <c r="CK48" s="197"/>
      <c r="CL48" s="197"/>
      <c r="CM48" s="197"/>
      <c r="CN48" s="197"/>
      <c r="CO48" s="197"/>
      <c r="CP48" s="197"/>
      <c r="CQ48" s="197"/>
      <c r="CR48" s="197"/>
      <c r="CS48" s="197"/>
      <c r="CT48" s="197"/>
      <c r="CU48" s="197"/>
      <c r="CV48" s="197"/>
      <c r="CW48" s="197"/>
      <c r="CX48" s="197"/>
      <c r="CY48" s="248"/>
      <c r="CZ48" s="248"/>
      <c r="DA48" s="248"/>
      <c r="DB48" s="245"/>
      <c r="DC48" s="197"/>
      <c r="DD48" s="197"/>
      <c r="DE48" s="198"/>
      <c r="DF48" s="198"/>
      <c r="DG48" s="198"/>
      <c r="DH48" s="198"/>
      <c r="DI48" s="198"/>
      <c r="DJ48" s="198"/>
      <c r="DK48" s="198"/>
      <c r="DL48" s="198"/>
      <c r="DM48" s="198"/>
      <c r="DN48" s="198"/>
      <c r="DO48" s="198"/>
      <c r="DP48" s="198"/>
      <c r="DQ48" s="198"/>
      <c r="DR48" s="198"/>
      <c r="DS48" s="198"/>
      <c r="DT48" s="198"/>
    </row>
    <row r="49" spans="1:124" ht="12.75" hidden="1" customHeight="1">
      <c r="A49" s="160"/>
      <c r="B49" s="160"/>
      <c r="C49" s="173" t="str">
        <f>IF(MasterSheet!$A$1=1,MasterSheet!C197,MasterSheet!B197)</f>
        <v>Ostali prihodi</v>
      </c>
      <c r="D49" s="174">
        <v>3697714.92</v>
      </c>
      <c r="E49" s="175">
        <f t="shared" si="0"/>
        <v>0.17207477872399832</v>
      </c>
      <c r="F49" s="174">
        <v>6117214.0500000007</v>
      </c>
      <c r="G49" s="175">
        <f t="shared" si="1"/>
        <v>0.22821167879127033</v>
      </c>
      <c r="H49" s="174">
        <v>9947215.3599999994</v>
      </c>
      <c r="I49" s="175">
        <f t="shared" si="2"/>
        <v>0.32237540057039149</v>
      </c>
      <c r="J49" s="174">
        <v>12092599.58</v>
      </c>
      <c r="K49" s="175">
        <f t="shared" si="3"/>
        <v>0.4056558061053338</v>
      </c>
      <c r="L49" s="174"/>
      <c r="M49" s="175">
        <f t="shared" si="4"/>
        <v>0</v>
      </c>
      <c r="N49" s="174">
        <v>7244132.419999999</v>
      </c>
      <c r="O49" s="175">
        <f t="shared" si="5"/>
        <v>0.22399914718614716</v>
      </c>
      <c r="P49" s="174">
        <v>8200629.4299999997</v>
      </c>
      <c r="Q49" s="175">
        <v>0.26042011527469039</v>
      </c>
      <c r="R49" s="174">
        <v>7423081.3600000003</v>
      </c>
      <c r="S49" s="175">
        <v>0.22419454424645124</v>
      </c>
      <c r="T49" s="174">
        <v>8546161.959999999</v>
      </c>
      <c r="U49" s="411">
        <f t="shared" si="6"/>
        <v>0.24953026248941573</v>
      </c>
      <c r="V49" s="174">
        <v>8916162.4280776307</v>
      </c>
      <c r="W49" s="411">
        <f t="shared" si="7"/>
        <v>0.24591561431110215</v>
      </c>
      <c r="X49" s="267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97"/>
      <c r="BL49" s="197"/>
      <c r="BM49" s="197"/>
      <c r="BN49" s="197"/>
      <c r="BO49" s="197"/>
      <c r="BP49" s="197"/>
      <c r="BQ49" s="197"/>
      <c r="BR49" s="197"/>
      <c r="BS49" s="197"/>
      <c r="BT49" s="197"/>
      <c r="BU49" s="197"/>
      <c r="BV49" s="197"/>
      <c r="BW49" s="197"/>
      <c r="BX49" s="197"/>
      <c r="BY49" s="197"/>
      <c r="BZ49" s="197"/>
      <c r="CA49" s="197"/>
      <c r="CB49" s="197"/>
      <c r="CC49" s="197"/>
      <c r="CD49" s="197"/>
      <c r="CE49" s="197"/>
      <c r="CF49" s="197"/>
      <c r="CG49" s="197"/>
      <c r="CH49" s="197"/>
      <c r="CI49" s="197"/>
      <c r="CJ49" s="197"/>
      <c r="CK49" s="197"/>
      <c r="CL49" s="197"/>
      <c r="CM49" s="197"/>
      <c r="CN49" s="197"/>
      <c r="CO49" s="197"/>
      <c r="CP49" s="197"/>
      <c r="CQ49" s="197"/>
      <c r="CR49" s="197"/>
      <c r="CS49" s="197"/>
      <c r="CT49" s="197"/>
      <c r="CU49" s="197"/>
      <c r="CV49" s="197"/>
      <c r="CW49" s="249"/>
      <c r="CX49" s="249"/>
      <c r="CY49" s="250"/>
      <c r="CZ49" s="250"/>
      <c r="DA49" s="250"/>
      <c r="DB49" s="245"/>
      <c r="DC49" s="197"/>
      <c r="DD49" s="197"/>
      <c r="DE49" s="198"/>
      <c r="DF49" s="198"/>
      <c r="DG49" s="198"/>
      <c r="DH49" s="198"/>
      <c r="DI49" s="198"/>
      <c r="DJ49" s="198"/>
      <c r="DK49" s="198"/>
      <c r="DL49" s="198"/>
      <c r="DM49" s="198"/>
      <c r="DN49" s="198"/>
      <c r="DO49" s="198"/>
      <c r="DP49" s="198"/>
      <c r="DQ49" s="198"/>
      <c r="DR49" s="198"/>
      <c r="DS49" s="198"/>
      <c r="DT49" s="198"/>
    </row>
    <row r="50" spans="1:124" ht="15" customHeight="1" thickBot="1">
      <c r="A50" s="160"/>
      <c r="B50" s="160"/>
      <c r="C50" s="178" t="str">
        <f>IF(MasterSheet!$A$1=1,MasterSheet!C198,MasterSheet!B198)</f>
        <v>Primici od otplate kredita i sredstva prenijeta iz prethodne godine</v>
      </c>
      <c r="D50" s="179">
        <v>2780504.02</v>
      </c>
      <c r="E50" s="181">
        <f t="shared" si="0"/>
        <v>0.12939196891432825</v>
      </c>
      <c r="F50" s="179">
        <v>12570110.34</v>
      </c>
      <c r="G50" s="181">
        <f t="shared" si="1"/>
        <v>0.46894647789591498</v>
      </c>
      <c r="H50" s="179"/>
      <c r="I50" s="181">
        <f t="shared" si="2"/>
        <v>0</v>
      </c>
      <c r="J50" s="179"/>
      <c r="K50" s="181">
        <f t="shared" si="3"/>
        <v>0</v>
      </c>
      <c r="L50" s="179"/>
      <c r="M50" s="181">
        <f t="shared" si="4"/>
        <v>0</v>
      </c>
      <c r="N50" s="179"/>
      <c r="O50" s="181">
        <f t="shared" si="5"/>
        <v>0</v>
      </c>
      <c r="P50" s="179"/>
      <c r="Q50" s="181">
        <v>0</v>
      </c>
      <c r="R50" s="179">
        <v>0</v>
      </c>
      <c r="S50" s="181">
        <v>0</v>
      </c>
      <c r="T50" s="179">
        <v>113989.07</v>
      </c>
      <c r="U50" s="411">
        <f t="shared" si="6"/>
        <v>3.3282452042395403E-3</v>
      </c>
      <c r="V50" s="179">
        <v>0</v>
      </c>
      <c r="W50" s="411">
        <f t="shared" si="7"/>
        <v>0</v>
      </c>
      <c r="X50" s="268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97"/>
      <c r="BL50" s="197"/>
      <c r="BM50" s="197"/>
      <c r="BN50" s="197"/>
      <c r="BO50" s="197"/>
      <c r="BP50" s="197"/>
      <c r="BQ50" s="197"/>
      <c r="BR50" s="197"/>
      <c r="BS50" s="197"/>
      <c r="BT50" s="197"/>
      <c r="BU50" s="197"/>
      <c r="BV50" s="197"/>
      <c r="BW50" s="197"/>
      <c r="BX50" s="197"/>
      <c r="BY50" s="197"/>
      <c r="BZ50" s="197"/>
      <c r="CA50" s="197"/>
      <c r="CB50" s="197"/>
      <c r="CC50" s="197"/>
      <c r="CD50" s="197"/>
      <c r="CE50" s="197"/>
      <c r="CF50" s="197"/>
      <c r="CG50" s="197"/>
      <c r="CH50" s="197"/>
      <c r="CI50" s="197"/>
      <c r="CJ50" s="197"/>
      <c r="CK50" s="197"/>
      <c r="CL50" s="197"/>
      <c r="CM50" s="197"/>
      <c r="CN50" s="197"/>
      <c r="CO50" s="197"/>
      <c r="CP50" s="197"/>
      <c r="CQ50" s="197"/>
      <c r="CR50" s="197"/>
      <c r="CS50" s="197"/>
      <c r="CT50" s="197"/>
      <c r="CU50" s="197"/>
      <c r="CV50" s="197"/>
      <c r="CW50" s="197"/>
      <c r="CX50" s="197"/>
      <c r="CY50" s="197"/>
      <c r="CZ50" s="197"/>
      <c r="DA50" s="197"/>
      <c r="DB50" s="197"/>
      <c r="DC50" s="197"/>
      <c r="DD50" s="197"/>
      <c r="DE50" s="198"/>
      <c r="DF50" s="198"/>
      <c r="DG50" s="198"/>
      <c r="DH50" s="198"/>
      <c r="DI50" s="198"/>
      <c r="DJ50" s="198"/>
      <c r="DK50" s="198"/>
      <c r="DL50" s="198"/>
      <c r="DM50" s="198"/>
      <c r="DN50" s="198"/>
      <c r="DO50" s="198"/>
      <c r="DP50" s="198"/>
      <c r="DQ50" s="198"/>
      <c r="DR50" s="198"/>
      <c r="DS50" s="198"/>
      <c r="DT50" s="198"/>
    </row>
    <row r="51" spans="1:124" ht="15" hidden="1" customHeight="1" thickTop="1" thickBot="1">
      <c r="A51" s="160"/>
      <c r="B51" s="160"/>
      <c r="C51" s="183" t="str">
        <f>IF(MasterSheet!$A$1=1,MasterSheet!C199,MasterSheet!B199)</f>
        <v>Donacije</v>
      </c>
      <c r="D51" s="184">
        <v>0</v>
      </c>
      <c r="E51" s="185">
        <f t="shared" si="0"/>
        <v>0</v>
      </c>
      <c r="F51" s="184">
        <v>0</v>
      </c>
      <c r="G51" s="185">
        <f t="shared" si="1"/>
        <v>0</v>
      </c>
      <c r="H51" s="184">
        <v>0</v>
      </c>
      <c r="I51" s="185">
        <f t="shared" si="2"/>
        <v>0</v>
      </c>
      <c r="J51" s="184">
        <v>0</v>
      </c>
      <c r="K51" s="185">
        <f t="shared" si="3"/>
        <v>0</v>
      </c>
      <c r="L51" s="184">
        <v>0</v>
      </c>
      <c r="M51" s="185">
        <f t="shared" si="4"/>
        <v>0</v>
      </c>
      <c r="N51" s="186">
        <v>0</v>
      </c>
      <c r="O51" s="187">
        <f t="shared" si="5"/>
        <v>0</v>
      </c>
      <c r="P51" s="186"/>
      <c r="Q51" s="187">
        <v>0</v>
      </c>
      <c r="R51" s="184"/>
      <c r="S51" s="185">
        <v>0</v>
      </c>
      <c r="T51" s="184">
        <v>3750358.55</v>
      </c>
      <c r="U51" s="411">
        <f t="shared" si="6"/>
        <v>0.10950271686764577</v>
      </c>
      <c r="V51" s="184"/>
      <c r="W51" s="411">
        <f t="shared" si="7"/>
        <v>0</v>
      </c>
      <c r="X51" s="268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97"/>
      <c r="BL51" s="197"/>
      <c r="BM51" s="197"/>
      <c r="BN51" s="197"/>
      <c r="BO51" s="197"/>
      <c r="BP51" s="197"/>
      <c r="BQ51" s="197"/>
      <c r="BR51" s="197"/>
      <c r="BS51" s="197"/>
      <c r="BT51" s="197"/>
      <c r="BU51" s="197"/>
      <c r="BV51" s="197"/>
      <c r="BW51" s="197"/>
      <c r="BX51" s="197"/>
      <c r="BY51" s="197"/>
      <c r="BZ51" s="197"/>
      <c r="CA51" s="197"/>
      <c r="CB51" s="197"/>
      <c r="CC51" s="197"/>
      <c r="CD51" s="197"/>
      <c r="CE51" s="197"/>
      <c r="CF51" s="197"/>
      <c r="CG51" s="197"/>
      <c r="CH51" s="197"/>
      <c r="CI51" s="197"/>
      <c r="CJ51" s="197"/>
      <c r="CK51" s="197"/>
      <c r="CL51" s="197"/>
      <c r="CM51" s="197"/>
      <c r="CN51" s="197"/>
      <c r="CO51" s="197"/>
      <c r="CP51" s="197"/>
      <c r="CQ51" s="197"/>
      <c r="CR51" s="197"/>
      <c r="CS51" s="197"/>
      <c r="CT51" s="197"/>
      <c r="CU51" s="197"/>
      <c r="CV51" s="197"/>
      <c r="CW51" s="197"/>
      <c r="CX51" s="197"/>
      <c r="CY51" s="197"/>
      <c r="CZ51" s="248"/>
      <c r="DA51" s="197"/>
      <c r="DB51" s="197"/>
      <c r="DC51" s="197"/>
      <c r="DD51" s="197"/>
      <c r="DE51" s="198"/>
      <c r="DF51" s="198"/>
      <c r="DG51" s="198"/>
      <c r="DH51" s="198"/>
      <c r="DI51" s="198"/>
      <c r="DJ51" s="198"/>
      <c r="DK51" s="198"/>
      <c r="DL51" s="198"/>
      <c r="DM51" s="198"/>
      <c r="DN51" s="198"/>
      <c r="DO51" s="198"/>
      <c r="DP51" s="198"/>
      <c r="DQ51" s="198"/>
      <c r="DR51" s="198"/>
      <c r="DS51" s="198"/>
      <c r="DT51" s="198"/>
    </row>
    <row r="52" spans="1:124" ht="14.25" thickTop="1" thickBot="1">
      <c r="A52" s="160"/>
      <c r="B52" s="160"/>
      <c r="C52" s="194" t="str">
        <f>IF(MasterSheet!$A$1=1,MasterSheet!C247,MasterSheet!B247)</f>
        <v>Donacije</v>
      </c>
      <c r="D52" s="395">
        <v>1053772.6200000001</v>
      </c>
      <c r="E52" s="181">
        <f>+D52/$D$9*100</f>
        <v>4.9037769091162933E-2</v>
      </c>
      <c r="F52" s="395">
        <v>1560565.85</v>
      </c>
      <c r="G52" s="181">
        <f>+F52/$F$9*100</f>
        <v>5.8219207237455703E-2</v>
      </c>
      <c r="H52" s="395">
        <v>1980484</v>
      </c>
      <c r="I52" s="181">
        <f>+H52/$H$9*100</f>
        <v>6.4184729064039409E-2</v>
      </c>
      <c r="J52" s="395">
        <v>5542134.3700000001</v>
      </c>
      <c r="K52" s="181">
        <f>+J52/$J$9*100</f>
        <v>0.18591527574639383</v>
      </c>
      <c r="L52" s="395">
        <v>3080000</v>
      </c>
      <c r="M52" s="181">
        <f>+L52/$L$9*100</f>
        <v>9.9226804123711349E-2</v>
      </c>
      <c r="N52" s="179">
        <v>4244191.55</v>
      </c>
      <c r="O52" s="371">
        <f>+N52/$N$9*100</f>
        <v>0.13123659709338278</v>
      </c>
      <c r="P52" s="179">
        <v>2881375.29</v>
      </c>
      <c r="Q52" s="371">
        <v>9.1501279453794854E-2</v>
      </c>
      <c r="R52" s="179">
        <v>3102369.06</v>
      </c>
      <c r="S52" s="371">
        <v>9.3698854122621564E-2</v>
      </c>
      <c r="T52" s="184">
        <v>3750358.55</v>
      </c>
      <c r="U52" s="411">
        <f t="shared" si="6"/>
        <v>0.10950271686764577</v>
      </c>
      <c r="V52" s="179">
        <v>3000000</v>
      </c>
      <c r="W52" s="412">
        <f t="shared" si="7"/>
        <v>8.2742642800011035E-2</v>
      </c>
      <c r="BK52" s="198"/>
      <c r="BL52" s="198"/>
      <c r="BM52" s="198"/>
      <c r="BN52" s="198"/>
      <c r="BO52" s="198"/>
      <c r="BP52" s="198"/>
      <c r="BQ52" s="198"/>
      <c r="BR52" s="198"/>
      <c r="BS52" s="198"/>
      <c r="BT52" s="198"/>
      <c r="BU52" s="198"/>
      <c r="BV52" s="198"/>
      <c r="BW52" s="198"/>
      <c r="BX52" s="198"/>
      <c r="BY52" s="198"/>
      <c r="BZ52" s="198"/>
      <c r="CA52" s="198"/>
      <c r="CB52" s="198"/>
      <c r="CC52" s="198"/>
      <c r="CD52" s="198"/>
      <c r="CE52" s="198"/>
      <c r="CF52" s="198"/>
      <c r="CG52" s="198"/>
      <c r="CH52" s="198"/>
      <c r="CI52" s="198"/>
      <c r="CJ52" s="198"/>
      <c r="CK52" s="198"/>
      <c r="CL52" s="198"/>
      <c r="CM52" s="198"/>
      <c r="CN52" s="198"/>
      <c r="CO52" s="198"/>
      <c r="CP52" s="198"/>
      <c r="CQ52" s="198"/>
      <c r="CR52" s="198"/>
      <c r="CS52" s="198"/>
      <c r="CT52" s="198"/>
      <c r="CU52" s="198"/>
      <c r="CV52" s="198"/>
      <c r="CW52" s="198"/>
      <c r="CX52" s="198"/>
      <c r="CY52" s="198"/>
      <c r="CZ52" s="198"/>
      <c r="DA52" s="198"/>
      <c r="DB52" s="198"/>
      <c r="DC52" s="198"/>
      <c r="DD52" s="198"/>
      <c r="DE52" s="198"/>
      <c r="DF52" s="198"/>
      <c r="DG52" s="198"/>
      <c r="DH52" s="198"/>
      <c r="DI52" s="198"/>
      <c r="DJ52" s="198"/>
      <c r="DK52" s="198"/>
      <c r="DL52" s="198"/>
      <c r="DM52" s="198"/>
      <c r="DN52" s="198"/>
      <c r="DO52" s="198"/>
      <c r="DP52" s="198"/>
      <c r="DQ52" s="198"/>
      <c r="DR52" s="198"/>
      <c r="DS52" s="198"/>
      <c r="DT52" s="198"/>
    </row>
    <row r="53" spans="1:124" ht="15" customHeight="1" thickTop="1" thickBot="1">
      <c r="A53" s="160"/>
      <c r="B53" s="160"/>
      <c r="C53" s="188" t="str">
        <f>IF(MasterSheet!$A$1=1,MasterSheet!C200,MasterSheet!B200)</f>
        <v>Izdaci</v>
      </c>
      <c r="D53" s="189">
        <f>+D55+D69+D75+D81+D82+D83+D84++D86+D85</f>
        <v>122152514.3198</v>
      </c>
      <c r="E53" s="169">
        <f t="shared" ref="E53:O53" si="8">+E55+E69+E75+E81+E82+E83+E84++E86+E85</f>
        <v>5.6844206021592445</v>
      </c>
      <c r="F53" s="189">
        <f t="shared" si="8"/>
        <v>210021333.29000002</v>
      </c>
      <c r="G53" s="169">
        <f t="shared" si="8"/>
        <v>7.835155131132252</v>
      </c>
      <c r="H53" s="189">
        <f t="shared" si="8"/>
        <v>286758914.61149997</v>
      </c>
      <c r="I53" s="169">
        <f t="shared" si="8"/>
        <v>9.2934571756384479</v>
      </c>
      <c r="J53" s="189">
        <f t="shared" si="8"/>
        <v>222677512.22999999</v>
      </c>
      <c r="K53" s="169">
        <f t="shared" si="8"/>
        <v>7.4698930637370022</v>
      </c>
      <c r="L53" s="189">
        <f t="shared" si="8"/>
        <v>213712969.94999999</v>
      </c>
      <c r="M53" s="169">
        <f t="shared" si="8"/>
        <v>6.8850827947809279</v>
      </c>
      <c r="N53" s="189">
        <f>+N55+N69+N75+N81+N82+N83+N84+N86+N85</f>
        <v>143503088.81999999</v>
      </c>
      <c r="O53" s="169">
        <f t="shared" si="8"/>
        <v>4.4373249480519474</v>
      </c>
      <c r="P53" s="189">
        <f>+P55+P69+P75+P81+P82+P83+P84+P86+P85</f>
        <v>160307833.25000006</v>
      </c>
      <c r="Q53" s="169">
        <v>5.0907536757700864</v>
      </c>
      <c r="R53" s="189">
        <f>+R55+R69+R75+R81+R82+R83+R84+R86+R85</f>
        <v>146487112.00999999</v>
      </c>
      <c r="S53" s="169">
        <v>4.424255874660223</v>
      </c>
      <c r="T53" s="189">
        <f>T55+T69+T75+T81+T82+T83+T84</f>
        <v>194068543.23249999</v>
      </c>
      <c r="U53" s="169">
        <f t="shared" si="6"/>
        <v>5.6664002812490875</v>
      </c>
      <c r="V53" s="189">
        <v>147764910.84830001</v>
      </c>
      <c r="W53" s="169">
        <f t="shared" si="7"/>
        <v>4.075486412232121</v>
      </c>
      <c r="X53" s="268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97"/>
      <c r="BL53" s="197"/>
      <c r="BM53" s="197"/>
      <c r="BN53" s="197"/>
      <c r="BO53" s="197"/>
      <c r="BP53" s="197"/>
      <c r="BQ53" s="197"/>
      <c r="BR53" s="197"/>
      <c r="BS53" s="197"/>
      <c r="BT53" s="197"/>
      <c r="BU53" s="197"/>
      <c r="BV53" s="197"/>
      <c r="BW53" s="197"/>
      <c r="BX53" s="197"/>
      <c r="BY53" s="197"/>
      <c r="BZ53" s="197"/>
      <c r="CA53" s="197"/>
      <c r="CB53" s="197"/>
      <c r="CC53" s="197"/>
      <c r="CD53" s="197"/>
      <c r="CE53" s="197"/>
      <c r="CF53" s="197"/>
      <c r="CG53" s="197"/>
      <c r="CH53" s="197"/>
      <c r="CI53" s="197"/>
      <c r="CJ53" s="197"/>
      <c r="CK53" s="197"/>
      <c r="CL53" s="197"/>
      <c r="CM53" s="197"/>
      <c r="CN53" s="197"/>
      <c r="CO53" s="197"/>
      <c r="CP53" s="197"/>
      <c r="CQ53" s="197"/>
      <c r="CR53" s="197"/>
      <c r="CS53" s="197"/>
      <c r="CT53" s="197"/>
      <c r="CU53" s="197"/>
      <c r="CV53" s="197"/>
      <c r="CW53" s="197"/>
      <c r="CX53" s="197"/>
      <c r="CY53" s="197"/>
      <c r="CZ53" s="197"/>
      <c r="DA53" s="197"/>
      <c r="DB53" s="197"/>
      <c r="DC53" s="197"/>
      <c r="DD53" s="197"/>
      <c r="DE53" s="198"/>
      <c r="DF53" s="198"/>
      <c r="DG53" s="198"/>
      <c r="DH53" s="198"/>
      <c r="DI53" s="198"/>
      <c r="DJ53" s="198"/>
      <c r="DK53" s="198"/>
      <c r="DL53" s="198"/>
      <c r="DM53" s="198"/>
      <c r="DN53" s="198"/>
      <c r="DO53" s="198"/>
      <c r="DP53" s="198"/>
      <c r="DQ53" s="198"/>
      <c r="DR53" s="198"/>
      <c r="DS53" s="198"/>
      <c r="DT53" s="198"/>
    </row>
    <row r="54" spans="1:124" ht="15" customHeight="1" thickTop="1" thickBot="1">
      <c r="A54" s="160"/>
      <c r="B54" s="160"/>
      <c r="C54" s="190" t="str">
        <f>IF(MasterSheet!$A$1=1,MasterSheet!C201,MasterSheet!B201)</f>
        <v>Tekuća potrošnja lokalne samouprave</v>
      </c>
      <c r="D54" s="191">
        <f>+D53-D81</f>
        <v>65241030.659800008</v>
      </c>
      <c r="E54" s="169">
        <f t="shared" si="0"/>
        <v>3.0360198548001307</v>
      </c>
      <c r="F54" s="191">
        <f>+F53-F81</f>
        <v>105218682.56000002</v>
      </c>
      <c r="G54" s="169">
        <f t="shared" si="1"/>
        <v>3.9253379056146245</v>
      </c>
      <c r="H54" s="191">
        <f>+H53-H81</f>
        <v>124407867.63150001</v>
      </c>
      <c r="I54" s="169">
        <f t="shared" si="2"/>
        <v>4.0318857801238011</v>
      </c>
      <c r="J54" s="191">
        <f>+J53-J81</f>
        <v>110342352.22999999</v>
      </c>
      <c r="K54" s="169">
        <f t="shared" si="3"/>
        <v>3.7015213763837638</v>
      </c>
      <c r="L54" s="191">
        <f>+L53-L81</f>
        <v>130562969.94999999</v>
      </c>
      <c r="M54" s="169">
        <f t="shared" si="4"/>
        <v>4.2062812483891747</v>
      </c>
      <c r="N54" s="168">
        <f>+N53-N81</f>
        <v>92033414.329999983</v>
      </c>
      <c r="O54" s="192">
        <f t="shared" si="5"/>
        <v>2.8458074931972783</v>
      </c>
      <c r="P54" s="168">
        <f>+P53-P81</f>
        <v>111991128.18000007</v>
      </c>
      <c r="Q54" s="192">
        <v>3.5564029272785036</v>
      </c>
      <c r="R54" s="168">
        <f>+R53-R81</f>
        <v>99331543.36999999</v>
      </c>
      <c r="S54" s="192">
        <v>3.0000466134098458</v>
      </c>
      <c r="T54" s="168">
        <f>T53-T81</f>
        <v>144687887.4425</v>
      </c>
      <c r="U54" s="169">
        <f t="shared" si="6"/>
        <v>4.2245872125463517</v>
      </c>
      <c r="V54" s="168">
        <v>107764910.84830001</v>
      </c>
      <c r="W54" s="169">
        <f t="shared" si="7"/>
        <v>2.9722511748986404</v>
      </c>
      <c r="X54" s="268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  <c r="BI54" s="162"/>
      <c r="BJ54" s="162"/>
      <c r="BK54" s="197"/>
      <c r="BL54" s="197"/>
      <c r="BM54" s="197"/>
      <c r="BN54" s="197"/>
      <c r="BO54" s="197"/>
      <c r="BP54" s="197"/>
      <c r="BQ54" s="197"/>
      <c r="BR54" s="197"/>
      <c r="BS54" s="197"/>
      <c r="BT54" s="197"/>
      <c r="BU54" s="197"/>
      <c r="BV54" s="197"/>
      <c r="BW54" s="197"/>
      <c r="BX54" s="197"/>
      <c r="BY54" s="197"/>
      <c r="BZ54" s="197"/>
      <c r="CA54" s="197"/>
      <c r="CB54" s="197"/>
      <c r="CC54" s="197"/>
      <c r="CD54" s="197"/>
      <c r="CE54" s="197"/>
      <c r="CF54" s="197"/>
      <c r="CG54" s="197"/>
      <c r="CH54" s="197"/>
      <c r="CI54" s="197"/>
      <c r="CJ54" s="197"/>
      <c r="CK54" s="197"/>
      <c r="CL54" s="197"/>
      <c r="CM54" s="197"/>
      <c r="CN54" s="197"/>
      <c r="CO54" s="197"/>
      <c r="CP54" s="197"/>
      <c r="CQ54" s="197"/>
      <c r="CR54" s="197"/>
      <c r="CS54" s="197"/>
      <c r="CT54" s="197"/>
      <c r="CU54" s="197"/>
      <c r="CV54" s="197"/>
      <c r="CW54" s="197"/>
      <c r="CX54" s="197"/>
      <c r="CY54" s="197"/>
      <c r="CZ54" s="197"/>
      <c r="DA54" s="197"/>
      <c r="DB54" s="197"/>
      <c r="DC54" s="197"/>
      <c r="DD54" s="197"/>
      <c r="DE54" s="198"/>
      <c r="DF54" s="198"/>
      <c r="DG54" s="198"/>
      <c r="DH54" s="198"/>
      <c r="DI54" s="198"/>
      <c r="DJ54" s="198"/>
      <c r="DK54" s="198"/>
      <c r="DL54" s="198"/>
      <c r="DM54" s="198"/>
      <c r="DN54" s="198"/>
      <c r="DO54" s="198"/>
      <c r="DP54" s="198"/>
      <c r="DQ54" s="198"/>
      <c r="DR54" s="198"/>
      <c r="DS54" s="198"/>
      <c r="DT54" s="198"/>
    </row>
    <row r="55" spans="1:124" ht="15" customHeight="1" thickTop="1">
      <c r="A55" s="160"/>
      <c r="B55" s="160"/>
      <c r="C55" s="193" t="str">
        <f>IF(MasterSheet!$A$1=1,MasterSheet!C202,MasterSheet!B202)</f>
        <v>Tekući izdaci</v>
      </c>
      <c r="D55" s="171">
        <f>+D56+D62+D63+D65+D66+D67+D68+D64</f>
        <v>49256706.21980001</v>
      </c>
      <c r="E55" s="172">
        <f t="shared" si="0"/>
        <v>2.2921823360696174</v>
      </c>
      <c r="F55" s="171">
        <f>+F56+F62+F63+F65+F66+F67+F68+F64</f>
        <v>71093291.460000008</v>
      </c>
      <c r="G55" s="172">
        <f t="shared" si="1"/>
        <v>2.6522399350867381</v>
      </c>
      <c r="H55" s="171">
        <f>+H56+H62+H63+H65+H66+H67+H68+H64</f>
        <v>86689566.571500003</v>
      </c>
      <c r="I55" s="172">
        <f t="shared" si="2"/>
        <v>2.8094881569710917</v>
      </c>
      <c r="J55" s="171">
        <f>+J56+J62+J63+J65+J66+J67+J68+J64</f>
        <v>75125141.88000001</v>
      </c>
      <c r="K55" s="172">
        <f t="shared" si="3"/>
        <v>2.5201322334786989</v>
      </c>
      <c r="L55" s="171">
        <f>+L56+L62+L63+L65+L66+L67+L68+L64</f>
        <v>64610000</v>
      </c>
      <c r="M55" s="172">
        <f t="shared" si="4"/>
        <v>2.0815077319587627</v>
      </c>
      <c r="N55" s="171">
        <f>+N56+N62+N63+N65+N66+N67+N68+N64</f>
        <v>65516340.920000002</v>
      </c>
      <c r="O55" s="172">
        <f t="shared" si="5"/>
        <v>2.0258608818800248</v>
      </c>
      <c r="P55" s="171">
        <f>+P56+P62+P63+P65+P66+P67+P68+P64</f>
        <v>62674225.200000018</v>
      </c>
      <c r="Q55" s="172">
        <v>1.9902897808828206</v>
      </c>
      <c r="R55" s="171">
        <f>+R56+R62+R63+R65+R66+R67+R68+R64</f>
        <v>63265369.140000008</v>
      </c>
      <c r="S55" s="172">
        <v>1.9107631875566295</v>
      </c>
      <c r="T55" s="171">
        <v>64292739.54999999</v>
      </c>
      <c r="U55" s="411">
        <f t="shared" si="6"/>
        <v>1.8772150880317671</v>
      </c>
      <c r="V55" s="171">
        <v>64710000</v>
      </c>
      <c r="W55" s="410">
        <f t="shared" si="7"/>
        <v>1.784758805196238</v>
      </c>
      <c r="X55" s="268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  <c r="AY55" s="162"/>
      <c r="AZ55" s="162"/>
      <c r="BA55" s="162"/>
      <c r="BB55" s="162"/>
      <c r="BC55" s="162"/>
      <c r="BD55" s="162"/>
      <c r="BE55" s="162"/>
      <c r="BF55" s="162"/>
      <c r="BG55" s="162"/>
      <c r="BH55" s="162"/>
      <c r="BI55" s="162"/>
      <c r="BJ55" s="162"/>
      <c r="BK55" s="197"/>
      <c r="BL55" s="197"/>
      <c r="BM55" s="197"/>
      <c r="BN55" s="197"/>
      <c r="BO55" s="197"/>
      <c r="BP55" s="197"/>
      <c r="BQ55" s="197"/>
      <c r="BR55" s="197"/>
      <c r="BS55" s="197"/>
      <c r="BT55" s="197"/>
      <c r="BU55" s="197"/>
      <c r="BV55" s="197"/>
      <c r="BW55" s="197"/>
      <c r="BX55" s="197"/>
      <c r="BY55" s="197"/>
      <c r="BZ55" s="197"/>
      <c r="CA55" s="197"/>
      <c r="CB55" s="197"/>
      <c r="CC55" s="197"/>
      <c r="CD55" s="197"/>
      <c r="CE55" s="197"/>
      <c r="CF55" s="197"/>
      <c r="CG55" s="197"/>
      <c r="CH55" s="197"/>
      <c r="CI55" s="197"/>
      <c r="CJ55" s="197"/>
      <c r="CK55" s="197"/>
      <c r="CL55" s="197"/>
      <c r="CM55" s="197"/>
      <c r="CN55" s="197"/>
      <c r="CO55" s="197"/>
      <c r="CP55" s="197"/>
      <c r="CQ55" s="197"/>
      <c r="CR55" s="197"/>
      <c r="CS55" s="197"/>
      <c r="CT55" s="197"/>
      <c r="CU55" s="197"/>
      <c r="CV55" s="197"/>
      <c r="CW55" s="197"/>
      <c r="CX55" s="197"/>
      <c r="CY55" s="197"/>
      <c r="CZ55" s="197"/>
      <c r="DA55" s="197"/>
      <c r="DB55" s="197"/>
      <c r="DC55" s="197"/>
      <c r="DD55" s="197"/>
      <c r="DE55" s="198"/>
      <c r="DF55" s="198"/>
      <c r="DG55" s="198"/>
      <c r="DH55" s="198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</row>
    <row r="56" spans="1:124" ht="15" customHeight="1">
      <c r="A56" s="160"/>
      <c r="B56" s="160"/>
      <c r="C56" s="194" t="str">
        <f>IF(MasterSheet!$A$1=1,MasterSheet!C203,MasterSheet!B203)</f>
        <v>Bruto zarade i doprinosi na teret poslodavca</v>
      </c>
      <c r="D56" s="179">
        <v>22909978.369800005</v>
      </c>
      <c r="E56" s="181">
        <f t="shared" si="0"/>
        <v>1.0661258490297363</v>
      </c>
      <c r="F56" s="179">
        <v>31729442.970000006</v>
      </c>
      <c r="G56" s="181">
        <f t="shared" si="1"/>
        <v>1.1837135970900954</v>
      </c>
      <c r="H56" s="179">
        <v>40399850.68</v>
      </c>
      <c r="I56" s="181">
        <f t="shared" si="2"/>
        <v>1.3093029128856624</v>
      </c>
      <c r="J56" s="179">
        <v>40532718.950000003</v>
      </c>
      <c r="K56" s="181">
        <f t="shared" si="3"/>
        <v>1.3597020781616909</v>
      </c>
      <c r="L56" s="179">
        <v>32760000</v>
      </c>
      <c r="M56" s="181">
        <f t="shared" si="4"/>
        <v>1.0554123711340206</v>
      </c>
      <c r="N56" s="179">
        <f>+SUM(N57:N61)</f>
        <v>32685526.710000005</v>
      </c>
      <c r="O56" s="181">
        <f t="shared" si="5"/>
        <v>1.0106841901669761</v>
      </c>
      <c r="P56" s="179">
        <f>+SUM(P57:P61)</f>
        <v>33099260.940000013</v>
      </c>
      <c r="Q56" s="181">
        <v>1.0511038723404258</v>
      </c>
      <c r="R56" s="179">
        <f>+SUM(R57:R61)</f>
        <v>36040618.039999999</v>
      </c>
      <c r="S56" s="181">
        <v>1.0885115687103593</v>
      </c>
      <c r="T56" s="179">
        <v>36835921.669999994</v>
      </c>
      <c r="U56" s="411">
        <f t="shared" si="6"/>
        <v>1.0755327650442348</v>
      </c>
      <c r="V56" s="179">
        <v>37000000</v>
      </c>
      <c r="W56" s="411">
        <f t="shared" si="7"/>
        <v>1.0204925945334695</v>
      </c>
      <c r="X56" s="269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162"/>
      <c r="AT56" s="162"/>
      <c r="AU56" s="162"/>
      <c r="AV56" s="162"/>
      <c r="AW56" s="162"/>
      <c r="AX56" s="162"/>
      <c r="AY56" s="162"/>
      <c r="AZ56" s="162"/>
      <c r="BA56" s="162"/>
      <c r="BB56" s="162"/>
      <c r="BC56" s="162"/>
      <c r="BD56" s="162"/>
      <c r="BE56" s="162"/>
      <c r="BF56" s="162"/>
      <c r="BG56" s="162"/>
      <c r="BH56" s="162"/>
      <c r="BI56" s="162"/>
      <c r="BJ56" s="162"/>
      <c r="BK56" s="197"/>
      <c r="BL56" s="197"/>
      <c r="BM56" s="197"/>
      <c r="BN56" s="197"/>
      <c r="BO56" s="197"/>
      <c r="BP56" s="197"/>
      <c r="BQ56" s="197"/>
      <c r="BR56" s="197"/>
      <c r="BS56" s="197"/>
      <c r="BT56" s="197"/>
      <c r="BU56" s="197"/>
      <c r="BV56" s="197"/>
      <c r="BW56" s="197"/>
      <c r="BX56" s="197"/>
      <c r="BY56" s="197"/>
      <c r="BZ56" s="197"/>
      <c r="CA56" s="197"/>
      <c r="CB56" s="197"/>
      <c r="CC56" s="197"/>
      <c r="CD56" s="197"/>
      <c r="CE56" s="197"/>
      <c r="CF56" s="197"/>
      <c r="CG56" s="197"/>
      <c r="CH56" s="197"/>
      <c r="CI56" s="197"/>
      <c r="CJ56" s="197"/>
      <c r="CK56" s="197"/>
      <c r="CL56" s="197"/>
      <c r="CM56" s="197"/>
      <c r="CN56" s="197"/>
      <c r="CO56" s="197"/>
      <c r="CP56" s="197"/>
      <c r="CQ56" s="197"/>
      <c r="CR56" s="197"/>
      <c r="CS56" s="197"/>
      <c r="CT56" s="197"/>
      <c r="CU56" s="197"/>
      <c r="CV56" s="197"/>
      <c r="CW56" s="197"/>
      <c r="CX56" s="197"/>
      <c r="CY56" s="197"/>
      <c r="CZ56" s="197"/>
      <c r="DA56" s="197"/>
      <c r="DB56" s="197"/>
      <c r="DC56" s="197"/>
      <c r="DD56" s="197"/>
      <c r="DE56" s="198"/>
      <c r="DF56" s="198"/>
      <c r="DG56" s="198"/>
      <c r="DH56" s="198"/>
      <c r="DI56" s="198"/>
      <c r="DJ56" s="198"/>
      <c r="DK56" s="198"/>
      <c r="DL56" s="198"/>
      <c r="DM56" s="198"/>
      <c r="DN56" s="198"/>
      <c r="DO56" s="198"/>
      <c r="DP56" s="198"/>
      <c r="DQ56" s="198"/>
      <c r="DR56" s="198"/>
      <c r="DS56" s="198"/>
      <c r="DT56" s="198"/>
    </row>
    <row r="57" spans="1:124" ht="15" hidden="1" customHeight="1">
      <c r="A57" s="160"/>
      <c r="B57" s="160"/>
      <c r="C57" s="195" t="str">
        <f>IF(MasterSheet!$A$1=1,MasterSheet!C204,MasterSheet!B204)</f>
        <v>Neto zarade</v>
      </c>
      <c r="D57" s="174">
        <v>12842648.100000005</v>
      </c>
      <c r="E57" s="175">
        <f t="shared" si="0"/>
        <v>0.59763823816836548</v>
      </c>
      <c r="F57" s="174">
        <v>18387273.760000002</v>
      </c>
      <c r="G57" s="175">
        <f t="shared" si="1"/>
        <v>0.68596432605857127</v>
      </c>
      <c r="H57" s="174">
        <v>24932926.689999998</v>
      </c>
      <c r="I57" s="175">
        <f t="shared" si="2"/>
        <v>0.80804144056261329</v>
      </c>
      <c r="J57" s="174"/>
      <c r="K57" s="175">
        <f t="shared" si="3"/>
        <v>0</v>
      </c>
      <c r="L57" s="174"/>
      <c r="M57" s="175">
        <f t="shared" si="4"/>
        <v>0</v>
      </c>
      <c r="N57" s="174">
        <v>26607131.840000004</v>
      </c>
      <c r="O57" s="175">
        <f t="shared" si="5"/>
        <v>0.82273134941249237</v>
      </c>
      <c r="P57" s="174">
        <v>25572694.79000001</v>
      </c>
      <c r="Q57" s="175">
        <v>0.8120893867894573</v>
      </c>
      <c r="R57" s="174">
        <v>25093925.329999998</v>
      </c>
      <c r="S57" s="175">
        <v>0.75789566082754456</v>
      </c>
      <c r="T57" s="174">
        <v>24202511.635679998</v>
      </c>
      <c r="U57" s="411">
        <f t="shared" si="6"/>
        <v>0.7066633079996496</v>
      </c>
      <c r="V57" s="174">
        <v>24565549.310215194</v>
      </c>
      <c r="W57" s="411">
        <f t="shared" si="7"/>
        <v>0.67753949058706442</v>
      </c>
      <c r="X57" s="269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2"/>
      <c r="BH57" s="162"/>
      <c r="BI57" s="162"/>
      <c r="BJ57" s="162"/>
      <c r="BK57" s="197"/>
      <c r="BL57" s="197"/>
      <c r="BM57" s="197"/>
      <c r="BN57" s="197"/>
      <c r="BO57" s="197"/>
      <c r="BP57" s="197"/>
      <c r="BQ57" s="197"/>
      <c r="BR57" s="197"/>
      <c r="BS57" s="197"/>
      <c r="BT57" s="197"/>
      <c r="BU57" s="197"/>
      <c r="BV57" s="197"/>
      <c r="BW57" s="197"/>
      <c r="BX57" s="197"/>
      <c r="BY57" s="197"/>
      <c r="BZ57" s="197"/>
      <c r="CA57" s="197"/>
      <c r="CB57" s="197"/>
      <c r="CC57" s="197"/>
      <c r="CD57" s="197"/>
      <c r="CE57" s="197"/>
      <c r="CF57" s="197"/>
      <c r="CG57" s="197"/>
      <c r="CH57" s="197"/>
      <c r="CI57" s="197"/>
      <c r="CJ57" s="197"/>
      <c r="CK57" s="197"/>
      <c r="CL57" s="197"/>
      <c r="CM57" s="197"/>
      <c r="CN57" s="197"/>
      <c r="CO57" s="197"/>
      <c r="CP57" s="197"/>
      <c r="CQ57" s="197"/>
      <c r="CR57" s="197"/>
      <c r="CS57" s="197"/>
      <c r="CT57" s="197"/>
      <c r="CU57" s="197"/>
      <c r="CV57" s="197"/>
      <c r="CW57" s="197"/>
      <c r="CX57" s="197"/>
      <c r="CY57" s="197"/>
      <c r="CZ57" s="197"/>
      <c r="DA57" s="197"/>
      <c r="DB57" s="197"/>
      <c r="DC57" s="197"/>
      <c r="DD57" s="197"/>
      <c r="DE57" s="198"/>
      <c r="DF57" s="198"/>
      <c r="DG57" s="198"/>
      <c r="DH57" s="198"/>
      <c r="DI57" s="198"/>
      <c r="DJ57" s="198"/>
      <c r="DK57" s="198"/>
      <c r="DL57" s="198"/>
      <c r="DM57" s="198"/>
      <c r="DN57" s="198"/>
      <c r="DO57" s="198"/>
      <c r="DP57" s="198"/>
      <c r="DQ57" s="198"/>
      <c r="DR57" s="198"/>
      <c r="DS57" s="198"/>
      <c r="DT57" s="198"/>
    </row>
    <row r="58" spans="1:124" ht="15" hidden="1" customHeight="1">
      <c r="A58" s="160"/>
      <c r="B58" s="160"/>
      <c r="C58" s="195" t="str">
        <f>IF(MasterSheet!$A$1=1,MasterSheet!C205,MasterSheet!B205)</f>
        <v>Porez na zarade</v>
      </c>
      <c r="D58" s="174">
        <v>2843884.07</v>
      </c>
      <c r="E58" s="175">
        <f t="shared" si="0"/>
        <v>0.13234138722136907</v>
      </c>
      <c r="F58" s="174">
        <v>3358772.28</v>
      </c>
      <c r="G58" s="175">
        <f t="shared" si="1"/>
        <v>0.12530394627867933</v>
      </c>
      <c r="H58" s="174">
        <v>4100316.02</v>
      </c>
      <c r="I58" s="175">
        <f t="shared" si="2"/>
        <v>0.13288553344568316</v>
      </c>
      <c r="J58" s="174"/>
      <c r="K58" s="175">
        <f t="shared" si="3"/>
        <v>0</v>
      </c>
      <c r="L58" s="174"/>
      <c r="M58" s="175">
        <f t="shared" si="4"/>
        <v>0</v>
      </c>
      <c r="N58" s="174">
        <v>1280341.3400000001</v>
      </c>
      <c r="O58" s="175">
        <f t="shared" si="5"/>
        <v>3.9590022881880023E-2</v>
      </c>
      <c r="P58" s="174">
        <v>1523568.7499999998</v>
      </c>
      <c r="Q58" s="175">
        <v>4.8382621467132417E-2</v>
      </c>
      <c r="R58" s="174">
        <v>2345281.56</v>
      </c>
      <c r="S58" s="175">
        <v>7.0833028088190877E-2</v>
      </c>
      <c r="T58" s="174">
        <v>1466600.5179000001</v>
      </c>
      <c r="U58" s="411">
        <f t="shared" si="6"/>
        <v>4.2821703346083102E-2</v>
      </c>
      <c r="V58" s="174">
        <v>1488599.5256685</v>
      </c>
      <c r="W58" s="411">
        <f t="shared" si="7"/>
        <v>4.1056886274884845E-2</v>
      </c>
      <c r="X58" s="269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97"/>
      <c r="BL58" s="197"/>
      <c r="BM58" s="197"/>
      <c r="BN58" s="197"/>
      <c r="BO58" s="197"/>
      <c r="BP58" s="197"/>
      <c r="BQ58" s="197"/>
      <c r="BR58" s="197"/>
      <c r="BS58" s="197"/>
      <c r="BT58" s="197"/>
      <c r="BU58" s="197"/>
      <c r="BV58" s="197"/>
      <c r="BW58" s="197"/>
      <c r="BX58" s="197"/>
      <c r="BY58" s="197"/>
      <c r="BZ58" s="197"/>
      <c r="CA58" s="197"/>
      <c r="CB58" s="197"/>
      <c r="CC58" s="197"/>
      <c r="CD58" s="197"/>
      <c r="CE58" s="197"/>
      <c r="CF58" s="197"/>
      <c r="CG58" s="197"/>
      <c r="CH58" s="197"/>
      <c r="CI58" s="197"/>
      <c r="CJ58" s="197"/>
      <c r="CK58" s="197"/>
      <c r="CL58" s="197"/>
      <c r="CM58" s="197"/>
      <c r="CN58" s="197"/>
      <c r="CO58" s="197"/>
      <c r="CP58" s="197"/>
      <c r="CQ58" s="197"/>
      <c r="CR58" s="197"/>
      <c r="CS58" s="197"/>
      <c r="CT58" s="197"/>
      <c r="CU58" s="197"/>
      <c r="CV58" s="197"/>
      <c r="CW58" s="197"/>
      <c r="CX58" s="197"/>
      <c r="CY58" s="197"/>
      <c r="CZ58" s="253"/>
      <c r="DA58" s="197"/>
      <c r="DB58" s="197"/>
      <c r="DC58" s="197"/>
      <c r="DD58" s="197"/>
      <c r="DE58" s="198"/>
      <c r="DF58" s="198"/>
      <c r="DG58" s="198"/>
      <c r="DH58" s="198"/>
      <c r="DI58" s="198"/>
      <c r="DJ58" s="198"/>
      <c r="DK58" s="198"/>
      <c r="DL58" s="198"/>
      <c r="DM58" s="198"/>
      <c r="DN58" s="198"/>
      <c r="DO58" s="198"/>
      <c r="DP58" s="198"/>
      <c r="DQ58" s="198"/>
      <c r="DR58" s="198"/>
      <c r="DS58" s="198"/>
      <c r="DT58" s="198"/>
    </row>
    <row r="59" spans="1:124" ht="15" hidden="1" customHeight="1">
      <c r="A59" s="160"/>
      <c r="B59" s="160"/>
      <c r="C59" s="195" t="str">
        <f>IF(MasterSheet!$A$1=1,MasterSheet!C206,MasterSheet!B206)</f>
        <v>Doprinosi na teret zaposlenog</v>
      </c>
      <c r="D59" s="174">
        <v>3661666.71</v>
      </c>
      <c r="E59" s="175">
        <f t="shared" si="0"/>
        <v>0.17039725952813067</v>
      </c>
      <c r="F59" s="174">
        <v>5065861.34</v>
      </c>
      <c r="G59" s="175">
        <f t="shared" si="1"/>
        <v>0.18898941764596155</v>
      </c>
      <c r="H59" s="174">
        <v>5810034.6499999994</v>
      </c>
      <c r="I59" s="175">
        <f t="shared" si="2"/>
        <v>0.18829513384754989</v>
      </c>
      <c r="J59" s="174"/>
      <c r="K59" s="175">
        <f t="shared" si="3"/>
        <v>0</v>
      </c>
      <c r="L59" s="174"/>
      <c r="M59" s="175">
        <f t="shared" si="4"/>
        <v>0</v>
      </c>
      <c r="N59" s="174">
        <v>3067317.62</v>
      </c>
      <c r="O59" s="175">
        <f t="shared" si="5"/>
        <v>9.4845937538651837E-2</v>
      </c>
      <c r="P59" s="174">
        <v>3904382.58</v>
      </c>
      <c r="Q59" s="175">
        <v>0.12398801460781202</v>
      </c>
      <c r="R59" s="174">
        <v>5572315.9400000004</v>
      </c>
      <c r="S59" s="175">
        <v>0.16829706855934765</v>
      </c>
      <c r="T59" s="174">
        <v>3520622.6124300002</v>
      </c>
      <c r="U59" s="411">
        <f t="shared" si="6"/>
        <v>0.10279490240386582</v>
      </c>
      <c r="V59" s="174">
        <v>3573431.9516164497</v>
      </c>
      <c r="W59" s="411">
        <f t="shared" si="7"/>
        <v>9.8558401180915398E-2</v>
      </c>
      <c r="X59" s="269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  <c r="AY59" s="162"/>
      <c r="AZ59" s="162"/>
      <c r="BA59" s="162"/>
      <c r="BB59" s="162"/>
      <c r="BC59" s="162"/>
      <c r="BD59" s="162"/>
      <c r="BE59" s="162"/>
      <c r="BF59" s="162"/>
      <c r="BG59" s="162"/>
      <c r="BH59" s="162"/>
      <c r="BI59" s="162"/>
      <c r="BJ59" s="162"/>
      <c r="BK59" s="197"/>
      <c r="BL59" s="197"/>
      <c r="BM59" s="197"/>
      <c r="BN59" s="197"/>
      <c r="BO59" s="197"/>
      <c r="BP59" s="197"/>
      <c r="BQ59" s="197"/>
      <c r="BR59" s="197"/>
      <c r="BS59" s="197"/>
      <c r="BT59" s="197"/>
      <c r="BU59" s="197"/>
      <c r="BV59" s="197"/>
      <c r="BW59" s="197"/>
      <c r="BX59" s="197"/>
      <c r="BY59" s="197"/>
      <c r="BZ59" s="197"/>
      <c r="CA59" s="197"/>
      <c r="CB59" s="197"/>
      <c r="CC59" s="197"/>
      <c r="CD59" s="197"/>
      <c r="CE59" s="197"/>
      <c r="CF59" s="197"/>
      <c r="CG59" s="197"/>
      <c r="CH59" s="197"/>
      <c r="CI59" s="197"/>
      <c r="CJ59" s="197"/>
      <c r="CK59" s="197"/>
      <c r="CL59" s="197"/>
      <c r="CM59" s="197"/>
      <c r="CN59" s="197"/>
      <c r="CO59" s="197"/>
      <c r="CP59" s="197"/>
      <c r="CQ59" s="197"/>
      <c r="CR59" s="197"/>
      <c r="CS59" s="197"/>
      <c r="CT59" s="197"/>
      <c r="CU59" s="197"/>
      <c r="CV59" s="197"/>
      <c r="CW59" s="197"/>
      <c r="CX59" s="197"/>
      <c r="CY59" s="197"/>
      <c r="CZ59" s="197"/>
      <c r="DA59" s="197"/>
      <c r="DB59" s="197"/>
      <c r="DC59" s="197"/>
      <c r="DD59" s="197"/>
      <c r="DE59" s="198"/>
      <c r="DF59" s="198"/>
      <c r="DG59" s="198"/>
      <c r="DH59" s="198"/>
      <c r="DI59" s="198"/>
      <c r="DJ59" s="198"/>
      <c r="DK59" s="198"/>
      <c r="DL59" s="198"/>
      <c r="DM59" s="198"/>
      <c r="DN59" s="198"/>
      <c r="DO59" s="198"/>
      <c r="DP59" s="198"/>
      <c r="DQ59" s="198"/>
      <c r="DR59" s="198"/>
      <c r="DS59" s="198"/>
      <c r="DT59" s="198"/>
    </row>
    <row r="60" spans="1:124" ht="15" hidden="1" customHeight="1">
      <c r="A60" s="160"/>
      <c r="B60" s="160"/>
      <c r="C60" s="195" t="str">
        <f>IF(MasterSheet!$A$1=1,MasterSheet!C207,MasterSheet!B207)</f>
        <v>Doprinosi na teret poslodavca</v>
      </c>
      <c r="D60" s="174">
        <v>3186770.2497999999</v>
      </c>
      <c r="E60" s="175">
        <f t="shared" si="0"/>
        <v>0.14829774534878309</v>
      </c>
      <c r="F60" s="174">
        <v>4443188.17</v>
      </c>
      <c r="G60" s="175">
        <f t="shared" si="1"/>
        <v>0.16575967804514083</v>
      </c>
      <c r="H60" s="174">
        <v>4975018.1100000003</v>
      </c>
      <c r="I60" s="175">
        <f t="shared" si="2"/>
        <v>0.16123341035779104</v>
      </c>
      <c r="J60" s="174"/>
      <c r="K60" s="175">
        <f t="shared" si="3"/>
        <v>0</v>
      </c>
      <c r="L60" s="174"/>
      <c r="M60" s="175">
        <f t="shared" si="4"/>
        <v>0</v>
      </c>
      <c r="N60" s="174">
        <v>1525124.6500000001</v>
      </c>
      <c r="O60" s="175">
        <f t="shared" si="5"/>
        <v>4.7159080086580089E-2</v>
      </c>
      <c r="P60" s="174">
        <v>1867935.3099999996</v>
      </c>
      <c r="Q60" s="175">
        <v>5.9318364877738949E-2</v>
      </c>
      <c r="R60" s="174">
        <v>2698145.06</v>
      </c>
      <c r="S60" s="175">
        <v>8.1490337058290549E-2</v>
      </c>
      <c r="T60" s="174">
        <v>1688949.3070800002</v>
      </c>
      <c r="U60" s="411">
        <f t="shared" si="6"/>
        <v>4.9313828347688993E-2</v>
      </c>
      <c r="V60" s="174">
        <v>1714283.5466862</v>
      </c>
      <c r="W60" s="411">
        <f t="shared" si="7"/>
        <v>4.7281450387130761E-2</v>
      </c>
      <c r="X60" s="269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162"/>
      <c r="AT60" s="162"/>
      <c r="AU60" s="162"/>
      <c r="AV60" s="162"/>
      <c r="AW60" s="162"/>
      <c r="AX60" s="162"/>
      <c r="AY60" s="162"/>
      <c r="AZ60" s="162"/>
      <c r="BA60" s="162"/>
      <c r="BB60" s="162"/>
      <c r="BC60" s="162"/>
      <c r="BD60" s="162"/>
      <c r="BE60" s="162"/>
      <c r="BF60" s="162"/>
      <c r="BG60" s="162"/>
      <c r="BH60" s="162"/>
      <c r="BI60" s="162"/>
      <c r="BJ60" s="162"/>
      <c r="BK60" s="197"/>
      <c r="BL60" s="197"/>
      <c r="BM60" s="197"/>
      <c r="BN60" s="197"/>
      <c r="BO60" s="197"/>
      <c r="BP60" s="197"/>
      <c r="BQ60" s="197"/>
      <c r="BR60" s="197"/>
      <c r="BS60" s="197"/>
      <c r="BT60" s="197"/>
      <c r="BU60" s="197"/>
      <c r="BV60" s="197"/>
      <c r="BW60" s="197"/>
      <c r="BX60" s="197"/>
      <c r="BY60" s="197"/>
      <c r="BZ60" s="197"/>
      <c r="CA60" s="197"/>
      <c r="CB60" s="197"/>
      <c r="CC60" s="197"/>
      <c r="CD60" s="197"/>
      <c r="CE60" s="197"/>
      <c r="CF60" s="197"/>
      <c r="CG60" s="197"/>
      <c r="CH60" s="197"/>
      <c r="CI60" s="197"/>
      <c r="CJ60" s="197"/>
      <c r="CK60" s="197"/>
      <c r="CL60" s="197"/>
      <c r="CM60" s="197"/>
      <c r="CN60" s="197"/>
      <c r="CO60" s="197"/>
      <c r="CP60" s="197"/>
      <c r="CQ60" s="197"/>
      <c r="CR60" s="197"/>
      <c r="CS60" s="197"/>
      <c r="CT60" s="197"/>
      <c r="CU60" s="197"/>
      <c r="CV60" s="197"/>
      <c r="CW60" s="197"/>
      <c r="CX60" s="197"/>
      <c r="CY60" s="197"/>
      <c r="CZ60" s="197"/>
      <c r="DA60" s="197"/>
      <c r="DB60" s="197"/>
      <c r="DC60" s="197"/>
      <c r="DD60" s="197"/>
      <c r="DE60" s="198"/>
      <c r="DF60" s="198"/>
      <c r="DG60" s="198"/>
      <c r="DH60" s="198"/>
      <c r="DI60" s="198"/>
      <c r="DJ60" s="198"/>
      <c r="DK60" s="198"/>
      <c r="DL60" s="198"/>
      <c r="DM60" s="198"/>
      <c r="DN60" s="198"/>
      <c r="DO60" s="198"/>
      <c r="DP60" s="198"/>
      <c r="DQ60" s="198"/>
      <c r="DR60" s="198"/>
      <c r="DS60" s="198"/>
      <c r="DT60" s="198"/>
    </row>
    <row r="61" spans="1:124" ht="15" hidden="1" customHeight="1">
      <c r="A61" s="162"/>
      <c r="B61" s="162"/>
      <c r="C61" s="195" t="str">
        <f>IF(MasterSheet!$A$1=1,MasterSheet!C208,MasterSheet!B208)</f>
        <v>Prirez na porez</v>
      </c>
      <c r="D61" s="174">
        <v>375009.24</v>
      </c>
      <c r="E61" s="175">
        <f t="shared" si="0"/>
        <v>1.7451218763088094E-2</v>
      </c>
      <c r="F61" s="174">
        <v>474347.42</v>
      </c>
      <c r="G61" s="175">
        <f t="shared" si="1"/>
        <v>1.7696229061742213E-2</v>
      </c>
      <c r="H61" s="174">
        <v>581555.21</v>
      </c>
      <c r="I61" s="175">
        <f t="shared" si="2"/>
        <v>1.8847394672024891E-2</v>
      </c>
      <c r="J61" s="174"/>
      <c r="K61" s="175">
        <f t="shared" si="3"/>
        <v>0</v>
      </c>
      <c r="L61" s="174"/>
      <c r="M61" s="175">
        <f t="shared" si="4"/>
        <v>0</v>
      </c>
      <c r="N61" s="174">
        <v>205611.25999999998</v>
      </c>
      <c r="O61" s="175">
        <f t="shared" si="5"/>
        <v>6.3578002473716755E-3</v>
      </c>
      <c r="P61" s="174">
        <v>230679.51</v>
      </c>
      <c r="Q61" s="175">
        <v>7.3254845982851698E-3</v>
      </c>
      <c r="R61" s="174">
        <v>330950.15000000002</v>
      </c>
      <c r="S61" s="175">
        <v>9.9954741769858052E-3</v>
      </c>
      <c r="T61" s="174">
        <v>262311.82613999996</v>
      </c>
      <c r="U61" s="411">
        <f t="shared" si="6"/>
        <v>7.6589630687027349E-3</v>
      </c>
      <c r="V61" s="174">
        <v>266246.50353209995</v>
      </c>
      <c r="W61" s="411">
        <f t="shared" si="7"/>
        <v>7.3433131128361412E-3</v>
      </c>
      <c r="X61" s="269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  <c r="AZ61" s="162"/>
      <c r="BA61" s="162"/>
      <c r="BB61" s="162"/>
      <c r="BC61" s="162"/>
      <c r="BD61" s="162"/>
      <c r="BE61" s="162"/>
      <c r="BF61" s="162"/>
      <c r="BG61" s="162"/>
      <c r="BH61" s="162"/>
      <c r="BI61" s="162"/>
      <c r="BJ61" s="162"/>
      <c r="BK61" s="197"/>
      <c r="BL61" s="197"/>
      <c r="BM61" s="197"/>
      <c r="BN61" s="197"/>
      <c r="BO61" s="197"/>
      <c r="BP61" s="197"/>
      <c r="BQ61" s="197"/>
      <c r="BR61" s="197"/>
      <c r="BS61" s="197"/>
      <c r="BT61" s="197"/>
      <c r="BU61" s="197"/>
      <c r="BV61" s="197"/>
      <c r="BW61" s="197"/>
      <c r="BX61" s="197"/>
      <c r="BY61" s="197"/>
      <c r="BZ61" s="197"/>
      <c r="CA61" s="197"/>
      <c r="CB61" s="197"/>
      <c r="CC61" s="197"/>
      <c r="CD61" s="197"/>
      <c r="CE61" s="197"/>
      <c r="CF61" s="197"/>
      <c r="CG61" s="197"/>
      <c r="CH61" s="197"/>
      <c r="CI61" s="197"/>
      <c r="CJ61" s="197"/>
      <c r="CK61" s="197"/>
      <c r="CL61" s="197"/>
      <c r="CM61" s="197"/>
      <c r="CN61" s="197"/>
      <c r="CO61" s="197"/>
      <c r="CP61" s="197"/>
      <c r="CQ61" s="197"/>
      <c r="CR61" s="197"/>
      <c r="CS61" s="197"/>
      <c r="CT61" s="197"/>
      <c r="CU61" s="197"/>
      <c r="CV61" s="197"/>
      <c r="CW61" s="197"/>
      <c r="CX61" s="197"/>
      <c r="CY61" s="197"/>
      <c r="CZ61" s="197"/>
      <c r="DA61" s="197"/>
      <c r="DB61" s="197"/>
      <c r="DC61" s="197"/>
      <c r="DD61" s="197"/>
      <c r="DE61" s="198"/>
      <c r="DF61" s="198"/>
      <c r="DG61" s="198"/>
      <c r="DH61" s="198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</row>
    <row r="62" spans="1:124" ht="15" customHeight="1">
      <c r="A62" s="162"/>
      <c r="B62" s="162"/>
      <c r="C62" s="194" t="str">
        <f>IF(MasterSheet!$A$1=1,MasterSheet!C209,MasterSheet!B209)</f>
        <v>Ostala lična primanja</v>
      </c>
      <c r="D62" s="179">
        <v>4368113.9400000004</v>
      </c>
      <c r="E62" s="181">
        <f t="shared" si="0"/>
        <v>0.20327208990646378</v>
      </c>
      <c r="F62" s="179">
        <v>6156084.9900000002</v>
      </c>
      <c r="G62" s="181">
        <f t="shared" si="1"/>
        <v>0.22966181645215447</v>
      </c>
      <c r="H62" s="179">
        <v>7066165.1400000006</v>
      </c>
      <c r="I62" s="181">
        <f t="shared" si="2"/>
        <v>0.22900457415089451</v>
      </c>
      <c r="J62" s="179">
        <v>6026649.0199999996</v>
      </c>
      <c r="K62" s="181">
        <f t="shared" si="3"/>
        <v>0.20216870244884264</v>
      </c>
      <c r="L62" s="179">
        <v>5720000</v>
      </c>
      <c r="M62" s="181">
        <f t="shared" si="4"/>
        <v>0.18427835051546393</v>
      </c>
      <c r="N62" s="179">
        <v>7347314.0199999996</v>
      </c>
      <c r="O62" s="181">
        <f t="shared" si="5"/>
        <v>0.22718967285095854</v>
      </c>
      <c r="P62" s="179">
        <v>2935022.82</v>
      </c>
      <c r="Q62" s="181">
        <v>9.3204916481422678E-2</v>
      </c>
      <c r="R62" s="179">
        <v>2483676.67</v>
      </c>
      <c r="S62" s="181">
        <v>7.5012886439142251E-2</v>
      </c>
      <c r="T62" s="179">
        <v>2308248.6</v>
      </c>
      <c r="U62" s="411">
        <f t="shared" si="6"/>
        <v>6.7396087477006636E-2</v>
      </c>
      <c r="V62" s="179">
        <v>2300000</v>
      </c>
      <c r="W62" s="411">
        <f t="shared" si="7"/>
        <v>6.3436026146675123E-2</v>
      </c>
      <c r="X62" s="269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62"/>
      <c r="BA62" s="162"/>
      <c r="BB62" s="162"/>
      <c r="BC62" s="162"/>
      <c r="BD62" s="162"/>
      <c r="BE62" s="162"/>
      <c r="BF62" s="162"/>
      <c r="BG62" s="162"/>
      <c r="BH62" s="162"/>
      <c r="BI62" s="162"/>
      <c r="BJ62" s="162"/>
      <c r="BK62" s="197"/>
      <c r="BL62" s="197"/>
      <c r="BM62" s="197"/>
      <c r="BN62" s="197"/>
      <c r="BO62" s="197"/>
      <c r="BP62" s="197"/>
      <c r="BQ62" s="197"/>
      <c r="BR62" s="197"/>
      <c r="BS62" s="197"/>
      <c r="BT62" s="197"/>
      <c r="BU62" s="197"/>
      <c r="BV62" s="197"/>
      <c r="BW62" s="197"/>
      <c r="BX62" s="197"/>
      <c r="BY62" s="197"/>
      <c r="BZ62" s="197"/>
      <c r="CA62" s="197"/>
      <c r="CB62" s="197"/>
      <c r="CC62" s="197"/>
      <c r="CD62" s="197"/>
      <c r="CE62" s="197"/>
      <c r="CF62" s="197"/>
      <c r="CG62" s="197"/>
      <c r="CH62" s="197"/>
      <c r="CI62" s="197"/>
      <c r="CJ62" s="197"/>
      <c r="CK62" s="197"/>
      <c r="CL62" s="197"/>
      <c r="CM62" s="197"/>
      <c r="CN62" s="197"/>
      <c r="CO62" s="197"/>
      <c r="CP62" s="197"/>
      <c r="CQ62" s="197"/>
      <c r="CR62" s="197"/>
      <c r="CS62" s="197"/>
      <c r="CT62" s="197"/>
      <c r="CU62" s="197"/>
      <c r="CV62" s="197"/>
      <c r="CW62" s="197"/>
      <c r="CX62" s="197"/>
      <c r="CY62" s="197"/>
      <c r="CZ62" s="197"/>
      <c r="DA62" s="197"/>
      <c r="DB62" s="197"/>
      <c r="DC62" s="197"/>
      <c r="DD62" s="197"/>
      <c r="DE62" s="198"/>
      <c r="DF62" s="198"/>
      <c r="DG62" s="198"/>
      <c r="DH62" s="198"/>
      <c r="DI62" s="198"/>
      <c r="DJ62" s="198"/>
      <c r="DK62" s="198"/>
      <c r="DL62" s="198"/>
      <c r="DM62" s="198"/>
      <c r="DN62" s="198"/>
      <c r="DO62" s="198"/>
      <c r="DP62" s="198"/>
      <c r="DQ62" s="198"/>
      <c r="DR62" s="198"/>
      <c r="DS62" s="198"/>
      <c r="DT62" s="198"/>
    </row>
    <row r="63" spans="1:124" ht="15" customHeight="1">
      <c r="A63" s="162"/>
      <c r="B63" s="162"/>
      <c r="C63" s="194" t="str">
        <f>IF(MasterSheet!$A$1=1,MasterSheet!C210,MasterSheet!B210)</f>
        <v>Rashodi za materijal i usluge</v>
      </c>
      <c r="D63" s="179">
        <v>14680010.780000001</v>
      </c>
      <c r="E63" s="181">
        <f t="shared" si="0"/>
        <v>0.6831407129228908</v>
      </c>
      <c r="F63" s="179">
        <v>21387573.460000001</v>
      </c>
      <c r="G63" s="181">
        <f t="shared" si="1"/>
        <v>0.7978949248274575</v>
      </c>
      <c r="H63" s="179">
        <v>23284608.100000001</v>
      </c>
      <c r="I63" s="181">
        <f t="shared" si="2"/>
        <v>0.75462172997148047</v>
      </c>
      <c r="J63" s="179">
        <v>19998061.219999999</v>
      </c>
      <c r="K63" s="181">
        <f t="shared" si="3"/>
        <v>0.67085076216034878</v>
      </c>
      <c r="L63" s="179">
        <v>17840000</v>
      </c>
      <c r="M63" s="181">
        <f t="shared" si="4"/>
        <v>0.57474226804123707</v>
      </c>
      <c r="N63" s="179">
        <v>15836529.350000001</v>
      </c>
      <c r="O63" s="181">
        <f t="shared" si="5"/>
        <v>0.48968860080395799</v>
      </c>
      <c r="P63" s="179">
        <v>16836563.879999999</v>
      </c>
      <c r="Q63" s="181">
        <v>0.53466382597650042</v>
      </c>
      <c r="R63" s="179">
        <v>15003900.02</v>
      </c>
      <c r="S63" s="181">
        <v>0.45315312654787065</v>
      </c>
      <c r="T63" s="179">
        <v>14404200.050000001</v>
      </c>
      <c r="U63" s="411">
        <f t="shared" si="6"/>
        <v>0.42057286490116508</v>
      </c>
      <c r="V63" s="179">
        <v>14350000</v>
      </c>
      <c r="W63" s="411">
        <f t="shared" si="7"/>
        <v>0.39578564139338612</v>
      </c>
      <c r="X63" s="266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97"/>
      <c r="BL63" s="197"/>
      <c r="BM63" s="197"/>
      <c r="BN63" s="197"/>
      <c r="BO63" s="197"/>
      <c r="BP63" s="197"/>
      <c r="BQ63" s="197"/>
      <c r="BR63" s="197"/>
      <c r="BS63" s="197"/>
      <c r="BT63" s="197"/>
      <c r="BU63" s="197"/>
      <c r="BV63" s="197"/>
      <c r="BW63" s="197"/>
      <c r="BX63" s="197"/>
      <c r="BY63" s="197"/>
      <c r="BZ63" s="197"/>
      <c r="CA63" s="197"/>
      <c r="CB63" s="197"/>
      <c r="CC63" s="197"/>
      <c r="CD63" s="197"/>
      <c r="CE63" s="197"/>
      <c r="CF63" s="197"/>
      <c r="CG63" s="197"/>
      <c r="CH63" s="197"/>
      <c r="CI63" s="197"/>
      <c r="CJ63" s="197"/>
      <c r="CK63" s="197"/>
      <c r="CL63" s="197"/>
      <c r="CM63" s="197"/>
      <c r="CN63" s="197"/>
      <c r="CO63" s="197"/>
      <c r="CP63" s="197"/>
      <c r="CQ63" s="197"/>
      <c r="CR63" s="197"/>
      <c r="CS63" s="197"/>
      <c r="CT63" s="197"/>
      <c r="CU63" s="197"/>
      <c r="CV63" s="197"/>
      <c r="CW63" s="197"/>
      <c r="CX63" s="197"/>
      <c r="CY63" s="197"/>
      <c r="CZ63" s="197"/>
      <c r="DA63" s="197"/>
      <c r="DB63" s="197"/>
      <c r="DC63" s="197"/>
      <c r="DD63" s="197"/>
      <c r="DE63" s="198"/>
      <c r="DF63" s="198"/>
      <c r="DG63" s="198"/>
      <c r="DH63" s="198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  <c r="DS63" s="198"/>
      <c r="DT63" s="198"/>
    </row>
    <row r="64" spans="1:124" ht="15" customHeight="1">
      <c r="A64" s="160"/>
      <c r="B64" s="160"/>
      <c r="C64" s="194" t="str">
        <f>IF(MasterSheet!$A$1=1,MasterSheet!C211,MasterSheet!B211)</f>
        <v>Tekuće održavanje</v>
      </c>
      <c r="D64" s="179">
        <v>4644683.17</v>
      </c>
      <c r="E64" s="181">
        <f t="shared" si="0"/>
        <v>0.21614235981199684</v>
      </c>
      <c r="F64" s="179">
        <v>7490889.2599999998</v>
      </c>
      <c r="G64" s="181">
        <f t="shared" si="1"/>
        <v>0.27945865547472487</v>
      </c>
      <c r="H64" s="179">
        <v>7738618.5800000001</v>
      </c>
      <c r="I64" s="181">
        <f t="shared" si="2"/>
        <v>0.25079785390199638</v>
      </c>
      <c r="J64" s="179">
        <v>4862089.4800000004</v>
      </c>
      <c r="K64" s="181">
        <f t="shared" si="3"/>
        <v>0.16310263267359948</v>
      </c>
      <c r="L64" s="179">
        <v>4840000</v>
      </c>
      <c r="M64" s="181">
        <f t="shared" si="4"/>
        <v>0.15592783505154639</v>
      </c>
      <c r="N64" s="179">
        <v>4621732.5999999996</v>
      </c>
      <c r="O64" s="181">
        <f t="shared" si="5"/>
        <v>0.14291071737786021</v>
      </c>
      <c r="P64" s="179">
        <v>5028758.51</v>
      </c>
      <c r="Q64" s="181">
        <v>0.15969382375357252</v>
      </c>
      <c r="R64" s="179">
        <v>3981477.42</v>
      </c>
      <c r="S64" s="181">
        <v>0.12024999758381152</v>
      </c>
      <c r="T64" s="179">
        <v>5167666.5810000002</v>
      </c>
      <c r="U64" s="411">
        <f t="shared" si="6"/>
        <v>0.15088518149435021</v>
      </c>
      <c r="V64" s="179">
        <v>4100000</v>
      </c>
      <c r="W64" s="411">
        <f t="shared" si="7"/>
        <v>0.11308161182668175</v>
      </c>
      <c r="X64" s="269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2"/>
      <c r="AT64" s="162"/>
      <c r="AU64" s="162"/>
      <c r="AV64" s="162"/>
      <c r="AW64" s="162"/>
      <c r="AX64" s="162"/>
      <c r="AY64" s="162"/>
      <c r="AZ64" s="162"/>
      <c r="BA64" s="162"/>
      <c r="BB64" s="162"/>
      <c r="BC64" s="162"/>
      <c r="BD64" s="162"/>
      <c r="BE64" s="162"/>
      <c r="BF64" s="162"/>
      <c r="BG64" s="162"/>
      <c r="BH64" s="162"/>
      <c r="BI64" s="162"/>
      <c r="BJ64" s="162"/>
      <c r="BK64" s="197"/>
      <c r="BL64" s="197"/>
      <c r="BM64" s="197"/>
      <c r="BN64" s="197"/>
      <c r="BO64" s="197"/>
      <c r="BP64" s="197"/>
      <c r="BQ64" s="197"/>
      <c r="BR64" s="197"/>
      <c r="BS64" s="197"/>
      <c r="BT64" s="197"/>
      <c r="BU64" s="197"/>
      <c r="BV64" s="197"/>
      <c r="BW64" s="197"/>
      <c r="BX64" s="197"/>
      <c r="BY64" s="197"/>
      <c r="BZ64" s="197"/>
      <c r="CA64" s="197"/>
      <c r="CB64" s="197"/>
      <c r="CC64" s="197"/>
      <c r="CD64" s="197"/>
      <c r="CE64" s="197"/>
      <c r="CF64" s="197"/>
      <c r="CG64" s="197"/>
      <c r="CH64" s="197"/>
      <c r="CI64" s="197"/>
      <c r="CJ64" s="197"/>
      <c r="CK64" s="197"/>
      <c r="CL64" s="197"/>
      <c r="CM64" s="197"/>
      <c r="CN64" s="197"/>
      <c r="CO64" s="197"/>
      <c r="CP64" s="197"/>
      <c r="CQ64" s="197"/>
      <c r="CR64" s="197"/>
      <c r="CS64" s="197"/>
      <c r="CT64" s="197"/>
      <c r="CU64" s="197"/>
      <c r="CV64" s="197"/>
      <c r="CW64" s="197"/>
      <c r="CX64" s="197"/>
      <c r="CY64" s="197"/>
      <c r="CZ64" s="197"/>
      <c r="DA64" s="197"/>
      <c r="DB64" s="197"/>
      <c r="DC64" s="197"/>
      <c r="DD64" s="197"/>
      <c r="DE64" s="198"/>
      <c r="DF64" s="198"/>
      <c r="DG64" s="198"/>
      <c r="DH64" s="198"/>
      <c r="DI64" s="198"/>
      <c r="DJ64" s="198"/>
      <c r="DK64" s="198"/>
      <c r="DL64" s="198"/>
      <c r="DM64" s="198"/>
      <c r="DN64" s="198"/>
      <c r="DO64" s="198"/>
      <c r="DP64" s="198"/>
      <c r="DQ64" s="198"/>
      <c r="DR64" s="198"/>
      <c r="DS64" s="198"/>
      <c r="DT64" s="198"/>
    </row>
    <row r="65" spans="1:124" ht="15" customHeight="1">
      <c r="A65" s="160"/>
      <c r="B65" s="160"/>
      <c r="C65" s="194" t="str">
        <f>IF(MasterSheet!$A$1=1,MasterSheet!C212,MasterSheet!B212)</f>
        <v>Kamate</v>
      </c>
      <c r="D65" s="179">
        <v>455669.44</v>
      </c>
      <c r="E65" s="181">
        <f t="shared" si="0"/>
        <v>2.1204776397226489E-2</v>
      </c>
      <c r="F65" s="179">
        <v>836173.69</v>
      </c>
      <c r="G65" s="181">
        <f t="shared" si="1"/>
        <v>3.1194690915873902E-2</v>
      </c>
      <c r="H65" s="179">
        <v>1273698.22</v>
      </c>
      <c r="I65" s="181">
        <f t="shared" si="2"/>
        <v>4.1278785973554576E-2</v>
      </c>
      <c r="J65" s="179">
        <v>1010709.4</v>
      </c>
      <c r="K65" s="181">
        <f t="shared" si="3"/>
        <v>3.3905045286816503E-2</v>
      </c>
      <c r="L65" s="179">
        <v>1150000</v>
      </c>
      <c r="M65" s="181">
        <f t="shared" si="4"/>
        <v>3.7048969072164949E-2</v>
      </c>
      <c r="N65" s="179">
        <v>2510915.6800000002</v>
      </c>
      <c r="O65" s="181">
        <f t="shared" si="5"/>
        <v>7.7641177489177496E-2</v>
      </c>
      <c r="P65" s="179">
        <v>2860462.2</v>
      </c>
      <c r="Q65" s="181">
        <v>9.0837161003493178E-2</v>
      </c>
      <c r="R65" s="179">
        <v>3347292.06</v>
      </c>
      <c r="S65" s="181">
        <v>0.10109610570824523</v>
      </c>
      <c r="T65" s="179">
        <v>3385393.0399999996</v>
      </c>
      <c r="U65" s="411">
        <f t="shared" si="6"/>
        <v>9.8846478437326635E-2</v>
      </c>
      <c r="V65" s="179">
        <v>4000000</v>
      </c>
      <c r="W65" s="411">
        <f t="shared" si="7"/>
        <v>0.11032352373334806</v>
      </c>
      <c r="X65" s="269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162"/>
      <c r="AT65" s="162"/>
      <c r="AU65" s="162"/>
      <c r="AV65" s="162"/>
      <c r="AW65" s="162"/>
      <c r="AX65" s="162"/>
      <c r="AY65" s="162"/>
      <c r="AZ65" s="162"/>
      <c r="BA65" s="162"/>
      <c r="BB65" s="162"/>
      <c r="BC65" s="162"/>
      <c r="BD65" s="162"/>
      <c r="BE65" s="162"/>
      <c r="BF65" s="162"/>
      <c r="BG65" s="162"/>
      <c r="BH65" s="162"/>
      <c r="BI65" s="162"/>
      <c r="BJ65" s="162"/>
      <c r="BK65" s="197"/>
      <c r="BL65" s="197"/>
      <c r="BM65" s="197"/>
      <c r="BN65" s="197"/>
      <c r="BO65" s="197"/>
      <c r="BP65" s="197"/>
      <c r="BQ65" s="197"/>
      <c r="BR65" s="197"/>
      <c r="BS65" s="197"/>
      <c r="BT65" s="197"/>
      <c r="BU65" s="197"/>
      <c r="BV65" s="197"/>
      <c r="BW65" s="197"/>
      <c r="BX65" s="197"/>
      <c r="BY65" s="197"/>
      <c r="BZ65" s="197"/>
      <c r="CA65" s="197"/>
      <c r="CB65" s="197"/>
      <c r="CC65" s="197"/>
      <c r="CD65" s="197"/>
      <c r="CE65" s="197"/>
      <c r="CF65" s="197"/>
      <c r="CG65" s="197"/>
      <c r="CH65" s="197"/>
      <c r="CI65" s="197"/>
      <c r="CJ65" s="197"/>
      <c r="CK65" s="197"/>
      <c r="CL65" s="197"/>
      <c r="CM65" s="197"/>
      <c r="CN65" s="197"/>
      <c r="CO65" s="197"/>
      <c r="CP65" s="197"/>
      <c r="CQ65" s="197"/>
      <c r="CR65" s="197"/>
      <c r="CS65" s="197"/>
      <c r="CT65" s="197"/>
      <c r="CU65" s="197"/>
      <c r="CV65" s="197"/>
      <c r="CW65" s="197"/>
      <c r="CX65" s="197"/>
      <c r="CY65" s="197"/>
      <c r="CZ65" s="197"/>
      <c r="DA65" s="197"/>
      <c r="DB65" s="197"/>
      <c r="DC65" s="197"/>
      <c r="DD65" s="197"/>
      <c r="DE65" s="198"/>
      <c r="DF65" s="198"/>
      <c r="DG65" s="198"/>
      <c r="DH65" s="198"/>
      <c r="DI65" s="198"/>
      <c r="DJ65" s="198"/>
      <c r="DK65" s="198"/>
      <c r="DL65" s="198"/>
      <c r="DM65" s="198"/>
      <c r="DN65" s="198"/>
      <c r="DO65" s="198"/>
      <c r="DP65" s="198"/>
      <c r="DQ65" s="198"/>
      <c r="DR65" s="198"/>
      <c r="DS65" s="198"/>
      <c r="DT65" s="198"/>
    </row>
    <row r="66" spans="1:124" ht="15" customHeight="1">
      <c r="A66" s="160"/>
      <c r="B66" s="160"/>
      <c r="C66" s="194" t="str">
        <f>IF(MasterSheet!$A$1=1,MasterSheet!C213,MasterSheet!B213)</f>
        <v>Renta</v>
      </c>
      <c r="D66" s="179">
        <v>422746.26</v>
      </c>
      <c r="E66" s="181">
        <f t="shared" si="0"/>
        <v>1.9672681837219042E-2</v>
      </c>
      <c r="F66" s="179">
        <v>681936.29</v>
      </c>
      <c r="G66" s="181">
        <f t="shared" si="1"/>
        <v>2.5440637567617982E-2</v>
      </c>
      <c r="H66" s="179">
        <v>813077.09</v>
      </c>
      <c r="I66" s="181">
        <f t="shared" si="2"/>
        <v>2.6350696460980035E-2</v>
      </c>
      <c r="J66" s="179">
        <v>729952.59</v>
      </c>
      <c r="K66" s="181">
        <f t="shared" si="3"/>
        <v>2.4486836296544783E-2</v>
      </c>
      <c r="L66" s="179">
        <v>570000</v>
      </c>
      <c r="M66" s="181">
        <f t="shared" si="4"/>
        <v>1.8363402061855671E-2</v>
      </c>
      <c r="N66" s="179">
        <v>330969.98</v>
      </c>
      <c r="O66" s="181">
        <f t="shared" si="5"/>
        <v>1.0234074829931973E-2</v>
      </c>
      <c r="P66" s="179">
        <v>317175.2</v>
      </c>
      <c r="Q66" s="181">
        <v>1.007225150841537E-2</v>
      </c>
      <c r="R66" s="179">
        <v>435777.18</v>
      </c>
      <c r="S66" s="181">
        <v>1.3161497432799757E-2</v>
      </c>
      <c r="T66" s="179">
        <v>455172.39</v>
      </c>
      <c r="U66" s="411">
        <f t="shared" si="6"/>
        <v>1.329009284942626E-2</v>
      </c>
      <c r="V66" s="179">
        <v>460000</v>
      </c>
      <c r="W66" s="411">
        <f t="shared" si="7"/>
        <v>1.2687205229335025E-2</v>
      </c>
      <c r="X66" s="269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  <c r="BB66" s="162"/>
      <c r="BC66" s="162"/>
      <c r="BD66" s="162"/>
      <c r="BE66" s="162"/>
      <c r="BF66" s="162"/>
      <c r="BG66" s="162"/>
      <c r="BH66" s="162"/>
      <c r="BI66" s="162"/>
      <c r="BJ66" s="162"/>
      <c r="BK66" s="197"/>
      <c r="BL66" s="197"/>
      <c r="BM66" s="197"/>
      <c r="BN66" s="197"/>
      <c r="BO66" s="197"/>
      <c r="BP66" s="197"/>
      <c r="BQ66" s="197"/>
      <c r="BR66" s="197"/>
      <c r="BS66" s="197"/>
      <c r="BT66" s="197"/>
      <c r="BU66" s="197"/>
      <c r="BV66" s="197"/>
      <c r="BW66" s="197"/>
      <c r="BX66" s="197"/>
      <c r="BY66" s="197"/>
      <c r="BZ66" s="197"/>
      <c r="CA66" s="197"/>
      <c r="CB66" s="197"/>
      <c r="CC66" s="197"/>
      <c r="CD66" s="197"/>
      <c r="CE66" s="197"/>
      <c r="CF66" s="197"/>
      <c r="CG66" s="197"/>
      <c r="CH66" s="197"/>
      <c r="CI66" s="197"/>
      <c r="CJ66" s="197"/>
      <c r="CK66" s="197"/>
      <c r="CL66" s="197"/>
      <c r="CM66" s="197"/>
      <c r="CN66" s="197"/>
      <c r="CO66" s="197"/>
      <c r="CP66" s="197"/>
      <c r="CQ66" s="197"/>
      <c r="CR66" s="197"/>
      <c r="CS66" s="197"/>
      <c r="CT66" s="197"/>
      <c r="CU66" s="197"/>
      <c r="CV66" s="197"/>
      <c r="CW66" s="197"/>
      <c r="CX66" s="197"/>
      <c r="CY66" s="197"/>
      <c r="CZ66" s="197"/>
      <c r="DA66" s="197"/>
      <c r="DB66" s="197"/>
      <c r="DC66" s="197"/>
      <c r="DD66" s="197"/>
      <c r="DE66" s="198"/>
      <c r="DF66" s="198"/>
      <c r="DG66" s="198"/>
      <c r="DH66" s="198"/>
      <c r="DI66" s="198"/>
      <c r="DJ66" s="198"/>
      <c r="DK66" s="198"/>
      <c r="DL66" s="198"/>
      <c r="DM66" s="198"/>
      <c r="DN66" s="198"/>
      <c r="DO66" s="198"/>
      <c r="DP66" s="198"/>
      <c r="DQ66" s="198"/>
      <c r="DR66" s="198"/>
      <c r="DS66" s="198"/>
      <c r="DT66" s="198"/>
    </row>
    <row r="67" spans="1:124" ht="15" customHeight="1">
      <c r="A67" s="160"/>
      <c r="B67" s="160"/>
      <c r="C67" s="194" t="str">
        <f>IF(MasterSheet!$A$1=1,MasterSheet!C214,MasterSheet!B214)</f>
        <v>Subvencije</v>
      </c>
      <c r="D67" s="179">
        <v>535086.44999999995</v>
      </c>
      <c r="E67" s="181">
        <f t="shared" si="0"/>
        <v>2.4900481641770205E-2</v>
      </c>
      <c r="F67" s="179">
        <v>797354.68</v>
      </c>
      <c r="G67" s="181">
        <f t="shared" si="1"/>
        <v>2.974649058011565E-2</v>
      </c>
      <c r="H67" s="179">
        <v>1547180</v>
      </c>
      <c r="I67" s="181">
        <f t="shared" si="2"/>
        <v>5.0141949701840813E-2</v>
      </c>
      <c r="J67" s="179">
        <v>1131782.23</v>
      </c>
      <c r="K67" s="181">
        <f t="shared" si="3"/>
        <v>3.7966529017108348E-2</v>
      </c>
      <c r="L67" s="179">
        <v>750000</v>
      </c>
      <c r="M67" s="181">
        <f t="shared" si="4"/>
        <v>2.4162371134020619E-2</v>
      </c>
      <c r="N67" s="179">
        <v>952860</v>
      </c>
      <c r="O67" s="181">
        <f t="shared" si="5"/>
        <v>2.946382189239332E-2</v>
      </c>
      <c r="P67" s="179">
        <v>754203.5</v>
      </c>
      <c r="Q67" s="181">
        <v>2.3950571610034933E-2</v>
      </c>
      <c r="R67" s="179">
        <v>758994.65</v>
      </c>
      <c r="S67" s="181">
        <v>2.2923426457263668E-2</v>
      </c>
      <c r="T67" s="179">
        <v>417432.82999999996</v>
      </c>
      <c r="U67" s="411">
        <f t="shared" si="6"/>
        <v>1.2188175713159508E-2</v>
      </c>
      <c r="V67" s="179">
        <v>500000</v>
      </c>
      <c r="W67" s="411">
        <f t="shared" si="7"/>
        <v>1.3790440466668507E-2</v>
      </c>
      <c r="X67" s="269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Q67" s="162"/>
      <c r="AR67" s="162"/>
      <c r="AS67" s="162"/>
      <c r="AT67" s="162"/>
      <c r="AU67" s="162"/>
      <c r="AV67" s="162"/>
      <c r="AW67" s="162"/>
      <c r="AX67" s="162"/>
      <c r="AY67" s="162"/>
      <c r="AZ67" s="162"/>
      <c r="BA67" s="162"/>
      <c r="BB67" s="162"/>
      <c r="BC67" s="162"/>
      <c r="BD67" s="162"/>
      <c r="BE67" s="162"/>
      <c r="BF67" s="162"/>
      <c r="BG67" s="162"/>
      <c r="BH67" s="162"/>
      <c r="BI67" s="162"/>
      <c r="BJ67" s="162"/>
      <c r="BK67" s="197"/>
      <c r="BL67" s="197"/>
      <c r="BM67" s="197"/>
      <c r="BN67" s="197"/>
      <c r="BO67" s="197"/>
      <c r="BP67" s="197"/>
      <c r="BQ67" s="197"/>
      <c r="BR67" s="197"/>
      <c r="BS67" s="197"/>
      <c r="BT67" s="197"/>
      <c r="BU67" s="197"/>
      <c r="BV67" s="197"/>
      <c r="BW67" s="197"/>
      <c r="BX67" s="197"/>
      <c r="BY67" s="197"/>
      <c r="BZ67" s="197"/>
      <c r="CA67" s="197"/>
      <c r="CB67" s="197"/>
      <c r="CC67" s="197"/>
      <c r="CD67" s="197"/>
      <c r="CE67" s="197"/>
      <c r="CF67" s="197"/>
      <c r="CG67" s="197"/>
      <c r="CH67" s="197"/>
      <c r="CI67" s="197"/>
      <c r="CJ67" s="197"/>
      <c r="CK67" s="197"/>
      <c r="CL67" s="197"/>
      <c r="CM67" s="197"/>
      <c r="CN67" s="197"/>
      <c r="CO67" s="197"/>
      <c r="CP67" s="197"/>
      <c r="CQ67" s="197"/>
      <c r="CR67" s="197"/>
      <c r="CS67" s="197"/>
      <c r="CT67" s="197"/>
      <c r="CU67" s="197"/>
      <c r="CV67" s="197"/>
      <c r="CW67" s="197"/>
      <c r="CX67" s="197"/>
      <c r="CY67" s="197"/>
      <c r="CZ67" s="197"/>
      <c r="DA67" s="197"/>
      <c r="DB67" s="197"/>
      <c r="DC67" s="197"/>
      <c r="DD67" s="197"/>
      <c r="DE67" s="198"/>
      <c r="DF67" s="198"/>
      <c r="DG67" s="198"/>
      <c r="DH67" s="198"/>
      <c r="DI67" s="198"/>
      <c r="DJ67" s="198"/>
      <c r="DK67" s="198"/>
      <c r="DL67" s="198"/>
      <c r="DM67" s="198"/>
      <c r="DN67" s="198"/>
      <c r="DO67" s="198"/>
      <c r="DP67" s="198"/>
      <c r="DQ67" s="198"/>
      <c r="DR67" s="198"/>
      <c r="DS67" s="198"/>
      <c r="DT67" s="198"/>
    </row>
    <row r="68" spans="1:124" ht="15" customHeight="1">
      <c r="A68" s="160"/>
      <c r="B68" s="160"/>
      <c r="C68" s="194" t="str">
        <f>IF(MasterSheet!$A$1=1,MasterSheet!C215,MasterSheet!B215)</f>
        <v>Ostali izdaci</v>
      </c>
      <c r="D68" s="179">
        <v>1240417.81</v>
      </c>
      <c r="E68" s="181">
        <f t="shared" si="0"/>
        <v>5.772338452231375E-2</v>
      </c>
      <c r="F68" s="179">
        <v>2013836.12</v>
      </c>
      <c r="G68" s="181">
        <f t="shared" si="1"/>
        <v>7.5129122178698007E-2</v>
      </c>
      <c r="H68" s="179">
        <v>4566368.7615</v>
      </c>
      <c r="I68" s="181">
        <f t="shared" si="2"/>
        <v>0.14798965392468239</v>
      </c>
      <c r="J68" s="179">
        <v>833178.99</v>
      </c>
      <c r="K68" s="181">
        <f t="shared" si="3"/>
        <v>2.7949647433747064E-2</v>
      </c>
      <c r="L68" s="179">
        <v>980000</v>
      </c>
      <c r="M68" s="181">
        <f t="shared" si="4"/>
        <v>3.1572164948453607E-2</v>
      </c>
      <c r="N68" s="179">
        <v>1230492.5799999998</v>
      </c>
      <c r="O68" s="181">
        <f t="shared" si="5"/>
        <v>3.8048626468769324E-2</v>
      </c>
      <c r="P68" s="179">
        <v>842778.14999999991</v>
      </c>
      <c r="Q68" s="181">
        <v>2.6763358208955222E-2</v>
      </c>
      <c r="R68" s="179">
        <v>1213633.1000000001</v>
      </c>
      <c r="S68" s="181">
        <v>3.6654578677136819E-2</v>
      </c>
      <c r="T68" s="179">
        <v>2535092.0100000002</v>
      </c>
      <c r="U68" s="411">
        <f t="shared" si="6"/>
        <v>7.4019446115215048E-2</v>
      </c>
      <c r="V68" s="179">
        <v>2000000</v>
      </c>
      <c r="W68" s="411">
        <f t="shared" si="7"/>
        <v>5.5161761866674028E-2</v>
      </c>
      <c r="X68" s="269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  <c r="AK68" s="162"/>
      <c r="AL68" s="162"/>
      <c r="AM68" s="162"/>
      <c r="AN68" s="162"/>
      <c r="AO68" s="162"/>
      <c r="AP68" s="162"/>
      <c r="AQ68" s="162"/>
      <c r="AR68" s="162"/>
      <c r="AS68" s="162"/>
      <c r="AT68" s="162"/>
      <c r="AU68" s="162"/>
      <c r="AV68" s="162"/>
      <c r="AW68" s="162"/>
      <c r="AX68" s="162"/>
      <c r="AY68" s="162"/>
      <c r="AZ68" s="162"/>
      <c r="BA68" s="162"/>
      <c r="BB68" s="162"/>
      <c r="BC68" s="162"/>
      <c r="BD68" s="162"/>
      <c r="BE68" s="162"/>
      <c r="BF68" s="162"/>
      <c r="BG68" s="162"/>
      <c r="BH68" s="162"/>
      <c r="BI68" s="162"/>
      <c r="BJ68" s="162"/>
      <c r="BK68" s="197"/>
      <c r="BL68" s="197"/>
      <c r="BM68" s="197"/>
      <c r="BN68" s="197"/>
      <c r="BO68" s="197"/>
      <c r="BP68" s="197"/>
      <c r="BQ68" s="197"/>
      <c r="BR68" s="197"/>
      <c r="BS68" s="197"/>
      <c r="BT68" s="197"/>
      <c r="BU68" s="197"/>
      <c r="BV68" s="197"/>
      <c r="BW68" s="197"/>
      <c r="BX68" s="197"/>
      <c r="BY68" s="197"/>
      <c r="BZ68" s="197"/>
      <c r="CA68" s="197"/>
      <c r="CB68" s="197"/>
      <c r="CC68" s="197"/>
      <c r="CD68" s="197"/>
      <c r="CE68" s="197"/>
      <c r="CF68" s="197"/>
      <c r="CG68" s="197"/>
      <c r="CH68" s="197"/>
      <c r="CI68" s="197"/>
      <c r="CJ68" s="197"/>
      <c r="CK68" s="197"/>
      <c r="CL68" s="197"/>
      <c r="CM68" s="197"/>
      <c r="CN68" s="197"/>
      <c r="CO68" s="197"/>
      <c r="CP68" s="197"/>
      <c r="CQ68" s="197"/>
      <c r="CR68" s="197"/>
      <c r="CS68" s="197"/>
      <c r="CT68" s="197"/>
      <c r="CU68" s="197"/>
      <c r="CV68" s="197"/>
      <c r="CW68" s="197"/>
      <c r="CX68" s="197"/>
      <c r="CY68" s="197"/>
      <c r="CZ68" s="197"/>
      <c r="DA68" s="197"/>
      <c r="DB68" s="197"/>
      <c r="DC68" s="197"/>
      <c r="DD68" s="197"/>
      <c r="DE68" s="198"/>
      <c r="DF68" s="198"/>
      <c r="DG68" s="198"/>
      <c r="DH68" s="198"/>
      <c r="DI68" s="198"/>
      <c r="DJ68" s="198"/>
      <c r="DK68" s="198"/>
      <c r="DL68" s="198"/>
      <c r="DM68" s="198"/>
      <c r="DN68" s="198"/>
      <c r="DO68" s="198"/>
      <c r="DP68" s="198"/>
      <c r="DQ68" s="198"/>
      <c r="DR68" s="198"/>
      <c r="DS68" s="198"/>
      <c r="DT68" s="198"/>
    </row>
    <row r="69" spans="1:124" ht="15" customHeight="1">
      <c r="A69" s="160"/>
      <c r="B69" s="160"/>
      <c r="C69" s="194" t="str">
        <f>IF(MasterSheet!$A$1=1,MasterSheet!C216,MasterSheet!B216)</f>
        <v>Transferi za socijalnu zaštitu</v>
      </c>
      <c r="D69" s="179">
        <f>SUM(D70:D74)</f>
        <v>285178.90000000002</v>
      </c>
      <c r="E69" s="181">
        <f t="shared" si="0"/>
        <v>1.3270924659127928E-2</v>
      </c>
      <c r="F69" s="179">
        <f>SUM(F70:F74)</f>
        <v>267122.38</v>
      </c>
      <c r="G69" s="181">
        <f t="shared" si="1"/>
        <v>9.9653937698190639E-3</v>
      </c>
      <c r="H69" s="179">
        <f>SUM(H70:H74)</f>
        <v>3877000.1</v>
      </c>
      <c r="I69" s="181">
        <f t="shared" si="2"/>
        <v>0.125648175395385</v>
      </c>
      <c r="J69" s="179">
        <f>SUM(J70:J74)</f>
        <v>604891.49</v>
      </c>
      <c r="K69" s="181">
        <f t="shared" si="3"/>
        <v>2.0291562898356257E-2</v>
      </c>
      <c r="L69" s="179">
        <f>SUM(L70:L74)</f>
        <v>440000</v>
      </c>
      <c r="M69" s="181">
        <f t="shared" si="4"/>
        <v>1.4175257731958763E-2</v>
      </c>
      <c r="N69" s="179">
        <f>SUM(N70:N74)</f>
        <v>761932.83999999985</v>
      </c>
      <c r="O69" s="181">
        <f t="shared" si="5"/>
        <v>2.3560075448361157E-2</v>
      </c>
      <c r="P69" s="179">
        <f>SUM(P70:P74)</f>
        <v>453275.36</v>
      </c>
      <c r="Q69" s="181">
        <v>1.4394263575738329E-2</v>
      </c>
      <c r="R69" s="179">
        <v>436472.52</v>
      </c>
      <c r="S69" s="181">
        <v>1.3182498338870433E-2</v>
      </c>
      <c r="T69" s="179">
        <v>604518.25249999994</v>
      </c>
      <c r="U69" s="411">
        <f t="shared" si="6"/>
        <v>1.7650683304622033E-2</v>
      </c>
      <c r="V69" s="179">
        <v>1000000</v>
      </c>
      <c r="W69" s="411">
        <f t="shared" si="7"/>
        <v>2.7580880933337014E-2</v>
      </c>
      <c r="X69" s="266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  <c r="AM69" s="162"/>
      <c r="AN69" s="162"/>
      <c r="AO69" s="162"/>
      <c r="AP69" s="162"/>
      <c r="AQ69" s="162"/>
      <c r="AR69" s="162"/>
      <c r="AS69" s="162"/>
      <c r="AT69" s="162"/>
      <c r="AU69" s="162"/>
      <c r="AV69" s="162"/>
      <c r="AW69" s="162"/>
      <c r="AX69" s="162"/>
      <c r="AY69" s="162"/>
      <c r="AZ69" s="162"/>
      <c r="BA69" s="162"/>
      <c r="BB69" s="162"/>
      <c r="BC69" s="162"/>
      <c r="BD69" s="162"/>
      <c r="BE69" s="162"/>
      <c r="BF69" s="162"/>
      <c r="BG69" s="162"/>
      <c r="BH69" s="162"/>
      <c r="BI69" s="162"/>
      <c r="BJ69" s="162"/>
      <c r="BK69" s="197"/>
      <c r="BL69" s="197"/>
      <c r="BM69" s="197"/>
      <c r="BN69" s="197"/>
      <c r="BO69" s="197"/>
      <c r="BP69" s="197"/>
      <c r="BQ69" s="197"/>
      <c r="BR69" s="197"/>
      <c r="BS69" s="197"/>
      <c r="BT69" s="197"/>
      <c r="BU69" s="197"/>
      <c r="BV69" s="197"/>
      <c r="BW69" s="197"/>
      <c r="BX69" s="197"/>
      <c r="BY69" s="197"/>
      <c r="BZ69" s="197"/>
      <c r="CA69" s="197"/>
      <c r="CB69" s="197"/>
      <c r="CC69" s="197"/>
      <c r="CD69" s="197"/>
      <c r="CE69" s="197"/>
      <c r="CF69" s="197"/>
      <c r="CG69" s="197"/>
      <c r="CH69" s="197"/>
      <c r="CI69" s="197"/>
      <c r="CJ69" s="197"/>
      <c r="CK69" s="197"/>
      <c r="CL69" s="197"/>
      <c r="CM69" s="197"/>
      <c r="CN69" s="197"/>
      <c r="CO69" s="197"/>
      <c r="CP69" s="197"/>
      <c r="CQ69" s="197"/>
      <c r="CR69" s="197"/>
      <c r="CS69" s="197"/>
      <c r="CT69" s="197"/>
      <c r="CU69" s="197"/>
      <c r="CV69" s="197"/>
      <c r="CW69" s="197"/>
      <c r="CX69" s="197"/>
      <c r="CY69" s="197"/>
      <c r="CZ69" s="197"/>
      <c r="DA69" s="197"/>
      <c r="DB69" s="197"/>
      <c r="DC69" s="197"/>
      <c r="DD69" s="197"/>
      <c r="DE69" s="198"/>
      <c r="DF69" s="198"/>
      <c r="DG69" s="198"/>
      <c r="DH69" s="198"/>
      <c r="DI69" s="198"/>
      <c r="DJ69" s="198"/>
      <c r="DK69" s="198"/>
      <c r="DL69" s="198"/>
      <c r="DM69" s="198"/>
      <c r="DN69" s="198"/>
      <c r="DO69" s="198"/>
      <c r="DP69" s="198"/>
      <c r="DQ69" s="198"/>
      <c r="DR69" s="198"/>
      <c r="DS69" s="198"/>
      <c r="DT69" s="198"/>
    </row>
    <row r="70" spans="1:124" ht="15" hidden="1" customHeight="1">
      <c r="A70" s="160"/>
      <c r="B70" s="160"/>
      <c r="C70" s="195" t="str">
        <f>IF(MasterSheet!$A$1=1,MasterSheet!C217,MasterSheet!B217)</f>
        <v>Prava iz oblasti socijalne zaštite</v>
      </c>
      <c r="D70" s="179">
        <v>254133.9</v>
      </c>
      <c r="E70" s="175">
        <f t="shared" si="0"/>
        <v>1.182623202568756E-2</v>
      </c>
      <c r="F70" s="179">
        <v>195543.38</v>
      </c>
      <c r="G70" s="175">
        <f t="shared" si="1"/>
        <v>7.2950337623577692E-3</v>
      </c>
      <c r="H70" s="174">
        <v>3801208.7</v>
      </c>
      <c r="I70" s="175">
        <f t="shared" si="2"/>
        <v>0.12319188164376459</v>
      </c>
      <c r="J70" s="174">
        <v>549056.49</v>
      </c>
      <c r="K70" s="175">
        <f t="shared" si="3"/>
        <v>1.8418533713518953E-2</v>
      </c>
      <c r="L70" s="179"/>
      <c r="M70" s="175">
        <f t="shared" si="4"/>
        <v>0</v>
      </c>
      <c r="N70" s="174">
        <v>761932.83999999985</v>
      </c>
      <c r="O70" s="175">
        <f t="shared" si="5"/>
        <v>2.3560075448361157E-2</v>
      </c>
      <c r="P70" s="174">
        <v>453275.36</v>
      </c>
      <c r="Q70" s="175">
        <v>1.4394263575738329E-2</v>
      </c>
      <c r="R70" s="174">
        <v>436472.52</v>
      </c>
      <c r="S70" s="175">
        <v>1.3182498338870433E-2</v>
      </c>
      <c r="T70" s="174">
        <v>604518.25249999994</v>
      </c>
      <c r="U70" s="411">
        <f t="shared" si="6"/>
        <v>1.7650683304622033E-2</v>
      </c>
      <c r="V70" s="174">
        <v>596208.6175500002</v>
      </c>
      <c r="W70" s="411">
        <f t="shared" si="7"/>
        <v>1.6443958892076019E-2</v>
      </c>
      <c r="X70" s="269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  <c r="AU70" s="162"/>
      <c r="AV70" s="162"/>
      <c r="AW70" s="162"/>
      <c r="AX70" s="162"/>
      <c r="AY70" s="162"/>
      <c r="AZ70" s="162"/>
      <c r="BA70" s="162"/>
      <c r="BB70" s="162"/>
      <c r="BC70" s="162"/>
      <c r="BD70" s="162"/>
      <c r="BE70" s="162"/>
      <c r="BF70" s="162"/>
      <c r="BG70" s="162"/>
      <c r="BH70" s="162"/>
      <c r="BI70" s="162"/>
      <c r="BJ70" s="162"/>
      <c r="BK70" s="197"/>
      <c r="BL70" s="197"/>
      <c r="BM70" s="197"/>
      <c r="BN70" s="197"/>
      <c r="BO70" s="197"/>
      <c r="BP70" s="197"/>
      <c r="BQ70" s="197"/>
      <c r="BR70" s="197"/>
      <c r="BS70" s="197"/>
      <c r="BT70" s="197"/>
      <c r="BU70" s="197"/>
      <c r="BV70" s="197"/>
      <c r="BW70" s="197"/>
      <c r="BX70" s="197"/>
      <c r="BY70" s="197"/>
      <c r="BZ70" s="197"/>
      <c r="CA70" s="197"/>
      <c r="CB70" s="197"/>
      <c r="CC70" s="197"/>
      <c r="CD70" s="197"/>
      <c r="CE70" s="197"/>
      <c r="CF70" s="197"/>
      <c r="CG70" s="197"/>
      <c r="CH70" s="197"/>
      <c r="CI70" s="197"/>
      <c r="CJ70" s="197"/>
      <c r="CK70" s="197"/>
      <c r="CL70" s="197"/>
      <c r="CM70" s="197"/>
      <c r="CN70" s="197"/>
      <c r="CO70" s="197"/>
      <c r="CP70" s="197"/>
      <c r="CQ70" s="197"/>
      <c r="CR70" s="197"/>
      <c r="CS70" s="197"/>
      <c r="CT70" s="197"/>
      <c r="CU70" s="197"/>
      <c r="CV70" s="197"/>
      <c r="CW70" s="197"/>
      <c r="CX70" s="197"/>
      <c r="CY70" s="197"/>
      <c r="CZ70" s="197"/>
      <c r="DA70" s="197"/>
      <c r="DB70" s="197"/>
      <c r="DC70" s="197"/>
      <c r="DD70" s="197"/>
      <c r="DE70" s="198"/>
      <c r="DF70" s="198"/>
      <c r="DG70" s="198"/>
      <c r="DH70" s="198"/>
      <c r="DI70" s="198"/>
      <c r="DJ70" s="198"/>
      <c r="DK70" s="198"/>
      <c r="DL70" s="198"/>
      <c r="DM70" s="198"/>
      <c r="DN70" s="198"/>
      <c r="DO70" s="198"/>
      <c r="DP70" s="198"/>
      <c r="DQ70" s="198"/>
      <c r="DR70" s="198"/>
      <c r="DS70" s="198"/>
      <c r="DT70" s="198"/>
    </row>
    <row r="71" spans="1:124" ht="15" hidden="1" customHeight="1">
      <c r="A71" s="160"/>
      <c r="B71" s="160"/>
      <c r="C71" s="195" t="str">
        <f>IF(MasterSheet!$A$1=1,MasterSheet!C218,MasterSheet!B218)</f>
        <v>Sredstva za tehnološke viškove</v>
      </c>
      <c r="D71" s="174">
        <v>31045</v>
      </c>
      <c r="E71" s="175">
        <f t="shared" si="0"/>
        <v>1.4446926334403649E-3</v>
      </c>
      <c r="F71" s="174">
        <v>71579</v>
      </c>
      <c r="G71" s="175">
        <f t="shared" si="1"/>
        <v>2.6703600074612947E-3</v>
      </c>
      <c r="H71" s="174">
        <v>75791.399999999994</v>
      </c>
      <c r="I71" s="175">
        <f t="shared" si="2"/>
        <v>2.4562937516204304E-3</v>
      </c>
      <c r="J71" s="174">
        <v>55835</v>
      </c>
      <c r="K71" s="175">
        <f t="shared" si="3"/>
        <v>1.873029184837303E-3</v>
      </c>
      <c r="L71" s="174">
        <v>440000</v>
      </c>
      <c r="M71" s="175">
        <f t="shared" si="4"/>
        <v>1.4175257731958763E-2</v>
      </c>
      <c r="N71" s="174"/>
      <c r="O71" s="175">
        <f t="shared" si="5"/>
        <v>0</v>
      </c>
      <c r="P71" s="174"/>
      <c r="Q71" s="175">
        <v>0</v>
      </c>
      <c r="R71" s="174"/>
      <c r="S71" s="175">
        <v>0</v>
      </c>
      <c r="T71" s="174"/>
      <c r="U71" s="411">
        <f t="shared" si="6"/>
        <v>0</v>
      </c>
      <c r="V71" s="174"/>
      <c r="W71" s="411">
        <f t="shared" si="7"/>
        <v>0</v>
      </c>
      <c r="X71" s="269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  <c r="AU71" s="162"/>
      <c r="AV71" s="162"/>
      <c r="AW71" s="162"/>
      <c r="AX71" s="162"/>
      <c r="AY71" s="162"/>
      <c r="AZ71" s="162"/>
      <c r="BA71" s="162"/>
      <c r="BB71" s="162"/>
      <c r="BC71" s="162"/>
      <c r="BD71" s="162"/>
      <c r="BE71" s="162"/>
      <c r="BF71" s="162"/>
      <c r="BG71" s="162"/>
      <c r="BH71" s="162"/>
      <c r="BI71" s="162"/>
      <c r="BJ71" s="162"/>
      <c r="BK71" s="197"/>
      <c r="BL71" s="197"/>
      <c r="BM71" s="197"/>
      <c r="BN71" s="197"/>
      <c r="BO71" s="197"/>
      <c r="BP71" s="197"/>
      <c r="BQ71" s="197"/>
      <c r="BR71" s="197"/>
      <c r="BS71" s="197"/>
      <c r="BT71" s="197"/>
      <c r="BU71" s="197"/>
      <c r="BV71" s="197"/>
      <c r="BW71" s="197"/>
      <c r="BX71" s="197"/>
      <c r="BY71" s="197"/>
      <c r="BZ71" s="197"/>
      <c r="CA71" s="197"/>
      <c r="CB71" s="197"/>
      <c r="CC71" s="197"/>
      <c r="CD71" s="197"/>
      <c r="CE71" s="197"/>
      <c r="CF71" s="197"/>
      <c r="CG71" s="197"/>
      <c r="CH71" s="197"/>
      <c r="CI71" s="197"/>
      <c r="CJ71" s="197"/>
      <c r="CK71" s="197"/>
      <c r="CL71" s="197"/>
      <c r="CM71" s="197"/>
      <c r="CN71" s="197"/>
      <c r="CO71" s="197"/>
      <c r="CP71" s="197"/>
      <c r="CQ71" s="197"/>
      <c r="CR71" s="197"/>
      <c r="CS71" s="197"/>
      <c r="CT71" s="197"/>
      <c r="CU71" s="197"/>
      <c r="CV71" s="197"/>
      <c r="CW71" s="197"/>
      <c r="CX71" s="197"/>
      <c r="CY71" s="197"/>
      <c r="CZ71" s="197"/>
      <c r="DA71" s="197"/>
      <c r="DB71" s="197"/>
      <c r="DC71" s="197"/>
      <c r="DD71" s="197"/>
      <c r="DE71" s="198"/>
      <c r="DF71" s="198"/>
      <c r="DG71" s="198"/>
      <c r="DH71" s="198"/>
      <c r="DI71" s="198"/>
      <c r="DJ71" s="198"/>
      <c r="DK71" s="198"/>
      <c r="DL71" s="198"/>
      <c r="DM71" s="198"/>
      <c r="DN71" s="198"/>
      <c r="DO71" s="198"/>
      <c r="DP71" s="198"/>
      <c r="DQ71" s="198"/>
      <c r="DR71" s="198"/>
      <c r="DS71" s="198"/>
      <c r="DT71" s="198"/>
    </row>
    <row r="72" spans="1:124" ht="15" hidden="1" customHeight="1">
      <c r="A72" s="160"/>
      <c r="B72" s="160"/>
      <c r="C72" s="195" t="str">
        <f>IF(MasterSheet!$A$1=1,MasterSheet!C219,MasterSheet!B219)</f>
        <v>Prava iz oblasti penzijskog i invalidskog osiguranja</v>
      </c>
      <c r="D72" s="174"/>
      <c r="E72" s="181">
        <f t="shared" si="0"/>
        <v>0</v>
      </c>
      <c r="F72" s="174"/>
      <c r="G72" s="181">
        <f t="shared" si="1"/>
        <v>0</v>
      </c>
      <c r="H72" s="174"/>
      <c r="I72" s="181">
        <f t="shared" si="2"/>
        <v>0</v>
      </c>
      <c r="J72" s="174"/>
      <c r="K72" s="181">
        <f t="shared" si="3"/>
        <v>0</v>
      </c>
      <c r="L72" s="174"/>
      <c r="M72" s="181">
        <f t="shared" si="4"/>
        <v>0</v>
      </c>
      <c r="N72" s="174"/>
      <c r="O72" s="181">
        <f t="shared" si="5"/>
        <v>0</v>
      </c>
      <c r="P72" s="174"/>
      <c r="Q72" s="181">
        <v>0</v>
      </c>
      <c r="R72" s="174"/>
      <c r="S72" s="181">
        <v>0</v>
      </c>
      <c r="T72" s="174"/>
      <c r="U72" s="411">
        <f t="shared" si="6"/>
        <v>0</v>
      </c>
      <c r="V72" s="174"/>
      <c r="W72" s="411">
        <f t="shared" si="7"/>
        <v>0</v>
      </c>
      <c r="X72" s="269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D72" s="162"/>
      <c r="BE72" s="162"/>
      <c r="BF72" s="162"/>
      <c r="BG72" s="162"/>
      <c r="BH72" s="162"/>
      <c r="BI72" s="162"/>
      <c r="BJ72" s="162"/>
      <c r="BK72" s="197"/>
      <c r="BL72" s="197"/>
      <c r="BM72" s="197"/>
      <c r="BN72" s="197"/>
      <c r="BO72" s="197"/>
      <c r="BP72" s="197"/>
      <c r="BQ72" s="197"/>
      <c r="BR72" s="197"/>
      <c r="BS72" s="197"/>
      <c r="BT72" s="197"/>
      <c r="BU72" s="197"/>
      <c r="BV72" s="197"/>
      <c r="BW72" s="197"/>
      <c r="BX72" s="197"/>
      <c r="BY72" s="197"/>
      <c r="BZ72" s="197"/>
      <c r="CA72" s="197"/>
      <c r="CB72" s="197"/>
      <c r="CC72" s="197"/>
      <c r="CD72" s="197"/>
      <c r="CE72" s="197"/>
      <c r="CF72" s="197"/>
      <c r="CG72" s="197"/>
      <c r="CH72" s="197"/>
      <c r="CI72" s="197"/>
      <c r="CJ72" s="197"/>
      <c r="CK72" s="197"/>
      <c r="CL72" s="197"/>
      <c r="CM72" s="197"/>
      <c r="CN72" s="197"/>
      <c r="CO72" s="197"/>
      <c r="CP72" s="197"/>
      <c r="CQ72" s="197"/>
      <c r="CR72" s="197"/>
      <c r="CS72" s="197"/>
      <c r="CT72" s="197"/>
      <c r="CU72" s="197"/>
      <c r="CV72" s="197"/>
      <c r="CW72" s="197"/>
      <c r="CX72" s="197"/>
      <c r="CY72" s="197"/>
      <c r="CZ72" s="197"/>
      <c r="DA72" s="197"/>
      <c r="DB72" s="197"/>
      <c r="DC72" s="197"/>
      <c r="DD72" s="197"/>
      <c r="DE72" s="198"/>
      <c r="DF72" s="198"/>
      <c r="DG72" s="198"/>
      <c r="DH72" s="198"/>
      <c r="DI72" s="198"/>
      <c r="DJ72" s="198"/>
      <c r="DK72" s="198"/>
      <c r="DL72" s="198"/>
      <c r="DM72" s="198"/>
      <c r="DN72" s="198"/>
      <c r="DO72" s="198"/>
      <c r="DP72" s="198"/>
      <c r="DQ72" s="198"/>
      <c r="DR72" s="198"/>
      <c r="DS72" s="198"/>
      <c r="DT72" s="198"/>
    </row>
    <row r="73" spans="1:124" ht="13.5" hidden="1" customHeight="1">
      <c r="A73" s="160"/>
      <c r="B73" s="160"/>
      <c r="C73" s="195" t="str">
        <f>IF(MasterSheet!$A$1=1,MasterSheet!C220,MasterSheet!B220)</f>
        <v>Ostala prava iz oblasti zdravstvene zaštite</v>
      </c>
      <c r="D73" s="174"/>
      <c r="E73" s="181">
        <f t="shared" si="0"/>
        <v>0</v>
      </c>
      <c r="F73" s="174"/>
      <c r="G73" s="181">
        <f t="shared" si="1"/>
        <v>0</v>
      </c>
      <c r="H73" s="174"/>
      <c r="I73" s="181">
        <f t="shared" si="2"/>
        <v>0</v>
      </c>
      <c r="J73" s="174"/>
      <c r="K73" s="181">
        <f t="shared" si="3"/>
        <v>0</v>
      </c>
      <c r="L73" s="174"/>
      <c r="M73" s="181">
        <f t="shared" si="4"/>
        <v>0</v>
      </c>
      <c r="N73" s="174"/>
      <c r="O73" s="181">
        <f t="shared" si="5"/>
        <v>0</v>
      </c>
      <c r="P73" s="174"/>
      <c r="Q73" s="181">
        <v>0</v>
      </c>
      <c r="R73" s="174"/>
      <c r="S73" s="181">
        <v>0</v>
      </c>
      <c r="T73" s="174"/>
      <c r="U73" s="411">
        <f t="shared" si="6"/>
        <v>0</v>
      </c>
      <c r="V73" s="174"/>
      <c r="W73" s="411">
        <f t="shared" si="7"/>
        <v>0</v>
      </c>
      <c r="X73" s="269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2"/>
      <c r="AO73" s="162"/>
      <c r="AP73" s="162"/>
      <c r="AQ73" s="162"/>
      <c r="AR73" s="162"/>
      <c r="AS73" s="162"/>
      <c r="AT73" s="162"/>
      <c r="AU73" s="162"/>
      <c r="AV73" s="162"/>
      <c r="AW73" s="162"/>
      <c r="AX73" s="162"/>
      <c r="AY73" s="162"/>
      <c r="AZ73" s="162"/>
      <c r="BA73" s="162"/>
      <c r="BB73" s="162"/>
      <c r="BC73" s="162"/>
      <c r="BD73" s="162"/>
      <c r="BE73" s="162"/>
      <c r="BF73" s="162"/>
      <c r="BG73" s="162"/>
      <c r="BH73" s="162"/>
      <c r="BI73" s="162"/>
      <c r="BJ73" s="162"/>
      <c r="BK73" s="197"/>
      <c r="BL73" s="197"/>
      <c r="BM73" s="197"/>
      <c r="BN73" s="197"/>
      <c r="BO73" s="197"/>
      <c r="BP73" s="197"/>
      <c r="BQ73" s="197"/>
      <c r="BR73" s="197"/>
      <c r="BS73" s="197"/>
      <c r="BT73" s="197"/>
      <c r="BU73" s="197"/>
      <c r="BV73" s="197"/>
      <c r="BW73" s="197"/>
      <c r="BX73" s="197"/>
      <c r="BY73" s="197"/>
      <c r="BZ73" s="197"/>
      <c r="CA73" s="197"/>
      <c r="CB73" s="197"/>
      <c r="CC73" s="197"/>
      <c r="CD73" s="197"/>
      <c r="CE73" s="197"/>
      <c r="CF73" s="197"/>
      <c r="CG73" s="197"/>
      <c r="CH73" s="197"/>
      <c r="CI73" s="197"/>
      <c r="CJ73" s="197"/>
      <c r="CK73" s="197"/>
      <c r="CL73" s="197"/>
      <c r="CM73" s="197"/>
      <c r="CN73" s="197"/>
      <c r="CO73" s="197"/>
      <c r="CP73" s="197"/>
      <c r="CQ73" s="197"/>
      <c r="CR73" s="197"/>
      <c r="CS73" s="197"/>
      <c r="CT73" s="197"/>
      <c r="CU73" s="197"/>
      <c r="CV73" s="197"/>
      <c r="CW73" s="197"/>
      <c r="CX73" s="197"/>
      <c r="CY73" s="197"/>
      <c r="CZ73" s="197"/>
      <c r="DA73" s="197"/>
      <c r="DB73" s="197"/>
      <c r="DC73" s="197"/>
      <c r="DD73" s="197"/>
      <c r="DE73" s="198"/>
      <c r="DF73" s="198"/>
      <c r="DG73" s="198"/>
      <c r="DH73" s="198"/>
      <c r="DI73" s="198"/>
      <c r="DJ73" s="198"/>
      <c r="DK73" s="198"/>
      <c r="DL73" s="198"/>
      <c r="DM73" s="198"/>
      <c r="DN73" s="198"/>
      <c r="DO73" s="198"/>
      <c r="DP73" s="198"/>
      <c r="DQ73" s="198"/>
      <c r="DR73" s="198"/>
      <c r="DS73" s="198"/>
      <c r="DT73" s="198"/>
    </row>
    <row r="74" spans="1:124" ht="15" hidden="1" customHeight="1">
      <c r="A74" s="160"/>
      <c r="B74" s="160"/>
      <c r="C74" s="195" t="str">
        <f>IF(MasterSheet!$A$1=1,MasterSheet!C221,MasterSheet!B221)</f>
        <v>Ostala prava iz oblasti zdravstvenog osiguranja</v>
      </c>
      <c r="D74" s="174"/>
      <c r="E74" s="181">
        <f t="shared" si="0"/>
        <v>0</v>
      </c>
      <c r="F74" s="174"/>
      <c r="G74" s="181">
        <f t="shared" si="1"/>
        <v>0</v>
      </c>
      <c r="H74" s="174"/>
      <c r="I74" s="181">
        <f t="shared" si="2"/>
        <v>0</v>
      </c>
      <c r="J74" s="174"/>
      <c r="K74" s="181">
        <f t="shared" si="3"/>
        <v>0</v>
      </c>
      <c r="L74" s="174"/>
      <c r="M74" s="181">
        <f t="shared" si="4"/>
        <v>0</v>
      </c>
      <c r="N74" s="174"/>
      <c r="O74" s="181">
        <f t="shared" si="5"/>
        <v>0</v>
      </c>
      <c r="P74" s="174"/>
      <c r="Q74" s="181">
        <v>0</v>
      </c>
      <c r="R74" s="174"/>
      <c r="S74" s="181">
        <v>0</v>
      </c>
      <c r="T74" s="174"/>
      <c r="U74" s="411">
        <f t="shared" si="6"/>
        <v>0</v>
      </c>
      <c r="V74" s="174"/>
      <c r="W74" s="411">
        <f t="shared" si="7"/>
        <v>0</v>
      </c>
      <c r="X74" s="269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2"/>
      <c r="AO74" s="162"/>
      <c r="AP74" s="162"/>
      <c r="AQ74" s="162"/>
      <c r="AR74" s="162"/>
      <c r="AS74" s="162"/>
      <c r="AT74" s="162"/>
      <c r="AU74" s="162"/>
      <c r="AV74" s="162"/>
      <c r="AW74" s="162"/>
      <c r="AX74" s="162"/>
      <c r="AY74" s="162"/>
      <c r="AZ74" s="162"/>
      <c r="BA74" s="162"/>
      <c r="BB74" s="162"/>
      <c r="BC74" s="162"/>
      <c r="BD74" s="162"/>
      <c r="BE74" s="162"/>
      <c r="BF74" s="162"/>
      <c r="BG74" s="162"/>
      <c r="BH74" s="162"/>
      <c r="BI74" s="162"/>
      <c r="BJ74" s="162"/>
      <c r="BK74" s="197"/>
      <c r="BL74" s="197"/>
      <c r="BM74" s="197"/>
      <c r="BN74" s="197"/>
      <c r="BO74" s="197"/>
      <c r="BP74" s="197"/>
      <c r="BQ74" s="197"/>
      <c r="BR74" s="197"/>
      <c r="BS74" s="197"/>
      <c r="BT74" s="197"/>
      <c r="BU74" s="197"/>
      <c r="BV74" s="197"/>
      <c r="BW74" s="197"/>
      <c r="BX74" s="197"/>
      <c r="BY74" s="197"/>
      <c r="BZ74" s="197"/>
      <c r="CA74" s="197"/>
      <c r="CB74" s="197"/>
      <c r="CC74" s="197"/>
      <c r="CD74" s="197"/>
      <c r="CE74" s="197"/>
      <c r="CF74" s="197"/>
      <c r="CG74" s="197"/>
      <c r="CH74" s="197"/>
      <c r="CI74" s="197"/>
      <c r="CJ74" s="197"/>
      <c r="CK74" s="197"/>
      <c r="CL74" s="197"/>
      <c r="CM74" s="197"/>
      <c r="CN74" s="197"/>
      <c r="CO74" s="197"/>
      <c r="CP74" s="197"/>
      <c r="CQ74" s="197"/>
      <c r="CR74" s="197"/>
      <c r="CS74" s="197"/>
      <c r="CT74" s="197"/>
      <c r="CU74" s="197"/>
      <c r="CV74" s="197"/>
      <c r="CW74" s="197"/>
      <c r="CX74" s="197"/>
      <c r="CY74" s="197"/>
      <c r="CZ74" s="197"/>
      <c r="DA74" s="197"/>
      <c r="DB74" s="197"/>
      <c r="DC74" s="197"/>
      <c r="DD74" s="197"/>
      <c r="DE74" s="198"/>
      <c r="DF74" s="198"/>
      <c r="DG74" s="198"/>
      <c r="DH74" s="198"/>
      <c r="DI74" s="198"/>
      <c r="DJ74" s="198"/>
      <c r="DK74" s="198"/>
      <c r="DL74" s="198"/>
      <c r="DM74" s="198"/>
      <c r="DN74" s="198"/>
      <c r="DO74" s="198"/>
      <c r="DP74" s="198"/>
      <c r="DQ74" s="198"/>
      <c r="DR74" s="198"/>
      <c r="DS74" s="198"/>
      <c r="DT74" s="198"/>
    </row>
    <row r="75" spans="1:124" ht="15" customHeight="1">
      <c r="A75" s="160"/>
      <c r="B75" s="160"/>
      <c r="C75" s="194" t="str">
        <f>IF(MasterSheet!$A$1=1,MasterSheet!C222,MasterSheet!B222)</f>
        <v>Transferi inst. pojedinicima NVO i javnom sektoru</v>
      </c>
      <c r="D75" s="179">
        <f>SUM(D76:D80)</f>
        <v>9650993.2699999996</v>
      </c>
      <c r="E75" s="181">
        <f t="shared" si="0"/>
        <v>0.44911318674670764</v>
      </c>
      <c r="F75" s="179">
        <f>SUM(F76:F80)</f>
        <v>25747211.559999999</v>
      </c>
      <c r="G75" s="181">
        <f t="shared" si="1"/>
        <v>0.96053764446931544</v>
      </c>
      <c r="H75" s="179">
        <f>SUM(H76:H80)</f>
        <v>26119681.829999998</v>
      </c>
      <c r="I75" s="181">
        <f t="shared" si="2"/>
        <v>0.84650252236193935</v>
      </c>
      <c r="J75" s="179">
        <f>SUM(J76:J80)</f>
        <v>30389270.27</v>
      </c>
      <c r="K75" s="181">
        <f t="shared" si="3"/>
        <v>1.0194320788326066</v>
      </c>
      <c r="L75" s="179">
        <f>SUM(L76:L80)</f>
        <v>29330000</v>
      </c>
      <c r="M75" s="181">
        <f t="shared" si="4"/>
        <v>0.94490979381443296</v>
      </c>
      <c r="N75" s="179">
        <f>SUM(N76:N80)</f>
        <v>25970721.580000002</v>
      </c>
      <c r="O75" s="181">
        <f t="shared" si="5"/>
        <v>0.80305261533704397</v>
      </c>
      <c r="P75" s="179">
        <f>SUM(P76:P80)</f>
        <v>32940489.75</v>
      </c>
      <c r="Q75" s="181">
        <v>1.0460619164814227</v>
      </c>
      <c r="R75" s="179">
        <f>SUM(R76:R80)</f>
        <v>32437054.77</v>
      </c>
      <c r="S75" s="181">
        <v>0.97967546874056177</v>
      </c>
      <c r="T75" s="179">
        <v>35489630.489999995</v>
      </c>
      <c r="U75" s="411">
        <f t="shared" si="6"/>
        <v>1.0362238456597272</v>
      </c>
      <c r="V75" s="179">
        <v>37000000</v>
      </c>
      <c r="W75" s="411">
        <f t="shared" si="7"/>
        <v>1.0204925945334695</v>
      </c>
      <c r="X75" s="266"/>
      <c r="Y75" s="162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62"/>
      <c r="AK75" s="162"/>
      <c r="AL75" s="162"/>
      <c r="AM75" s="162"/>
      <c r="AN75" s="162"/>
      <c r="AO75" s="162"/>
      <c r="AP75" s="162"/>
      <c r="AQ75" s="162"/>
      <c r="AR75" s="162"/>
      <c r="AS75" s="162"/>
      <c r="AT75" s="162"/>
      <c r="AU75" s="162"/>
      <c r="AV75" s="162"/>
      <c r="AW75" s="162"/>
      <c r="AX75" s="162"/>
      <c r="AY75" s="162"/>
      <c r="AZ75" s="162"/>
      <c r="BA75" s="162"/>
      <c r="BB75" s="162"/>
      <c r="BC75" s="162"/>
      <c r="BD75" s="162"/>
      <c r="BE75" s="162"/>
      <c r="BF75" s="162"/>
      <c r="BG75" s="162"/>
      <c r="BH75" s="162"/>
      <c r="BI75" s="162"/>
      <c r="BJ75" s="162"/>
      <c r="BK75" s="197"/>
      <c r="BL75" s="197"/>
      <c r="BM75" s="197"/>
      <c r="BN75" s="197"/>
      <c r="BO75" s="197"/>
      <c r="BP75" s="197"/>
      <c r="BQ75" s="197"/>
      <c r="BR75" s="197"/>
      <c r="BS75" s="197"/>
      <c r="BT75" s="197"/>
      <c r="BU75" s="197"/>
      <c r="BV75" s="197"/>
      <c r="BW75" s="197"/>
      <c r="BX75" s="197"/>
      <c r="BY75" s="197"/>
      <c r="BZ75" s="197"/>
      <c r="CA75" s="197"/>
      <c r="CB75" s="197"/>
      <c r="CC75" s="197"/>
      <c r="CD75" s="197"/>
      <c r="CE75" s="197"/>
      <c r="CF75" s="197"/>
      <c r="CG75" s="197"/>
      <c r="CH75" s="197"/>
      <c r="CI75" s="197"/>
      <c r="CJ75" s="197"/>
      <c r="CK75" s="197"/>
      <c r="CL75" s="197"/>
      <c r="CM75" s="197"/>
      <c r="CN75" s="197"/>
      <c r="CO75" s="197"/>
      <c r="CP75" s="197"/>
      <c r="CQ75" s="197"/>
      <c r="CR75" s="197"/>
      <c r="CS75" s="197"/>
      <c r="CT75" s="197"/>
      <c r="CU75" s="197"/>
      <c r="CV75" s="197"/>
      <c r="CW75" s="197"/>
      <c r="CX75" s="197"/>
      <c r="CY75" s="197"/>
      <c r="CZ75" s="197"/>
      <c r="DA75" s="197"/>
      <c r="DB75" s="197"/>
      <c r="DC75" s="197"/>
      <c r="DD75" s="197"/>
      <c r="DE75" s="198"/>
      <c r="DF75" s="198"/>
      <c r="DG75" s="198"/>
      <c r="DH75" s="198"/>
      <c r="DI75" s="198"/>
      <c r="DJ75" s="198"/>
      <c r="DK75" s="198"/>
      <c r="DL75" s="198"/>
      <c r="DM75" s="198"/>
      <c r="DN75" s="198"/>
      <c r="DO75" s="198"/>
      <c r="DP75" s="198"/>
      <c r="DQ75" s="198"/>
      <c r="DR75" s="198"/>
      <c r="DS75" s="198"/>
      <c r="DT75" s="198"/>
    </row>
    <row r="76" spans="1:124" ht="15" hidden="1" customHeight="1">
      <c r="A76" s="160"/>
      <c r="B76" s="160"/>
      <c r="C76" s="195" t="str">
        <f>IF(MasterSheet!$A$1=1,MasterSheet!C223,MasterSheet!B223)</f>
        <v>Transferi javnim institucijama</v>
      </c>
      <c r="D76" s="174">
        <v>4594921.79</v>
      </c>
      <c r="E76" s="175">
        <f t="shared" si="0"/>
        <v>0.21382669226115686</v>
      </c>
      <c r="F76" s="174">
        <v>7631561.1200000001</v>
      </c>
      <c r="G76" s="175">
        <f t="shared" si="1"/>
        <v>0.28470662637567618</v>
      </c>
      <c r="H76" s="174">
        <v>8699880.1600000001</v>
      </c>
      <c r="I76" s="175">
        <f t="shared" si="2"/>
        <v>0.28195100337049517</v>
      </c>
      <c r="J76" s="174">
        <v>30389270.27</v>
      </c>
      <c r="K76" s="175">
        <f t="shared" si="3"/>
        <v>1.0194320788326066</v>
      </c>
      <c r="L76" s="174">
        <v>29330000</v>
      </c>
      <c r="M76" s="175">
        <f t="shared" si="4"/>
        <v>0.94490979381443296</v>
      </c>
      <c r="N76" s="174">
        <v>7736126.5500000017</v>
      </c>
      <c r="O76" s="175">
        <f t="shared" si="5"/>
        <v>0.23921232374768095</v>
      </c>
      <c r="P76" s="174">
        <v>10302219.9</v>
      </c>
      <c r="Q76" s="175">
        <v>0.32715845982851705</v>
      </c>
      <c r="R76" s="174">
        <v>16162528.719999999</v>
      </c>
      <c r="S76" s="175">
        <v>0.48814644276653574</v>
      </c>
      <c r="T76" s="174">
        <v>11554293.226415399</v>
      </c>
      <c r="U76" s="411">
        <f t="shared" si="6"/>
        <v>0.33736147701875674</v>
      </c>
      <c r="V76" s="174">
        <v>11727607.624811629</v>
      </c>
      <c r="W76" s="411">
        <f t="shared" si="7"/>
        <v>0.3234577495328248</v>
      </c>
      <c r="X76" s="266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97"/>
      <c r="BL76" s="197"/>
      <c r="BM76" s="197"/>
      <c r="BN76" s="197"/>
      <c r="BO76" s="197"/>
      <c r="BP76" s="197"/>
      <c r="BQ76" s="197"/>
      <c r="BR76" s="197"/>
      <c r="BS76" s="197"/>
      <c r="BT76" s="197"/>
      <c r="BU76" s="197"/>
      <c r="BV76" s="197"/>
      <c r="BW76" s="197"/>
      <c r="BX76" s="197"/>
      <c r="BY76" s="197"/>
      <c r="BZ76" s="197"/>
      <c r="CA76" s="197"/>
      <c r="CB76" s="197"/>
      <c r="CC76" s="197"/>
      <c r="CD76" s="197"/>
      <c r="CE76" s="197"/>
      <c r="CF76" s="197"/>
      <c r="CG76" s="197"/>
      <c r="CH76" s="197"/>
      <c r="CI76" s="197"/>
      <c r="CJ76" s="197"/>
      <c r="CK76" s="197"/>
      <c r="CL76" s="197"/>
      <c r="CM76" s="197"/>
      <c r="CN76" s="197"/>
      <c r="CO76" s="197"/>
      <c r="CP76" s="197"/>
      <c r="CQ76" s="197"/>
      <c r="CR76" s="197"/>
      <c r="CS76" s="197"/>
      <c r="CT76" s="197"/>
      <c r="CU76" s="197"/>
      <c r="CV76" s="197"/>
      <c r="CW76" s="197"/>
      <c r="CX76" s="197"/>
      <c r="CY76" s="197"/>
      <c r="CZ76" s="197"/>
      <c r="DA76" s="197"/>
      <c r="DB76" s="197"/>
      <c r="DC76" s="197"/>
      <c r="DD76" s="197"/>
      <c r="DE76" s="198"/>
      <c r="DF76" s="198"/>
      <c r="DG76" s="198"/>
      <c r="DH76" s="198"/>
      <c r="DI76" s="198"/>
      <c r="DJ76" s="198"/>
      <c r="DK76" s="198"/>
      <c r="DL76" s="198"/>
      <c r="DM76" s="198"/>
      <c r="DN76" s="198"/>
      <c r="DO76" s="198"/>
      <c r="DP76" s="198"/>
      <c r="DQ76" s="198"/>
      <c r="DR76" s="198"/>
      <c r="DS76" s="198"/>
      <c r="DT76" s="198"/>
    </row>
    <row r="77" spans="1:124" ht="15" hidden="1" customHeight="1">
      <c r="A77" s="160"/>
      <c r="B77" s="160"/>
      <c r="C77" s="195" t="str">
        <f>IF(MasterSheet!$A$1=1,MasterSheet!C224,MasterSheet!B224)</f>
        <v>Transferi nevladinim organizacijama</v>
      </c>
      <c r="D77" s="174">
        <v>3246552.13</v>
      </c>
      <c r="E77" s="175">
        <f t="shared" si="0"/>
        <v>0.15107972125273397</v>
      </c>
      <c r="F77" s="174">
        <v>3439884.9</v>
      </c>
      <c r="G77" s="175">
        <f t="shared" si="1"/>
        <v>0.12832997202014551</v>
      </c>
      <c r="H77" s="174">
        <v>3630299.76</v>
      </c>
      <c r="I77" s="175">
        <f t="shared" si="2"/>
        <v>0.11765296085040186</v>
      </c>
      <c r="J77" s="174"/>
      <c r="K77" s="175">
        <f t="shared" si="3"/>
        <v>0</v>
      </c>
      <c r="L77" s="174"/>
      <c r="M77" s="175">
        <f t="shared" si="4"/>
        <v>0</v>
      </c>
      <c r="N77" s="174">
        <v>1704066.0099999998</v>
      </c>
      <c r="O77" s="175">
        <f t="shared" si="5"/>
        <v>5.2692208101422382E-2</v>
      </c>
      <c r="P77" s="174">
        <v>2007979.5599999998</v>
      </c>
      <c r="Q77" s="175">
        <v>6.3765625912988247E-2</v>
      </c>
      <c r="R77" s="174">
        <v>328847.71000000002</v>
      </c>
      <c r="S77" s="175">
        <v>9.9319755360918159E-3</v>
      </c>
      <c r="T77" s="174">
        <v>2050900.7986499998</v>
      </c>
      <c r="U77" s="411">
        <f t="shared" si="6"/>
        <v>5.9882063670472122E-2</v>
      </c>
      <c r="V77" s="174">
        <v>2102173.3186162496</v>
      </c>
      <c r="W77" s="411">
        <f t="shared" si="7"/>
        <v>5.7979792001992707E-2</v>
      </c>
      <c r="X77" s="266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2"/>
      <c r="BB77" s="162"/>
      <c r="BC77" s="162"/>
      <c r="BD77" s="162"/>
      <c r="BE77" s="162"/>
      <c r="BF77" s="162"/>
      <c r="BG77" s="162"/>
      <c r="BH77" s="162"/>
      <c r="BI77" s="162"/>
      <c r="BJ77" s="162"/>
      <c r="BK77" s="197"/>
      <c r="BL77" s="197"/>
      <c r="BM77" s="197"/>
      <c r="BN77" s="197"/>
      <c r="BO77" s="197"/>
      <c r="BP77" s="197"/>
      <c r="BQ77" s="197"/>
      <c r="BR77" s="197"/>
      <c r="BS77" s="197"/>
      <c r="BT77" s="197"/>
      <c r="BU77" s="197"/>
      <c r="BV77" s="197"/>
      <c r="BW77" s="197"/>
      <c r="BX77" s="197"/>
      <c r="BY77" s="197"/>
      <c r="BZ77" s="197"/>
      <c r="CA77" s="197"/>
      <c r="CB77" s="197"/>
      <c r="CC77" s="197"/>
      <c r="CD77" s="197"/>
      <c r="CE77" s="197"/>
      <c r="CF77" s="197"/>
      <c r="CG77" s="197"/>
      <c r="CH77" s="197"/>
      <c r="CI77" s="197"/>
      <c r="CJ77" s="197"/>
      <c r="CK77" s="197"/>
      <c r="CL77" s="197"/>
      <c r="CM77" s="197"/>
      <c r="CN77" s="197"/>
      <c r="CO77" s="197"/>
      <c r="CP77" s="197"/>
      <c r="CQ77" s="197"/>
      <c r="CR77" s="197"/>
      <c r="CS77" s="197"/>
      <c r="CT77" s="197"/>
      <c r="CU77" s="197"/>
      <c r="CV77" s="197"/>
      <c r="CW77" s="197"/>
      <c r="CX77" s="197"/>
      <c r="CY77" s="197"/>
      <c r="CZ77" s="197"/>
      <c r="DA77" s="197"/>
      <c r="DB77" s="197"/>
      <c r="DC77" s="197"/>
      <c r="DD77" s="197"/>
      <c r="DE77" s="198"/>
      <c r="DF77" s="198"/>
      <c r="DG77" s="198"/>
      <c r="DH77" s="198"/>
      <c r="DI77" s="198"/>
      <c r="DJ77" s="198"/>
      <c r="DK77" s="198"/>
      <c r="DL77" s="198"/>
      <c r="DM77" s="198"/>
      <c r="DN77" s="198"/>
      <c r="DO77" s="198"/>
      <c r="DP77" s="198"/>
      <c r="DQ77" s="198"/>
      <c r="DR77" s="198"/>
      <c r="DS77" s="198"/>
      <c r="DT77" s="198"/>
    </row>
    <row r="78" spans="1:124" ht="15" hidden="1" customHeight="1">
      <c r="A78" s="160"/>
      <c r="B78" s="160"/>
      <c r="C78" s="195" t="str">
        <f>IF(MasterSheet!$A$1=1,MasterSheet!C225,MasterSheet!B225)</f>
        <v>Transferi pojedincima</v>
      </c>
      <c r="D78" s="174">
        <v>1809519.35</v>
      </c>
      <c r="E78" s="175">
        <f t="shared" si="0"/>
        <v>8.4206773232816806E-2</v>
      </c>
      <c r="F78" s="174">
        <v>2954250.77</v>
      </c>
      <c r="G78" s="175">
        <f t="shared" si="1"/>
        <v>0.11021267562022011</v>
      </c>
      <c r="H78" s="174">
        <v>4125355.32</v>
      </c>
      <c r="I78" s="175">
        <f t="shared" si="2"/>
        <v>0.1336970222971221</v>
      </c>
      <c r="J78" s="174"/>
      <c r="K78" s="175">
        <f t="shared" si="3"/>
        <v>0</v>
      </c>
      <c r="L78" s="174"/>
      <c r="M78" s="175">
        <f t="shared" si="4"/>
        <v>0</v>
      </c>
      <c r="N78" s="174">
        <v>2805869.4000000004</v>
      </c>
      <c r="O78" s="175">
        <f t="shared" si="5"/>
        <v>8.6761576994434153E-2</v>
      </c>
      <c r="P78" s="174">
        <v>2876786.48</v>
      </c>
      <c r="Q78" s="175">
        <v>9.135555668466179E-2</v>
      </c>
      <c r="R78" s="174">
        <v>2595063.2000000002</v>
      </c>
      <c r="S78" s="175">
        <v>7.8377022047719735E-2</v>
      </c>
      <c r="T78" s="174">
        <v>3082028.8015999999</v>
      </c>
      <c r="U78" s="411">
        <f t="shared" si="6"/>
        <v>8.9988869794738524E-2</v>
      </c>
      <c r="V78" s="174">
        <v>3261579.5216399995</v>
      </c>
      <c r="W78" s="411">
        <f t="shared" si="7"/>
        <v>8.9957236440963109E-2</v>
      </c>
      <c r="X78" s="266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2"/>
      <c r="AO78" s="162"/>
      <c r="AP78" s="162"/>
      <c r="AQ78" s="162"/>
      <c r="AR78" s="162"/>
      <c r="AS78" s="162"/>
      <c r="AT78" s="162"/>
      <c r="AU78" s="162"/>
      <c r="AV78" s="162"/>
      <c r="AW78" s="162"/>
      <c r="AX78" s="162"/>
      <c r="AY78" s="162"/>
      <c r="AZ78" s="162"/>
      <c r="BA78" s="162"/>
      <c r="BB78" s="162"/>
      <c r="BC78" s="162"/>
      <c r="BD78" s="162"/>
      <c r="BE78" s="162"/>
      <c r="BF78" s="162"/>
      <c r="BG78" s="162"/>
      <c r="BH78" s="162"/>
      <c r="BI78" s="162"/>
      <c r="BJ78" s="162"/>
      <c r="BK78" s="197"/>
      <c r="BL78" s="197"/>
      <c r="BM78" s="197"/>
      <c r="BN78" s="197"/>
      <c r="BO78" s="197"/>
      <c r="BP78" s="197"/>
      <c r="BQ78" s="197"/>
      <c r="BR78" s="197"/>
      <c r="BS78" s="197"/>
      <c r="BT78" s="197"/>
      <c r="BU78" s="197"/>
      <c r="BV78" s="197"/>
      <c r="BW78" s="197"/>
      <c r="BX78" s="197"/>
      <c r="BY78" s="197"/>
      <c r="BZ78" s="197"/>
      <c r="CA78" s="197"/>
      <c r="CB78" s="197"/>
      <c r="CC78" s="197"/>
      <c r="CD78" s="197"/>
      <c r="CE78" s="197"/>
      <c r="CF78" s="197"/>
      <c r="CG78" s="197"/>
      <c r="CH78" s="197"/>
      <c r="CI78" s="197"/>
      <c r="CJ78" s="197"/>
      <c r="CK78" s="197"/>
      <c r="CL78" s="197"/>
      <c r="CM78" s="197"/>
      <c r="CN78" s="197"/>
      <c r="CO78" s="197"/>
      <c r="CP78" s="197"/>
      <c r="CQ78" s="197"/>
      <c r="CR78" s="197"/>
      <c r="CS78" s="197"/>
      <c r="CT78" s="197"/>
      <c r="CU78" s="197"/>
      <c r="CV78" s="197"/>
      <c r="CW78" s="197"/>
      <c r="CX78" s="197"/>
      <c r="CY78" s="197"/>
      <c r="CZ78" s="197"/>
      <c r="DA78" s="197"/>
      <c r="DB78" s="197"/>
      <c r="DC78" s="197"/>
      <c r="DD78" s="197"/>
      <c r="DE78" s="198"/>
      <c r="DF78" s="198"/>
      <c r="DG78" s="198"/>
      <c r="DH78" s="198"/>
      <c r="DI78" s="198"/>
      <c r="DJ78" s="198"/>
      <c r="DK78" s="198"/>
      <c r="DL78" s="198"/>
      <c r="DM78" s="198"/>
      <c r="DN78" s="198"/>
      <c r="DO78" s="198"/>
      <c r="DP78" s="198"/>
      <c r="DQ78" s="198"/>
      <c r="DR78" s="198"/>
      <c r="DS78" s="198"/>
      <c r="DT78" s="198"/>
    </row>
    <row r="79" spans="1:124" ht="15" hidden="1" customHeight="1">
      <c r="A79" s="160"/>
      <c r="B79" s="160"/>
      <c r="C79" s="195" t="str">
        <f>IF(MasterSheet!$A$1=1,MasterSheet!C226,MasterSheet!B226)</f>
        <v>Transferi opštinama</v>
      </c>
      <c r="D79" s="174"/>
      <c r="E79" s="175">
        <f t="shared" ref="E79:E99" si="9">+D79/$D$9*100</f>
        <v>0</v>
      </c>
      <c r="F79" s="174"/>
      <c r="G79" s="175">
        <f t="shared" ref="G79:G99" si="10">+F79/$F$9*100</f>
        <v>0</v>
      </c>
      <c r="H79" s="174"/>
      <c r="I79" s="175">
        <f t="shared" si="2"/>
        <v>0</v>
      </c>
      <c r="J79" s="174"/>
      <c r="K79" s="175">
        <f t="shared" si="3"/>
        <v>0</v>
      </c>
      <c r="L79" s="174"/>
      <c r="M79" s="175">
        <f t="shared" si="4"/>
        <v>0</v>
      </c>
      <c r="N79" s="174"/>
      <c r="O79" s="175">
        <f t="shared" si="5"/>
        <v>0</v>
      </c>
      <c r="P79" s="174"/>
      <c r="Q79" s="175">
        <v>0</v>
      </c>
      <c r="R79" s="174">
        <v>0</v>
      </c>
      <c r="S79" s="175">
        <v>0</v>
      </c>
      <c r="T79" s="174"/>
      <c r="U79" s="411">
        <f t="shared" ref="U79:U99" si="11">T79/T$9*100</f>
        <v>0</v>
      </c>
      <c r="V79" s="174"/>
      <c r="W79" s="411">
        <f t="shared" ref="W79:W99" si="12">V79/V$9*100</f>
        <v>0</v>
      </c>
      <c r="X79" s="266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  <c r="AL79" s="162"/>
      <c r="AM79" s="162"/>
      <c r="AN79" s="162"/>
      <c r="AO79" s="162"/>
      <c r="AP79" s="162"/>
      <c r="AQ79" s="162"/>
      <c r="AR79" s="162"/>
      <c r="AS79" s="162"/>
      <c r="AT79" s="162"/>
      <c r="AU79" s="162"/>
      <c r="AV79" s="162"/>
      <c r="AW79" s="162"/>
      <c r="AX79" s="162"/>
      <c r="AY79" s="162"/>
      <c r="AZ79" s="162"/>
      <c r="BA79" s="162"/>
      <c r="BB79" s="162"/>
      <c r="BC79" s="162"/>
      <c r="BD79" s="162"/>
      <c r="BE79" s="162"/>
      <c r="BF79" s="162"/>
      <c r="BG79" s="162"/>
      <c r="BH79" s="162"/>
      <c r="BI79" s="162"/>
      <c r="BJ79" s="162"/>
      <c r="BK79" s="197"/>
      <c r="BL79" s="197"/>
      <c r="BM79" s="197"/>
      <c r="BN79" s="197"/>
      <c r="BO79" s="197"/>
      <c r="BP79" s="197"/>
      <c r="BQ79" s="197"/>
      <c r="BR79" s="197"/>
      <c r="BS79" s="197"/>
      <c r="BT79" s="197"/>
      <c r="BU79" s="197"/>
      <c r="BV79" s="197"/>
      <c r="BW79" s="197"/>
      <c r="BX79" s="197"/>
      <c r="BY79" s="197"/>
      <c r="BZ79" s="197"/>
      <c r="CA79" s="197"/>
      <c r="CB79" s="197"/>
      <c r="CC79" s="197"/>
      <c r="CD79" s="197"/>
      <c r="CE79" s="197"/>
      <c r="CF79" s="197"/>
      <c r="CG79" s="197"/>
      <c r="CH79" s="197"/>
      <c r="CI79" s="197"/>
      <c r="CJ79" s="197"/>
      <c r="CK79" s="197"/>
      <c r="CL79" s="197"/>
      <c r="CM79" s="197"/>
      <c r="CN79" s="197"/>
      <c r="CO79" s="197"/>
      <c r="CP79" s="197"/>
      <c r="CQ79" s="197"/>
      <c r="CR79" s="197"/>
      <c r="CS79" s="197"/>
      <c r="CT79" s="197"/>
      <c r="CU79" s="197"/>
      <c r="CV79" s="197"/>
      <c r="CW79" s="197"/>
      <c r="CX79" s="197"/>
      <c r="CY79" s="197"/>
      <c r="CZ79" s="197"/>
      <c r="DA79" s="197"/>
      <c r="DB79" s="197"/>
      <c r="DC79" s="197"/>
      <c r="DD79" s="197"/>
      <c r="DE79" s="198"/>
      <c r="DF79" s="198"/>
      <c r="DG79" s="198"/>
      <c r="DH79" s="198"/>
      <c r="DI79" s="198"/>
      <c r="DJ79" s="198"/>
      <c r="DK79" s="198"/>
      <c r="DL79" s="198"/>
      <c r="DM79" s="198"/>
      <c r="DN79" s="198"/>
      <c r="DO79" s="198"/>
      <c r="DP79" s="198"/>
      <c r="DQ79" s="198"/>
      <c r="DR79" s="198"/>
      <c r="DS79" s="198"/>
      <c r="DT79" s="198"/>
    </row>
    <row r="80" spans="1:124" ht="15" hidden="1" customHeight="1">
      <c r="A80" s="164"/>
      <c r="B80" s="164"/>
      <c r="C80" s="195" t="str">
        <f>IF(MasterSheet!$A$1=1,MasterSheet!C227,MasterSheet!B227)</f>
        <v>Transferi javnim preduzećima</v>
      </c>
      <c r="D80" s="174"/>
      <c r="E80" s="175">
        <f t="shared" si="9"/>
        <v>0</v>
      </c>
      <c r="F80" s="174">
        <v>11721514.77</v>
      </c>
      <c r="G80" s="175">
        <f t="shared" si="10"/>
        <v>0.43728837045327362</v>
      </c>
      <c r="H80" s="174">
        <v>9664146.5899999999</v>
      </c>
      <c r="I80" s="175">
        <f t="shared" ref="I80:I99" si="13">+H80/$H$9*100</f>
        <v>0.31320153584392013</v>
      </c>
      <c r="J80" s="174"/>
      <c r="K80" s="175">
        <f t="shared" ref="K80:K99" si="14">+J80/$J$9*100</f>
        <v>0</v>
      </c>
      <c r="L80" s="174"/>
      <c r="M80" s="175">
        <f t="shared" ref="M80:M99" si="15">+L80/$L$9*100</f>
        <v>0</v>
      </c>
      <c r="N80" s="174">
        <v>13724659.619999999</v>
      </c>
      <c r="O80" s="175">
        <f t="shared" ref="O80:O99" si="16">+N80/$N$9*100</f>
        <v>0.42438650649350645</v>
      </c>
      <c r="P80" s="174">
        <v>17753503.809999999</v>
      </c>
      <c r="Q80" s="175">
        <v>0.56378227405525561</v>
      </c>
      <c r="R80" s="174">
        <v>13350615.140000001</v>
      </c>
      <c r="S80" s="175">
        <v>0.40322002839021442</v>
      </c>
      <c r="T80" s="174">
        <v>15649051.266684005</v>
      </c>
      <c r="U80" s="411">
        <f t="shared" si="11"/>
        <v>0.45691994705492145</v>
      </c>
      <c r="V80" s="174">
        <v>16040277.548351103</v>
      </c>
      <c r="W80" s="411">
        <f t="shared" si="12"/>
        <v>0.44240498519875066</v>
      </c>
      <c r="X80" s="266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  <c r="AL80" s="162"/>
      <c r="AM80" s="162"/>
      <c r="AN80" s="162"/>
      <c r="AO80" s="162"/>
      <c r="AP80" s="162"/>
      <c r="AQ80" s="162"/>
      <c r="AR80" s="162"/>
      <c r="AS80" s="162"/>
      <c r="AT80" s="162"/>
      <c r="AU80" s="162"/>
      <c r="AV80" s="162"/>
      <c r="AW80" s="162"/>
      <c r="AX80" s="162"/>
      <c r="AY80" s="162"/>
      <c r="AZ80" s="162"/>
      <c r="BA80" s="162"/>
      <c r="BB80" s="162"/>
      <c r="BC80" s="162"/>
      <c r="BD80" s="162"/>
      <c r="BE80" s="162"/>
      <c r="BF80" s="162"/>
      <c r="BG80" s="162"/>
      <c r="BH80" s="162"/>
      <c r="BI80" s="162"/>
      <c r="BJ80" s="162"/>
      <c r="BK80" s="197"/>
      <c r="BL80" s="197"/>
      <c r="BM80" s="197"/>
      <c r="BN80" s="197"/>
      <c r="BO80" s="197"/>
      <c r="BP80" s="197"/>
      <c r="BQ80" s="197"/>
      <c r="BR80" s="197"/>
      <c r="BS80" s="197"/>
      <c r="BT80" s="197"/>
      <c r="BU80" s="197"/>
      <c r="BV80" s="197"/>
      <c r="BW80" s="197"/>
      <c r="BX80" s="197"/>
      <c r="BY80" s="197"/>
      <c r="BZ80" s="197"/>
      <c r="CA80" s="197"/>
      <c r="CB80" s="197"/>
      <c r="CC80" s="197"/>
      <c r="CD80" s="197"/>
      <c r="CE80" s="197"/>
      <c r="CF80" s="197"/>
      <c r="CG80" s="197"/>
      <c r="CH80" s="197"/>
      <c r="CI80" s="197"/>
      <c r="CJ80" s="197"/>
      <c r="CK80" s="197"/>
      <c r="CL80" s="197"/>
      <c r="CM80" s="197"/>
      <c r="CN80" s="197"/>
      <c r="CO80" s="197"/>
      <c r="CP80" s="197"/>
      <c r="CQ80" s="197"/>
      <c r="CR80" s="197"/>
      <c r="CS80" s="197"/>
      <c r="CT80" s="197"/>
      <c r="CU80" s="197"/>
      <c r="CV80" s="197"/>
      <c r="CW80" s="197"/>
      <c r="CX80" s="197"/>
      <c r="CY80" s="197"/>
      <c r="CZ80" s="197"/>
      <c r="DA80" s="197"/>
      <c r="DB80" s="197"/>
      <c r="DC80" s="197"/>
      <c r="DD80" s="197"/>
      <c r="DE80" s="198"/>
      <c r="DF80" s="198"/>
      <c r="DG80" s="198"/>
      <c r="DH80" s="198"/>
      <c r="DI80" s="198"/>
      <c r="DJ80" s="198"/>
      <c r="DK80" s="198"/>
      <c r="DL80" s="198"/>
      <c r="DM80" s="198"/>
      <c r="DN80" s="198"/>
      <c r="DO80" s="198"/>
      <c r="DP80" s="198"/>
      <c r="DQ80" s="198"/>
      <c r="DR80" s="198"/>
      <c r="DS80" s="198"/>
      <c r="DT80" s="198"/>
    </row>
    <row r="81" spans="1:124" ht="15" customHeight="1">
      <c r="A81" s="164"/>
      <c r="B81" s="254"/>
      <c r="C81" s="194" t="str">
        <f>IF(MasterSheet!$A$1=1,MasterSheet!C228,MasterSheet!B228)</f>
        <v>Kapitalni budzet lokalne samouprave</v>
      </c>
      <c r="D81" s="179">
        <v>56911483.659999996</v>
      </c>
      <c r="E81" s="181">
        <f t="shared" si="9"/>
        <v>2.6484007473591138</v>
      </c>
      <c r="F81" s="179">
        <v>104802650.73</v>
      </c>
      <c r="G81" s="181">
        <f t="shared" si="10"/>
        <v>3.9098172255176276</v>
      </c>
      <c r="H81" s="179">
        <v>162351046.97999996</v>
      </c>
      <c r="I81" s="181">
        <f t="shared" si="13"/>
        <v>5.2615713955146468</v>
      </c>
      <c r="J81" s="179">
        <v>112335160</v>
      </c>
      <c r="K81" s="181">
        <f t="shared" si="14"/>
        <v>3.7683716873532371</v>
      </c>
      <c r="L81" s="179">
        <v>83150000</v>
      </c>
      <c r="M81" s="181">
        <f t="shared" si="15"/>
        <v>2.6788015463917523</v>
      </c>
      <c r="N81" s="179">
        <v>51469674.490000002</v>
      </c>
      <c r="O81" s="181">
        <f t="shared" si="16"/>
        <v>1.5915174548546691</v>
      </c>
      <c r="P81" s="179">
        <v>48316705.07</v>
      </c>
      <c r="Q81" s="181">
        <v>1.5343507484915846</v>
      </c>
      <c r="R81" s="179">
        <v>47155568.640000001</v>
      </c>
      <c r="S81" s="181">
        <v>1.4242092612503774</v>
      </c>
      <c r="T81" s="179">
        <v>49380655.789999999</v>
      </c>
      <c r="U81" s="411">
        <f t="shared" si="11"/>
        <v>1.4418130687027357</v>
      </c>
      <c r="V81" s="179">
        <v>40000000</v>
      </c>
      <c r="W81" s="411">
        <f t="shared" si="12"/>
        <v>1.1032352373334804</v>
      </c>
      <c r="X81" s="266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97"/>
      <c r="BL81" s="197"/>
      <c r="BM81" s="197"/>
      <c r="BN81" s="197"/>
      <c r="BO81" s="197"/>
      <c r="BP81" s="197"/>
      <c r="BQ81" s="197"/>
      <c r="BR81" s="197"/>
      <c r="BS81" s="197"/>
      <c r="BT81" s="197"/>
      <c r="BU81" s="197"/>
      <c r="BV81" s="197"/>
      <c r="BW81" s="197"/>
      <c r="BX81" s="197"/>
      <c r="BY81" s="197"/>
      <c r="BZ81" s="197"/>
      <c r="CA81" s="197"/>
      <c r="CB81" s="197"/>
      <c r="CC81" s="197"/>
      <c r="CD81" s="197"/>
      <c r="CE81" s="197"/>
      <c r="CF81" s="197"/>
      <c r="CG81" s="197"/>
      <c r="CH81" s="197"/>
      <c r="CI81" s="197"/>
      <c r="CJ81" s="197"/>
      <c r="CK81" s="197"/>
      <c r="CL81" s="197"/>
      <c r="CM81" s="197"/>
      <c r="CN81" s="197"/>
      <c r="CO81" s="197"/>
      <c r="CP81" s="197"/>
      <c r="CQ81" s="197"/>
      <c r="CR81" s="197"/>
      <c r="CS81" s="197"/>
      <c r="CT81" s="197"/>
      <c r="CU81" s="197"/>
      <c r="CV81" s="197"/>
      <c r="CW81" s="197"/>
      <c r="CX81" s="197"/>
      <c r="CY81" s="197"/>
      <c r="CZ81" s="197"/>
      <c r="DA81" s="197"/>
      <c r="DB81" s="197"/>
      <c r="DC81" s="197"/>
      <c r="DD81" s="197"/>
      <c r="DE81" s="198"/>
      <c r="DF81" s="198"/>
      <c r="DG81" s="198"/>
      <c r="DH81" s="198"/>
      <c r="DI81" s="198"/>
      <c r="DJ81" s="198"/>
      <c r="DK81" s="198"/>
      <c r="DL81" s="198"/>
      <c r="DM81" s="198"/>
      <c r="DN81" s="198"/>
      <c r="DO81" s="198"/>
      <c r="DP81" s="198"/>
      <c r="DQ81" s="198"/>
      <c r="DR81" s="198"/>
      <c r="DS81" s="198"/>
      <c r="DT81" s="198"/>
    </row>
    <row r="82" spans="1:124" s="258" customFormat="1" ht="16.5" customHeight="1">
      <c r="A82" s="160"/>
      <c r="B82" s="160"/>
      <c r="C82" s="194" t="str">
        <f>IF(MasterSheet!$A$1=1,MasterSheet!C230,MasterSheet!B230)</f>
        <v>Pozajmice i krediti</v>
      </c>
      <c r="D82" s="179">
        <v>1165260.56</v>
      </c>
      <c r="E82" s="181">
        <f t="shared" si="9"/>
        <v>5.422590906975662E-2</v>
      </c>
      <c r="F82" s="179">
        <v>7077.33</v>
      </c>
      <c r="G82" s="181">
        <f t="shared" si="10"/>
        <v>2.6403021824286514E-4</v>
      </c>
      <c r="H82" s="179">
        <v>971121</v>
      </c>
      <c r="I82" s="181">
        <f t="shared" si="13"/>
        <v>3.1472679543686807E-2</v>
      </c>
      <c r="J82" s="179">
        <v>609500</v>
      </c>
      <c r="K82" s="181">
        <f t="shared" si="14"/>
        <v>2.0446159007044617E-2</v>
      </c>
      <c r="L82" s="179">
        <v>970000</v>
      </c>
      <c r="M82" s="181">
        <f t="shared" si="15"/>
        <v>3.125E-2</v>
      </c>
      <c r="N82" s="179">
        <v>2142181.59</v>
      </c>
      <c r="O82" s="181">
        <f t="shared" si="16"/>
        <v>6.6239381261595537E-2</v>
      </c>
      <c r="P82" s="179">
        <v>1189239.27</v>
      </c>
      <c r="Q82" s="181">
        <v>3.7765616703715463E-2</v>
      </c>
      <c r="R82" s="179">
        <v>1376437.67</v>
      </c>
      <c r="S82" s="181">
        <v>4.1571660223497432E-2</v>
      </c>
      <c r="T82" s="179">
        <v>1276416.05</v>
      </c>
      <c r="U82" s="411">
        <f t="shared" si="11"/>
        <v>3.72687100353295E-2</v>
      </c>
      <c r="V82" s="179">
        <v>2200408.9481500001</v>
      </c>
      <c r="W82" s="411">
        <f t="shared" si="12"/>
        <v>6.0689217203574487E-2</v>
      </c>
      <c r="X82" s="270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4"/>
      <c r="AP82" s="254"/>
      <c r="AQ82" s="254"/>
      <c r="AR82" s="254"/>
      <c r="AS82" s="254"/>
      <c r="AT82" s="254"/>
      <c r="AU82" s="254"/>
      <c r="AV82" s="254"/>
      <c r="AW82" s="254"/>
      <c r="AX82" s="254"/>
      <c r="AY82" s="254"/>
      <c r="AZ82" s="254"/>
      <c r="BA82" s="254"/>
      <c r="BB82" s="254"/>
      <c r="BC82" s="254"/>
      <c r="BD82" s="254"/>
      <c r="BE82" s="254"/>
      <c r="BF82" s="254"/>
      <c r="BG82" s="254"/>
      <c r="BH82" s="254"/>
      <c r="BI82" s="254"/>
      <c r="BJ82" s="254"/>
      <c r="BK82" s="256"/>
      <c r="BL82" s="256"/>
      <c r="BM82" s="256"/>
      <c r="BN82" s="256"/>
      <c r="BO82" s="256"/>
      <c r="BP82" s="256"/>
      <c r="BQ82" s="256"/>
      <c r="BR82" s="256"/>
      <c r="BS82" s="256"/>
      <c r="BT82" s="256"/>
      <c r="BU82" s="256"/>
      <c r="BV82" s="256"/>
      <c r="BW82" s="256"/>
      <c r="BX82" s="256"/>
      <c r="BY82" s="256"/>
      <c r="BZ82" s="256"/>
      <c r="CA82" s="256"/>
      <c r="CB82" s="256"/>
      <c r="CC82" s="256"/>
      <c r="CD82" s="256"/>
      <c r="CE82" s="256"/>
      <c r="CF82" s="256"/>
      <c r="CG82" s="256"/>
      <c r="CH82" s="256"/>
      <c r="CI82" s="256"/>
      <c r="CJ82" s="256"/>
      <c r="CK82" s="256"/>
      <c r="CL82" s="256"/>
      <c r="CM82" s="256"/>
      <c r="CN82" s="256"/>
      <c r="CO82" s="256"/>
      <c r="CP82" s="256"/>
      <c r="CQ82" s="256"/>
      <c r="CR82" s="256"/>
      <c r="CS82" s="256"/>
      <c r="CT82" s="256"/>
      <c r="CU82" s="256"/>
      <c r="CV82" s="256"/>
      <c r="CW82" s="256"/>
      <c r="CX82" s="256"/>
      <c r="CY82" s="256"/>
      <c r="CZ82" s="256"/>
      <c r="DA82" s="256"/>
      <c r="DB82" s="256"/>
      <c r="DC82" s="256"/>
      <c r="DD82" s="256"/>
      <c r="DE82" s="257"/>
      <c r="DF82" s="257"/>
      <c r="DG82" s="257"/>
      <c r="DH82" s="257"/>
      <c r="DI82" s="257"/>
      <c r="DJ82" s="257"/>
      <c r="DK82" s="257"/>
      <c r="DL82" s="257"/>
      <c r="DM82" s="257"/>
      <c r="DN82" s="257"/>
      <c r="DO82" s="257"/>
      <c r="DP82" s="257"/>
      <c r="DQ82" s="257"/>
      <c r="DR82" s="257"/>
      <c r="DS82" s="257"/>
      <c r="DT82" s="257"/>
    </row>
    <row r="83" spans="1:124">
      <c r="A83" s="160"/>
      <c r="B83" s="160"/>
      <c r="C83" s="194" t="str">
        <f>IF(MasterSheet!$A$1=1,MasterSheet!C232,MasterSheet!B232)</f>
        <v>Otplata neizmirenih obaveza iz prethodnog perioda</v>
      </c>
      <c r="D83" s="179"/>
      <c r="E83" s="181">
        <f t="shared" si="9"/>
        <v>0</v>
      </c>
      <c r="F83" s="179"/>
      <c r="G83" s="181">
        <f t="shared" si="10"/>
        <v>0</v>
      </c>
      <c r="H83" s="179"/>
      <c r="I83" s="181">
        <f t="shared" si="13"/>
        <v>0</v>
      </c>
      <c r="J83" s="179"/>
      <c r="K83" s="181">
        <f t="shared" si="14"/>
        <v>0</v>
      </c>
      <c r="L83" s="179"/>
      <c r="M83" s="181">
        <f t="shared" si="15"/>
        <v>0</v>
      </c>
      <c r="N83" s="180"/>
      <c r="O83" s="196">
        <f t="shared" si="16"/>
        <v>0</v>
      </c>
      <c r="P83" s="180"/>
      <c r="Q83" s="196">
        <v>0</v>
      </c>
      <c r="R83" s="179">
        <v>0</v>
      </c>
      <c r="S83" s="181">
        <v>0</v>
      </c>
      <c r="T83" s="179">
        <v>40559662.529999994</v>
      </c>
      <c r="U83" s="411">
        <f t="shared" si="11"/>
        <v>1.1842583003883322</v>
      </c>
      <c r="V83" s="179">
        <v>0</v>
      </c>
      <c r="W83" s="411">
        <f t="shared" si="12"/>
        <v>0</v>
      </c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97"/>
      <c r="BL83" s="197"/>
      <c r="BM83" s="197"/>
      <c r="BN83" s="197"/>
      <c r="BO83" s="197"/>
      <c r="BP83" s="197"/>
      <c r="BQ83" s="197"/>
      <c r="BR83" s="197"/>
      <c r="BS83" s="197"/>
      <c r="BT83" s="197"/>
      <c r="BU83" s="197"/>
      <c r="BV83" s="197"/>
      <c r="BW83" s="197"/>
      <c r="BX83" s="197"/>
      <c r="BY83" s="197"/>
      <c r="BZ83" s="197"/>
      <c r="CA83" s="197"/>
      <c r="CB83" s="197"/>
      <c r="CC83" s="197"/>
      <c r="CD83" s="197"/>
      <c r="CE83" s="197"/>
      <c r="CF83" s="197"/>
      <c r="CG83" s="197"/>
      <c r="CH83" s="197"/>
      <c r="CI83" s="197"/>
      <c r="CJ83" s="197"/>
      <c r="CK83" s="197"/>
      <c r="CL83" s="197"/>
      <c r="CM83" s="197"/>
      <c r="CN83" s="197"/>
      <c r="CO83" s="197"/>
      <c r="CP83" s="197"/>
      <c r="CQ83" s="197"/>
      <c r="CR83" s="197"/>
      <c r="CS83" s="197"/>
      <c r="CT83" s="197"/>
      <c r="CU83" s="197"/>
      <c r="CV83" s="197"/>
      <c r="CW83" s="197"/>
      <c r="CX83" s="197"/>
      <c r="CY83" s="197"/>
      <c r="CZ83" s="197"/>
      <c r="DA83" s="197"/>
      <c r="DB83" s="197"/>
      <c r="DC83" s="197"/>
      <c r="DD83" s="197"/>
      <c r="DE83" s="198"/>
      <c r="DF83" s="198"/>
      <c r="DG83" s="198"/>
      <c r="DH83" s="198"/>
      <c r="DI83" s="198"/>
      <c r="DJ83" s="198"/>
      <c r="DK83" s="198"/>
      <c r="DL83" s="198"/>
      <c r="DM83" s="198"/>
      <c r="DN83" s="198"/>
      <c r="DO83" s="198"/>
      <c r="DP83" s="198"/>
      <c r="DQ83" s="198"/>
      <c r="DR83" s="198"/>
      <c r="DS83" s="198"/>
      <c r="DT83" s="198"/>
    </row>
    <row r="84" spans="1:124" ht="13.5" thickBot="1">
      <c r="A84" s="160"/>
      <c r="B84" s="160"/>
      <c r="C84" s="199" t="str">
        <f>IF(MasterSheet!$A$1=1,MasterSheet!C233,MasterSheet!B233)</f>
        <v>Rezerve</v>
      </c>
      <c r="D84" s="200">
        <v>4882891.71</v>
      </c>
      <c r="E84" s="201">
        <f t="shared" si="9"/>
        <v>0.22722749825492111</v>
      </c>
      <c r="F84" s="200">
        <v>8103979.8300000001</v>
      </c>
      <c r="G84" s="201">
        <f t="shared" si="10"/>
        <v>0.30233090207050922</v>
      </c>
      <c r="H84" s="200">
        <v>6750498.1299999999</v>
      </c>
      <c r="I84" s="201">
        <f t="shared" si="13"/>
        <v>0.21877424585169822</v>
      </c>
      <c r="J84" s="200">
        <v>3613548.59</v>
      </c>
      <c r="K84" s="201">
        <f t="shared" si="14"/>
        <v>0.12121934216705803</v>
      </c>
      <c r="L84" s="200">
        <v>3250000</v>
      </c>
      <c r="M84" s="201">
        <f t="shared" si="15"/>
        <v>0.10470360824742268</v>
      </c>
      <c r="N84" s="200">
        <v>2296279.0099999998</v>
      </c>
      <c r="O84" s="201">
        <f t="shared" si="16"/>
        <v>7.1004298392084095E-2</v>
      </c>
      <c r="P84" s="200">
        <v>3457991.1</v>
      </c>
      <c r="Q84" s="201">
        <v>0.10981235630358845</v>
      </c>
      <c r="R84" s="200">
        <v>1816209.27</v>
      </c>
      <c r="S84" s="201">
        <v>5.4853798550286915E-2</v>
      </c>
      <c r="T84" s="200">
        <v>2464920.5699999998</v>
      </c>
      <c r="U84" s="411">
        <f t="shared" si="11"/>
        <v>7.1970585126573033E-2</v>
      </c>
      <c r="V84" s="200">
        <v>2854501.9001500001</v>
      </c>
      <c r="W84" s="412">
        <f t="shared" si="12"/>
        <v>7.8729677032021397E-2</v>
      </c>
      <c r="X84" s="162"/>
      <c r="Y84" s="162"/>
      <c r="Z84" s="162"/>
      <c r="AA84" s="162"/>
      <c r="AB84" s="162"/>
      <c r="AC84" s="162"/>
      <c r="AD84" s="162"/>
      <c r="AE84" s="162"/>
      <c r="AF84" s="162"/>
      <c r="AG84" s="162"/>
      <c r="AH84" s="162"/>
      <c r="AI84" s="162"/>
      <c r="AJ84" s="162"/>
      <c r="AK84" s="162"/>
      <c r="AL84" s="162"/>
      <c r="AM84" s="162"/>
      <c r="AN84" s="162"/>
      <c r="AO84" s="162"/>
      <c r="AP84" s="162"/>
      <c r="AQ84" s="162"/>
      <c r="AR84" s="162"/>
      <c r="AS84" s="162"/>
      <c r="AT84" s="162"/>
      <c r="AU84" s="162"/>
      <c r="AV84" s="162"/>
      <c r="AW84" s="162"/>
      <c r="AX84" s="162"/>
      <c r="AY84" s="162"/>
      <c r="AZ84" s="162"/>
      <c r="BA84" s="162"/>
      <c r="BB84" s="162"/>
      <c r="BC84" s="162"/>
      <c r="BD84" s="162"/>
      <c r="BE84" s="162"/>
      <c r="BF84" s="162"/>
      <c r="BG84" s="162"/>
      <c r="BH84" s="162"/>
      <c r="BI84" s="162"/>
      <c r="BJ84" s="162"/>
      <c r="BK84" s="197"/>
      <c r="BL84" s="197"/>
      <c r="BM84" s="197"/>
      <c r="BN84" s="197"/>
      <c r="BO84" s="197"/>
      <c r="BP84" s="197"/>
      <c r="BQ84" s="197"/>
      <c r="BR84" s="197"/>
      <c r="BS84" s="197"/>
      <c r="BT84" s="197"/>
      <c r="BU84" s="197"/>
      <c r="BV84" s="197"/>
      <c r="BW84" s="197"/>
      <c r="BX84" s="197"/>
      <c r="BY84" s="197"/>
      <c r="BZ84" s="197"/>
      <c r="CA84" s="197"/>
      <c r="CB84" s="197"/>
      <c r="CC84" s="197"/>
      <c r="CD84" s="197"/>
      <c r="CE84" s="197"/>
      <c r="CF84" s="197"/>
      <c r="CG84" s="197"/>
      <c r="CH84" s="197"/>
      <c r="CI84" s="197"/>
      <c r="CJ84" s="197"/>
      <c r="CK84" s="197"/>
      <c r="CL84" s="197"/>
      <c r="CM84" s="197"/>
      <c r="CN84" s="197"/>
      <c r="CO84" s="197"/>
      <c r="CP84" s="197"/>
      <c r="CQ84" s="197"/>
      <c r="CR84" s="197"/>
      <c r="CS84" s="197"/>
      <c r="CT84" s="197"/>
      <c r="CU84" s="197"/>
      <c r="CV84" s="197"/>
      <c r="CW84" s="197"/>
      <c r="CX84" s="197"/>
      <c r="CY84" s="197"/>
      <c r="CZ84" s="197"/>
      <c r="DA84" s="197"/>
      <c r="DB84" s="197"/>
      <c r="DC84" s="197"/>
      <c r="DD84" s="197"/>
      <c r="DE84" s="198"/>
      <c r="DF84" s="198"/>
      <c r="DG84" s="198"/>
      <c r="DH84" s="198"/>
      <c r="DI84" s="198"/>
      <c r="DJ84" s="198"/>
      <c r="DK84" s="198"/>
      <c r="DL84" s="198"/>
      <c r="DM84" s="198"/>
      <c r="DN84" s="198"/>
      <c r="DO84" s="198"/>
      <c r="DP84" s="198"/>
      <c r="DQ84" s="198"/>
      <c r="DR84" s="198"/>
      <c r="DS84" s="198"/>
      <c r="DT84" s="198"/>
    </row>
    <row r="85" spans="1:124" ht="14.25" thickTop="1" thickBot="1">
      <c r="A85" s="160"/>
      <c r="B85" s="160"/>
      <c r="C85" s="202" t="str">
        <f>IF(MasterSheet!$A$1=1,MasterSheet!C241,MasterSheet!B241)</f>
        <v>Otplata garancija</v>
      </c>
      <c r="D85" s="203"/>
      <c r="E85" s="204">
        <f>+D85/$D$9*100</f>
        <v>0</v>
      </c>
      <c r="F85" s="203"/>
      <c r="G85" s="204">
        <f>+F85/$F$9*100</f>
        <v>0</v>
      </c>
      <c r="H85" s="203"/>
      <c r="I85" s="204">
        <f>+H85/$H$9*100</f>
        <v>0</v>
      </c>
      <c r="J85" s="203"/>
      <c r="K85" s="204">
        <f>+J85/$J$9*100</f>
        <v>0</v>
      </c>
      <c r="L85" s="203"/>
      <c r="M85" s="204">
        <f>+L85/$L$9*100</f>
        <v>0</v>
      </c>
      <c r="N85" s="205">
        <v>197478.01</v>
      </c>
      <c r="O85" s="206">
        <f>+N85/$N$9*100</f>
        <v>6.1063082869511447E-3</v>
      </c>
      <c r="P85" s="205"/>
      <c r="Q85" s="206">
        <v>0</v>
      </c>
      <c r="R85" s="205"/>
      <c r="S85" s="206">
        <v>0</v>
      </c>
      <c r="T85" s="205"/>
      <c r="U85" s="169">
        <f t="shared" si="11"/>
        <v>0</v>
      </c>
      <c r="V85" s="205">
        <v>0</v>
      </c>
      <c r="W85" s="169">
        <f t="shared" si="12"/>
        <v>0</v>
      </c>
      <c r="BK85" s="198"/>
      <c r="BL85" s="198"/>
      <c r="BM85" s="198"/>
      <c r="BN85" s="198"/>
      <c r="BO85" s="198"/>
      <c r="BP85" s="198"/>
      <c r="BQ85" s="198"/>
      <c r="BR85" s="198"/>
      <c r="BS85" s="198"/>
      <c r="BT85" s="198"/>
      <c r="BU85" s="198"/>
      <c r="BV85" s="198"/>
      <c r="BW85" s="198"/>
      <c r="BX85" s="198"/>
      <c r="BY85" s="198"/>
      <c r="BZ85" s="198"/>
      <c r="CA85" s="198"/>
      <c r="CB85" s="198"/>
      <c r="CC85" s="198"/>
      <c r="CD85" s="198"/>
      <c r="CE85" s="198"/>
      <c r="CF85" s="198"/>
      <c r="CG85" s="198"/>
      <c r="CH85" s="198"/>
      <c r="CI85" s="198"/>
      <c r="CJ85" s="198"/>
      <c r="CK85" s="198"/>
      <c r="CL85" s="198"/>
      <c r="CM85" s="198"/>
      <c r="CN85" s="198"/>
      <c r="CO85" s="198"/>
      <c r="CP85" s="198"/>
      <c r="CQ85" s="198"/>
      <c r="CR85" s="198"/>
      <c r="CS85" s="198"/>
      <c r="CT85" s="198"/>
      <c r="CU85" s="198"/>
      <c r="CV85" s="198"/>
      <c r="CW85" s="198"/>
      <c r="CX85" s="198"/>
      <c r="CY85" s="198"/>
      <c r="CZ85" s="198"/>
      <c r="DA85" s="198"/>
      <c r="DB85" s="198"/>
      <c r="DC85" s="198"/>
      <c r="DD85" s="198"/>
      <c r="DE85" s="198"/>
      <c r="DF85" s="198"/>
      <c r="DG85" s="198"/>
      <c r="DH85" s="198"/>
      <c r="DI85" s="198"/>
      <c r="DJ85" s="198"/>
      <c r="DK85" s="198"/>
      <c r="DL85" s="198"/>
      <c r="DM85" s="198"/>
      <c r="DN85" s="198"/>
      <c r="DO85" s="198"/>
      <c r="DP85" s="198"/>
      <c r="DQ85" s="198"/>
      <c r="DR85" s="198"/>
      <c r="DS85" s="198"/>
      <c r="DT85" s="198"/>
    </row>
    <row r="86" spans="1:124" ht="14.25" thickTop="1" thickBot="1">
      <c r="A86" s="160"/>
      <c r="B86" s="160"/>
      <c r="C86" s="207" t="str">
        <f>IF(MasterSheet!$A$1=1,MasterSheet!C234,MasterSheet!B234)</f>
        <v>Neto povećanje obaveza</v>
      </c>
      <c r="D86" s="208"/>
      <c r="E86" s="185">
        <f t="shared" si="9"/>
        <v>0</v>
      </c>
      <c r="F86" s="208"/>
      <c r="G86" s="185">
        <f t="shared" si="10"/>
        <v>0</v>
      </c>
      <c r="H86" s="208"/>
      <c r="I86" s="185">
        <f t="shared" si="13"/>
        <v>0</v>
      </c>
      <c r="J86" s="208"/>
      <c r="K86" s="185">
        <f t="shared" si="14"/>
        <v>0</v>
      </c>
      <c r="L86" s="208">
        <v>31962969.949999999</v>
      </c>
      <c r="M86" s="185">
        <f t="shared" si="15"/>
        <v>1.029734856636598</v>
      </c>
      <c r="N86" s="184">
        <v>-4851519.62</v>
      </c>
      <c r="O86" s="209">
        <f t="shared" si="16"/>
        <v>-0.15001606740878171</v>
      </c>
      <c r="P86" s="184">
        <v>11275907.500000015</v>
      </c>
      <c r="Q86" s="209">
        <v>0.35807899333121673</v>
      </c>
      <c r="R86" s="184"/>
      <c r="S86" s="209">
        <v>0</v>
      </c>
      <c r="T86" s="184">
        <v>2421937.75</v>
      </c>
      <c r="U86" s="169">
        <f t="shared" si="11"/>
        <v>7.0715575637244885E-2</v>
      </c>
      <c r="V86" s="184">
        <v>0</v>
      </c>
      <c r="W86" s="169">
        <f t="shared" si="12"/>
        <v>0</v>
      </c>
      <c r="BK86" s="198"/>
      <c r="BL86" s="198"/>
      <c r="BM86" s="198"/>
      <c r="BN86" s="198"/>
      <c r="BO86" s="198"/>
      <c r="BP86" s="198"/>
      <c r="BQ86" s="198"/>
      <c r="BR86" s="198"/>
      <c r="BS86" s="198"/>
      <c r="BT86" s="198"/>
      <c r="BU86" s="198"/>
      <c r="BV86" s="198"/>
      <c r="BW86" s="198"/>
      <c r="BX86" s="198"/>
      <c r="BY86" s="198"/>
      <c r="BZ86" s="198"/>
      <c r="CA86" s="198"/>
      <c r="CB86" s="198"/>
      <c r="CC86" s="198"/>
      <c r="CD86" s="198"/>
      <c r="CE86" s="198"/>
      <c r="CF86" s="198"/>
      <c r="CG86" s="198"/>
      <c r="CH86" s="198"/>
      <c r="CI86" s="198"/>
      <c r="CJ86" s="198"/>
      <c r="CK86" s="198"/>
      <c r="CL86" s="198"/>
      <c r="CM86" s="198"/>
      <c r="CN86" s="198"/>
      <c r="CO86" s="198"/>
      <c r="CP86" s="198"/>
      <c r="CQ86" s="198"/>
      <c r="CR86" s="198"/>
      <c r="CS86" s="198"/>
      <c r="CT86" s="198"/>
      <c r="CU86" s="198"/>
      <c r="CV86" s="198"/>
      <c r="CW86" s="198"/>
      <c r="CX86" s="198"/>
      <c r="CY86" s="198"/>
      <c r="CZ86" s="198"/>
      <c r="DA86" s="198"/>
      <c r="DB86" s="198"/>
      <c r="DC86" s="198"/>
      <c r="DD86" s="198"/>
      <c r="DE86" s="198"/>
      <c r="DF86" s="198"/>
      <c r="DG86" s="198"/>
      <c r="DH86" s="198"/>
      <c r="DI86" s="198"/>
      <c r="DJ86" s="198"/>
      <c r="DK86" s="198"/>
      <c r="DL86" s="198"/>
      <c r="DM86" s="198"/>
      <c r="DN86" s="198"/>
      <c r="DO86" s="198"/>
      <c r="DP86" s="198"/>
      <c r="DQ86" s="198"/>
      <c r="DR86" s="198"/>
      <c r="DS86" s="198"/>
      <c r="DT86" s="198"/>
    </row>
    <row r="87" spans="1:124" ht="14.25" thickTop="1" thickBot="1">
      <c r="A87" s="160"/>
      <c r="B87" s="160"/>
      <c r="C87" s="210" t="str">
        <f>IF(MasterSheet!$A$1=1,MasterSheet!C235,MasterSheet!B235)</f>
        <v>Suficit/deficit</v>
      </c>
      <c r="D87" s="191">
        <f>+D14-D53+D99</f>
        <v>-4865561.0898000151</v>
      </c>
      <c r="E87" s="169">
        <f t="shared" si="9"/>
        <v>-0.22642101027502515</v>
      </c>
      <c r="F87" s="191">
        <f>+F14-F53+F99</f>
        <v>-7213309.3000000259</v>
      </c>
      <c r="G87" s="169">
        <f t="shared" si="10"/>
        <v>-0.26910312628241095</v>
      </c>
      <c r="H87" s="191">
        <f>+H14-H53+H99</f>
        <v>-25256689.702543128</v>
      </c>
      <c r="I87" s="169">
        <f t="shared" si="13"/>
        <v>-0.81853414903238031</v>
      </c>
      <c r="J87" s="191">
        <f>+J14-J53+J99</f>
        <v>-33437583.569999993</v>
      </c>
      <c r="K87" s="169">
        <f t="shared" si="14"/>
        <v>-1.1216901566588391</v>
      </c>
      <c r="L87" s="191">
        <f>+L14-L53+L99</f>
        <v>-35761165.291538469</v>
      </c>
      <c r="M87" s="169">
        <f t="shared" si="15"/>
        <v>-1.1520993972789455</v>
      </c>
      <c r="N87" s="168">
        <f>+N14-N53+N99</f>
        <v>17740160.709999997</v>
      </c>
      <c r="O87" s="192">
        <f t="shared" si="16"/>
        <v>0.54855166079158935</v>
      </c>
      <c r="P87" s="168">
        <f>+P14-P53+P99</f>
        <v>22309842.633333255</v>
      </c>
      <c r="Q87" s="192">
        <v>0.6169726053773662</v>
      </c>
      <c r="R87" s="168">
        <f>+R14-R53+R99</f>
        <v>43548456.740000017</v>
      </c>
      <c r="S87" s="192">
        <v>1.3188215759589255</v>
      </c>
      <c r="T87" s="168">
        <f>T14-T53</f>
        <v>2066886.4575000107</v>
      </c>
      <c r="U87" s="169">
        <f t="shared" si="11"/>
        <v>6.0348811863120404E-2</v>
      </c>
      <c r="V87" s="168">
        <v>53392927.941699989</v>
      </c>
      <c r="W87" s="169">
        <f t="shared" si="12"/>
        <v>1.47262398824227</v>
      </c>
      <c r="BK87" s="198"/>
      <c r="BL87" s="198"/>
      <c r="BM87" s="198"/>
      <c r="BN87" s="198"/>
      <c r="BO87" s="198"/>
      <c r="BP87" s="198"/>
      <c r="BQ87" s="198"/>
      <c r="BR87" s="198"/>
      <c r="BS87" s="198"/>
      <c r="BT87" s="198"/>
      <c r="BU87" s="198"/>
      <c r="BV87" s="198"/>
      <c r="BW87" s="198"/>
      <c r="BX87" s="198"/>
      <c r="BY87" s="198"/>
      <c r="BZ87" s="198"/>
      <c r="CA87" s="198"/>
      <c r="CB87" s="198"/>
      <c r="CC87" s="198"/>
      <c r="CD87" s="198"/>
      <c r="CE87" s="198"/>
      <c r="CF87" s="198"/>
      <c r="CG87" s="198"/>
      <c r="CH87" s="198"/>
      <c r="CI87" s="198"/>
      <c r="CJ87" s="198"/>
      <c r="CK87" s="198"/>
      <c r="CL87" s="198"/>
      <c r="CM87" s="198"/>
      <c r="CN87" s="198"/>
      <c r="CO87" s="198"/>
      <c r="CP87" s="198"/>
      <c r="CQ87" s="198"/>
      <c r="CR87" s="198"/>
      <c r="CS87" s="198"/>
      <c r="CT87" s="198"/>
      <c r="CU87" s="198"/>
      <c r="CV87" s="198"/>
      <c r="CW87" s="198"/>
      <c r="CX87" s="198"/>
      <c r="CY87" s="198"/>
      <c r="CZ87" s="198"/>
      <c r="DA87" s="198"/>
      <c r="DB87" s="198"/>
      <c r="DC87" s="198"/>
      <c r="DD87" s="198"/>
      <c r="DE87" s="198"/>
      <c r="DF87" s="198"/>
      <c r="DG87" s="198"/>
      <c r="DH87" s="198"/>
      <c r="DI87" s="198"/>
      <c r="DJ87" s="198"/>
      <c r="DK87" s="198"/>
      <c r="DL87" s="198"/>
      <c r="DM87" s="198"/>
      <c r="DN87" s="198"/>
      <c r="DO87" s="198"/>
      <c r="DP87" s="198"/>
      <c r="DQ87" s="198"/>
      <c r="DR87" s="198"/>
      <c r="DS87" s="198"/>
      <c r="DT87" s="198"/>
    </row>
    <row r="88" spans="1:124" ht="14.25" thickTop="1" thickBot="1">
      <c r="A88" s="160"/>
      <c r="B88" s="160"/>
      <c r="C88" s="210" t="str">
        <f>IF(MasterSheet!$A$1=1,MasterSheet!C236,MasterSheet!B236)</f>
        <v>Primarni deficit</v>
      </c>
      <c r="D88" s="211">
        <f>+D87+D65</f>
        <v>-4409891.6498000147</v>
      </c>
      <c r="E88" s="169">
        <f t="shared" si="9"/>
        <v>-0.20521623387779864</v>
      </c>
      <c r="F88" s="211">
        <f>+F87+F65</f>
        <v>-6377135.6100000255</v>
      </c>
      <c r="G88" s="169">
        <f t="shared" si="10"/>
        <v>-0.23790843536653705</v>
      </c>
      <c r="H88" s="211">
        <f>+H87+H65</f>
        <v>-23982991.482543129</v>
      </c>
      <c r="I88" s="169">
        <f t="shared" si="13"/>
        <v>-0.77725536305882581</v>
      </c>
      <c r="J88" s="211">
        <f>+J87+J65</f>
        <v>-32426874.169999994</v>
      </c>
      <c r="K88" s="169">
        <f t="shared" si="14"/>
        <v>-1.0877851113720227</v>
      </c>
      <c r="L88" s="211">
        <f>+L87+L65</f>
        <v>-34611165.291538469</v>
      </c>
      <c r="M88" s="169">
        <f t="shared" si="15"/>
        <v>-1.1150504282067806</v>
      </c>
      <c r="N88" s="189">
        <f>+N87+N65</f>
        <v>20251076.389999997</v>
      </c>
      <c r="O88" s="192">
        <f t="shared" si="16"/>
        <v>0.62619283828076677</v>
      </c>
      <c r="P88" s="189">
        <f>+P87+P65</f>
        <v>25170304.833333254</v>
      </c>
      <c r="Q88" s="192">
        <v>0.70780976638085946</v>
      </c>
      <c r="R88" s="189">
        <f>+R87+R65</f>
        <v>46895748.800000019</v>
      </c>
      <c r="S88" s="192">
        <v>1.4199176816671706</v>
      </c>
      <c r="T88" s="189">
        <f>T87-T86+T65</f>
        <v>3030341.7475000103</v>
      </c>
      <c r="U88" s="169">
        <f t="shared" si="11"/>
        <v>8.8479714663202147E-2</v>
      </c>
      <c r="V88" s="189">
        <v>49392927.941699989</v>
      </c>
      <c r="W88" s="169">
        <f t="shared" si="12"/>
        <v>1.3623004645089221</v>
      </c>
      <c r="BK88" s="198"/>
      <c r="BL88" s="198"/>
      <c r="BM88" s="198"/>
      <c r="BN88" s="198"/>
      <c r="BO88" s="198"/>
      <c r="BP88" s="198"/>
      <c r="BQ88" s="198"/>
      <c r="BR88" s="198"/>
      <c r="BS88" s="198"/>
      <c r="BT88" s="198"/>
      <c r="BU88" s="198"/>
      <c r="BV88" s="198"/>
      <c r="BW88" s="198"/>
      <c r="BX88" s="198"/>
      <c r="BY88" s="198"/>
      <c r="BZ88" s="198"/>
      <c r="CA88" s="198"/>
      <c r="CB88" s="198"/>
      <c r="CC88" s="198"/>
      <c r="CD88" s="198"/>
      <c r="CE88" s="198"/>
      <c r="CF88" s="198"/>
      <c r="CG88" s="198"/>
      <c r="CH88" s="198"/>
      <c r="CI88" s="198"/>
      <c r="CJ88" s="198"/>
      <c r="CK88" s="198"/>
      <c r="CL88" s="198"/>
      <c r="CM88" s="198"/>
      <c r="CN88" s="198"/>
      <c r="CO88" s="198"/>
      <c r="CP88" s="198"/>
      <c r="CQ88" s="198"/>
      <c r="CR88" s="198"/>
      <c r="CS88" s="198"/>
      <c r="CT88" s="198"/>
      <c r="CU88" s="198"/>
      <c r="CV88" s="198"/>
      <c r="CW88" s="198"/>
      <c r="CX88" s="198"/>
      <c r="CY88" s="198"/>
      <c r="CZ88" s="198"/>
      <c r="DA88" s="198"/>
      <c r="DB88" s="198"/>
      <c r="DC88" s="198"/>
      <c r="DD88" s="198"/>
      <c r="DE88" s="198"/>
      <c r="DF88" s="198"/>
      <c r="DG88" s="198"/>
      <c r="DH88" s="198"/>
      <c r="DI88" s="198"/>
      <c r="DJ88" s="198"/>
      <c r="DK88" s="198"/>
      <c r="DL88" s="198"/>
      <c r="DM88" s="198"/>
      <c r="DN88" s="198"/>
      <c r="DO88" s="198"/>
      <c r="DP88" s="198"/>
      <c r="DQ88" s="198"/>
      <c r="DR88" s="198"/>
      <c r="DS88" s="198"/>
      <c r="DT88" s="198"/>
    </row>
    <row r="89" spans="1:124" ht="14.25" thickTop="1" thickBot="1">
      <c r="A89" s="160"/>
      <c r="B89" s="160"/>
      <c r="C89" s="210" t="str">
        <f>IF(MasterSheet!$A$1=1,MasterSheet!C237,MasterSheet!B237)</f>
        <v>Otplata duga</v>
      </c>
      <c r="D89" s="191">
        <f>SUM(D90:D92)</f>
        <v>17229438.09</v>
      </c>
      <c r="E89" s="169">
        <f t="shared" si="9"/>
        <v>0.80177942621806508</v>
      </c>
      <c r="F89" s="191">
        <f>SUM(F90:F92)</f>
        <v>21508720.48</v>
      </c>
      <c r="G89" s="169">
        <f t="shared" si="10"/>
        <v>0.80241449281850397</v>
      </c>
      <c r="H89" s="191">
        <f>SUM(H90:H92)</f>
        <v>22702726.235089999</v>
      </c>
      <c r="I89" s="169">
        <f t="shared" si="13"/>
        <v>0.7357637488686154</v>
      </c>
      <c r="J89" s="191">
        <f>SUM(J90:J92)</f>
        <v>36561416.140000001</v>
      </c>
      <c r="K89" s="169">
        <f t="shared" si="14"/>
        <v>1.2264815880576989</v>
      </c>
      <c r="L89" s="191">
        <f>SUM(L90:L92)</f>
        <v>10837030.049999997</v>
      </c>
      <c r="M89" s="169">
        <f t="shared" si="15"/>
        <v>0.34913112274484526</v>
      </c>
      <c r="N89" s="168">
        <f>SUM(N90:N92)</f>
        <v>49702174.310000002</v>
      </c>
      <c r="O89" s="192">
        <f t="shared" si="16"/>
        <v>1.5368637696351268</v>
      </c>
      <c r="P89" s="168">
        <f>SUM(P90:P92)</f>
        <v>54950812.849999994</v>
      </c>
      <c r="Q89" s="192">
        <v>1.7450242251508412</v>
      </c>
      <c r="R89" s="168">
        <f>SUM(R90:R92)</f>
        <v>66764324.649999999</v>
      </c>
      <c r="S89" s="192">
        <v>2.0164398867411655</v>
      </c>
      <c r="T89" s="168">
        <f>SUM(T90:T92)</f>
        <v>18092068.789999999</v>
      </c>
      <c r="U89" s="169">
        <f t="shared" si="11"/>
        <v>0.52825100849659845</v>
      </c>
      <c r="V89" s="168">
        <v>67000000</v>
      </c>
      <c r="W89" s="169">
        <f t="shared" si="12"/>
        <v>1.8479190225335798</v>
      </c>
      <c r="BK89" s="198"/>
      <c r="BL89" s="198"/>
      <c r="BM89" s="198"/>
      <c r="BN89" s="198"/>
      <c r="BO89" s="198"/>
      <c r="BP89" s="198"/>
      <c r="BQ89" s="198"/>
      <c r="BR89" s="198"/>
      <c r="BS89" s="198"/>
      <c r="BT89" s="198"/>
      <c r="BU89" s="198"/>
      <c r="BV89" s="198"/>
      <c r="BW89" s="198"/>
      <c r="BX89" s="198"/>
      <c r="BY89" s="198"/>
      <c r="BZ89" s="198"/>
      <c r="CA89" s="198"/>
      <c r="CB89" s="198"/>
      <c r="CC89" s="198"/>
      <c r="CD89" s="198"/>
      <c r="CE89" s="198"/>
      <c r="CF89" s="198"/>
      <c r="CG89" s="198"/>
      <c r="CH89" s="198"/>
      <c r="CI89" s="198"/>
      <c r="CJ89" s="198"/>
      <c r="CK89" s="198"/>
      <c r="CL89" s="198"/>
      <c r="CM89" s="198"/>
      <c r="CN89" s="198"/>
      <c r="CO89" s="198"/>
      <c r="CP89" s="198"/>
      <c r="CQ89" s="198"/>
      <c r="CR89" s="198"/>
      <c r="CS89" s="198"/>
      <c r="CT89" s="198"/>
      <c r="CU89" s="198"/>
      <c r="CV89" s="198"/>
      <c r="CW89" s="198"/>
      <c r="CX89" s="198"/>
      <c r="CY89" s="198"/>
      <c r="CZ89" s="198"/>
      <c r="DA89" s="198"/>
      <c r="DB89" s="198"/>
      <c r="DC89" s="198"/>
      <c r="DD89" s="198"/>
      <c r="DE89" s="198"/>
      <c r="DF89" s="198"/>
      <c r="DG89" s="198"/>
      <c r="DH89" s="198"/>
      <c r="DI89" s="198"/>
      <c r="DJ89" s="198"/>
      <c r="DK89" s="198"/>
      <c r="DL89" s="198"/>
      <c r="DM89" s="198"/>
      <c r="DN89" s="198"/>
      <c r="DO89" s="198"/>
      <c r="DP89" s="198"/>
      <c r="DQ89" s="198"/>
      <c r="DR89" s="198"/>
      <c r="DS89" s="198"/>
      <c r="DT89" s="198"/>
    </row>
    <row r="90" spans="1:124" ht="13.5" thickTop="1">
      <c r="A90" s="160"/>
      <c r="B90" s="160"/>
      <c r="C90" s="212" t="str">
        <f>IF(MasterSheet!$A$1=1,MasterSheet!C238,MasterSheet!B238)</f>
        <v>Otplata glavnice rezidentima</v>
      </c>
      <c r="D90" s="213">
        <v>11024495.749999998</v>
      </c>
      <c r="E90" s="214">
        <f t="shared" si="9"/>
        <v>0.51302972451021445</v>
      </c>
      <c r="F90" s="213">
        <v>6481912.0199999996</v>
      </c>
      <c r="G90" s="214">
        <f t="shared" si="10"/>
        <v>0.24181727364297706</v>
      </c>
      <c r="H90" s="213">
        <v>4464123.0729599996</v>
      </c>
      <c r="I90" s="214">
        <f t="shared" si="13"/>
        <v>0.14467601351309306</v>
      </c>
      <c r="J90" s="213">
        <v>7754843.96</v>
      </c>
      <c r="K90" s="214">
        <f t="shared" si="14"/>
        <v>0.26014236699094262</v>
      </c>
      <c r="L90" s="213">
        <v>5330000</v>
      </c>
      <c r="M90" s="214">
        <f t="shared" si="15"/>
        <v>0.1717139175257732</v>
      </c>
      <c r="N90" s="215">
        <v>7608617.8899999997</v>
      </c>
      <c r="O90" s="216">
        <f t="shared" si="16"/>
        <v>0.23526956988249845</v>
      </c>
      <c r="P90" s="215">
        <v>5489000</v>
      </c>
      <c r="Q90" s="216">
        <v>0.17430930454112417</v>
      </c>
      <c r="R90" s="215">
        <v>12296750.719999999</v>
      </c>
      <c r="S90" s="216">
        <v>0.37139084022953783</v>
      </c>
      <c r="T90" s="215">
        <v>15347125.99</v>
      </c>
      <c r="U90" s="411">
        <f t="shared" si="11"/>
        <v>0.44810435311979913</v>
      </c>
      <c r="V90" s="215">
        <v>15000000</v>
      </c>
      <c r="W90" s="410">
        <f t="shared" si="12"/>
        <v>0.41371321400005517</v>
      </c>
      <c r="BK90" s="198"/>
      <c r="BL90" s="198"/>
      <c r="BM90" s="198"/>
      <c r="BN90" s="198"/>
      <c r="BO90" s="198"/>
      <c r="BP90" s="198"/>
      <c r="BQ90" s="198"/>
      <c r="BR90" s="198"/>
      <c r="BS90" s="198"/>
      <c r="BT90" s="198"/>
      <c r="BU90" s="198"/>
      <c r="BV90" s="198"/>
      <c r="BW90" s="198"/>
      <c r="BX90" s="198"/>
      <c r="BY90" s="198"/>
      <c r="BZ90" s="198"/>
      <c r="CA90" s="198"/>
      <c r="CB90" s="198"/>
      <c r="CC90" s="198"/>
      <c r="CD90" s="198"/>
      <c r="CE90" s="198"/>
      <c r="CF90" s="198"/>
      <c r="CG90" s="198"/>
      <c r="CH90" s="198"/>
      <c r="CI90" s="198"/>
      <c r="CJ90" s="198"/>
      <c r="CK90" s="198"/>
      <c r="CL90" s="198"/>
      <c r="CM90" s="198"/>
      <c r="CN90" s="198"/>
      <c r="CO90" s="198"/>
      <c r="CP90" s="198"/>
      <c r="CQ90" s="198"/>
      <c r="CR90" s="198"/>
      <c r="CS90" s="198"/>
      <c r="CT90" s="198"/>
      <c r="CU90" s="198"/>
      <c r="CV90" s="198"/>
      <c r="CW90" s="198"/>
      <c r="CX90" s="198"/>
      <c r="CY90" s="198"/>
      <c r="CZ90" s="198"/>
      <c r="DA90" s="198"/>
      <c r="DB90" s="198"/>
      <c r="DC90" s="198"/>
      <c r="DD90" s="198"/>
      <c r="DE90" s="198"/>
      <c r="DF90" s="198"/>
      <c r="DG90" s="198"/>
      <c r="DH90" s="198"/>
      <c r="DI90" s="198"/>
      <c r="DJ90" s="198"/>
      <c r="DK90" s="198"/>
      <c r="DL90" s="198"/>
      <c r="DM90" s="198"/>
      <c r="DN90" s="198"/>
      <c r="DO90" s="198"/>
      <c r="DP90" s="198"/>
      <c r="DQ90" s="198"/>
      <c r="DR90" s="198"/>
      <c r="DS90" s="198"/>
      <c r="DT90" s="198"/>
    </row>
    <row r="91" spans="1:124">
      <c r="A91" s="160"/>
      <c r="B91" s="160"/>
      <c r="C91" s="195" t="str">
        <f>IF(MasterSheet!$A$1=1,MasterSheet!C239,MasterSheet!B239)</f>
        <v>Otplata glavnice nerezidentima</v>
      </c>
      <c r="D91" s="217"/>
      <c r="E91" s="218">
        <f t="shared" si="9"/>
        <v>0</v>
      </c>
      <c r="F91" s="217">
        <v>89385.47</v>
      </c>
      <c r="G91" s="218">
        <f t="shared" si="10"/>
        <v>3.3346565939190451E-3</v>
      </c>
      <c r="H91" s="182">
        <v>3151725.3795199995</v>
      </c>
      <c r="I91" s="218">
        <f t="shared" si="13"/>
        <v>0.10214303148561056</v>
      </c>
      <c r="J91" s="217"/>
      <c r="K91" s="218">
        <f t="shared" si="14"/>
        <v>0</v>
      </c>
      <c r="L91" s="217">
        <v>0</v>
      </c>
      <c r="M91" s="218">
        <f t="shared" si="15"/>
        <v>0</v>
      </c>
      <c r="N91" s="174">
        <v>806645.45</v>
      </c>
      <c r="O91" s="219">
        <f t="shared" si="16"/>
        <v>2.494265460729746E-2</v>
      </c>
      <c r="P91" s="174">
        <v>5000000</v>
      </c>
      <c r="Q91" s="219">
        <v>0.15878056525881232</v>
      </c>
      <c r="R91" s="174">
        <v>1915776.82</v>
      </c>
      <c r="S91" s="219">
        <v>5.7860973119903347E-2</v>
      </c>
      <c r="T91" s="174">
        <v>2744942.8</v>
      </c>
      <c r="U91" s="411">
        <f t="shared" si="11"/>
        <v>8.0146655376799325E-2</v>
      </c>
      <c r="V91" s="174">
        <v>2000000</v>
      </c>
      <c r="W91" s="411">
        <f t="shared" si="12"/>
        <v>5.5161761866674028E-2</v>
      </c>
      <c r="BK91" s="198"/>
      <c r="BL91" s="198"/>
      <c r="BM91" s="198"/>
      <c r="BN91" s="198"/>
      <c r="BO91" s="198"/>
      <c r="BP91" s="198"/>
      <c r="BQ91" s="198"/>
      <c r="BR91" s="198"/>
      <c r="BS91" s="198"/>
      <c r="BT91" s="198"/>
      <c r="BU91" s="198"/>
      <c r="BV91" s="198"/>
      <c r="BW91" s="198"/>
      <c r="BX91" s="198"/>
      <c r="BY91" s="198"/>
      <c r="BZ91" s="198"/>
      <c r="CA91" s="198"/>
      <c r="CB91" s="198"/>
      <c r="CC91" s="198"/>
      <c r="CD91" s="198"/>
      <c r="CE91" s="198"/>
      <c r="CF91" s="198"/>
      <c r="CG91" s="198"/>
      <c r="CH91" s="198"/>
      <c r="CI91" s="198"/>
      <c r="CJ91" s="198"/>
      <c r="CK91" s="198"/>
      <c r="CL91" s="198"/>
      <c r="CM91" s="198"/>
      <c r="CN91" s="198"/>
      <c r="CO91" s="198"/>
      <c r="CP91" s="198"/>
      <c r="CQ91" s="198"/>
      <c r="CR91" s="198"/>
      <c r="CS91" s="198"/>
      <c r="CT91" s="198"/>
      <c r="CU91" s="198"/>
      <c r="CV91" s="198"/>
      <c r="CW91" s="198"/>
      <c r="CX91" s="198"/>
      <c r="CY91" s="198"/>
      <c r="CZ91" s="198"/>
      <c r="DA91" s="198"/>
      <c r="DB91" s="198"/>
      <c r="DC91" s="198"/>
      <c r="DD91" s="198"/>
      <c r="DE91" s="198"/>
      <c r="DF91" s="198"/>
      <c r="DG91" s="198"/>
      <c r="DH91" s="198"/>
      <c r="DI91" s="198"/>
      <c r="DJ91" s="198"/>
      <c r="DK91" s="198"/>
      <c r="DL91" s="198"/>
      <c r="DM91" s="198"/>
      <c r="DN91" s="198"/>
      <c r="DO91" s="198"/>
      <c r="DP91" s="198"/>
      <c r="DQ91" s="198"/>
      <c r="DR91" s="198"/>
      <c r="DS91" s="198"/>
      <c r="DT91" s="198"/>
    </row>
    <row r="92" spans="1:124" ht="13.5" thickBot="1">
      <c r="A92" s="160"/>
      <c r="B92" s="160"/>
      <c r="C92" s="195" t="str">
        <f>IF(MasterSheet!$A$1=1,MasterSheet!C240,MasterSheet!B240)</f>
        <v>Otplata  obaveza iz prethodnog perioda</v>
      </c>
      <c r="D92" s="217">
        <v>6204942.3400000008</v>
      </c>
      <c r="E92" s="218">
        <f t="shared" si="9"/>
        <v>0.28874970170785053</v>
      </c>
      <c r="F92" s="217">
        <v>14937422.99</v>
      </c>
      <c r="G92" s="218">
        <f t="shared" si="10"/>
        <v>0.55726256258160789</v>
      </c>
      <c r="H92" s="217">
        <v>15086877.782609999</v>
      </c>
      <c r="I92" s="218">
        <f t="shared" si="13"/>
        <v>0.48894470386991185</v>
      </c>
      <c r="J92" s="217">
        <v>28806572.18</v>
      </c>
      <c r="K92" s="218">
        <f t="shared" si="14"/>
        <v>0.96633922106675618</v>
      </c>
      <c r="L92" s="217">
        <v>5507030.049999997</v>
      </c>
      <c r="M92" s="218">
        <f t="shared" si="15"/>
        <v>0.17741720521907209</v>
      </c>
      <c r="N92" s="174">
        <v>41286910.969999999</v>
      </c>
      <c r="O92" s="219">
        <f t="shared" si="16"/>
        <v>1.2766515451453309</v>
      </c>
      <c r="P92" s="174">
        <v>44461812.849999994</v>
      </c>
      <c r="Q92" s="219">
        <v>1.4119343553509049</v>
      </c>
      <c r="R92" s="174">
        <v>52551797.109999999</v>
      </c>
      <c r="S92" s="219">
        <v>1.5871880733917245</v>
      </c>
      <c r="T92" s="174"/>
      <c r="U92" s="411">
        <f t="shared" si="11"/>
        <v>0</v>
      </c>
      <c r="V92" s="174">
        <v>50000000</v>
      </c>
      <c r="W92" s="412">
        <f t="shared" si="12"/>
        <v>1.3790440466668505</v>
      </c>
      <c r="BK92" s="198"/>
      <c r="BL92" s="198"/>
      <c r="BM92" s="198"/>
      <c r="BN92" s="198"/>
      <c r="BO92" s="198"/>
      <c r="BP92" s="198"/>
      <c r="BQ92" s="198"/>
      <c r="BR92" s="198"/>
      <c r="BS92" s="198"/>
      <c r="BT92" s="198"/>
      <c r="BU92" s="198"/>
      <c r="BV92" s="198"/>
      <c r="BW92" s="198"/>
      <c r="BX92" s="198"/>
      <c r="BY92" s="198"/>
      <c r="BZ92" s="198"/>
      <c r="CA92" s="198"/>
      <c r="CB92" s="198"/>
      <c r="CC92" s="198"/>
      <c r="CD92" s="198"/>
      <c r="CE92" s="198"/>
      <c r="CF92" s="198"/>
      <c r="CG92" s="198"/>
      <c r="CH92" s="198"/>
      <c r="CI92" s="198"/>
      <c r="CJ92" s="198"/>
      <c r="CK92" s="198"/>
      <c r="CL92" s="198"/>
      <c r="CM92" s="198"/>
      <c r="CN92" s="198"/>
      <c r="CO92" s="198"/>
      <c r="CP92" s="198"/>
      <c r="CQ92" s="198"/>
      <c r="CR92" s="198"/>
      <c r="CS92" s="198"/>
      <c r="CT92" s="198"/>
      <c r="CU92" s="198"/>
      <c r="CV92" s="198"/>
      <c r="CW92" s="198"/>
      <c r="CX92" s="198"/>
      <c r="CY92" s="198"/>
      <c r="CZ92" s="198"/>
      <c r="DA92" s="198"/>
      <c r="DB92" s="198"/>
      <c r="DC92" s="198"/>
      <c r="DD92" s="198"/>
      <c r="DE92" s="198"/>
      <c r="DF92" s="198"/>
      <c r="DG92" s="198"/>
      <c r="DH92" s="198"/>
      <c r="DI92" s="198"/>
      <c r="DJ92" s="198"/>
      <c r="DK92" s="198"/>
      <c r="DL92" s="198"/>
      <c r="DM92" s="198"/>
      <c r="DN92" s="198"/>
      <c r="DO92" s="198"/>
      <c r="DP92" s="198"/>
      <c r="DQ92" s="198"/>
      <c r="DR92" s="198"/>
      <c r="DS92" s="198"/>
      <c r="DT92" s="198"/>
    </row>
    <row r="93" spans="1:124" ht="14.25" thickTop="1" thickBot="1">
      <c r="A93" s="160"/>
      <c r="B93" s="160"/>
      <c r="C93" s="210" t="str">
        <f>IF(MasterSheet!$A$1=1,MasterSheet!C245,MasterSheet!B242)</f>
        <v>Nedostajuća sredstva</v>
      </c>
      <c r="D93" s="191">
        <f>+D87-D89</f>
        <v>-22094999.179800015</v>
      </c>
      <c r="E93" s="169">
        <f t="shared" si="9"/>
        <v>-1.0282004364930901</v>
      </c>
      <c r="F93" s="191">
        <f>+F87-F89</f>
        <v>-28722029.780000027</v>
      </c>
      <c r="G93" s="169">
        <f t="shared" si="10"/>
        <v>-1.071517619100915</v>
      </c>
      <c r="H93" s="191">
        <f>+H87-H89</f>
        <v>-47959415.937633127</v>
      </c>
      <c r="I93" s="169">
        <f t="shared" si="13"/>
        <v>-1.5542978979009958</v>
      </c>
      <c r="J93" s="191">
        <f>+J87-J89</f>
        <v>-69998999.709999993</v>
      </c>
      <c r="K93" s="169">
        <f t="shared" si="14"/>
        <v>-2.3481717447165376</v>
      </c>
      <c r="L93" s="191">
        <f>+L87-L89</f>
        <v>-46598195.341538467</v>
      </c>
      <c r="M93" s="169">
        <f t="shared" si="15"/>
        <v>-1.5012305200237908</v>
      </c>
      <c r="N93" s="168">
        <f>+N87-N89</f>
        <v>-31962013.600000005</v>
      </c>
      <c r="O93" s="192">
        <f t="shared" si="16"/>
        <v>-0.98831210884353748</v>
      </c>
      <c r="P93" s="168">
        <f>+P87-P89</f>
        <v>-32640970.216666739</v>
      </c>
      <c r="Q93" s="192">
        <v>-1.1280516197734753</v>
      </c>
      <c r="R93" s="168">
        <f>+R87-R89</f>
        <v>-23215867.909999982</v>
      </c>
      <c r="S93" s="192">
        <v>-0.69761831078224046</v>
      </c>
      <c r="T93" s="168">
        <f>T87-T86-T89+T98</f>
        <v>-22820262.220000003</v>
      </c>
      <c r="U93" s="169">
        <f t="shared" si="11"/>
        <v>-0.66630448246664142</v>
      </c>
      <c r="V93" s="168">
        <v>-13607072.058300011</v>
      </c>
      <c r="W93" s="169">
        <f t="shared" si="12"/>
        <v>-0.37529503429130956</v>
      </c>
      <c r="BK93" s="198"/>
      <c r="BL93" s="198"/>
      <c r="BM93" s="198"/>
      <c r="BN93" s="198"/>
      <c r="BO93" s="198"/>
      <c r="BP93" s="198"/>
      <c r="BQ93" s="198"/>
      <c r="BR93" s="198"/>
      <c r="BS93" s="198"/>
      <c r="BT93" s="198"/>
      <c r="BU93" s="198"/>
      <c r="BV93" s="198"/>
      <c r="BW93" s="198"/>
      <c r="BX93" s="198"/>
      <c r="BY93" s="198"/>
      <c r="BZ93" s="198"/>
      <c r="CA93" s="198"/>
      <c r="CB93" s="198"/>
      <c r="CC93" s="198"/>
      <c r="CD93" s="198"/>
      <c r="CE93" s="198"/>
      <c r="CF93" s="198"/>
      <c r="CG93" s="198"/>
      <c r="CH93" s="198"/>
      <c r="CI93" s="198"/>
      <c r="CJ93" s="198"/>
      <c r="CK93" s="198"/>
      <c r="CL93" s="198"/>
      <c r="CM93" s="198"/>
      <c r="CN93" s="198"/>
      <c r="CO93" s="198"/>
      <c r="CP93" s="198"/>
      <c r="CQ93" s="198"/>
      <c r="CR93" s="198"/>
      <c r="CS93" s="198"/>
      <c r="CT93" s="198"/>
      <c r="CU93" s="198"/>
      <c r="CV93" s="198"/>
      <c r="CW93" s="198"/>
      <c r="CX93" s="198"/>
      <c r="CY93" s="198"/>
      <c r="CZ93" s="198"/>
      <c r="DA93" s="198"/>
      <c r="DB93" s="198"/>
      <c r="DC93" s="198"/>
      <c r="DD93" s="198"/>
      <c r="DE93" s="198"/>
      <c r="DF93" s="198"/>
      <c r="DG93" s="198"/>
      <c r="DH93" s="198"/>
      <c r="DI93" s="198"/>
      <c r="DJ93" s="198"/>
      <c r="DK93" s="198"/>
      <c r="DL93" s="198"/>
      <c r="DM93" s="198"/>
      <c r="DN93" s="198"/>
      <c r="DO93" s="198"/>
      <c r="DP93" s="198"/>
      <c r="DQ93" s="198"/>
      <c r="DR93" s="198"/>
      <c r="DS93" s="198"/>
      <c r="DT93" s="198"/>
    </row>
    <row r="94" spans="1:124" ht="14.25" thickTop="1" thickBot="1">
      <c r="A94" s="160"/>
      <c r="B94" s="160"/>
      <c r="C94" s="210" t="str">
        <f>IF(MasterSheet!$A$1=1,MasterSheet!C246,MasterSheet!B243)</f>
        <v>Finansiranje</v>
      </c>
      <c r="D94" s="211">
        <f>SUM(D95:D98)</f>
        <v>21041226.559800014</v>
      </c>
      <c r="E94" s="169">
        <f t="shared" si="9"/>
        <v>0.97916266740192726</v>
      </c>
      <c r="F94" s="211">
        <f>SUM(F95:F98)</f>
        <v>27161463.93000003</v>
      </c>
      <c r="G94" s="169">
        <f t="shared" si="10"/>
        <v>1.0132984118634594</v>
      </c>
      <c r="H94" s="211">
        <f>SUM(H95:H98)</f>
        <v>45978931.937633127</v>
      </c>
      <c r="I94" s="169">
        <f t="shared" si="13"/>
        <v>1.4901131688369564</v>
      </c>
      <c r="J94" s="211">
        <f>SUM(J95:J98)</f>
        <v>64456865.339999989</v>
      </c>
      <c r="K94" s="169">
        <f t="shared" si="14"/>
        <v>2.1622564689701438</v>
      </c>
      <c r="L94" s="211">
        <f>SUM(L95:L98)</f>
        <v>43518195.341538467</v>
      </c>
      <c r="M94" s="169">
        <f t="shared" si="15"/>
        <v>1.4020037159000793</v>
      </c>
      <c r="N94" s="189">
        <f>SUM(N95:N98)</f>
        <v>27717822.050000004</v>
      </c>
      <c r="O94" s="192">
        <f t="shared" si="16"/>
        <v>0.85707551175015473</v>
      </c>
      <c r="P94" s="189">
        <f>SUM(P95:P98)</f>
        <v>32640970.216666736</v>
      </c>
      <c r="Q94" s="192">
        <v>1.1280516197734753</v>
      </c>
      <c r="R94" s="189">
        <f>SUM(R95:R98)</f>
        <v>20113498.849999983</v>
      </c>
      <c r="S94" s="192">
        <v>0.69761831078224046</v>
      </c>
      <c r="T94" s="189">
        <f>T86+SUM(T95:T97,T99)</f>
        <v>22820262.220000003</v>
      </c>
      <c r="U94" s="169">
        <f t="shared" si="11"/>
        <v>0.66630448246664142</v>
      </c>
      <c r="V94" s="189">
        <v>13607072.058300011</v>
      </c>
      <c r="W94" s="169">
        <f t="shared" si="12"/>
        <v>0.37529503429130956</v>
      </c>
      <c r="BK94" s="198"/>
      <c r="BL94" s="198"/>
      <c r="BM94" s="198"/>
      <c r="BN94" s="198"/>
      <c r="BO94" s="198"/>
      <c r="BP94" s="198"/>
      <c r="BQ94" s="198"/>
      <c r="BR94" s="198"/>
      <c r="BS94" s="198"/>
      <c r="BT94" s="198"/>
      <c r="BU94" s="198"/>
      <c r="BV94" s="198"/>
      <c r="BW94" s="198"/>
      <c r="BX94" s="198"/>
      <c r="BY94" s="198"/>
      <c r="BZ94" s="198"/>
      <c r="CA94" s="198"/>
      <c r="CB94" s="198"/>
      <c r="CC94" s="198"/>
      <c r="CD94" s="198"/>
      <c r="CE94" s="198"/>
      <c r="CF94" s="198"/>
      <c r="CG94" s="198"/>
      <c r="CH94" s="198"/>
      <c r="CI94" s="198"/>
      <c r="CJ94" s="198"/>
      <c r="CK94" s="198"/>
      <c r="CL94" s="198"/>
      <c r="CM94" s="198"/>
      <c r="CN94" s="198"/>
      <c r="CO94" s="198"/>
      <c r="CP94" s="198"/>
      <c r="CQ94" s="198"/>
      <c r="CR94" s="198"/>
      <c r="CS94" s="198"/>
      <c r="CT94" s="198"/>
      <c r="CU94" s="198"/>
      <c r="CV94" s="198"/>
      <c r="CW94" s="198"/>
      <c r="CX94" s="198"/>
      <c r="CY94" s="198"/>
      <c r="CZ94" s="198"/>
      <c r="DA94" s="198"/>
      <c r="DB94" s="198"/>
      <c r="DC94" s="198"/>
      <c r="DD94" s="198"/>
      <c r="DE94" s="198"/>
      <c r="DF94" s="198"/>
      <c r="DG94" s="198"/>
      <c r="DH94" s="198"/>
      <c r="DI94" s="198"/>
      <c r="DJ94" s="198"/>
      <c r="DK94" s="198"/>
      <c r="DL94" s="198"/>
      <c r="DM94" s="198"/>
      <c r="DN94" s="198"/>
      <c r="DO94" s="198"/>
      <c r="DP94" s="198"/>
      <c r="DQ94" s="198"/>
      <c r="DR94" s="198"/>
      <c r="DS94" s="198"/>
      <c r="DT94" s="198"/>
    </row>
    <row r="95" spans="1:124" ht="13.5" thickTop="1">
      <c r="A95" s="160"/>
      <c r="B95" s="160"/>
      <c r="C95" s="220" t="str">
        <f>IF(MasterSheet!$A$1=1,MasterSheet!C244,MasterSheet!B244)</f>
        <v>Pozajmice i krediti iz domaćih izvora</v>
      </c>
      <c r="D95" s="213">
        <v>5893589.3600000003</v>
      </c>
      <c r="E95" s="221">
        <f t="shared" si="9"/>
        <v>0.27426075480478385</v>
      </c>
      <c r="F95" s="213">
        <v>9181160.0299999993</v>
      </c>
      <c r="G95" s="221">
        <f t="shared" si="10"/>
        <v>0.34251669576571531</v>
      </c>
      <c r="H95" s="213">
        <v>7250658</v>
      </c>
      <c r="I95" s="221">
        <f t="shared" si="13"/>
        <v>0.23498373087892144</v>
      </c>
      <c r="J95" s="213">
        <v>17528712.059999999</v>
      </c>
      <c r="K95" s="221">
        <f t="shared" si="14"/>
        <v>0.58801449379402881</v>
      </c>
      <c r="L95" s="213">
        <v>22050000</v>
      </c>
      <c r="M95" s="221">
        <f t="shared" si="15"/>
        <v>0.71037371134020622</v>
      </c>
      <c r="N95" s="215">
        <v>19346883.030000001</v>
      </c>
      <c r="O95" s="222">
        <f t="shared" si="16"/>
        <v>0.59823385992578859</v>
      </c>
      <c r="P95" s="215">
        <v>7816189.2200000007</v>
      </c>
      <c r="Q95" s="222">
        <v>0.24821178850428707</v>
      </c>
      <c r="R95" s="215">
        <v>8857592.6600000001</v>
      </c>
      <c r="S95" s="222">
        <v>0.26752016490486258</v>
      </c>
      <c r="T95" s="215">
        <v>5163551.93</v>
      </c>
      <c r="U95" s="411">
        <f t="shared" si="11"/>
        <v>0.15076504219101286</v>
      </c>
      <c r="V95" s="215">
        <v>10000000</v>
      </c>
      <c r="W95" s="410">
        <f t="shared" si="12"/>
        <v>0.2758088093333701</v>
      </c>
      <c r="BK95" s="198"/>
      <c r="BL95" s="198"/>
      <c r="BM95" s="198"/>
      <c r="BN95" s="198"/>
      <c r="BO95" s="198"/>
      <c r="BP95" s="198"/>
      <c r="BQ95" s="198"/>
      <c r="BR95" s="198"/>
      <c r="BS95" s="198"/>
      <c r="BT95" s="198"/>
      <c r="BU95" s="198"/>
      <c r="BV95" s="198"/>
      <c r="BW95" s="198"/>
      <c r="BX95" s="198"/>
      <c r="BY95" s="198"/>
      <c r="BZ95" s="198"/>
      <c r="CA95" s="198"/>
      <c r="CB95" s="198"/>
      <c r="CC95" s="198"/>
      <c r="CD95" s="198"/>
      <c r="CE95" s="198"/>
      <c r="CF95" s="198"/>
      <c r="CG95" s="198"/>
      <c r="CH95" s="198"/>
      <c r="CI95" s="198"/>
      <c r="CJ95" s="198"/>
      <c r="CK95" s="198"/>
      <c r="CL95" s="198"/>
      <c r="CM95" s="198"/>
      <c r="CN95" s="198"/>
      <c r="CO95" s="198"/>
      <c r="CP95" s="198"/>
      <c r="CQ95" s="198"/>
      <c r="CR95" s="198"/>
      <c r="CS95" s="198"/>
      <c r="CT95" s="198"/>
      <c r="CU95" s="198"/>
      <c r="CV95" s="198"/>
      <c r="CW95" s="198"/>
      <c r="CX95" s="198"/>
      <c r="CY95" s="198"/>
      <c r="CZ95" s="198"/>
      <c r="DA95" s="198"/>
      <c r="DB95" s="198"/>
      <c r="DC95" s="198"/>
      <c r="DD95" s="198"/>
      <c r="DE95" s="198"/>
      <c r="DF95" s="198"/>
      <c r="DG95" s="198"/>
      <c r="DH95" s="198"/>
      <c r="DI95" s="198"/>
      <c r="DJ95" s="198"/>
      <c r="DK95" s="198"/>
      <c r="DL95" s="198"/>
      <c r="DM95" s="198"/>
      <c r="DN95" s="198"/>
      <c r="DO95" s="198"/>
      <c r="DP95" s="198"/>
      <c r="DQ95" s="198"/>
      <c r="DR95" s="198"/>
      <c r="DS95" s="198"/>
      <c r="DT95" s="198"/>
    </row>
    <row r="96" spans="1:124">
      <c r="A96" s="160"/>
      <c r="B96" s="160"/>
      <c r="C96" s="223" t="str">
        <f>IF(MasterSheet!$A$1=1,MasterSheet!C245,MasterSheet!B245)</f>
        <v>Pozajmice i krediti iz inostranih izvora</v>
      </c>
      <c r="D96" s="217"/>
      <c r="E96" s="175">
        <f t="shared" si="9"/>
        <v>0</v>
      </c>
      <c r="F96" s="217">
        <v>1526550</v>
      </c>
      <c r="G96" s="175">
        <f t="shared" si="10"/>
        <v>5.6950195858981534E-2</v>
      </c>
      <c r="H96" s="182">
        <v>10068787</v>
      </c>
      <c r="I96" s="175">
        <f t="shared" si="13"/>
        <v>0.32631536816178375</v>
      </c>
      <c r="J96" s="217"/>
      <c r="K96" s="175">
        <f t="shared" si="14"/>
        <v>0</v>
      </c>
      <c r="L96" s="217">
        <v>0</v>
      </c>
      <c r="M96" s="175">
        <f t="shared" si="15"/>
        <v>0</v>
      </c>
      <c r="N96" s="174">
        <v>2067504.4</v>
      </c>
      <c r="O96" s="224">
        <f t="shared" si="16"/>
        <v>6.3930253555967848E-2</v>
      </c>
      <c r="P96" s="174"/>
      <c r="Q96" s="224">
        <v>0</v>
      </c>
      <c r="R96" s="174"/>
      <c r="S96" s="224">
        <v>0</v>
      </c>
      <c r="T96" s="174">
        <v>4579292</v>
      </c>
      <c r="U96" s="411">
        <f t="shared" si="11"/>
        <v>0.13370586002511023</v>
      </c>
      <c r="V96" s="174">
        <v>2000000</v>
      </c>
      <c r="W96" s="411">
        <f t="shared" si="12"/>
        <v>5.5161761866674028E-2</v>
      </c>
      <c r="BK96" s="198"/>
      <c r="BL96" s="198"/>
      <c r="BM96" s="198"/>
      <c r="BN96" s="198"/>
      <c r="BO96" s="198"/>
      <c r="BP96" s="198"/>
      <c r="BQ96" s="198"/>
      <c r="BR96" s="198"/>
      <c r="BS96" s="198"/>
      <c r="BT96" s="198"/>
      <c r="BU96" s="198"/>
      <c r="BV96" s="198"/>
      <c r="BW96" s="198"/>
      <c r="BX96" s="198"/>
      <c r="BY96" s="198"/>
      <c r="BZ96" s="198"/>
      <c r="CA96" s="198"/>
      <c r="CB96" s="198"/>
      <c r="CC96" s="198"/>
      <c r="CD96" s="198"/>
      <c r="CE96" s="198"/>
      <c r="CF96" s="198"/>
      <c r="CG96" s="198"/>
      <c r="CH96" s="198"/>
      <c r="CI96" s="198"/>
      <c r="CJ96" s="198"/>
      <c r="CK96" s="198"/>
      <c r="CL96" s="198"/>
      <c r="CM96" s="198"/>
      <c r="CN96" s="198"/>
      <c r="CO96" s="198"/>
      <c r="CP96" s="198"/>
      <c r="CQ96" s="198"/>
      <c r="CR96" s="198"/>
      <c r="CS96" s="198"/>
      <c r="CT96" s="198"/>
      <c r="CU96" s="198"/>
      <c r="CV96" s="198"/>
      <c r="CW96" s="198"/>
      <c r="CX96" s="198"/>
      <c r="CY96" s="198"/>
      <c r="CZ96" s="198"/>
      <c r="DA96" s="198"/>
      <c r="DB96" s="198"/>
      <c r="DC96" s="198"/>
      <c r="DD96" s="198"/>
      <c r="DE96" s="198"/>
      <c r="DF96" s="198"/>
      <c r="DG96" s="198"/>
      <c r="DH96" s="198"/>
      <c r="DI96" s="198"/>
      <c r="DJ96" s="198"/>
      <c r="DK96" s="198"/>
      <c r="DL96" s="198"/>
      <c r="DM96" s="198"/>
      <c r="DN96" s="198"/>
      <c r="DO96" s="198"/>
      <c r="DP96" s="198"/>
      <c r="DQ96" s="198"/>
      <c r="DR96" s="198"/>
      <c r="DS96" s="198"/>
      <c r="DT96" s="198"/>
    </row>
    <row r="97" spans="1:124">
      <c r="A97" s="160"/>
      <c r="B97" s="160"/>
      <c r="C97" s="195" t="str">
        <f>IF(MasterSheet!$A$1=1,MasterSheet!C246,MasterSheet!B246)</f>
        <v>Prihodi od privatizacije i prodaje imovine</v>
      </c>
      <c r="D97" s="217">
        <v>38880231.440000005</v>
      </c>
      <c r="E97" s="175">
        <f t="shared" si="9"/>
        <v>1.8093085504211459</v>
      </c>
      <c r="F97" s="217">
        <v>78586838.060000002</v>
      </c>
      <c r="G97" s="175">
        <f t="shared" si="10"/>
        <v>2.9317977265435555</v>
      </c>
      <c r="H97" s="217">
        <v>13738634</v>
      </c>
      <c r="I97" s="175">
        <f t="shared" si="13"/>
        <v>0.44524999999999998</v>
      </c>
      <c r="J97" s="217">
        <v>22730850.149999999</v>
      </c>
      <c r="K97" s="175">
        <f t="shared" si="14"/>
        <v>0.76252432572962092</v>
      </c>
      <c r="L97" s="217">
        <v>22290000</v>
      </c>
      <c r="M97" s="175">
        <f t="shared" si="15"/>
        <v>0.71810567010309279</v>
      </c>
      <c r="N97" s="174">
        <v>11633716.219999999</v>
      </c>
      <c r="O97" s="224">
        <f t="shared" si="16"/>
        <v>0.35973148484848483</v>
      </c>
      <c r="P97" s="174">
        <v>10530729.020000001</v>
      </c>
      <c r="Q97" s="224">
        <v>0.33441502127659578</v>
      </c>
      <c r="R97" s="174">
        <v>14825577.08</v>
      </c>
      <c r="S97" s="224">
        <v>0.4477673536695862</v>
      </c>
      <c r="T97" s="174">
        <v>7853495.3499999996</v>
      </c>
      <c r="U97" s="411">
        <f t="shared" si="11"/>
        <v>0.22930582936728081</v>
      </c>
      <c r="V97" s="174">
        <v>5000000</v>
      </c>
      <c r="W97" s="411">
        <f t="shared" si="12"/>
        <v>0.13790440466668505</v>
      </c>
      <c r="BK97" s="198"/>
      <c r="BL97" s="198"/>
      <c r="BM97" s="198"/>
      <c r="BN97" s="198"/>
      <c r="BO97" s="198"/>
      <c r="BP97" s="198"/>
      <c r="BQ97" s="198"/>
      <c r="BR97" s="198"/>
      <c r="BS97" s="198"/>
      <c r="BT97" s="198"/>
      <c r="BU97" s="198"/>
      <c r="BV97" s="198"/>
      <c r="BW97" s="198"/>
      <c r="BX97" s="198"/>
      <c r="BY97" s="198"/>
      <c r="BZ97" s="198"/>
      <c r="CA97" s="198"/>
      <c r="CB97" s="198"/>
      <c r="CC97" s="198"/>
      <c r="CD97" s="198"/>
      <c r="CE97" s="198"/>
      <c r="CF97" s="198"/>
      <c r="CG97" s="198"/>
      <c r="CH97" s="198"/>
      <c r="CI97" s="198"/>
      <c r="CJ97" s="198"/>
      <c r="CK97" s="198"/>
      <c r="CL97" s="198"/>
      <c r="CM97" s="198"/>
      <c r="CN97" s="198"/>
      <c r="CO97" s="198"/>
      <c r="CP97" s="198"/>
      <c r="CQ97" s="198"/>
      <c r="CR97" s="198"/>
      <c r="CS97" s="198"/>
      <c r="CT97" s="198"/>
      <c r="CU97" s="198"/>
      <c r="CV97" s="198"/>
      <c r="CW97" s="198"/>
      <c r="CX97" s="198"/>
      <c r="CY97" s="198"/>
      <c r="CZ97" s="198"/>
      <c r="DA97" s="198"/>
      <c r="DB97" s="198"/>
      <c r="DC97" s="198"/>
      <c r="DD97" s="198"/>
      <c r="DE97" s="198"/>
      <c r="DF97" s="198"/>
      <c r="DG97" s="198"/>
      <c r="DH97" s="198"/>
      <c r="DI97" s="198"/>
      <c r="DJ97" s="198"/>
      <c r="DK97" s="198"/>
      <c r="DL97" s="198"/>
      <c r="DM97" s="198"/>
      <c r="DN97" s="198"/>
      <c r="DO97" s="198"/>
      <c r="DP97" s="198"/>
      <c r="DQ97" s="198"/>
      <c r="DR97" s="198"/>
      <c r="DS97" s="198"/>
      <c r="DT97" s="198"/>
    </row>
    <row r="98" spans="1:124" ht="13.5" thickBot="1">
      <c r="A98" s="160"/>
      <c r="B98" s="160"/>
      <c r="C98" s="225" t="str">
        <f>IF(MasterSheet!$A$1=1,MasterSheet!C248,MasterSheet!B248)</f>
        <v>Korišćenje depozita lokalne samouprave</v>
      </c>
      <c r="D98" s="226">
        <f>+(-D93-D95-D96-D97-D52)</f>
        <v>-23732594.240199991</v>
      </c>
      <c r="E98" s="227">
        <f>+D98/$D$9*100</f>
        <v>-1.1044066378240025</v>
      </c>
      <c r="F98" s="226">
        <f>+(-F93-F95-F96-F97-F52)</f>
        <v>-62133084.159999974</v>
      </c>
      <c r="G98" s="227">
        <f t="shared" si="10"/>
        <v>-2.317966206304793</v>
      </c>
      <c r="H98" s="226">
        <f>+(-H93-H95-H96-H97-H52)</f>
        <v>14920852.937633127</v>
      </c>
      <c r="I98" s="227">
        <f t="shared" si="13"/>
        <v>0.48356406979625122</v>
      </c>
      <c r="J98" s="226">
        <f>+(-J93-J95-J96-J97-J52)</f>
        <v>24197303.129999992</v>
      </c>
      <c r="K98" s="227">
        <f t="shared" si="14"/>
        <v>0.81171764944649416</v>
      </c>
      <c r="L98" s="226">
        <f>+(-L93-L95-L96-L97-L52)</f>
        <v>-821804.65846153349</v>
      </c>
      <c r="M98" s="227">
        <f t="shared" si="15"/>
        <v>-2.6475665543219506E-2</v>
      </c>
      <c r="N98" s="226">
        <f>+(-N93-N95-N96-N97-N52)</f>
        <v>-5330281.599999995</v>
      </c>
      <c r="O98" s="228">
        <f t="shared" si="16"/>
        <v>-0.16482008658008643</v>
      </c>
      <c r="P98" s="226">
        <v>14294051.976666734</v>
      </c>
      <c r="Q98" s="228">
        <v>0.45392353053879753</v>
      </c>
      <c r="R98" s="369">
        <f>+(-R93-R95-R96-R97-R52)</f>
        <v>-3569670.8900000188</v>
      </c>
      <c r="S98" s="227">
        <v>-0.11136806191482994</v>
      </c>
      <c r="T98" s="226">
        <v>-4373142.1375000142</v>
      </c>
      <c r="U98" s="411">
        <f t="shared" si="11"/>
        <v>-0.12768671019591854</v>
      </c>
      <c r="V98" s="226">
        <v>-3392927.9416999891</v>
      </c>
      <c r="W98" s="412">
        <f t="shared" si="12"/>
        <v>-9.3579941575419628E-2</v>
      </c>
      <c r="BK98" s="198"/>
      <c r="BL98" s="198"/>
      <c r="BM98" s="198"/>
      <c r="BN98" s="198"/>
      <c r="BO98" s="198"/>
      <c r="BP98" s="198"/>
      <c r="BQ98" s="198"/>
      <c r="BR98" s="198"/>
      <c r="BS98" s="198"/>
      <c r="BT98" s="198"/>
      <c r="BU98" s="198"/>
      <c r="BV98" s="198"/>
      <c r="BW98" s="198"/>
      <c r="BX98" s="198"/>
      <c r="BY98" s="198"/>
      <c r="BZ98" s="198"/>
      <c r="CA98" s="198"/>
      <c r="CB98" s="198"/>
      <c r="CC98" s="198"/>
      <c r="CD98" s="198"/>
      <c r="CE98" s="198"/>
      <c r="CF98" s="198"/>
      <c r="CG98" s="198"/>
      <c r="CH98" s="198"/>
      <c r="CI98" s="198"/>
      <c r="CJ98" s="198"/>
      <c r="CK98" s="198"/>
      <c r="CL98" s="198"/>
      <c r="CM98" s="198"/>
      <c r="CN98" s="198"/>
      <c r="CO98" s="198"/>
      <c r="CP98" s="198"/>
      <c r="CQ98" s="198"/>
      <c r="CR98" s="198"/>
      <c r="CS98" s="198"/>
      <c r="CT98" s="198"/>
      <c r="CU98" s="198"/>
      <c r="CV98" s="198"/>
      <c r="CW98" s="198"/>
      <c r="CX98" s="198"/>
      <c r="CY98" s="198"/>
      <c r="CZ98" s="198"/>
      <c r="DA98" s="198"/>
      <c r="DB98" s="198"/>
      <c r="DC98" s="198"/>
      <c r="DD98" s="198"/>
      <c r="DE98" s="198"/>
      <c r="DF98" s="198"/>
      <c r="DG98" s="198"/>
      <c r="DH98" s="198"/>
      <c r="DI98" s="198"/>
      <c r="DJ98" s="198"/>
      <c r="DK98" s="198"/>
      <c r="DL98" s="198"/>
      <c r="DM98" s="198"/>
      <c r="DN98" s="198"/>
      <c r="DO98" s="198"/>
      <c r="DP98" s="198"/>
      <c r="DQ98" s="198"/>
      <c r="DR98" s="198"/>
      <c r="DS98" s="198"/>
      <c r="DT98" s="198"/>
    </row>
    <row r="99" spans="1:124" ht="14.25" thickTop="1" thickBot="1">
      <c r="A99" s="160"/>
      <c r="B99" s="160"/>
      <c r="C99" s="210" t="str">
        <f>IF(MasterSheet!$A$1=1,MasterSheet!C249,MasterSheet!B249)</f>
        <v>Transferi iz budžeta CG</v>
      </c>
      <c r="D99" s="211">
        <f>+'Cental Budget_int'!D75</f>
        <v>0</v>
      </c>
      <c r="E99" s="169">
        <f t="shared" si="9"/>
        <v>0</v>
      </c>
      <c r="F99" s="211">
        <f>+'Cental Budget_int'!F75</f>
        <v>2094166.36</v>
      </c>
      <c r="G99" s="169">
        <f t="shared" si="10"/>
        <v>7.8125960082074244E-2</v>
      </c>
      <c r="H99" s="211">
        <f>+'Cental Budget_int'!H75</f>
        <v>2285399.7000000002</v>
      </c>
      <c r="I99" s="169">
        <f t="shared" si="13"/>
        <v>7.4066622374902788E-2</v>
      </c>
      <c r="J99" s="211">
        <f>+'Cental Budget_int'!J75</f>
        <v>0</v>
      </c>
      <c r="K99" s="169">
        <f t="shared" si="14"/>
        <v>0</v>
      </c>
      <c r="L99" s="211">
        <f>+'Cental Budget_int'!L75</f>
        <v>903588.07</v>
      </c>
      <c r="M99" s="169">
        <f t="shared" si="15"/>
        <v>2.911044039948453E-2</v>
      </c>
      <c r="N99" s="168">
        <f>+'Cental Budget_int'!N75</f>
        <v>1067088.02</v>
      </c>
      <c r="O99" s="192">
        <f t="shared" si="16"/>
        <v>3.2995918985776126E-2</v>
      </c>
      <c r="P99" s="168">
        <f>+'Cental Budget_int'!P75</f>
        <v>847020.99</v>
      </c>
      <c r="Q99" s="192">
        <v>2.6898094315655763E-2</v>
      </c>
      <c r="R99" s="168">
        <f>+'Cental Budget_int'!R75</f>
        <v>1485645.23</v>
      </c>
      <c r="S99" s="192">
        <v>8.1546360616128067E-3</v>
      </c>
      <c r="T99" s="168">
        <v>2801985.19</v>
      </c>
      <c r="U99" s="169">
        <f t="shared" si="11"/>
        <v>8.1812175245992588E-2</v>
      </c>
      <c r="V99" s="168">
        <v>2157406.63</v>
      </c>
      <c r="W99" s="169">
        <f t="shared" si="12"/>
        <v>5.9503175386821851E-2</v>
      </c>
      <c r="BK99" s="198"/>
      <c r="BL99" s="198"/>
      <c r="BM99" s="198"/>
      <c r="BN99" s="198"/>
      <c r="BO99" s="198"/>
      <c r="BP99" s="198"/>
      <c r="BQ99" s="198"/>
      <c r="BR99" s="198"/>
      <c r="BS99" s="198"/>
      <c r="BT99" s="198"/>
      <c r="BU99" s="198"/>
      <c r="BV99" s="198"/>
      <c r="BW99" s="198"/>
      <c r="BX99" s="198"/>
      <c r="BY99" s="198"/>
      <c r="BZ99" s="198"/>
      <c r="CA99" s="198"/>
      <c r="CB99" s="198"/>
      <c r="CC99" s="198"/>
      <c r="CD99" s="198"/>
      <c r="CE99" s="198"/>
      <c r="CF99" s="198"/>
      <c r="CG99" s="198"/>
      <c r="CH99" s="198"/>
      <c r="CI99" s="198"/>
      <c r="CJ99" s="198"/>
      <c r="CK99" s="198"/>
      <c r="CL99" s="198"/>
      <c r="CM99" s="198"/>
      <c r="CN99" s="198"/>
      <c r="CO99" s="198"/>
      <c r="CP99" s="198"/>
      <c r="CQ99" s="198"/>
      <c r="CR99" s="198"/>
      <c r="CS99" s="198"/>
      <c r="CT99" s="198"/>
      <c r="CU99" s="198"/>
      <c r="CV99" s="198"/>
      <c r="CW99" s="198"/>
      <c r="CX99" s="198"/>
      <c r="CY99" s="198"/>
      <c r="CZ99" s="198"/>
      <c r="DA99" s="198"/>
      <c r="DB99" s="198"/>
      <c r="DC99" s="198"/>
      <c r="DD99" s="198"/>
      <c r="DE99" s="198"/>
      <c r="DF99" s="198"/>
      <c r="DG99" s="198"/>
      <c r="DH99" s="198"/>
      <c r="DI99" s="198"/>
      <c r="DJ99" s="198"/>
      <c r="DK99" s="198"/>
      <c r="DL99" s="198"/>
      <c r="DM99" s="198"/>
      <c r="DN99" s="198"/>
      <c r="DO99" s="198"/>
      <c r="DP99" s="198"/>
      <c r="DQ99" s="198"/>
      <c r="DR99" s="198"/>
      <c r="DS99" s="198"/>
      <c r="DT99" s="198"/>
    </row>
    <row r="100" spans="1:124" ht="13.5" thickTop="1">
      <c r="A100" s="160"/>
      <c r="B100" s="160"/>
      <c r="C100" s="129" t="str">
        <f>IF(MasterSheet!$A$1=1,MasterSheet!C250,MasterSheet!B250)</f>
        <v>Izvor: Ministarstvo finansija Crne Gore</v>
      </c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BK100" s="198"/>
      <c r="BL100" s="198"/>
      <c r="BM100" s="198"/>
      <c r="BN100" s="198"/>
      <c r="BO100" s="198"/>
      <c r="BP100" s="198"/>
      <c r="BQ100" s="198"/>
      <c r="BR100" s="198"/>
      <c r="BS100" s="198"/>
      <c r="BT100" s="198"/>
      <c r="BU100" s="198"/>
      <c r="BV100" s="198"/>
      <c r="BW100" s="198"/>
      <c r="BX100" s="198"/>
      <c r="BY100" s="198"/>
      <c r="BZ100" s="198"/>
      <c r="CA100" s="198"/>
      <c r="CB100" s="198"/>
      <c r="CC100" s="198"/>
      <c r="CD100" s="198"/>
      <c r="CE100" s="198"/>
      <c r="CF100" s="198"/>
      <c r="CG100" s="198"/>
      <c r="CH100" s="198"/>
      <c r="CI100" s="198"/>
      <c r="CJ100" s="198"/>
      <c r="CK100" s="198"/>
      <c r="CL100" s="198"/>
      <c r="CM100" s="198"/>
      <c r="CN100" s="198"/>
      <c r="CO100" s="198"/>
      <c r="CP100" s="198"/>
      <c r="CQ100" s="198"/>
      <c r="CR100" s="198"/>
      <c r="CS100" s="198"/>
      <c r="CT100" s="198"/>
      <c r="CU100" s="198"/>
      <c r="CV100" s="198"/>
      <c r="CW100" s="198"/>
      <c r="CX100" s="198"/>
      <c r="CY100" s="198"/>
      <c r="CZ100" s="198"/>
      <c r="DA100" s="198"/>
      <c r="DB100" s="198"/>
      <c r="DC100" s="198"/>
      <c r="DD100" s="198"/>
      <c r="DE100" s="198"/>
      <c r="DF100" s="198"/>
      <c r="DG100" s="198"/>
      <c r="DH100" s="198"/>
      <c r="DI100" s="198"/>
      <c r="DJ100" s="198"/>
      <c r="DK100" s="198"/>
      <c r="DL100" s="198"/>
      <c r="DM100" s="198"/>
      <c r="DN100" s="198"/>
      <c r="DO100" s="198"/>
      <c r="DP100" s="198"/>
      <c r="DQ100" s="198"/>
      <c r="DR100" s="198"/>
      <c r="DS100" s="198"/>
      <c r="DT100" s="198"/>
    </row>
    <row r="101" spans="1:124">
      <c r="A101" s="160"/>
      <c r="B101" s="160"/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BK101" s="198"/>
      <c r="BL101" s="198"/>
      <c r="BM101" s="198"/>
      <c r="BN101" s="198"/>
      <c r="BO101" s="198"/>
      <c r="BP101" s="198"/>
      <c r="BQ101" s="198"/>
      <c r="BR101" s="198"/>
      <c r="BS101" s="198"/>
      <c r="BT101" s="198"/>
      <c r="BU101" s="198"/>
      <c r="BV101" s="198"/>
      <c r="BW101" s="198"/>
      <c r="BX101" s="198"/>
      <c r="BY101" s="198"/>
      <c r="BZ101" s="198"/>
      <c r="CA101" s="198"/>
      <c r="CB101" s="198"/>
      <c r="CC101" s="198"/>
      <c r="CD101" s="198"/>
      <c r="CE101" s="198"/>
      <c r="CF101" s="198"/>
      <c r="CG101" s="198"/>
      <c r="CH101" s="198"/>
      <c r="CI101" s="198"/>
      <c r="CJ101" s="198"/>
      <c r="CK101" s="198"/>
      <c r="CL101" s="198"/>
      <c r="CM101" s="198"/>
      <c r="CN101" s="198"/>
      <c r="CO101" s="198"/>
      <c r="CP101" s="198"/>
      <c r="CQ101" s="198"/>
      <c r="CR101" s="198"/>
      <c r="CS101" s="198"/>
      <c r="CT101" s="198"/>
      <c r="CU101" s="198"/>
      <c r="CV101" s="198"/>
      <c r="CW101" s="198"/>
      <c r="CX101" s="198"/>
      <c r="CY101" s="198"/>
      <c r="CZ101" s="198"/>
      <c r="DA101" s="198"/>
      <c r="DB101" s="198"/>
      <c r="DC101" s="198"/>
      <c r="DD101" s="198"/>
      <c r="DE101" s="198"/>
      <c r="DF101" s="198"/>
      <c r="DG101" s="198"/>
      <c r="DH101" s="198"/>
      <c r="DI101" s="198"/>
      <c r="DJ101" s="198"/>
      <c r="DK101" s="198"/>
      <c r="DL101" s="198"/>
      <c r="DM101" s="198"/>
      <c r="DN101" s="198"/>
      <c r="DO101" s="198"/>
      <c r="DP101" s="198"/>
      <c r="DQ101" s="198"/>
      <c r="DR101" s="198"/>
      <c r="DS101" s="198"/>
      <c r="DT101" s="198"/>
    </row>
    <row r="102" spans="1:124">
      <c r="A102" s="160"/>
      <c r="B102" s="160"/>
      <c r="C102" s="160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BK102" s="198"/>
      <c r="BL102" s="198"/>
      <c r="BM102" s="198"/>
      <c r="BN102" s="198"/>
      <c r="BO102" s="198"/>
      <c r="BP102" s="198"/>
      <c r="BQ102" s="198"/>
      <c r="BR102" s="198"/>
      <c r="BS102" s="198"/>
      <c r="BT102" s="198"/>
      <c r="BU102" s="198"/>
      <c r="BV102" s="198"/>
      <c r="BW102" s="198"/>
      <c r="BX102" s="198"/>
      <c r="BY102" s="198"/>
      <c r="BZ102" s="198"/>
      <c r="CA102" s="198"/>
      <c r="CB102" s="198"/>
      <c r="CC102" s="198"/>
      <c r="CD102" s="198"/>
      <c r="CE102" s="198"/>
      <c r="CF102" s="198"/>
      <c r="CG102" s="198"/>
      <c r="CH102" s="198"/>
      <c r="CI102" s="198"/>
      <c r="CJ102" s="198"/>
      <c r="CK102" s="198"/>
      <c r="CL102" s="198"/>
      <c r="CM102" s="198"/>
      <c r="CN102" s="198"/>
      <c r="CO102" s="198"/>
      <c r="CP102" s="198"/>
      <c r="CQ102" s="198"/>
      <c r="CR102" s="198"/>
      <c r="CS102" s="198"/>
      <c r="CT102" s="198"/>
      <c r="CU102" s="198"/>
      <c r="CV102" s="198"/>
      <c r="CW102" s="198"/>
      <c r="CX102" s="198"/>
      <c r="CY102" s="198"/>
      <c r="CZ102" s="198"/>
      <c r="DA102" s="198"/>
      <c r="DB102" s="198"/>
      <c r="DC102" s="198"/>
      <c r="DD102" s="198"/>
      <c r="DE102" s="198"/>
      <c r="DF102" s="198"/>
      <c r="DG102" s="198"/>
      <c r="DH102" s="198"/>
      <c r="DI102" s="198"/>
      <c r="DJ102" s="198"/>
      <c r="DK102" s="198"/>
      <c r="DL102" s="198"/>
      <c r="DM102" s="198"/>
      <c r="DN102" s="198"/>
      <c r="DO102" s="198"/>
      <c r="DP102" s="198"/>
      <c r="DQ102" s="198"/>
      <c r="DR102" s="198"/>
      <c r="DS102" s="198"/>
      <c r="DT102" s="198"/>
    </row>
    <row r="103" spans="1:124">
      <c r="A103" s="160"/>
      <c r="B103" s="160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BK103" s="198"/>
      <c r="BL103" s="198"/>
      <c r="BM103" s="198"/>
      <c r="BN103" s="198"/>
      <c r="BO103" s="198"/>
      <c r="BP103" s="198"/>
      <c r="BQ103" s="198"/>
      <c r="BR103" s="198"/>
      <c r="BS103" s="198"/>
      <c r="BT103" s="198"/>
      <c r="BU103" s="198"/>
      <c r="BV103" s="198"/>
      <c r="BW103" s="198"/>
      <c r="BX103" s="198"/>
      <c r="BY103" s="198"/>
      <c r="BZ103" s="198"/>
      <c r="CA103" s="198"/>
      <c r="CB103" s="198"/>
      <c r="CC103" s="198"/>
      <c r="CD103" s="198"/>
      <c r="CE103" s="198"/>
      <c r="CF103" s="198"/>
      <c r="CG103" s="198"/>
      <c r="CH103" s="198"/>
      <c r="CI103" s="198"/>
      <c r="CJ103" s="198"/>
      <c r="CK103" s="198"/>
      <c r="CL103" s="198"/>
      <c r="CM103" s="198"/>
      <c r="CN103" s="198"/>
      <c r="CO103" s="198"/>
      <c r="CP103" s="198"/>
      <c r="CQ103" s="198"/>
      <c r="CR103" s="198"/>
      <c r="CS103" s="198"/>
      <c r="CT103" s="198"/>
      <c r="CU103" s="198"/>
      <c r="CV103" s="198"/>
      <c r="CW103" s="198"/>
      <c r="CX103" s="198"/>
      <c r="CY103" s="198"/>
      <c r="CZ103" s="198"/>
      <c r="DA103" s="198"/>
      <c r="DB103" s="198"/>
      <c r="DC103" s="198"/>
      <c r="DD103" s="198"/>
      <c r="DE103" s="198"/>
      <c r="DF103" s="198"/>
      <c r="DG103" s="198"/>
      <c r="DH103" s="198"/>
      <c r="DI103" s="198"/>
      <c r="DJ103" s="198"/>
      <c r="DK103" s="198"/>
      <c r="DL103" s="198"/>
      <c r="DM103" s="198"/>
      <c r="DN103" s="198"/>
      <c r="DO103" s="198"/>
      <c r="DP103" s="198"/>
      <c r="DQ103" s="198"/>
      <c r="DR103" s="198"/>
      <c r="DS103" s="198"/>
      <c r="DT103" s="198"/>
    </row>
    <row r="104" spans="1:124">
      <c r="A104" s="160"/>
      <c r="B104" s="160"/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BK104" s="198"/>
      <c r="BL104" s="198"/>
      <c r="BM104" s="198"/>
      <c r="BN104" s="198"/>
      <c r="BO104" s="198"/>
      <c r="BP104" s="198"/>
      <c r="BQ104" s="198"/>
      <c r="BR104" s="198"/>
      <c r="BS104" s="198"/>
      <c r="BT104" s="198"/>
      <c r="BU104" s="198"/>
      <c r="BV104" s="198"/>
      <c r="BW104" s="198"/>
      <c r="BX104" s="198"/>
      <c r="BY104" s="198"/>
      <c r="BZ104" s="198"/>
      <c r="CA104" s="198"/>
      <c r="CB104" s="198"/>
      <c r="CC104" s="198"/>
      <c r="CD104" s="198"/>
      <c r="CE104" s="198"/>
      <c r="CF104" s="198"/>
      <c r="CG104" s="198"/>
      <c r="CH104" s="198"/>
      <c r="CI104" s="198"/>
      <c r="CJ104" s="198"/>
      <c r="CK104" s="198"/>
      <c r="CL104" s="198"/>
      <c r="CM104" s="198"/>
      <c r="CN104" s="198"/>
      <c r="CO104" s="198"/>
      <c r="CP104" s="198"/>
      <c r="CQ104" s="198"/>
      <c r="CR104" s="198"/>
      <c r="CS104" s="198"/>
      <c r="CT104" s="198"/>
      <c r="CU104" s="198"/>
      <c r="CV104" s="198"/>
      <c r="CW104" s="198"/>
      <c r="CX104" s="198"/>
      <c r="CY104" s="198"/>
      <c r="CZ104" s="198"/>
      <c r="DA104" s="198"/>
      <c r="DB104" s="198"/>
      <c r="DC104" s="198"/>
      <c r="DD104" s="198"/>
      <c r="DE104" s="198"/>
      <c r="DF104" s="198"/>
      <c r="DG104" s="198"/>
      <c r="DH104" s="198"/>
      <c r="DI104" s="198"/>
      <c r="DJ104" s="198"/>
      <c r="DK104" s="198"/>
      <c r="DL104" s="198"/>
      <c r="DM104" s="198"/>
      <c r="DN104" s="198"/>
      <c r="DO104" s="198"/>
      <c r="DP104" s="198"/>
      <c r="DQ104" s="198"/>
      <c r="DR104" s="198"/>
      <c r="DS104" s="198"/>
      <c r="DT104" s="198"/>
    </row>
    <row r="105" spans="1:124">
      <c r="A105" s="160"/>
      <c r="B105" s="160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BK105" s="198"/>
      <c r="BL105" s="198"/>
      <c r="BM105" s="198"/>
      <c r="BN105" s="198"/>
      <c r="BO105" s="198"/>
      <c r="BP105" s="198"/>
      <c r="BQ105" s="198"/>
      <c r="BR105" s="198"/>
      <c r="BS105" s="198"/>
      <c r="BT105" s="198"/>
      <c r="BU105" s="198"/>
      <c r="BV105" s="198"/>
      <c r="BW105" s="198"/>
      <c r="BX105" s="198"/>
      <c r="BY105" s="198"/>
      <c r="BZ105" s="198"/>
      <c r="CA105" s="198"/>
      <c r="CB105" s="198"/>
      <c r="CC105" s="198"/>
      <c r="CD105" s="198"/>
      <c r="CE105" s="198"/>
      <c r="CF105" s="198"/>
      <c r="CG105" s="198"/>
      <c r="CH105" s="198"/>
      <c r="CI105" s="198"/>
      <c r="CJ105" s="198"/>
      <c r="CK105" s="198"/>
      <c r="CL105" s="198"/>
      <c r="CM105" s="198"/>
      <c r="CN105" s="198"/>
      <c r="CO105" s="198"/>
      <c r="CP105" s="198"/>
      <c r="CQ105" s="198"/>
      <c r="CR105" s="198"/>
      <c r="CS105" s="198"/>
      <c r="CT105" s="198"/>
      <c r="CU105" s="198"/>
      <c r="CV105" s="198"/>
      <c r="CW105" s="198"/>
      <c r="CX105" s="198"/>
      <c r="CY105" s="198"/>
      <c r="CZ105" s="198"/>
      <c r="DA105" s="198"/>
      <c r="DB105" s="198"/>
      <c r="DC105" s="198"/>
      <c r="DD105" s="198"/>
      <c r="DE105" s="198"/>
      <c r="DF105" s="198"/>
      <c r="DG105" s="198"/>
      <c r="DH105" s="198"/>
      <c r="DI105" s="198"/>
      <c r="DJ105" s="198"/>
      <c r="DK105" s="198"/>
      <c r="DL105" s="198"/>
      <c r="DM105" s="198"/>
      <c r="DN105" s="198"/>
      <c r="DO105" s="198"/>
      <c r="DP105" s="198"/>
      <c r="DQ105" s="198"/>
      <c r="DR105" s="198"/>
      <c r="DS105" s="198"/>
      <c r="DT105" s="198"/>
    </row>
    <row r="106" spans="1:124">
      <c r="A106" s="160"/>
      <c r="B106" s="160"/>
      <c r="C106" s="160"/>
      <c r="D106" s="160"/>
      <c r="E106" s="160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BK106" s="198"/>
      <c r="BL106" s="198"/>
      <c r="BM106" s="198"/>
      <c r="BN106" s="198"/>
      <c r="BO106" s="198"/>
      <c r="BP106" s="198"/>
      <c r="BQ106" s="198"/>
      <c r="BR106" s="198"/>
      <c r="BS106" s="198"/>
      <c r="BT106" s="198"/>
      <c r="BU106" s="198"/>
      <c r="BV106" s="198"/>
      <c r="BW106" s="198"/>
      <c r="BX106" s="198"/>
      <c r="BY106" s="198"/>
      <c r="BZ106" s="198"/>
      <c r="CA106" s="198"/>
      <c r="CB106" s="198"/>
      <c r="CC106" s="198"/>
      <c r="CD106" s="198"/>
      <c r="CE106" s="198"/>
      <c r="CF106" s="198"/>
      <c r="CG106" s="198"/>
      <c r="CH106" s="198"/>
      <c r="CI106" s="198"/>
      <c r="CJ106" s="198"/>
      <c r="CK106" s="198"/>
      <c r="CL106" s="198"/>
      <c r="CM106" s="198"/>
      <c r="CN106" s="198"/>
      <c r="CO106" s="198"/>
      <c r="CP106" s="198"/>
      <c r="CQ106" s="198"/>
      <c r="CR106" s="198"/>
      <c r="CS106" s="198"/>
      <c r="CT106" s="198"/>
      <c r="CU106" s="198"/>
      <c r="CV106" s="198"/>
      <c r="CW106" s="198"/>
      <c r="CX106" s="198"/>
      <c r="CY106" s="198"/>
      <c r="CZ106" s="198"/>
      <c r="DA106" s="198"/>
      <c r="DB106" s="198"/>
      <c r="DC106" s="198"/>
      <c r="DD106" s="198"/>
      <c r="DE106" s="198"/>
      <c r="DF106" s="198"/>
      <c r="DG106" s="198"/>
      <c r="DH106" s="198"/>
      <c r="DI106" s="198"/>
      <c r="DJ106" s="198"/>
      <c r="DK106" s="198"/>
      <c r="DL106" s="198"/>
      <c r="DM106" s="198"/>
      <c r="DN106" s="198"/>
      <c r="DO106" s="198"/>
      <c r="DP106" s="198"/>
      <c r="DQ106" s="198"/>
      <c r="DR106" s="198"/>
      <c r="DS106" s="198"/>
      <c r="DT106" s="198"/>
    </row>
    <row r="107" spans="1:124">
      <c r="A107" s="160"/>
      <c r="B107" s="160"/>
      <c r="C107" s="16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BK107" s="198"/>
      <c r="BL107" s="198"/>
      <c r="BM107" s="198"/>
      <c r="BN107" s="198"/>
      <c r="BO107" s="198"/>
      <c r="BP107" s="198"/>
      <c r="BQ107" s="198"/>
      <c r="BR107" s="198"/>
      <c r="BS107" s="198"/>
      <c r="BT107" s="198"/>
      <c r="BU107" s="198"/>
      <c r="BV107" s="198"/>
      <c r="BW107" s="198"/>
      <c r="BX107" s="198"/>
      <c r="BY107" s="198"/>
      <c r="BZ107" s="198"/>
      <c r="CA107" s="198"/>
      <c r="CB107" s="198"/>
      <c r="CC107" s="198"/>
      <c r="CD107" s="198"/>
      <c r="CE107" s="198"/>
      <c r="CF107" s="198"/>
      <c r="CG107" s="198"/>
      <c r="CH107" s="198"/>
      <c r="CI107" s="198"/>
      <c r="CJ107" s="198"/>
      <c r="CK107" s="198"/>
      <c r="CL107" s="198"/>
      <c r="CM107" s="198"/>
      <c r="CN107" s="198"/>
      <c r="CO107" s="198"/>
      <c r="CP107" s="198"/>
      <c r="CQ107" s="198"/>
      <c r="CR107" s="198"/>
      <c r="CS107" s="198"/>
      <c r="CT107" s="198"/>
      <c r="CU107" s="198"/>
      <c r="CV107" s="198"/>
      <c r="CW107" s="198"/>
      <c r="CX107" s="198"/>
      <c r="CY107" s="198"/>
      <c r="CZ107" s="198"/>
      <c r="DA107" s="198"/>
      <c r="DB107" s="198"/>
      <c r="DC107" s="198"/>
      <c r="DD107" s="198"/>
      <c r="DE107" s="198"/>
      <c r="DF107" s="198"/>
      <c r="DG107" s="198"/>
      <c r="DH107" s="198"/>
      <c r="DI107" s="198"/>
      <c r="DJ107" s="198"/>
      <c r="DK107" s="198"/>
      <c r="DL107" s="198"/>
      <c r="DM107" s="198"/>
      <c r="DN107" s="198"/>
      <c r="DO107" s="198"/>
      <c r="DP107" s="198"/>
      <c r="DQ107" s="198"/>
      <c r="DR107" s="198"/>
      <c r="DS107" s="198"/>
      <c r="DT107" s="198"/>
    </row>
    <row r="108" spans="1:124">
      <c r="A108" s="160"/>
      <c r="B108" s="160"/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BK108" s="198"/>
      <c r="BL108" s="198"/>
      <c r="BM108" s="198"/>
      <c r="BN108" s="198"/>
      <c r="BO108" s="198"/>
      <c r="BP108" s="198"/>
      <c r="BQ108" s="198"/>
      <c r="BR108" s="198"/>
      <c r="BS108" s="198"/>
      <c r="BT108" s="198"/>
      <c r="BU108" s="198"/>
      <c r="BV108" s="198"/>
      <c r="BW108" s="198"/>
      <c r="BX108" s="198"/>
      <c r="BY108" s="198"/>
      <c r="BZ108" s="198"/>
      <c r="CA108" s="198"/>
      <c r="CB108" s="198"/>
      <c r="CC108" s="198"/>
      <c r="CD108" s="198"/>
      <c r="CE108" s="198"/>
      <c r="CF108" s="198"/>
      <c r="CG108" s="198"/>
      <c r="CH108" s="198"/>
      <c r="CI108" s="198"/>
      <c r="CJ108" s="198"/>
      <c r="CK108" s="198"/>
      <c r="CL108" s="198"/>
      <c r="CM108" s="198"/>
      <c r="CN108" s="198"/>
      <c r="CO108" s="198"/>
      <c r="CP108" s="198"/>
      <c r="CQ108" s="198"/>
      <c r="CR108" s="198"/>
      <c r="CS108" s="198"/>
      <c r="CT108" s="198"/>
      <c r="CU108" s="198"/>
      <c r="CV108" s="198"/>
      <c r="CW108" s="198"/>
      <c r="CX108" s="198"/>
      <c r="CY108" s="198"/>
      <c r="CZ108" s="198"/>
      <c r="DA108" s="198"/>
      <c r="DB108" s="198"/>
      <c r="DC108" s="198"/>
      <c r="DD108" s="198"/>
      <c r="DE108" s="198"/>
      <c r="DF108" s="198"/>
      <c r="DG108" s="198"/>
      <c r="DH108" s="198"/>
      <c r="DI108" s="198"/>
      <c r="DJ108" s="198"/>
      <c r="DK108" s="198"/>
      <c r="DL108" s="198"/>
      <c r="DM108" s="198"/>
      <c r="DN108" s="198"/>
      <c r="DO108" s="198"/>
      <c r="DP108" s="198"/>
      <c r="DQ108" s="198"/>
      <c r="DR108" s="198"/>
      <c r="DS108" s="198"/>
      <c r="DT108" s="198"/>
    </row>
    <row r="109" spans="1:124">
      <c r="A109" s="160"/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BK109" s="198"/>
      <c r="BL109" s="198"/>
      <c r="BM109" s="198"/>
      <c r="BN109" s="198"/>
      <c r="BO109" s="198"/>
      <c r="BP109" s="198"/>
      <c r="BQ109" s="198"/>
      <c r="BR109" s="198"/>
      <c r="BS109" s="198"/>
      <c r="BT109" s="198"/>
      <c r="BU109" s="198"/>
      <c r="BV109" s="198"/>
      <c r="BW109" s="198"/>
      <c r="BX109" s="198"/>
      <c r="BY109" s="198"/>
      <c r="BZ109" s="198"/>
      <c r="CA109" s="198"/>
      <c r="CB109" s="198"/>
      <c r="CC109" s="198"/>
      <c r="CD109" s="198"/>
      <c r="CE109" s="198"/>
      <c r="CF109" s="198"/>
      <c r="CG109" s="198"/>
      <c r="CH109" s="198"/>
      <c r="CI109" s="198"/>
      <c r="CJ109" s="198"/>
      <c r="CK109" s="198"/>
      <c r="CL109" s="198"/>
      <c r="CM109" s="198"/>
      <c r="CN109" s="198"/>
      <c r="CO109" s="198"/>
      <c r="CP109" s="198"/>
      <c r="CQ109" s="198"/>
      <c r="CR109" s="198"/>
      <c r="CS109" s="198"/>
      <c r="CT109" s="198"/>
      <c r="CU109" s="198"/>
      <c r="CV109" s="198"/>
      <c r="CW109" s="198"/>
      <c r="CX109" s="198"/>
      <c r="CY109" s="198"/>
      <c r="CZ109" s="198"/>
      <c r="DA109" s="198"/>
      <c r="DB109" s="198"/>
      <c r="DC109" s="198"/>
      <c r="DD109" s="198"/>
      <c r="DE109" s="198"/>
      <c r="DF109" s="198"/>
      <c r="DG109" s="198"/>
      <c r="DH109" s="198"/>
      <c r="DI109" s="198"/>
      <c r="DJ109" s="198"/>
      <c r="DK109" s="198"/>
      <c r="DL109" s="198"/>
      <c r="DM109" s="198"/>
      <c r="DN109" s="198"/>
      <c r="DO109" s="198"/>
      <c r="DP109" s="198"/>
      <c r="DQ109" s="198"/>
      <c r="DR109" s="198"/>
      <c r="DS109" s="198"/>
      <c r="DT109" s="198"/>
    </row>
    <row r="110" spans="1:124">
      <c r="A110" s="160"/>
      <c r="B110" s="160"/>
      <c r="C110" s="229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BK110" s="198"/>
      <c r="BL110" s="198"/>
      <c r="BM110" s="198"/>
      <c r="BN110" s="198"/>
      <c r="BO110" s="198"/>
      <c r="BP110" s="198"/>
      <c r="BQ110" s="198"/>
      <c r="BR110" s="198"/>
      <c r="BS110" s="198"/>
      <c r="BT110" s="198"/>
      <c r="BU110" s="198"/>
      <c r="BV110" s="198"/>
      <c r="BW110" s="198"/>
      <c r="BX110" s="198"/>
      <c r="BY110" s="198"/>
      <c r="BZ110" s="198"/>
      <c r="CA110" s="198"/>
      <c r="CB110" s="198"/>
      <c r="CC110" s="198"/>
      <c r="CD110" s="198"/>
      <c r="CE110" s="198"/>
      <c r="CF110" s="198"/>
      <c r="CG110" s="198"/>
      <c r="CH110" s="198"/>
      <c r="CI110" s="198"/>
      <c r="CJ110" s="198"/>
      <c r="CK110" s="198"/>
      <c r="CL110" s="198"/>
      <c r="CM110" s="198"/>
      <c r="CN110" s="198"/>
      <c r="CO110" s="198"/>
      <c r="CP110" s="198"/>
      <c r="CQ110" s="198"/>
      <c r="CR110" s="198"/>
      <c r="CS110" s="198"/>
      <c r="CT110" s="198"/>
      <c r="CU110" s="198"/>
      <c r="CV110" s="198"/>
      <c r="CW110" s="198"/>
      <c r="CX110" s="198"/>
      <c r="CY110" s="198"/>
      <c r="CZ110" s="198"/>
      <c r="DA110" s="198"/>
      <c r="DB110" s="198"/>
      <c r="DC110" s="198"/>
      <c r="DD110" s="198"/>
      <c r="DE110" s="198"/>
      <c r="DF110" s="198"/>
      <c r="DG110" s="198"/>
      <c r="DH110" s="198"/>
      <c r="DI110" s="198"/>
      <c r="DJ110" s="198"/>
      <c r="DK110" s="198"/>
      <c r="DL110" s="198"/>
      <c r="DM110" s="198"/>
      <c r="DN110" s="198"/>
      <c r="DO110" s="198"/>
      <c r="DP110" s="198"/>
      <c r="DQ110" s="198"/>
      <c r="DR110" s="198"/>
      <c r="DS110" s="198"/>
      <c r="DT110" s="198"/>
    </row>
    <row r="111" spans="1:124">
      <c r="A111" s="160"/>
      <c r="B111" s="160"/>
      <c r="C111" s="229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BK111" s="198"/>
      <c r="BL111" s="198"/>
      <c r="BM111" s="198"/>
      <c r="BN111" s="198"/>
      <c r="BO111" s="198"/>
      <c r="BP111" s="198"/>
      <c r="BQ111" s="198"/>
      <c r="BR111" s="198"/>
      <c r="BS111" s="198"/>
      <c r="BT111" s="198"/>
      <c r="BU111" s="198"/>
      <c r="BV111" s="198"/>
      <c r="BW111" s="198"/>
      <c r="BX111" s="198"/>
      <c r="BY111" s="198"/>
      <c r="BZ111" s="198"/>
      <c r="CA111" s="198"/>
      <c r="CB111" s="198"/>
      <c r="CC111" s="198"/>
      <c r="CD111" s="198"/>
      <c r="CE111" s="198"/>
      <c r="CF111" s="198"/>
      <c r="CG111" s="198"/>
      <c r="CH111" s="198"/>
      <c r="CI111" s="198"/>
      <c r="CJ111" s="198"/>
      <c r="CK111" s="198"/>
      <c r="CL111" s="198"/>
      <c r="CM111" s="198"/>
      <c r="CN111" s="198"/>
      <c r="CO111" s="198"/>
      <c r="CP111" s="198"/>
      <c r="CQ111" s="198"/>
      <c r="CR111" s="198"/>
      <c r="CS111" s="198"/>
      <c r="CT111" s="198"/>
      <c r="CU111" s="198"/>
      <c r="CV111" s="198"/>
      <c r="CW111" s="198"/>
      <c r="CX111" s="198"/>
      <c r="CY111" s="198"/>
      <c r="CZ111" s="198"/>
      <c r="DA111" s="198"/>
      <c r="DB111" s="198"/>
      <c r="DC111" s="198"/>
      <c r="DD111" s="198"/>
      <c r="DE111" s="198"/>
      <c r="DF111" s="198"/>
      <c r="DG111" s="198"/>
      <c r="DH111" s="198"/>
      <c r="DI111" s="198"/>
      <c r="DJ111" s="198"/>
      <c r="DK111" s="198"/>
      <c r="DL111" s="198"/>
      <c r="DM111" s="198"/>
      <c r="DN111" s="198"/>
      <c r="DO111" s="198"/>
      <c r="DP111" s="198"/>
      <c r="DQ111" s="198"/>
      <c r="DR111" s="198"/>
      <c r="DS111" s="198"/>
      <c r="DT111" s="198"/>
    </row>
    <row r="112" spans="1:124">
      <c r="A112" s="160"/>
      <c r="B112" s="160"/>
      <c r="C112" s="229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BK112" s="198"/>
      <c r="BL112" s="198"/>
      <c r="BM112" s="198"/>
      <c r="BN112" s="198"/>
      <c r="BO112" s="198"/>
      <c r="BP112" s="198"/>
      <c r="BQ112" s="198"/>
      <c r="BR112" s="198"/>
      <c r="BS112" s="198"/>
      <c r="BT112" s="198"/>
      <c r="BU112" s="198"/>
      <c r="BV112" s="198"/>
      <c r="BW112" s="198"/>
      <c r="BX112" s="198"/>
      <c r="BY112" s="198"/>
      <c r="BZ112" s="198"/>
      <c r="CA112" s="198"/>
      <c r="CB112" s="198"/>
      <c r="CC112" s="198"/>
      <c r="CD112" s="198"/>
      <c r="CE112" s="198"/>
      <c r="CF112" s="198"/>
      <c r="CG112" s="198"/>
      <c r="CH112" s="198"/>
      <c r="CI112" s="198"/>
      <c r="CJ112" s="198"/>
      <c r="CK112" s="198"/>
      <c r="CL112" s="198"/>
      <c r="CM112" s="198"/>
      <c r="CN112" s="198"/>
      <c r="CO112" s="198"/>
      <c r="CP112" s="198"/>
      <c r="CQ112" s="198"/>
      <c r="CR112" s="198"/>
      <c r="CS112" s="198"/>
      <c r="CT112" s="198"/>
      <c r="CU112" s="198"/>
      <c r="CV112" s="198"/>
      <c r="CW112" s="198"/>
      <c r="CX112" s="198"/>
      <c r="CY112" s="198"/>
      <c r="CZ112" s="198"/>
      <c r="DA112" s="198"/>
      <c r="DB112" s="198"/>
      <c r="DC112" s="198"/>
      <c r="DD112" s="198"/>
      <c r="DE112" s="198"/>
      <c r="DF112" s="198"/>
      <c r="DG112" s="198"/>
      <c r="DH112" s="198"/>
      <c r="DI112" s="198"/>
      <c r="DJ112" s="198"/>
      <c r="DK112" s="198"/>
      <c r="DL112" s="198"/>
      <c r="DM112" s="198"/>
      <c r="DN112" s="198"/>
      <c r="DO112" s="198"/>
      <c r="DP112" s="198"/>
      <c r="DQ112" s="198"/>
      <c r="DR112" s="198"/>
      <c r="DS112" s="198"/>
      <c r="DT112" s="198"/>
    </row>
    <row r="113" spans="1:124">
      <c r="A113" s="160"/>
      <c r="B113" s="160"/>
      <c r="C113" s="230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BK113" s="198"/>
      <c r="BL113" s="198"/>
      <c r="BM113" s="198"/>
      <c r="BN113" s="198"/>
      <c r="BO113" s="198"/>
      <c r="BP113" s="198"/>
      <c r="BQ113" s="198"/>
      <c r="BR113" s="198"/>
      <c r="BS113" s="198"/>
      <c r="BT113" s="198"/>
      <c r="BU113" s="198"/>
      <c r="BV113" s="198"/>
      <c r="BW113" s="198"/>
      <c r="BX113" s="198"/>
      <c r="BY113" s="198"/>
      <c r="BZ113" s="198"/>
      <c r="CA113" s="198"/>
      <c r="CB113" s="198"/>
      <c r="CC113" s="198"/>
      <c r="CD113" s="198"/>
      <c r="CE113" s="198"/>
      <c r="CF113" s="198"/>
      <c r="CG113" s="198"/>
      <c r="CH113" s="198"/>
      <c r="CI113" s="198"/>
      <c r="CJ113" s="198"/>
      <c r="CK113" s="198"/>
      <c r="CL113" s="198"/>
      <c r="CM113" s="198"/>
      <c r="CN113" s="198"/>
      <c r="CO113" s="198"/>
      <c r="CP113" s="198"/>
      <c r="CQ113" s="198"/>
      <c r="CR113" s="198"/>
      <c r="CS113" s="198"/>
      <c r="CT113" s="198"/>
      <c r="CU113" s="198"/>
      <c r="CV113" s="198"/>
      <c r="CW113" s="198"/>
      <c r="CX113" s="198"/>
      <c r="CY113" s="198"/>
      <c r="CZ113" s="198"/>
      <c r="DA113" s="198"/>
      <c r="DB113" s="198"/>
      <c r="DC113" s="198"/>
      <c r="DD113" s="198"/>
      <c r="DE113" s="198"/>
      <c r="DF113" s="198"/>
      <c r="DG113" s="198"/>
      <c r="DH113" s="198"/>
      <c r="DI113" s="198"/>
      <c r="DJ113" s="198"/>
      <c r="DK113" s="198"/>
      <c r="DL113" s="198"/>
      <c r="DM113" s="198"/>
      <c r="DN113" s="198"/>
      <c r="DO113" s="198"/>
      <c r="DP113" s="198"/>
      <c r="DQ113" s="198"/>
      <c r="DR113" s="198"/>
      <c r="DS113" s="198"/>
      <c r="DT113" s="198"/>
    </row>
    <row r="114" spans="1:124">
      <c r="A114" s="160"/>
      <c r="B114" s="160"/>
      <c r="C114" s="23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BK114" s="198"/>
      <c r="BL114" s="198"/>
      <c r="BM114" s="198"/>
      <c r="BN114" s="198"/>
      <c r="BO114" s="198"/>
      <c r="BP114" s="198"/>
      <c r="BQ114" s="198"/>
      <c r="BR114" s="198"/>
      <c r="BS114" s="198"/>
      <c r="BT114" s="198"/>
      <c r="BU114" s="198"/>
      <c r="BV114" s="198"/>
      <c r="BW114" s="198"/>
      <c r="BX114" s="198"/>
      <c r="BY114" s="198"/>
      <c r="BZ114" s="198"/>
      <c r="CA114" s="198"/>
      <c r="CB114" s="198"/>
      <c r="CC114" s="198"/>
      <c r="CD114" s="198"/>
      <c r="CE114" s="198"/>
      <c r="CF114" s="198"/>
      <c r="CG114" s="198"/>
      <c r="CH114" s="198"/>
      <c r="CI114" s="198"/>
      <c r="CJ114" s="198"/>
      <c r="CK114" s="198"/>
      <c r="CL114" s="198"/>
      <c r="CM114" s="198"/>
      <c r="CN114" s="198"/>
      <c r="CO114" s="198"/>
      <c r="CP114" s="198"/>
      <c r="CQ114" s="198"/>
      <c r="CR114" s="198"/>
      <c r="CS114" s="198"/>
      <c r="CT114" s="198"/>
      <c r="CU114" s="198"/>
      <c r="CV114" s="198"/>
      <c r="CW114" s="198"/>
      <c r="CX114" s="198"/>
      <c r="CY114" s="198"/>
      <c r="CZ114" s="198"/>
      <c r="DA114" s="198"/>
      <c r="DB114" s="198"/>
      <c r="DC114" s="198"/>
      <c r="DD114" s="198"/>
      <c r="DE114" s="198"/>
      <c r="DF114" s="198"/>
      <c r="DG114" s="198"/>
      <c r="DH114" s="198"/>
      <c r="DI114" s="198"/>
      <c r="DJ114" s="198"/>
      <c r="DK114" s="198"/>
      <c r="DL114" s="198"/>
      <c r="DM114" s="198"/>
      <c r="DN114" s="198"/>
      <c r="DO114" s="198"/>
      <c r="DP114" s="198"/>
      <c r="DQ114" s="198"/>
      <c r="DR114" s="198"/>
      <c r="DS114" s="198"/>
      <c r="DT114" s="198"/>
    </row>
    <row r="115" spans="1:124">
      <c r="A115" s="160"/>
      <c r="B115" s="160"/>
      <c r="C115" s="230"/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BK115" s="198"/>
      <c r="BL115" s="198"/>
      <c r="BM115" s="198"/>
      <c r="BN115" s="198"/>
      <c r="BO115" s="198"/>
      <c r="BP115" s="198"/>
      <c r="BQ115" s="198"/>
      <c r="BR115" s="198"/>
      <c r="BS115" s="198"/>
      <c r="BT115" s="198"/>
      <c r="BU115" s="198"/>
      <c r="BV115" s="198"/>
      <c r="BW115" s="198"/>
      <c r="BX115" s="198"/>
      <c r="BY115" s="198"/>
      <c r="BZ115" s="198"/>
      <c r="CA115" s="198"/>
      <c r="CB115" s="198"/>
      <c r="CC115" s="198"/>
      <c r="CD115" s="198"/>
      <c r="CE115" s="198"/>
      <c r="CF115" s="198"/>
      <c r="CG115" s="198"/>
      <c r="CH115" s="198"/>
      <c r="CI115" s="198"/>
      <c r="CJ115" s="198"/>
      <c r="CK115" s="198"/>
      <c r="CL115" s="198"/>
      <c r="CM115" s="198"/>
      <c r="CN115" s="198"/>
      <c r="CO115" s="198"/>
      <c r="CP115" s="198"/>
      <c r="CQ115" s="198"/>
      <c r="CR115" s="198"/>
      <c r="CS115" s="198"/>
      <c r="CT115" s="198"/>
      <c r="CU115" s="198"/>
      <c r="CV115" s="198"/>
      <c r="CW115" s="198"/>
      <c r="CX115" s="198"/>
      <c r="CY115" s="198"/>
      <c r="CZ115" s="198"/>
      <c r="DA115" s="198"/>
      <c r="DB115" s="198"/>
      <c r="DC115" s="198"/>
      <c r="DD115" s="198"/>
      <c r="DE115" s="198"/>
      <c r="DF115" s="198"/>
      <c r="DG115" s="198"/>
      <c r="DH115" s="198"/>
      <c r="DI115" s="198"/>
      <c r="DJ115" s="198"/>
      <c r="DK115" s="198"/>
      <c r="DL115" s="198"/>
      <c r="DM115" s="198"/>
      <c r="DN115" s="198"/>
      <c r="DO115" s="198"/>
      <c r="DP115" s="198"/>
      <c r="DQ115" s="198"/>
      <c r="DR115" s="198"/>
      <c r="DS115" s="198"/>
      <c r="DT115" s="198"/>
    </row>
    <row r="116" spans="1:124">
      <c r="A116" s="160"/>
      <c r="B116" s="160"/>
      <c r="C116" s="23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BK116" s="198"/>
      <c r="BL116" s="198"/>
      <c r="BM116" s="198"/>
      <c r="BN116" s="198"/>
      <c r="BO116" s="198"/>
      <c r="BP116" s="198"/>
      <c r="BQ116" s="198"/>
      <c r="BR116" s="198"/>
      <c r="BS116" s="198"/>
      <c r="BT116" s="198"/>
      <c r="BU116" s="198"/>
      <c r="BV116" s="198"/>
      <c r="BW116" s="198"/>
      <c r="BX116" s="198"/>
      <c r="BY116" s="198"/>
      <c r="BZ116" s="198"/>
      <c r="CA116" s="198"/>
      <c r="CB116" s="198"/>
      <c r="CC116" s="198"/>
      <c r="CD116" s="198"/>
      <c r="CE116" s="198"/>
      <c r="CF116" s="198"/>
      <c r="CG116" s="198"/>
      <c r="CH116" s="198"/>
      <c r="CI116" s="198"/>
      <c r="CJ116" s="198"/>
      <c r="CK116" s="198"/>
      <c r="CL116" s="198"/>
      <c r="CM116" s="198"/>
      <c r="CN116" s="198"/>
      <c r="CO116" s="198"/>
      <c r="CP116" s="198"/>
      <c r="CQ116" s="198"/>
      <c r="CR116" s="198"/>
      <c r="CS116" s="198"/>
      <c r="CT116" s="198"/>
      <c r="CU116" s="198"/>
      <c r="CV116" s="198"/>
      <c r="CW116" s="198"/>
      <c r="CX116" s="198"/>
      <c r="CY116" s="198"/>
      <c r="CZ116" s="198"/>
      <c r="DA116" s="198"/>
      <c r="DB116" s="198"/>
      <c r="DC116" s="198"/>
      <c r="DD116" s="198"/>
      <c r="DE116" s="198"/>
      <c r="DF116" s="198"/>
      <c r="DG116" s="198"/>
      <c r="DH116" s="198"/>
      <c r="DI116" s="198"/>
      <c r="DJ116" s="198"/>
      <c r="DK116" s="198"/>
      <c r="DL116" s="198"/>
      <c r="DM116" s="198"/>
      <c r="DN116" s="198"/>
      <c r="DO116" s="198"/>
      <c r="DP116" s="198"/>
      <c r="DQ116" s="198"/>
      <c r="DR116" s="198"/>
      <c r="DS116" s="198"/>
      <c r="DT116" s="198"/>
    </row>
    <row r="117" spans="1:124">
      <c r="A117" s="160"/>
      <c r="B117" s="160"/>
      <c r="C117" s="231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BK117" s="198"/>
      <c r="BL117" s="198"/>
      <c r="BM117" s="198"/>
      <c r="BN117" s="198"/>
      <c r="BO117" s="198"/>
      <c r="BP117" s="198"/>
      <c r="BQ117" s="198"/>
      <c r="BR117" s="198"/>
      <c r="BS117" s="198"/>
      <c r="BT117" s="198"/>
      <c r="BU117" s="198"/>
      <c r="BV117" s="198"/>
      <c r="BW117" s="198"/>
      <c r="BX117" s="198"/>
      <c r="BY117" s="198"/>
      <c r="BZ117" s="198"/>
      <c r="CA117" s="198"/>
      <c r="CB117" s="198"/>
      <c r="CC117" s="198"/>
      <c r="CD117" s="198"/>
      <c r="CE117" s="198"/>
      <c r="CF117" s="198"/>
      <c r="CG117" s="198"/>
      <c r="CH117" s="198"/>
      <c r="CI117" s="198"/>
      <c r="CJ117" s="198"/>
      <c r="CK117" s="198"/>
      <c r="CL117" s="198"/>
      <c r="CM117" s="198"/>
      <c r="CN117" s="198"/>
      <c r="CO117" s="198"/>
      <c r="CP117" s="198"/>
      <c r="CQ117" s="198"/>
      <c r="CR117" s="198"/>
      <c r="CS117" s="198"/>
      <c r="CT117" s="198"/>
      <c r="CU117" s="198"/>
      <c r="CV117" s="198"/>
      <c r="CW117" s="198"/>
      <c r="CX117" s="198"/>
      <c r="CY117" s="198"/>
      <c r="CZ117" s="198"/>
      <c r="DA117" s="198"/>
      <c r="DB117" s="198"/>
      <c r="DC117" s="198"/>
      <c r="DD117" s="198"/>
      <c r="DE117" s="198"/>
      <c r="DF117" s="198"/>
      <c r="DG117" s="198"/>
      <c r="DH117" s="198"/>
      <c r="DI117" s="198"/>
      <c r="DJ117" s="198"/>
      <c r="DK117" s="198"/>
      <c r="DL117" s="198"/>
      <c r="DM117" s="198"/>
      <c r="DN117" s="198"/>
      <c r="DO117" s="198"/>
      <c r="DP117" s="198"/>
      <c r="DQ117" s="198"/>
      <c r="DR117" s="198"/>
      <c r="DS117" s="198"/>
      <c r="DT117" s="198"/>
    </row>
    <row r="118" spans="1:124">
      <c r="A118" s="160"/>
      <c r="B118" s="160"/>
      <c r="C118" s="231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BK118" s="198"/>
      <c r="BL118" s="198"/>
      <c r="BM118" s="198"/>
      <c r="BN118" s="198"/>
      <c r="BO118" s="198"/>
      <c r="BP118" s="198"/>
      <c r="BQ118" s="198"/>
      <c r="BR118" s="198"/>
      <c r="BS118" s="198"/>
      <c r="BT118" s="198"/>
      <c r="BU118" s="198"/>
      <c r="BV118" s="198"/>
      <c r="BW118" s="198"/>
      <c r="BX118" s="198"/>
      <c r="BY118" s="198"/>
      <c r="BZ118" s="198"/>
      <c r="CA118" s="198"/>
      <c r="CB118" s="198"/>
      <c r="CC118" s="198"/>
      <c r="CD118" s="198"/>
      <c r="CE118" s="198"/>
      <c r="CF118" s="198"/>
      <c r="CG118" s="198"/>
      <c r="CH118" s="198"/>
      <c r="CI118" s="198"/>
      <c r="CJ118" s="198"/>
      <c r="CK118" s="198"/>
      <c r="CL118" s="198"/>
      <c r="CM118" s="198"/>
      <c r="CN118" s="198"/>
      <c r="CO118" s="198"/>
      <c r="CP118" s="198"/>
      <c r="CQ118" s="198"/>
      <c r="CR118" s="198"/>
      <c r="CS118" s="198"/>
      <c r="CT118" s="198"/>
      <c r="CU118" s="198"/>
      <c r="CV118" s="198"/>
      <c r="CW118" s="198"/>
      <c r="CX118" s="198"/>
      <c r="CY118" s="198"/>
      <c r="CZ118" s="198"/>
      <c r="DA118" s="198"/>
      <c r="DB118" s="198"/>
      <c r="DC118" s="198"/>
      <c r="DD118" s="198"/>
      <c r="DE118" s="198"/>
      <c r="DF118" s="198"/>
      <c r="DG118" s="198"/>
      <c r="DH118" s="198"/>
      <c r="DI118" s="198"/>
      <c r="DJ118" s="198"/>
      <c r="DK118" s="198"/>
      <c r="DL118" s="198"/>
      <c r="DM118" s="198"/>
      <c r="DN118" s="198"/>
      <c r="DO118" s="198"/>
      <c r="DP118" s="198"/>
      <c r="DQ118" s="198"/>
      <c r="DR118" s="198"/>
      <c r="DS118" s="198"/>
      <c r="DT118" s="198"/>
    </row>
    <row r="119" spans="1:124">
      <c r="A119" s="160"/>
      <c r="B119" s="160"/>
      <c r="C119" s="231"/>
      <c r="D119" s="160"/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BK119" s="198"/>
      <c r="BL119" s="198"/>
      <c r="BM119" s="198"/>
      <c r="BN119" s="198"/>
      <c r="BO119" s="198"/>
      <c r="BP119" s="198"/>
      <c r="BQ119" s="198"/>
      <c r="BR119" s="198"/>
      <c r="BS119" s="198"/>
      <c r="BT119" s="198"/>
      <c r="BU119" s="198"/>
      <c r="BV119" s="198"/>
      <c r="BW119" s="198"/>
      <c r="BX119" s="198"/>
      <c r="BY119" s="198"/>
      <c r="BZ119" s="198"/>
      <c r="CA119" s="198"/>
      <c r="CB119" s="198"/>
      <c r="CC119" s="198"/>
      <c r="CD119" s="198"/>
      <c r="CE119" s="198"/>
      <c r="CF119" s="198"/>
      <c r="CG119" s="198"/>
      <c r="CH119" s="198"/>
      <c r="CI119" s="198"/>
      <c r="CJ119" s="198"/>
      <c r="CK119" s="198"/>
      <c r="CL119" s="198"/>
      <c r="CM119" s="198"/>
      <c r="CN119" s="198"/>
      <c r="CO119" s="198"/>
      <c r="CP119" s="198"/>
      <c r="CQ119" s="198"/>
      <c r="CR119" s="198"/>
      <c r="CS119" s="198"/>
      <c r="CT119" s="198"/>
      <c r="CU119" s="198"/>
      <c r="CV119" s="198"/>
      <c r="CW119" s="198"/>
      <c r="CX119" s="198"/>
      <c r="CY119" s="198"/>
      <c r="CZ119" s="198"/>
      <c r="DA119" s="198"/>
      <c r="DB119" s="198"/>
      <c r="DC119" s="198"/>
      <c r="DD119" s="198"/>
      <c r="DE119" s="198"/>
      <c r="DF119" s="198"/>
      <c r="DG119" s="198"/>
      <c r="DH119" s="198"/>
      <c r="DI119" s="198"/>
      <c r="DJ119" s="198"/>
      <c r="DK119" s="198"/>
      <c r="DL119" s="198"/>
      <c r="DM119" s="198"/>
      <c r="DN119" s="198"/>
      <c r="DO119" s="198"/>
      <c r="DP119" s="198"/>
      <c r="DQ119" s="198"/>
      <c r="DR119" s="198"/>
      <c r="DS119" s="198"/>
      <c r="DT119" s="198"/>
    </row>
    <row r="120" spans="1:124">
      <c r="A120" s="160"/>
      <c r="B120" s="160"/>
      <c r="C120" s="231"/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BK120" s="198"/>
      <c r="BL120" s="198"/>
      <c r="BM120" s="198"/>
      <c r="BN120" s="198"/>
      <c r="BO120" s="198"/>
      <c r="BP120" s="198"/>
      <c r="BQ120" s="198"/>
      <c r="BR120" s="198"/>
      <c r="BS120" s="198"/>
      <c r="BT120" s="198"/>
      <c r="BU120" s="198"/>
      <c r="BV120" s="198"/>
      <c r="BW120" s="198"/>
      <c r="BX120" s="198"/>
      <c r="BY120" s="198"/>
      <c r="BZ120" s="198"/>
      <c r="CA120" s="198"/>
      <c r="CB120" s="198"/>
      <c r="CC120" s="198"/>
      <c r="CD120" s="198"/>
      <c r="CE120" s="198"/>
      <c r="CF120" s="198"/>
      <c r="CG120" s="198"/>
      <c r="CH120" s="198"/>
      <c r="CI120" s="198"/>
      <c r="CJ120" s="198"/>
      <c r="CK120" s="198"/>
      <c r="CL120" s="198"/>
      <c r="CM120" s="198"/>
      <c r="CN120" s="198"/>
      <c r="CO120" s="198"/>
      <c r="CP120" s="198"/>
      <c r="CQ120" s="198"/>
      <c r="CR120" s="198"/>
      <c r="CS120" s="198"/>
      <c r="CT120" s="198"/>
      <c r="CU120" s="198"/>
      <c r="CV120" s="198"/>
      <c r="CW120" s="198"/>
      <c r="CX120" s="198"/>
      <c r="CY120" s="198"/>
      <c r="CZ120" s="198"/>
      <c r="DA120" s="198"/>
      <c r="DB120" s="198"/>
      <c r="DC120" s="198"/>
      <c r="DD120" s="198"/>
      <c r="DE120" s="198"/>
      <c r="DF120" s="198"/>
      <c r="DG120" s="198"/>
      <c r="DH120" s="198"/>
      <c r="DI120" s="198"/>
      <c r="DJ120" s="198"/>
      <c r="DK120" s="198"/>
      <c r="DL120" s="198"/>
      <c r="DM120" s="198"/>
      <c r="DN120" s="198"/>
      <c r="DO120" s="198"/>
      <c r="DP120" s="198"/>
      <c r="DQ120" s="198"/>
      <c r="DR120" s="198"/>
      <c r="DS120" s="198"/>
      <c r="DT120" s="198"/>
    </row>
    <row r="121" spans="1:124">
      <c r="A121" s="160"/>
      <c r="B121" s="160"/>
      <c r="C121" s="232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BK121" s="198"/>
      <c r="BL121" s="198"/>
      <c r="BM121" s="198"/>
      <c r="BN121" s="198"/>
      <c r="BO121" s="198"/>
      <c r="BP121" s="198"/>
      <c r="BQ121" s="198"/>
      <c r="BR121" s="198"/>
      <c r="BS121" s="198"/>
      <c r="BT121" s="198"/>
      <c r="BU121" s="198"/>
      <c r="BV121" s="198"/>
      <c r="BW121" s="198"/>
      <c r="BX121" s="198"/>
      <c r="BY121" s="198"/>
      <c r="BZ121" s="198"/>
      <c r="CA121" s="198"/>
      <c r="CB121" s="198"/>
      <c r="CC121" s="198"/>
      <c r="CD121" s="198"/>
      <c r="CE121" s="198"/>
      <c r="CF121" s="198"/>
      <c r="CG121" s="198"/>
      <c r="CH121" s="198"/>
      <c r="CI121" s="198"/>
      <c r="CJ121" s="198"/>
      <c r="CK121" s="198"/>
      <c r="CL121" s="198"/>
      <c r="CM121" s="198"/>
      <c r="CN121" s="198"/>
      <c r="CO121" s="198"/>
      <c r="CP121" s="198"/>
      <c r="CQ121" s="198"/>
      <c r="CR121" s="198"/>
      <c r="CS121" s="198"/>
      <c r="CT121" s="198"/>
      <c r="CU121" s="198"/>
      <c r="CV121" s="198"/>
      <c r="CW121" s="198"/>
      <c r="CX121" s="198"/>
      <c r="CY121" s="198"/>
      <c r="CZ121" s="198"/>
      <c r="DA121" s="198"/>
      <c r="DB121" s="198"/>
      <c r="DC121" s="198"/>
      <c r="DD121" s="198"/>
      <c r="DE121" s="198"/>
      <c r="DF121" s="198"/>
      <c r="DG121" s="198"/>
      <c r="DH121" s="198"/>
      <c r="DI121" s="198"/>
      <c r="DJ121" s="198"/>
      <c r="DK121" s="198"/>
      <c r="DL121" s="198"/>
      <c r="DM121" s="198"/>
      <c r="DN121" s="198"/>
      <c r="DO121" s="198"/>
      <c r="DP121" s="198"/>
      <c r="DQ121" s="198"/>
      <c r="DR121" s="198"/>
      <c r="DS121" s="198"/>
      <c r="DT121" s="198"/>
    </row>
    <row r="122" spans="1:124">
      <c r="A122" s="160"/>
      <c r="B122" s="160"/>
      <c r="C122" s="230"/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BK122" s="198"/>
      <c r="BL122" s="198"/>
      <c r="BM122" s="198"/>
      <c r="BN122" s="198"/>
      <c r="BO122" s="198"/>
      <c r="BP122" s="198"/>
      <c r="BQ122" s="198"/>
      <c r="BR122" s="198"/>
      <c r="BS122" s="198"/>
      <c r="BT122" s="198"/>
      <c r="BU122" s="198"/>
      <c r="BV122" s="198"/>
      <c r="BW122" s="198"/>
      <c r="BX122" s="198"/>
      <c r="BY122" s="198"/>
      <c r="BZ122" s="198"/>
      <c r="CA122" s="198"/>
      <c r="CB122" s="198"/>
      <c r="CC122" s="198"/>
      <c r="CD122" s="198"/>
      <c r="CE122" s="198"/>
      <c r="CF122" s="198"/>
      <c r="CG122" s="198"/>
      <c r="CH122" s="198"/>
      <c r="CI122" s="198"/>
      <c r="CJ122" s="198"/>
      <c r="CK122" s="198"/>
      <c r="CL122" s="198"/>
      <c r="CM122" s="198"/>
      <c r="CN122" s="198"/>
      <c r="CO122" s="198"/>
      <c r="CP122" s="198"/>
      <c r="CQ122" s="198"/>
      <c r="CR122" s="198"/>
      <c r="CS122" s="198"/>
      <c r="CT122" s="198"/>
      <c r="CU122" s="198"/>
      <c r="CV122" s="198"/>
      <c r="CW122" s="198"/>
      <c r="CX122" s="198"/>
      <c r="CY122" s="198"/>
      <c r="CZ122" s="198"/>
      <c r="DA122" s="198"/>
      <c r="DB122" s="198"/>
      <c r="DC122" s="198"/>
      <c r="DD122" s="198"/>
      <c r="DE122" s="198"/>
      <c r="DF122" s="198"/>
      <c r="DG122" s="198"/>
      <c r="DH122" s="198"/>
      <c r="DI122" s="198"/>
      <c r="DJ122" s="198"/>
      <c r="DK122" s="198"/>
      <c r="DL122" s="198"/>
      <c r="DM122" s="198"/>
      <c r="DN122" s="198"/>
      <c r="DO122" s="198"/>
      <c r="DP122" s="198"/>
      <c r="DQ122" s="198"/>
      <c r="DR122" s="198"/>
      <c r="DS122" s="198"/>
      <c r="DT122" s="198"/>
    </row>
    <row r="123" spans="1:124">
      <c r="A123" s="160"/>
      <c r="B123" s="160"/>
      <c r="C123" s="230"/>
      <c r="D123" s="160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BK123" s="198"/>
      <c r="BL123" s="198"/>
      <c r="BM123" s="198"/>
      <c r="BN123" s="198"/>
      <c r="BO123" s="198"/>
      <c r="BP123" s="198"/>
      <c r="BQ123" s="198"/>
      <c r="BR123" s="198"/>
      <c r="BS123" s="198"/>
      <c r="BT123" s="198"/>
      <c r="BU123" s="198"/>
      <c r="BV123" s="198"/>
      <c r="BW123" s="198"/>
      <c r="BX123" s="198"/>
      <c r="BY123" s="198"/>
      <c r="BZ123" s="198"/>
      <c r="CA123" s="198"/>
      <c r="CB123" s="198"/>
      <c r="CC123" s="198"/>
      <c r="CD123" s="198"/>
      <c r="CE123" s="198"/>
      <c r="CF123" s="198"/>
      <c r="CG123" s="198"/>
      <c r="CH123" s="198"/>
      <c r="CI123" s="198"/>
      <c r="CJ123" s="198"/>
      <c r="CK123" s="198"/>
      <c r="CL123" s="198"/>
      <c r="CM123" s="198"/>
      <c r="CN123" s="198"/>
      <c r="CO123" s="198"/>
      <c r="CP123" s="198"/>
      <c r="CQ123" s="198"/>
      <c r="CR123" s="198"/>
      <c r="CS123" s="198"/>
      <c r="CT123" s="198"/>
      <c r="CU123" s="198"/>
      <c r="CV123" s="198"/>
      <c r="CW123" s="198"/>
      <c r="CX123" s="198"/>
      <c r="CY123" s="198"/>
      <c r="CZ123" s="198"/>
      <c r="DA123" s="198"/>
      <c r="DB123" s="198"/>
      <c r="DC123" s="198"/>
      <c r="DD123" s="198"/>
      <c r="DE123" s="198"/>
      <c r="DF123" s="198"/>
      <c r="DG123" s="198"/>
      <c r="DH123" s="198"/>
      <c r="DI123" s="198"/>
      <c r="DJ123" s="198"/>
      <c r="DK123" s="198"/>
      <c r="DL123" s="198"/>
      <c r="DM123" s="198"/>
      <c r="DN123" s="198"/>
      <c r="DO123" s="198"/>
      <c r="DP123" s="198"/>
      <c r="DQ123" s="198"/>
      <c r="DR123" s="198"/>
      <c r="DS123" s="198"/>
      <c r="DT123" s="198"/>
    </row>
    <row r="124" spans="1:124">
      <c r="A124" s="160"/>
      <c r="B124" s="160"/>
      <c r="C124" s="230"/>
      <c r="D124" s="160"/>
      <c r="E124" s="160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0"/>
      <c r="T124" s="160"/>
      <c r="U124" s="160"/>
      <c r="V124" s="160"/>
      <c r="W124" s="160"/>
      <c r="BK124" s="198"/>
      <c r="BL124" s="198"/>
      <c r="BM124" s="198"/>
      <c r="BN124" s="198"/>
      <c r="BO124" s="198"/>
      <c r="BP124" s="198"/>
      <c r="BQ124" s="198"/>
      <c r="BR124" s="198"/>
      <c r="BS124" s="198"/>
      <c r="BT124" s="198"/>
      <c r="BU124" s="198"/>
      <c r="BV124" s="198"/>
      <c r="BW124" s="198"/>
      <c r="BX124" s="198"/>
      <c r="BY124" s="198"/>
      <c r="BZ124" s="198"/>
      <c r="CA124" s="198"/>
      <c r="CB124" s="198"/>
      <c r="CC124" s="198"/>
      <c r="CD124" s="198"/>
      <c r="CE124" s="198"/>
      <c r="CF124" s="198"/>
      <c r="CG124" s="198"/>
      <c r="CH124" s="198"/>
      <c r="CI124" s="198"/>
      <c r="CJ124" s="198"/>
      <c r="CK124" s="198"/>
      <c r="CL124" s="198"/>
      <c r="CM124" s="198"/>
      <c r="CN124" s="198"/>
      <c r="CO124" s="198"/>
      <c r="CP124" s="198"/>
      <c r="CQ124" s="198"/>
      <c r="CR124" s="198"/>
      <c r="CS124" s="198"/>
      <c r="CT124" s="198"/>
      <c r="CU124" s="198"/>
      <c r="CV124" s="198"/>
      <c r="CW124" s="198"/>
      <c r="CX124" s="198"/>
      <c r="CY124" s="198"/>
      <c r="CZ124" s="198"/>
      <c r="DA124" s="198"/>
      <c r="DB124" s="198"/>
      <c r="DC124" s="198"/>
      <c r="DD124" s="198"/>
      <c r="DE124" s="198"/>
      <c r="DF124" s="198"/>
      <c r="DG124" s="198"/>
      <c r="DH124" s="198"/>
      <c r="DI124" s="198"/>
      <c r="DJ124" s="198"/>
      <c r="DK124" s="198"/>
      <c r="DL124" s="198"/>
      <c r="DM124" s="198"/>
      <c r="DN124" s="198"/>
      <c r="DO124" s="198"/>
      <c r="DP124" s="198"/>
      <c r="DQ124" s="198"/>
      <c r="DR124" s="198"/>
      <c r="DS124" s="198"/>
      <c r="DT124" s="198"/>
    </row>
    <row r="125" spans="1:124">
      <c r="A125" s="160"/>
      <c r="B125" s="160"/>
      <c r="C125" s="23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BK125" s="198"/>
      <c r="BL125" s="198"/>
      <c r="BM125" s="198"/>
      <c r="BN125" s="198"/>
      <c r="BO125" s="198"/>
      <c r="BP125" s="198"/>
      <c r="BQ125" s="198"/>
      <c r="BR125" s="198"/>
      <c r="BS125" s="198"/>
      <c r="BT125" s="198"/>
      <c r="BU125" s="198"/>
      <c r="BV125" s="198"/>
      <c r="BW125" s="198"/>
      <c r="BX125" s="198"/>
      <c r="BY125" s="198"/>
      <c r="BZ125" s="198"/>
      <c r="CA125" s="198"/>
      <c r="CB125" s="198"/>
      <c r="CC125" s="198"/>
      <c r="CD125" s="198"/>
      <c r="CE125" s="198"/>
      <c r="CF125" s="198"/>
      <c r="CG125" s="198"/>
      <c r="CH125" s="198"/>
      <c r="CI125" s="198"/>
      <c r="CJ125" s="198"/>
      <c r="CK125" s="198"/>
      <c r="CL125" s="198"/>
      <c r="CM125" s="198"/>
      <c r="CN125" s="198"/>
      <c r="CO125" s="198"/>
      <c r="CP125" s="198"/>
      <c r="CQ125" s="198"/>
      <c r="CR125" s="198"/>
      <c r="CS125" s="198"/>
      <c r="CT125" s="198"/>
      <c r="CU125" s="198"/>
      <c r="CV125" s="198"/>
      <c r="CW125" s="198"/>
      <c r="CX125" s="198"/>
      <c r="CY125" s="198"/>
      <c r="CZ125" s="198"/>
      <c r="DA125" s="198"/>
      <c r="DB125" s="198"/>
      <c r="DC125" s="198"/>
      <c r="DD125" s="198"/>
      <c r="DE125" s="198"/>
      <c r="DF125" s="198"/>
      <c r="DG125" s="198"/>
      <c r="DH125" s="198"/>
      <c r="DI125" s="198"/>
      <c r="DJ125" s="198"/>
      <c r="DK125" s="198"/>
      <c r="DL125" s="198"/>
      <c r="DM125" s="198"/>
      <c r="DN125" s="198"/>
      <c r="DO125" s="198"/>
      <c r="DP125" s="198"/>
      <c r="DQ125" s="198"/>
      <c r="DR125" s="198"/>
      <c r="DS125" s="198"/>
      <c r="DT125" s="198"/>
    </row>
    <row r="126" spans="1:124">
      <c r="A126" s="160"/>
      <c r="B126" s="160"/>
      <c r="C126" s="23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BK126" s="198"/>
      <c r="BL126" s="198"/>
      <c r="BM126" s="198"/>
      <c r="BN126" s="198"/>
      <c r="BO126" s="198"/>
      <c r="BP126" s="198"/>
      <c r="BQ126" s="198"/>
      <c r="BR126" s="198"/>
      <c r="BS126" s="198"/>
      <c r="BT126" s="198"/>
      <c r="BU126" s="198"/>
      <c r="BV126" s="198"/>
      <c r="BW126" s="198"/>
      <c r="BX126" s="198"/>
      <c r="BY126" s="198"/>
      <c r="BZ126" s="198"/>
      <c r="CA126" s="198"/>
      <c r="CB126" s="198"/>
      <c r="CC126" s="198"/>
      <c r="CD126" s="198"/>
      <c r="CE126" s="198"/>
      <c r="CF126" s="198"/>
      <c r="CG126" s="198"/>
      <c r="CH126" s="198"/>
      <c r="CI126" s="198"/>
      <c r="CJ126" s="198"/>
      <c r="CK126" s="198"/>
      <c r="CL126" s="198"/>
      <c r="CM126" s="198"/>
      <c r="CN126" s="198"/>
      <c r="CO126" s="198"/>
      <c r="CP126" s="198"/>
      <c r="CQ126" s="198"/>
      <c r="CR126" s="198"/>
      <c r="CS126" s="198"/>
      <c r="CT126" s="198"/>
      <c r="CU126" s="198"/>
      <c r="CV126" s="198"/>
      <c r="CW126" s="198"/>
      <c r="CX126" s="198"/>
      <c r="CY126" s="198"/>
      <c r="CZ126" s="198"/>
      <c r="DA126" s="198"/>
      <c r="DB126" s="198"/>
      <c r="DC126" s="198"/>
      <c r="DD126" s="198"/>
      <c r="DE126" s="198"/>
      <c r="DF126" s="198"/>
      <c r="DG126" s="198"/>
      <c r="DH126" s="198"/>
      <c r="DI126" s="198"/>
      <c r="DJ126" s="198"/>
      <c r="DK126" s="198"/>
      <c r="DL126" s="198"/>
      <c r="DM126" s="198"/>
      <c r="DN126" s="198"/>
      <c r="DO126" s="198"/>
      <c r="DP126" s="198"/>
      <c r="DQ126" s="198"/>
      <c r="DR126" s="198"/>
      <c r="DS126" s="198"/>
      <c r="DT126" s="198"/>
    </row>
    <row r="127" spans="1:124">
      <c r="A127" s="160"/>
      <c r="B127" s="160"/>
      <c r="C127" s="23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BK127" s="198"/>
      <c r="BL127" s="198"/>
      <c r="BM127" s="198"/>
      <c r="BN127" s="198"/>
      <c r="BO127" s="198"/>
      <c r="BP127" s="198"/>
      <c r="BQ127" s="198"/>
      <c r="BR127" s="198"/>
      <c r="BS127" s="198"/>
      <c r="BT127" s="198"/>
      <c r="BU127" s="198"/>
      <c r="BV127" s="198"/>
      <c r="BW127" s="198"/>
      <c r="BX127" s="198"/>
      <c r="BY127" s="198"/>
      <c r="BZ127" s="198"/>
      <c r="CA127" s="198"/>
      <c r="CB127" s="198"/>
      <c r="CC127" s="198"/>
      <c r="CD127" s="198"/>
      <c r="CE127" s="198"/>
      <c r="CF127" s="198"/>
      <c r="CG127" s="198"/>
      <c r="CH127" s="198"/>
      <c r="CI127" s="198"/>
      <c r="CJ127" s="198"/>
      <c r="CK127" s="198"/>
      <c r="CL127" s="198"/>
      <c r="CM127" s="198"/>
      <c r="CN127" s="198"/>
      <c r="CO127" s="198"/>
      <c r="CP127" s="198"/>
      <c r="CQ127" s="198"/>
      <c r="CR127" s="198"/>
      <c r="CS127" s="198"/>
      <c r="CT127" s="198"/>
      <c r="CU127" s="198"/>
      <c r="CV127" s="198"/>
      <c r="CW127" s="198"/>
      <c r="CX127" s="198"/>
      <c r="CY127" s="198"/>
      <c r="CZ127" s="198"/>
      <c r="DA127" s="198"/>
      <c r="DB127" s="198"/>
      <c r="DC127" s="198"/>
      <c r="DD127" s="198"/>
      <c r="DE127" s="198"/>
      <c r="DF127" s="198"/>
      <c r="DG127" s="198"/>
      <c r="DH127" s="198"/>
      <c r="DI127" s="198"/>
      <c r="DJ127" s="198"/>
      <c r="DK127" s="198"/>
      <c r="DL127" s="198"/>
      <c r="DM127" s="198"/>
      <c r="DN127" s="198"/>
      <c r="DO127" s="198"/>
      <c r="DP127" s="198"/>
      <c r="DQ127" s="198"/>
      <c r="DR127" s="198"/>
      <c r="DS127" s="198"/>
      <c r="DT127" s="198"/>
    </row>
    <row r="128" spans="1:124">
      <c r="A128" s="160"/>
      <c r="B128" s="160"/>
      <c r="C128" s="230"/>
      <c r="D128" s="160"/>
      <c r="E128" s="160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BK128" s="198"/>
      <c r="BL128" s="198"/>
      <c r="BM128" s="198"/>
      <c r="BN128" s="198"/>
      <c r="BO128" s="198"/>
      <c r="BP128" s="198"/>
      <c r="BQ128" s="198"/>
      <c r="BR128" s="198"/>
      <c r="BS128" s="198"/>
      <c r="BT128" s="198"/>
      <c r="BU128" s="198"/>
      <c r="BV128" s="198"/>
      <c r="BW128" s="198"/>
      <c r="BX128" s="198"/>
      <c r="BY128" s="198"/>
      <c r="BZ128" s="198"/>
      <c r="CA128" s="198"/>
      <c r="CB128" s="198"/>
      <c r="CC128" s="198"/>
      <c r="CD128" s="198"/>
      <c r="CE128" s="198"/>
      <c r="CF128" s="198"/>
      <c r="CG128" s="198"/>
      <c r="CH128" s="198"/>
      <c r="CI128" s="198"/>
      <c r="CJ128" s="198"/>
      <c r="CK128" s="198"/>
      <c r="CL128" s="198"/>
      <c r="CM128" s="198"/>
      <c r="CN128" s="198"/>
      <c r="CO128" s="198"/>
      <c r="CP128" s="198"/>
      <c r="CQ128" s="198"/>
      <c r="CR128" s="198"/>
      <c r="CS128" s="198"/>
      <c r="CT128" s="198"/>
      <c r="CU128" s="198"/>
      <c r="CV128" s="198"/>
      <c r="CW128" s="198"/>
      <c r="CX128" s="198"/>
      <c r="CY128" s="198"/>
      <c r="CZ128" s="198"/>
      <c r="DA128" s="198"/>
      <c r="DB128" s="198"/>
      <c r="DC128" s="198"/>
      <c r="DD128" s="198"/>
      <c r="DE128" s="198"/>
      <c r="DF128" s="198"/>
      <c r="DG128" s="198"/>
      <c r="DH128" s="198"/>
      <c r="DI128" s="198"/>
      <c r="DJ128" s="198"/>
      <c r="DK128" s="198"/>
      <c r="DL128" s="198"/>
      <c r="DM128" s="198"/>
      <c r="DN128" s="198"/>
      <c r="DO128" s="198"/>
      <c r="DP128" s="198"/>
      <c r="DQ128" s="198"/>
      <c r="DR128" s="198"/>
      <c r="DS128" s="198"/>
      <c r="DT128" s="198"/>
    </row>
    <row r="129" spans="1:124">
      <c r="A129" s="160"/>
      <c r="B129" s="160"/>
      <c r="C129" s="23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BK129" s="198"/>
      <c r="BL129" s="198"/>
      <c r="BM129" s="198"/>
      <c r="BN129" s="198"/>
      <c r="BO129" s="198"/>
      <c r="BP129" s="198"/>
      <c r="BQ129" s="198"/>
      <c r="BR129" s="198"/>
      <c r="BS129" s="198"/>
      <c r="BT129" s="198"/>
      <c r="BU129" s="198"/>
      <c r="BV129" s="198"/>
      <c r="BW129" s="198"/>
      <c r="BX129" s="198"/>
      <c r="BY129" s="198"/>
      <c r="BZ129" s="198"/>
      <c r="CA129" s="198"/>
      <c r="CB129" s="198"/>
      <c r="CC129" s="198"/>
      <c r="CD129" s="198"/>
      <c r="CE129" s="198"/>
      <c r="CF129" s="198"/>
      <c r="CG129" s="198"/>
      <c r="CH129" s="198"/>
      <c r="CI129" s="198"/>
      <c r="CJ129" s="198"/>
      <c r="CK129" s="198"/>
      <c r="CL129" s="198"/>
      <c r="CM129" s="198"/>
      <c r="CN129" s="198"/>
      <c r="CO129" s="198"/>
      <c r="CP129" s="198"/>
      <c r="CQ129" s="198"/>
      <c r="CR129" s="198"/>
      <c r="CS129" s="198"/>
      <c r="CT129" s="198"/>
      <c r="CU129" s="198"/>
      <c r="CV129" s="198"/>
      <c r="CW129" s="198"/>
      <c r="CX129" s="198"/>
      <c r="CY129" s="198"/>
      <c r="CZ129" s="198"/>
      <c r="DA129" s="198"/>
      <c r="DB129" s="198"/>
      <c r="DC129" s="198"/>
      <c r="DD129" s="198"/>
      <c r="DE129" s="198"/>
      <c r="DF129" s="198"/>
      <c r="DG129" s="198"/>
      <c r="DH129" s="198"/>
      <c r="DI129" s="198"/>
      <c r="DJ129" s="198"/>
      <c r="DK129" s="198"/>
      <c r="DL129" s="198"/>
      <c r="DM129" s="198"/>
      <c r="DN129" s="198"/>
      <c r="DO129" s="198"/>
      <c r="DP129" s="198"/>
      <c r="DQ129" s="198"/>
      <c r="DR129" s="198"/>
      <c r="DS129" s="198"/>
      <c r="DT129" s="198"/>
    </row>
    <row r="130" spans="1:124">
      <c r="A130" s="160"/>
      <c r="B130" s="160"/>
      <c r="C130" s="23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BK130" s="198"/>
      <c r="BL130" s="198"/>
      <c r="BM130" s="198"/>
      <c r="BN130" s="198"/>
      <c r="BO130" s="198"/>
      <c r="BP130" s="198"/>
      <c r="BQ130" s="198"/>
      <c r="BR130" s="198"/>
      <c r="BS130" s="198"/>
      <c r="BT130" s="198"/>
      <c r="BU130" s="198"/>
      <c r="BV130" s="198"/>
      <c r="BW130" s="198"/>
      <c r="BX130" s="198"/>
      <c r="BY130" s="198"/>
      <c r="BZ130" s="198"/>
      <c r="CA130" s="198"/>
      <c r="CB130" s="198"/>
      <c r="CC130" s="198"/>
      <c r="CD130" s="198"/>
      <c r="CE130" s="198"/>
      <c r="CF130" s="198"/>
      <c r="CG130" s="198"/>
      <c r="CH130" s="198"/>
      <c r="CI130" s="198"/>
      <c r="CJ130" s="198"/>
      <c r="CK130" s="198"/>
      <c r="CL130" s="198"/>
      <c r="CM130" s="198"/>
      <c r="CN130" s="198"/>
      <c r="CO130" s="198"/>
      <c r="CP130" s="198"/>
      <c r="CQ130" s="198"/>
      <c r="CR130" s="198"/>
      <c r="CS130" s="198"/>
      <c r="CT130" s="198"/>
      <c r="CU130" s="198"/>
      <c r="CV130" s="198"/>
      <c r="CW130" s="198"/>
      <c r="CX130" s="198"/>
      <c r="CY130" s="198"/>
      <c r="CZ130" s="198"/>
      <c r="DA130" s="198"/>
      <c r="DB130" s="198"/>
      <c r="DC130" s="198"/>
      <c r="DD130" s="198"/>
      <c r="DE130" s="198"/>
      <c r="DF130" s="198"/>
      <c r="DG130" s="198"/>
      <c r="DH130" s="198"/>
      <c r="DI130" s="198"/>
      <c r="DJ130" s="198"/>
      <c r="DK130" s="198"/>
      <c r="DL130" s="198"/>
      <c r="DM130" s="198"/>
      <c r="DN130" s="198"/>
      <c r="DO130" s="198"/>
      <c r="DP130" s="198"/>
      <c r="DQ130" s="198"/>
      <c r="DR130" s="198"/>
      <c r="DS130" s="198"/>
      <c r="DT130" s="198"/>
    </row>
    <row r="131" spans="1:124">
      <c r="A131" s="160"/>
      <c r="B131" s="160"/>
      <c r="C131" s="23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BK131" s="198"/>
      <c r="BL131" s="198"/>
      <c r="BM131" s="198"/>
      <c r="BN131" s="198"/>
      <c r="BO131" s="198"/>
      <c r="BP131" s="198"/>
      <c r="BQ131" s="198"/>
      <c r="BR131" s="198"/>
      <c r="BS131" s="198"/>
      <c r="BT131" s="198"/>
      <c r="BU131" s="198"/>
      <c r="BV131" s="198"/>
      <c r="BW131" s="198"/>
      <c r="BX131" s="198"/>
      <c r="BY131" s="198"/>
      <c r="BZ131" s="198"/>
      <c r="CA131" s="198"/>
      <c r="CB131" s="198"/>
      <c r="CC131" s="198"/>
      <c r="CD131" s="198"/>
      <c r="CE131" s="198"/>
      <c r="CF131" s="198"/>
      <c r="CG131" s="198"/>
      <c r="CH131" s="198"/>
      <c r="CI131" s="198"/>
      <c r="CJ131" s="198"/>
      <c r="CK131" s="198"/>
      <c r="CL131" s="198"/>
      <c r="CM131" s="198"/>
      <c r="CN131" s="198"/>
      <c r="CO131" s="198"/>
      <c r="CP131" s="198"/>
      <c r="CQ131" s="198"/>
      <c r="CR131" s="198"/>
      <c r="CS131" s="198"/>
      <c r="CT131" s="198"/>
      <c r="CU131" s="198"/>
      <c r="CV131" s="198"/>
      <c r="CW131" s="198"/>
      <c r="CX131" s="198"/>
      <c r="CY131" s="198"/>
      <c r="CZ131" s="198"/>
      <c r="DA131" s="198"/>
      <c r="DB131" s="198"/>
      <c r="DC131" s="198"/>
      <c r="DD131" s="198"/>
      <c r="DE131" s="198"/>
      <c r="DF131" s="198"/>
      <c r="DG131" s="198"/>
      <c r="DH131" s="198"/>
      <c r="DI131" s="198"/>
      <c r="DJ131" s="198"/>
      <c r="DK131" s="198"/>
      <c r="DL131" s="198"/>
      <c r="DM131" s="198"/>
      <c r="DN131" s="198"/>
      <c r="DO131" s="198"/>
      <c r="DP131" s="198"/>
      <c r="DQ131" s="198"/>
      <c r="DR131" s="198"/>
      <c r="DS131" s="198"/>
      <c r="DT131" s="198"/>
    </row>
    <row r="132" spans="1:124">
      <c r="A132" s="160"/>
      <c r="B132" s="160"/>
      <c r="C132" s="23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BK132" s="198"/>
      <c r="BL132" s="198"/>
      <c r="BM132" s="198"/>
      <c r="BN132" s="198"/>
      <c r="BO132" s="198"/>
      <c r="BP132" s="198"/>
      <c r="BQ132" s="198"/>
      <c r="BR132" s="198"/>
      <c r="BS132" s="198"/>
      <c r="BT132" s="198"/>
      <c r="BU132" s="198"/>
      <c r="BV132" s="198"/>
      <c r="BW132" s="198"/>
      <c r="BX132" s="198"/>
      <c r="BY132" s="198"/>
      <c r="BZ132" s="198"/>
      <c r="CA132" s="198"/>
      <c r="CB132" s="198"/>
      <c r="CC132" s="198"/>
      <c r="CD132" s="198"/>
      <c r="CE132" s="198"/>
      <c r="CF132" s="198"/>
      <c r="CG132" s="198"/>
      <c r="CH132" s="198"/>
      <c r="CI132" s="198"/>
      <c r="CJ132" s="198"/>
      <c r="CK132" s="198"/>
      <c r="CL132" s="198"/>
      <c r="CM132" s="198"/>
      <c r="CN132" s="198"/>
      <c r="CO132" s="198"/>
      <c r="CP132" s="198"/>
      <c r="CQ132" s="198"/>
      <c r="CR132" s="198"/>
      <c r="CS132" s="198"/>
      <c r="CT132" s="198"/>
      <c r="CU132" s="198"/>
      <c r="CV132" s="198"/>
      <c r="CW132" s="198"/>
      <c r="CX132" s="198"/>
      <c r="CY132" s="198"/>
      <c r="CZ132" s="198"/>
      <c r="DA132" s="198"/>
      <c r="DB132" s="198"/>
      <c r="DC132" s="198"/>
      <c r="DD132" s="198"/>
      <c r="DE132" s="198"/>
      <c r="DF132" s="198"/>
      <c r="DG132" s="198"/>
      <c r="DH132" s="198"/>
      <c r="DI132" s="198"/>
      <c r="DJ132" s="198"/>
      <c r="DK132" s="198"/>
      <c r="DL132" s="198"/>
      <c r="DM132" s="198"/>
      <c r="DN132" s="198"/>
      <c r="DO132" s="198"/>
      <c r="DP132" s="198"/>
      <c r="DQ132" s="198"/>
      <c r="DR132" s="198"/>
      <c r="DS132" s="198"/>
      <c r="DT132" s="198"/>
    </row>
    <row r="133" spans="1:124">
      <c r="A133" s="160"/>
      <c r="B133" s="160"/>
      <c r="C133" s="23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BK133" s="198"/>
      <c r="BL133" s="198"/>
      <c r="BM133" s="198"/>
      <c r="BN133" s="198"/>
      <c r="BO133" s="198"/>
      <c r="BP133" s="198"/>
      <c r="BQ133" s="198"/>
      <c r="BR133" s="198"/>
      <c r="BS133" s="198"/>
      <c r="BT133" s="198"/>
      <c r="BU133" s="198"/>
      <c r="BV133" s="198"/>
      <c r="BW133" s="198"/>
      <c r="BX133" s="198"/>
      <c r="BY133" s="198"/>
      <c r="BZ133" s="198"/>
      <c r="CA133" s="198"/>
      <c r="CB133" s="198"/>
      <c r="CC133" s="198"/>
      <c r="CD133" s="198"/>
      <c r="CE133" s="198"/>
      <c r="CF133" s="198"/>
      <c r="CG133" s="198"/>
      <c r="CH133" s="198"/>
      <c r="CI133" s="198"/>
      <c r="CJ133" s="198"/>
      <c r="CK133" s="198"/>
      <c r="CL133" s="198"/>
      <c r="CM133" s="198"/>
      <c r="CN133" s="198"/>
      <c r="CO133" s="198"/>
      <c r="CP133" s="198"/>
      <c r="CQ133" s="198"/>
      <c r="CR133" s="198"/>
      <c r="CS133" s="198"/>
      <c r="CT133" s="198"/>
      <c r="CU133" s="198"/>
      <c r="CV133" s="198"/>
      <c r="CW133" s="198"/>
      <c r="CX133" s="198"/>
      <c r="CY133" s="198"/>
      <c r="CZ133" s="198"/>
      <c r="DA133" s="198"/>
      <c r="DB133" s="198"/>
      <c r="DC133" s="198"/>
      <c r="DD133" s="198"/>
      <c r="DE133" s="198"/>
      <c r="DF133" s="198"/>
      <c r="DG133" s="198"/>
      <c r="DH133" s="198"/>
      <c r="DI133" s="198"/>
      <c r="DJ133" s="198"/>
      <c r="DK133" s="198"/>
      <c r="DL133" s="198"/>
      <c r="DM133" s="198"/>
      <c r="DN133" s="198"/>
      <c r="DO133" s="198"/>
      <c r="DP133" s="198"/>
      <c r="DQ133" s="198"/>
      <c r="DR133" s="198"/>
      <c r="DS133" s="198"/>
      <c r="DT133" s="198"/>
    </row>
    <row r="134" spans="1:124">
      <c r="A134" s="160"/>
      <c r="B134" s="160"/>
      <c r="C134" s="23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BK134" s="198"/>
      <c r="BL134" s="198"/>
      <c r="BM134" s="198"/>
      <c r="BN134" s="198"/>
      <c r="BO134" s="198"/>
      <c r="BP134" s="198"/>
      <c r="BQ134" s="198"/>
      <c r="BR134" s="198"/>
      <c r="BS134" s="198"/>
      <c r="BT134" s="198"/>
      <c r="BU134" s="198"/>
      <c r="BV134" s="198"/>
      <c r="BW134" s="198"/>
      <c r="BX134" s="198"/>
      <c r="BY134" s="198"/>
      <c r="BZ134" s="198"/>
      <c r="CA134" s="198"/>
      <c r="CB134" s="198"/>
      <c r="CC134" s="198"/>
      <c r="CD134" s="198"/>
      <c r="CE134" s="198"/>
      <c r="CF134" s="198"/>
      <c r="CG134" s="198"/>
      <c r="CH134" s="198"/>
      <c r="CI134" s="198"/>
      <c r="CJ134" s="198"/>
      <c r="CK134" s="198"/>
      <c r="CL134" s="198"/>
      <c r="CM134" s="198"/>
      <c r="CN134" s="198"/>
      <c r="CO134" s="198"/>
      <c r="CP134" s="198"/>
      <c r="CQ134" s="198"/>
      <c r="CR134" s="198"/>
      <c r="CS134" s="198"/>
      <c r="CT134" s="198"/>
      <c r="CU134" s="198"/>
      <c r="CV134" s="198"/>
      <c r="CW134" s="198"/>
      <c r="CX134" s="198"/>
      <c r="CY134" s="198"/>
      <c r="CZ134" s="198"/>
      <c r="DA134" s="198"/>
      <c r="DB134" s="198"/>
      <c r="DC134" s="198"/>
      <c r="DD134" s="198"/>
      <c r="DE134" s="198"/>
      <c r="DF134" s="198"/>
      <c r="DG134" s="198"/>
      <c r="DH134" s="198"/>
      <c r="DI134" s="198"/>
      <c r="DJ134" s="198"/>
      <c r="DK134" s="198"/>
      <c r="DL134" s="198"/>
      <c r="DM134" s="198"/>
      <c r="DN134" s="198"/>
      <c r="DO134" s="198"/>
      <c r="DP134" s="198"/>
      <c r="DQ134" s="198"/>
      <c r="DR134" s="198"/>
      <c r="DS134" s="198"/>
      <c r="DT134" s="198"/>
    </row>
    <row r="135" spans="1:124">
      <c r="A135" s="160"/>
      <c r="B135" s="160"/>
      <c r="C135" s="230"/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BK135" s="198"/>
      <c r="BL135" s="198"/>
      <c r="BM135" s="198"/>
      <c r="BN135" s="198"/>
      <c r="BO135" s="198"/>
      <c r="BP135" s="198"/>
      <c r="BQ135" s="198"/>
      <c r="BR135" s="198"/>
      <c r="BS135" s="198"/>
      <c r="BT135" s="198"/>
      <c r="BU135" s="198"/>
      <c r="BV135" s="198"/>
      <c r="BW135" s="198"/>
      <c r="BX135" s="198"/>
      <c r="BY135" s="198"/>
      <c r="BZ135" s="198"/>
      <c r="CA135" s="198"/>
      <c r="CB135" s="198"/>
      <c r="CC135" s="198"/>
      <c r="CD135" s="198"/>
      <c r="CE135" s="198"/>
      <c r="CF135" s="198"/>
      <c r="CG135" s="198"/>
      <c r="CH135" s="198"/>
      <c r="CI135" s="198"/>
      <c r="CJ135" s="198"/>
      <c r="CK135" s="198"/>
      <c r="CL135" s="198"/>
      <c r="CM135" s="198"/>
      <c r="CN135" s="198"/>
      <c r="CO135" s="198"/>
      <c r="CP135" s="198"/>
      <c r="CQ135" s="198"/>
      <c r="CR135" s="198"/>
      <c r="CS135" s="198"/>
      <c r="CT135" s="198"/>
      <c r="CU135" s="198"/>
      <c r="CV135" s="198"/>
      <c r="CW135" s="198"/>
      <c r="CX135" s="198"/>
      <c r="CY135" s="198"/>
      <c r="CZ135" s="198"/>
      <c r="DA135" s="198"/>
      <c r="DB135" s="198"/>
      <c r="DC135" s="198"/>
      <c r="DD135" s="198"/>
      <c r="DE135" s="198"/>
      <c r="DF135" s="198"/>
      <c r="DG135" s="198"/>
      <c r="DH135" s="198"/>
      <c r="DI135" s="198"/>
      <c r="DJ135" s="198"/>
      <c r="DK135" s="198"/>
      <c r="DL135" s="198"/>
      <c r="DM135" s="198"/>
      <c r="DN135" s="198"/>
      <c r="DO135" s="198"/>
      <c r="DP135" s="198"/>
      <c r="DQ135" s="198"/>
      <c r="DR135" s="198"/>
      <c r="DS135" s="198"/>
      <c r="DT135" s="198"/>
    </row>
    <row r="136" spans="1:124">
      <c r="A136" s="160"/>
      <c r="B136" s="160"/>
      <c r="C136" s="23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BK136" s="198"/>
      <c r="BL136" s="198"/>
      <c r="BM136" s="198"/>
      <c r="BN136" s="198"/>
      <c r="BO136" s="198"/>
      <c r="BP136" s="198"/>
      <c r="BQ136" s="198"/>
      <c r="BR136" s="198"/>
      <c r="BS136" s="198"/>
      <c r="BT136" s="198"/>
      <c r="BU136" s="198"/>
      <c r="BV136" s="198"/>
      <c r="BW136" s="198"/>
      <c r="BX136" s="198"/>
      <c r="BY136" s="198"/>
      <c r="BZ136" s="198"/>
      <c r="CA136" s="198"/>
      <c r="CB136" s="198"/>
      <c r="CC136" s="198"/>
      <c r="CD136" s="198"/>
      <c r="CE136" s="198"/>
      <c r="CF136" s="198"/>
      <c r="CG136" s="198"/>
      <c r="CH136" s="198"/>
      <c r="CI136" s="198"/>
      <c r="CJ136" s="198"/>
      <c r="CK136" s="198"/>
      <c r="CL136" s="198"/>
      <c r="CM136" s="198"/>
      <c r="CN136" s="198"/>
      <c r="CO136" s="198"/>
      <c r="CP136" s="198"/>
      <c r="CQ136" s="198"/>
      <c r="CR136" s="198"/>
      <c r="CS136" s="198"/>
      <c r="CT136" s="198"/>
      <c r="CU136" s="198"/>
      <c r="CV136" s="198"/>
      <c r="CW136" s="198"/>
      <c r="CX136" s="198"/>
      <c r="CY136" s="198"/>
      <c r="CZ136" s="198"/>
      <c r="DA136" s="198"/>
      <c r="DB136" s="198"/>
      <c r="DC136" s="198"/>
      <c r="DD136" s="198"/>
      <c r="DE136" s="198"/>
      <c r="DF136" s="198"/>
      <c r="DG136" s="198"/>
      <c r="DH136" s="198"/>
      <c r="DI136" s="198"/>
      <c r="DJ136" s="198"/>
      <c r="DK136" s="198"/>
      <c r="DL136" s="198"/>
      <c r="DM136" s="198"/>
      <c r="DN136" s="198"/>
      <c r="DO136" s="198"/>
      <c r="DP136" s="198"/>
      <c r="DQ136" s="198"/>
      <c r="DR136" s="198"/>
      <c r="DS136" s="198"/>
      <c r="DT136" s="198"/>
    </row>
    <row r="137" spans="1:124">
      <c r="A137" s="160"/>
      <c r="B137" s="160"/>
      <c r="C137" s="23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BK137" s="198"/>
      <c r="BL137" s="198"/>
      <c r="BM137" s="198"/>
      <c r="BN137" s="198"/>
      <c r="BO137" s="198"/>
      <c r="BP137" s="198"/>
      <c r="BQ137" s="198"/>
      <c r="BR137" s="198"/>
      <c r="BS137" s="198"/>
      <c r="BT137" s="198"/>
      <c r="BU137" s="198"/>
      <c r="BV137" s="198"/>
      <c r="BW137" s="198"/>
      <c r="BX137" s="198"/>
      <c r="BY137" s="198"/>
      <c r="BZ137" s="198"/>
      <c r="CA137" s="198"/>
      <c r="CB137" s="198"/>
      <c r="CC137" s="198"/>
      <c r="CD137" s="198"/>
      <c r="CE137" s="198"/>
      <c r="CF137" s="198"/>
      <c r="CG137" s="198"/>
      <c r="CH137" s="198"/>
      <c r="CI137" s="198"/>
      <c r="CJ137" s="198"/>
      <c r="CK137" s="198"/>
      <c r="CL137" s="198"/>
      <c r="CM137" s="198"/>
      <c r="CN137" s="198"/>
      <c r="CO137" s="198"/>
      <c r="CP137" s="198"/>
      <c r="CQ137" s="198"/>
      <c r="CR137" s="198"/>
      <c r="CS137" s="198"/>
      <c r="CT137" s="198"/>
      <c r="CU137" s="198"/>
      <c r="CV137" s="198"/>
      <c r="CW137" s="198"/>
      <c r="CX137" s="198"/>
      <c r="CY137" s="198"/>
      <c r="CZ137" s="198"/>
      <c r="DA137" s="198"/>
      <c r="DB137" s="198"/>
      <c r="DC137" s="198"/>
      <c r="DD137" s="198"/>
      <c r="DE137" s="198"/>
      <c r="DF137" s="198"/>
      <c r="DG137" s="198"/>
      <c r="DH137" s="198"/>
      <c r="DI137" s="198"/>
      <c r="DJ137" s="198"/>
      <c r="DK137" s="198"/>
      <c r="DL137" s="198"/>
      <c r="DM137" s="198"/>
      <c r="DN137" s="198"/>
      <c r="DO137" s="198"/>
      <c r="DP137" s="198"/>
      <c r="DQ137" s="198"/>
      <c r="DR137" s="198"/>
      <c r="DS137" s="198"/>
      <c r="DT137" s="198"/>
    </row>
    <row r="138" spans="1:124">
      <c r="A138" s="160"/>
      <c r="B138" s="160"/>
      <c r="C138" s="230"/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BK138" s="198"/>
      <c r="BL138" s="198"/>
      <c r="BM138" s="198"/>
      <c r="BN138" s="198"/>
      <c r="BO138" s="198"/>
      <c r="BP138" s="198"/>
      <c r="BQ138" s="198"/>
      <c r="BR138" s="198"/>
      <c r="BS138" s="198"/>
      <c r="BT138" s="198"/>
      <c r="BU138" s="198"/>
      <c r="BV138" s="198"/>
      <c r="BW138" s="198"/>
      <c r="BX138" s="198"/>
      <c r="BY138" s="198"/>
      <c r="BZ138" s="198"/>
      <c r="CA138" s="198"/>
      <c r="CB138" s="198"/>
      <c r="CC138" s="198"/>
      <c r="CD138" s="198"/>
      <c r="CE138" s="198"/>
      <c r="CF138" s="198"/>
      <c r="CG138" s="198"/>
      <c r="CH138" s="198"/>
      <c r="CI138" s="198"/>
      <c r="CJ138" s="198"/>
      <c r="CK138" s="198"/>
      <c r="CL138" s="198"/>
      <c r="CM138" s="198"/>
      <c r="CN138" s="198"/>
      <c r="CO138" s="198"/>
      <c r="CP138" s="198"/>
      <c r="CQ138" s="198"/>
      <c r="CR138" s="198"/>
      <c r="CS138" s="198"/>
      <c r="CT138" s="198"/>
      <c r="CU138" s="198"/>
      <c r="CV138" s="198"/>
      <c r="CW138" s="198"/>
      <c r="CX138" s="198"/>
      <c r="CY138" s="198"/>
      <c r="CZ138" s="198"/>
      <c r="DA138" s="198"/>
      <c r="DB138" s="198"/>
      <c r="DC138" s="198"/>
      <c r="DD138" s="198"/>
      <c r="DE138" s="198"/>
      <c r="DF138" s="198"/>
      <c r="DG138" s="198"/>
      <c r="DH138" s="198"/>
      <c r="DI138" s="198"/>
      <c r="DJ138" s="198"/>
      <c r="DK138" s="198"/>
      <c r="DL138" s="198"/>
      <c r="DM138" s="198"/>
      <c r="DN138" s="198"/>
      <c r="DO138" s="198"/>
      <c r="DP138" s="198"/>
      <c r="DQ138" s="198"/>
      <c r="DR138" s="198"/>
      <c r="DS138" s="198"/>
      <c r="DT138" s="198"/>
    </row>
    <row r="139" spans="1:124">
      <c r="A139" s="160"/>
      <c r="B139" s="160"/>
      <c r="C139" s="230"/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BK139" s="198"/>
      <c r="BL139" s="198"/>
      <c r="BM139" s="198"/>
      <c r="BN139" s="198"/>
      <c r="BO139" s="198"/>
      <c r="BP139" s="198"/>
      <c r="BQ139" s="198"/>
      <c r="BR139" s="198"/>
      <c r="BS139" s="198"/>
      <c r="BT139" s="198"/>
      <c r="BU139" s="198"/>
      <c r="BV139" s="198"/>
      <c r="BW139" s="198"/>
      <c r="BX139" s="198"/>
      <c r="BY139" s="198"/>
      <c r="BZ139" s="198"/>
      <c r="CA139" s="198"/>
      <c r="CB139" s="198"/>
      <c r="CC139" s="198"/>
      <c r="CD139" s="198"/>
      <c r="CE139" s="198"/>
      <c r="CF139" s="198"/>
      <c r="CG139" s="198"/>
      <c r="CH139" s="198"/>
      <c r="CI139" s="198"/>
      <c r="CJ139" s="198"/>
      <c r="CK139" s="198"/>
      <c r="CL139" s="198"/>
      <c r="CM139" s="198"/>
      <c r="CN139" s="198"/>
      <c r="CO139" s="198"/>
      <c r="CP139" s="198"/>
      <c r="CQ139" s="198"/>
      <c r="CR139" s="198"/>
      <c r="CS139" s="198"/>
      <c r="CT139" s="198"/>
      <c r="CU139" s="198"/>
      <c r="CV139" s="198"/>
      <c r="CW139" s="198"/>
      <c r="CX139" s="198"/>
      <c r="CY139" s="198"/>
      <c r="CZ139" s="198"/>
      <c r="DA139" s="198"/>
      <c r="DB139" s="198"/>
      <c r="DC139" s="198"/>
      <c r="DD139" s="198"/>
      <c r="DE139" s="198"/>
      <c r="DF139" s="198"/>
      <c r="DG139" s="198"/>
      <c r="DH139" s="198"/>
      <c r="DI139" s="198"/>
      <c r="DJ139" s="198"/>
      <c r="DK139" s="198"/>
      <c r="DL139" s="198"/>
      <c r="DM139" s="198"/>
      <c r="DN139" s="198"/>
      <c r="DO139" s="198"/>
      <c r="DP139" s="198"/>
      <c r="DQ139" s="198"/>
      <c r="DR139" s="198"/>
      <c r="DS139" s="198"/>
      <c r="DT139" s="198"/>
    </row>
    <row r="140" spans="1:124">
      <c r="A140" s="160"/>
      <c r="B140" s="160"/>
      <c r="C140" s="23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BK140" s="198"/>
      <c r="BL140" s="198"/>
      <c r="BM140" s="198"/>
      <c r="BN140" s="198"/>
      <c r="BO140" s="198"/>
      <c r="BP140" s="198"/>
      <c r="BQ140" s="198"/>
      <c r="BR140" s="198"/>
      <c r="BS140" s="198"/>
      <c r="BT140" s="198"/>
      <c r="BU140" s="198"/>
      <c r="BV140" s="198"/>
      <c r="BW140" s="198"/>
      <c r="BX140" s="198"/>
      <c r="BY140" s="198"/>
      <c r="BZ140" s="198"/>
      <c r="CA140" s="198"/>
      <c r="CB140" s="198"/>
      <c r="CC140" s="198"/>
      <c r="CD140" s="198"/>
      <c r="CE140" s="198"/>
      <c r="CF140" s="198"/>
      <c r="CG140" s="198"/>
      <c r="CH140" s="198"/>
      <c r="CI140" s="198"/>
      <c r="CJ140" s="198"/>
      <c r="CK140" s="198"/>
      <c r="CL140" s="198"/>
      <c r="CM140" s="198"/>
      <c r="CN140" s="198"/>
      <c r="CO140" s="198"/>
      <c r="CP140" s="198"/>
      <c r="CQ140" s="198"/>
      <c r="CR140" s="198"/>
      <c r="CS140" s="198"/>
      <c r="CT140" s="198"/>
      <c r="CU140" s="198"/>
      <c r="CV140" s="198"/>
      <c r="CW140" s="198"/>
      <c r="CX140" s="198"/>
      <c r="CY140" s="198"/>
      <c r="CZ140" s="198"/>
      <c r="DA140" s="198"/>
      <c r="DB140" s="198"/>
      <c r="DC140" s="198"/>
      <c r="DD140" s="198"/>
      <c r="DE140" s="198"/>
      <c r="DF140" s="198"/>
      <c r="DG140" s="198"/>
      <c r="DH140" s="198"/>
      <c r="DI140" s="198"/>
      <c r="DJ140" s="198"/>
      <c r="DK140" s="198"/>
      <c r="DL140" s="198"/>
      <c r="DM140" s="198"/>
      <c r="DN140" s="198"/>
      <c r="DO140" s="198"/>
      <c r="DP140" s="198"/>
      <c r="DQ140" s="198"/>
      <c r="DR140" s="198"/>
      <c r="DS140" s="198"/>
      <c r="DT140" s="198"/>
    </row>
    <row r="141" spans="1:124">
      <c r="A141" s="160"/>
      <c r="B141" s="160"/>
      <c r="C141" s="230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BK141" s="198"/>
      <c r="BL141" s="198"/>
      <c r="BM141" s="198"/>
      <c r="BN141" s="198"/>
      <c r="BO141" s="198"/>
      <c r="BP141" s="198"/>
      <c r="BQ141" s="198"/>
      <c r="BR141" s="198"/>
      <c r="BS141" s="198"/>
      <c r="BT141" s="198"/>
      <c r="BU141" s="198"/>
      <c r="BV141" s="198"/>
      <c r="BW141" s="198"/>
      <c r="BX141" s="198"/>
      <c r="BY141" s="198"/>
      <c r="BZ141" s="198"/>
      <c r="CA141" s="198"/>
      <c r="CB141" s="198"/>
      <c r="CC141" s="198"/>
      <c r="CD141" s="198"/>
      <c r="CE141" s="198"/>
      <c r="CF141" s="198"/>
      <c r="CG141" s="198"/>
      <c r="CH141" s="198"/>
      <c r="CI141" s="198"/>
      <c r="CJ141" s="198"/>
      <c r="CK141" s="198"/>
      <c r="CL141" s="198"/>
      <c r="CM141" s="198"/>
      <c r="CN141" s="198"/>
      <c r="CO141" s="198"/>
      <c r="CP141" s="198"/>
      <c r="CQ141" s="198"/>
      <c r="CR141" s="198"/>
      <c r="CS141" s="198"/>
      <c r="CT141" s="198"/>
      <c r="CU141" s="198"/>
      <c r="CV141" s="198"/>
      <c r="CW141" s="198"/>
      <c r="CX141" s="198"/>
      <c r="CY141" s="198"/>
      <c r="CZ141" s="198"/>
      <c r="DA141" s="198"/>
      <c r="DB141" s="198"/>
      <c r="DC141" s="198"/>
      <c r="DD141" s="198"/>
      <c r="DE141" s="198"/>
      <c r="DF141" s="198"/>
      <c r="DG141" s="198"/>
      <c r="DH141" s="198"/>
      <c r="DI141" s="198"/>
      <c r="DJ141" s="198"/>
      <c r="DK141" s="198"/>
      <c r="DL141" s="198"/>
      <c r="DM141" s="198"/>
      <c r="DN141" s="198"/>
      <c r="DO141" s="198"/>
      <c r="DP141" s="198"/>
      <c r="DQ141" s="198"/>
      <c r="DR141" s="198"/>
      <c r="DS141" s="198"/>
      <c r="DT141" s="198"/>
    </row>
    <row r="142" spans="1:124">
      <c r="A142" s="160"/>
      <c r="B142" s="160"/>
      <c r="C142" s="230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BK142" s="198"/>
      <c r="BL142" s="198"/>
      <c r="BM142" s="198"/>
      <c r="BN142" s="198"/>
      <c r="BO142" s="198"/>
      <c r="BP142" s="198"/>
      <c r="BQ142" s="198"/>
      <c r="BR142" s="198"/>
      <c r="BS142" s="198"/>
      <c r="BT142" s="198"/>
      <c r="BU142" s="198"/>
      <c r="BV142" s="198"/>
      <c r="BW142" s="198"/>
      <c r="BX142" s="198"/>
      <c r="BY142" s="198"/>
      <c r="BZ142" s="198"/>
      <c r="CA142" s="198"/>
      <c r="CB142" s="198"/>
      <c r="CC142" s="198"/>
      <c r="CD142" s="198"/>
      <c r="CE142" s="198"/>
      <c r="CF142" s="198"/>
      <c r="CG142" s="198"/>
      <c r="CH142" s="198"/>
      <c r="CI142" s="198"/>
      <c r="CJ142" s="198"/>
      <c r="CK142" s="198"/>
      <c r="CL142" s="198"/>
      <c r="CM142" s="198"/>
      <c r="CN142" s="198"/>
      <c r="CO142" s="198"/>
      <c r="CP142" s="198"/>
      <c r="CQ142" s="198"/>
      <c r="CR142" s="198"/>
      <c r="CS142" s="198"/>
      <c r="CT142" s="198"/>
      <c r="CU142" s="198"/>
      <c r="CV142" s="198"/>
      <c r="CW142" s="198"/>
      <c r="CX142" s="198"/>
      <c r="CY142" s="198"/>
      <c r="CZ142" s="198"/>
      <c r="DA142" s="198"/>
      <c r="DB142" s="198"/>
      <c r="DC142" s="198"/>
      <c r="DD142" s="198"/>
      <c r="DE142" s="198"/>
      <c r="DF142" s="198"/>
      <c r="DG142" s="198"/>
      <c r="DH142" s="198"/>
      <c r="DI142" s="198"/>
      <c r="DJ142" s="198"/>
      <c r="DK142" s="198"/>
      <c r="DL142" s="198"/>
      <c r="DM142" s="198"/>
      <c r="DN142" s="198"/>
      <c r="DO142" s="198"/>
      <c r="DP142" s="198"/>
      <c r="DQ142" s="198"/>
      <c r="DR142" s="198"/>
      <c r="DS142" s="198"/>
      <c r="DT142" s="198"/>
    </row>
    <row r="143" spans="1:124">
      <c r="A143" s="160"/>
      <c r="B143" s="160"/>
      <c r="C143" s="23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BK143" s="198"/>
      <c r="BL143" s="198"/>
      <c r="BM143" s="198"/>
      <c r="BN143" s="198"/>
      <c r="BO143" s="198"/>
      <c r="BP143" s="198"/>
      <c r="BQ143" s="198"/>
      <c r="BR143" s="198"/>
      <c r="BS143" s="198"/>
      <c r="BT143" s="198"/>
      <c r="BU143" s="198"/>
      <c r="BV143" s="198"/>
      <c r="BW143" s="198"/>
      <c r="BX143" s="198"/>
      <c r="BY143" s="198"/>
      <c r="BZ143" s="198"/>
      <c r="CA143" s="198"/>
      <c r="CB143" s="198"/>
      <c r="CC143" s="198"/>
      <c r="CD143" s="198"/>
      <c r="CE143" s="198"/>
      <c r="CF143" s="198"/>
      <c r="CG143" s="198"/>
      <c r="CH143" s="198"/>
      <c r="CI143" s="198"/>
      <c r="CJ143" s="198"/>
      <c r="CK143" s="198"/>
      <c r="CL143" s="198"/>
      <c r="CM143" s="198"/>
      <c r="CN143" s="198"/>
      <c r="CO143" s="198"/>
      <c r="CP143" s="198"/>
      <c r="CQ143" s="198"/>
      <c r="CR143" s="198"/>
      <c r="CS143" s="198"/>
      <c r="CT143" s="198"/>
      <c r="CU143" s="198"/>
      <c r="CV143" s="198"/>
      <c r="CW143" s="198"/>
      <c r="CX143" s="198"/>
      <c r="CY143" s="198"/>
      <c r="CZ143" s="198"/>
      <c r="DA143" s="198"/>
      <c r="DB143" s="198"/>
      <c r="DC143" s="198"/>
      <c r="DD143" s="198"/>
      <c r="DE143" s="198"/>
      <c r="DF143" s="198"/>
      <c r="DG143" s="198"/>
      <c r="DH143" s="198"/>
      <c r="DI143" s="198"/>
      <c r="DJ143" s="198"/>
      <c r="DK143" s="198"/>
      <c r="DL143" s="198"/>
      <c r="DM143" s="198"/>
      <c r="DN143" s="198"/>
      <c r="DO143" s="198"/>
      <c r="DP143" s="198"/>
      <c r="DQ143" s="198"/>
      <c r="DR143" s="198"/>
      <c r="DS143" s="198"/>
      <c r="DT143" s="198"/>
    </row>
    <row r="144" spans="1:124">
      <c r="A144" s="160"/>
      <c r="B144" s="160"/>
      <c r="C144" s="230"/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  <c r="W144" s="160"/>
      <c r="BK144" s="198"/>
      <c r="BL144" s="198"/>
      <c r="BM144" s="198"/>
      <c r="BN144" s="198"/>
      <c r="BO144" s="198"/>
      <c r="BP144" s="198"/>
      <c r="BQ144" s="198"/>
      <c r="BR144" s="198"/>
      <c r="BS144" s="198"/>
      <c r="BT144" s="198"/>
      <c r="BU144" s="198"/>
      <c r="BV144" s="198"/>
      <c r="BW144" s="198"/>
      <c r="BX144" s="198"/>
      <c r="BY144" s="198"/>
      <c r="BZ144" s="198"/>
      <c r="CA144" s="198"/>
      <c r="CB144" s="198"/>
      <c r="CC144" s="198"/>
      <c r="CD144" s="198"/>
      <c r="CE144" s="198"/>
      <c r="CF144" s="198"/>
      <c r="CG144" s="198"/>
      <c r="CH144" s="198"/>
      <c r="CI144" s="198"/>
      <c r="CJ144" s="198"/>
      <c r="CK144" s="198"/>
      <c r="CL144" s="198"/>
      <c r="CM144" s="198"/>
      <c r="CN144" s="198"/>
      <c r="CO144" s="198"/>
      <c r="CP144" s="198"/>
      <c r="CQ144" s="198"/>
      <c r="CR144" s="198"/>
      <c r="CS144" s="198"/>
      <c r="CT144" s="198"/>
      <c r="CU144" s="198"/>
      <c r="CV144" s="198"/>
      <c r="CW144" s="198"/>
      <c r="CX144" s="198"/>
      <c r="CY144" s="198"/>
      <c r="CZ144" s="198"/>
      <c r="DA144" s="198"/>
      <c r="DB144" s="198"/>
      <c r="DC144" s="198"/>
      <c r="DD144" s="198"/>
      <c r="DE144" s="198"/>
      <c r="DF144" s="198"/>
      <c r="DG144" s="198"/>
      <c r="DH144" s="198"/>
      <c r="DI144" s="198"/>
      <c r="DJ144" s="198"/>
      <c r="DK144" s="198"/>
      <c r="DL144" s="198"/>
      <c r="DM144" s="198"/>
      <c r="DN144" s="198"/>
      <c r="DO144" s="198"/>
      <c r="DP144" s="198"/>
      <c r="DQ144" s="198"/>
      <c r="DR144" s="198"/>
      <c r="DS144" s="198"/>
      <c r="DT144" s="198"/>
    </row>
    <row r="145" spans="1:124">
      <c r="A145" s="160"/>
      <c r="B145" s="160"/>
      <c r="C145" s="230"/>
      <c r="D145" s="160"/>
      <c r="E145" s="160"/>
      <c r="F145" s="160"/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BK145" s="198"/>
      <c r="BL145" s="198"/>
      <c r="BM145" s="198"/>
      <c r="BN145" s="198"/>
      <c r="BO145" s="198"/>
      <c r="BP145" s="198"/>
      <c r="BQ145" s="198"/>
      <c r="BR145" s="198"/>
      <c r="BS145" s="198"/>
      <c r="BT145" s="198"/>
      <c r="BU145" s="198"/>
      <c r="BV145" s="198"/>
      <c r="BW145" s="198"/>
      <c r="BX145" s="198"/>
      <c r="BY145" s="198"/>
      <c r="BZ145" s="198"/>
      <c r="CA145" s="198"/>
      <c r="CB145" s="198"/>
      <c r="CC145" s="198"/>
      <c r="CD145" s="198"/>
      <c r="CE145" s="198"/>
      <c r="CF145" s="198"/>
      <c r="CG145" s="198"/>
      <c r="CH145" s="198"/>
      <c r="CI145" s="198"/>
      <c r="CJ145" s="198"/>
      <c r="CK145" s="198"/>
      <c r="CL145" s="198"/>
      <c r="CM145" s="198"/>
      <c r="CN145" s="198"/>
      <c r="CO145" s="198"/>
      <c r="CP145" s="198"/>
      <c r="CQ145" s="198"/>
      <c r="CR145" s="198"/>
      <c r="CS145" s="198"/>
      <c r="CT145" s="198"/>
      <c r="CU145" s="198"/>
      <c r="CV145" s="198"/>
      <c r="CW145" s="198"/>
      <c r="CX145" s="198"/>
      <c r="CY145" s="198"/>
      <c r="CZ145" s="198"/>
      <c r="DA145" s="198"/>
      <c r="DB145" s="198"/>
      <c r="DC145" s="198"/>
      <c r="DD145" s="198"/>
      <c r="DE145" s="198"/>
      <c r="DF145" s="198"/>
      <c r="DG145" s="198"/>
      <c r="DH145" s="198"/>
      <c r="DI145" s="198"/>
      <c r="DJ145" s="198"/>
      <c r="DK145" s="198"/>
      <c r="DL145" s="198"/>
      <c r="DM145" s="198"/>
      <c r="DN145" s="198"/>
      <c r="DO145" s="198"/>
      <c r="DP145" s="198"/>
      <c r="DQ145" s="198"/>
      <c r="DR145" s="198"/>
      <c r="DS145" s="198"/>
      <c r="DT145" s="198"/>
    </row>
    <row r="146" spans="1:124">
      <c r="A146" s="160"/>
      <c r="B146" s="160"/>
      <c r="C146" s="230"/>
      <c r="D146" s="160"/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BK146" s="198"/>
      <c r="BL146" s="198"/>
      <c r="BM146" s="198"/>
      <c r="BN146" s="198"/>
      <c r="BO146" s="198"/>
      <c r="BP146" s="198"/>
      <c r="BQ146" s="198"/>
      <c r="BR146" s="198"/>
      <c r="BS146" s="198"/>
      <c r="BT146" s="198"/>
      <c r="BU146" s="198"/>
      <c r="BV146" s="198"/>
      <c r="BW146" s="198"/>
      <c r="BX146" s="198"/>
      <c r="BY146" s="198"/>
      <c r="BZ146" s="198"/>
      <c r="CA146" s="198"/>
      <c r="CB146" s="198"/>
      <c r="CC146" s="198"/>
      <c r="CD146" s="198"/>
      <c r="CE146" s="198"/>
      <c r="CF146" s="198"/>
      <c r="CG146" s="198"/>
      <c r="CH146" s="198"/>
      <c r="CI146" s="198"/>
      <c r="CJ146" s="198"/>
      <c r="CK146" s="198"/>
      <c r="CL146" s="198"/>
      <c r="CM146" s="198"/>
      <c r="CN146" s="198"/>
      <c r="CO146" s="198"/>
      <c r="CP146" s="198"/>
      <c r="CQ146" s="198"/>
      <c r="CR146" s="198"/>
      <c r="CS146" s="198"/>
      <c r="CT146" s="198"/>
      <c r="CU146" s="198"/>
      <c r="CV146" s="198"/>
      <c r="CW146" s="198"/>
      <c r="CX146" s="198"/>
      <c r="CY146" s="198"/>
      <c r="CZ146" s="198"/>
      <c r="DA146" s="198"/>
      <c r="DB146" s="198"/>
      <c r="DC146" s="198"/>
      <c r="DD146" s="198"/>
      <c r="DE146" s="198"/>
      <c r="DF146" s="198"/>
      <c r="DG146" s="198"/>
      <c r="DH146" s="198"/>
      <c r="DI146" s="198"/>
      <c r="DJ146" s="198"/>
      <c r="DK146" s="198"/>
      <c r="DL146" s="198"/>
      <c r="DM146" s="198"/>
      <c r="DN146" s="198"/>
      <c r="DO146" s="198"/>
      <c r="DP146" s="198"/>
      <c r="DQ146" s="198"/>
      <c r="DR146" s="198"/>
      <c r="DS146" s="198"/>
      <c r="DT146" s="198"/>
    </row>
    <row r="147" spans="1:124">
      <c r="A147" s="160"/>
      <c r="B147" s="160"/>
      <c r="C147" s="230"/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BK147" s="198"/>
      <c r="BL147" s="198"/>
      <c r="BM147" s="198"/>
      <c r="BN147" s="198"/>
      <c r="BO147" s="198"/>
      <c r="BP147" s="198"/>
      <c r="BQ147" s="198"/>
      <c r="BR147" s="198"/>
      <c r="BS147" s="198"/>
      <c r="BT147" s="198"/>
      <c r="BU147" s="198"/>
      <c r="BV147" s="198"/>
      <c r="BW147" s="198"/>
      <c r="BX147" s="198"/>
      <c r="BY147" s="198"/>
      <c r="BZ147" s="198"/>
      <c r="CA147" s="198"/>
      <c r="CB147" s="198"/>
      <c r="CC147" s="198"/>
      <c r="CD147" s="198"/>
      <c r="CE147" s="198"/>
      <c r="CF147" s="198"/>
      <c r="CG147" s="198"/>
      <c r="CH147" s="198"/>
      <c r="CI147" s="198"/>
      <c r="CJ147" s="198"/>
      <c r="CK147" s="198"/>
      <c r="CL147" s="198"/>
      <c r="CM147" s="198"/>
      <c r="CN147" s="198"/>
      <c r="CO147" s="198"/>
      <c r="CP147" s="198"/>
      <c r="CQ147" s="198"/>
      <c r="CR147" s="198"/>
      <c r="CS147" s="198"/>
      <c r="CT147" s="198"/>
      <c r="CU147" s="198"/>
      <c r="CV147" s="198"/>
      <c r="CW147" s="198"/>
      <c r="CX147" s="198"/>
      <c r="CY147" s="198"/>
      <c r="CZ147" s="198"/>
      <c r="DA147" s="198"/>
      <c r="DB147" s="198"/>
      <c r="DC147" s="198"/>
      <c r="DD147" s="198"/>
      <c r="DE147" s="198"/>
      <c r="DF147" s="198"/>
      <c r="DG147" s="198"/>
      <c r="DH147" s="198"/>
      <c r="DI147" s="198"/>
      <c r="DJ147" s="198"/>
      <c r="DK147" s="198"/>
      <c r="DL147" s="198"/>
      <c r="DM147" s="198"/>
      <c r="DN147" s="198"/>
      <c r="DO147" s="198"/>
      <c r="DP147" s="198"/>
      <c r="DQ147" s="198"/>
      <c r="DR147" s="198"/>
      <c r="DS147" s="198"/>
      <c r="DT147" s="198"/>
    </row>
    <row r="148" spans="1:124">
      <c r="A148" s="160"/>
      <c r="B148" s="160"/>
      <c r="C148" s="230"/>
      <c r="D148" s="160"/>
      <c r="E148" s="160"/>
      <c r="F148" s="160"/>
      <c r="G148" s="160"/>
      <c r="H148" s="160"/>
      <c r="I148" s="160"/>
      <c r="J148" s="160"/>
      <c r="K148" s="160"/>
      <c r="L148" s="160"/>
      <c r="M148" s="160"/>
      <c r="N148" s="160"/>
      <c r="O148" s="160"/>
      <c r="P148" s="160"/>
      <c r="Q148" s="160"/>
      <c r="R148" s="160"/>
      <c r="S148" s="160"/>
      <c r="T148" s="160"/>
      <c r="U148" s="160"/>
      <c r="V148" s="160"/>
      <c r="W148" s="160"/>
      <c r="BK148" s="198"/>
      <c r="BL148" s="198"/>
      <c r="BM148" s="198"/>
      <c r="BN148" s="198"/>
      <c r="BO148" s="198"/>
      <c r="BP148" s="198"/>
      <c r="BQ148" s="198"/>
      <c r="BR148" s="198"/>
      <c r="BS148" s="198"/>
      <c r="BT148" s="198"/>
      <c r="BU148" s="198"/>
      <c r="BV148" s="198"/>
      <c r="BW148" s="198"/>
      <c r="BX148" s="198"/>
      <c r="BY148" s="198"/>
      <c r="BZ148" s="198"/>
      <c r="CA148" s="198"/>
      <c r="CB148" s="198"/>
      <c r="CC148" s="198"/>
      <c r="CD148" s="198"/>
      <c r="CE148" s="198"/>
      <c r="CF148" s="198"/>
      <c r="CG148" s="198"/>
      <c r="CH148" s="198"/>
      <c r="CI148" s="198"/>
      <c r="CJ148" s="198"/>
      <c r="CK148" s="198"/>
      <c r="CL148" s="198"/>
      <c r="CM148" s="198"/>
      <c r="CN148" s="198"/>
      <c r="CO148" s="198"/>
      <c r="CP148" s="198"/>
      <c r="CQ148" s="198"/>
      <c r="CR148" s="198"/>
      <c r="CS148" s="198"/>
      <c r="CT148" s="198"/>
      <c r="CU148" s="198"/>
      <c r="CV148" s="198"/>
      <c r="CW148" s="198"/>
      <c r="CX148" s="198"/>
      <c r="CY148" s="198"/>
      <c r="CZ148" s="198"/>
      <c r="DA148" s="198"/>
      <c r="DB148" s="198"/>
      <c r="DC148" s="198"/>
      <c r="DD148" s="198"/>
      <c r="DE148" s="198"/>
      <c r="DF148" s="198"/>
      <c r="DG148" s="198"/>
      <c r="DH148" s="198"/>
      <c r="DI148" s="198"/>
      <c r="DJ148" s="198"/>
      <c r="DK148" s="198"/>
      <c r="DL148" s="198"/>
      <c r="DM148" s="198"/>
      <c r="DN148" s="198"/>
      <c r="DO148" s="198"/>
      <c r="DP148" s="198"/>
      <c r="DQ148" s="198"/>
      <c r="DR148" s="198"/>
      <c r="DS148" s="198"/>
      <c r="DT148" s="198"/>
    </row>
    <row r="149" spans="1:124">
      <c r="A149" s="160"/>
      <c r="B149" s="160"/>
      <c r="C149" s="230"/>
      <c r="D149" s="160"/>
      <c r="E149" s="160"/>
      <c r="F149" s="160"/>
      <c r="G149" s="160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BK149" s="198"/>
      <c r="BL149" s="198"/>
      <c r="BM149" s="198"/>
      <c r="BN149" s="198"/>
      <c r="BO149" s="198"/>
      <c r="BP149" s="198"/>
      <c r="BQ149" s="198"/>
      <c r="BR149" s="198"/>
      <c r="BS149" s="198"/>
      <c r="BT149" s="198"/>
      <c r="BU149" s="198"/>
      <c r="BV149" s="198"/>
      <c r="BW149" s="198"/>
      <c r="BX149" s="198"/>
      <c r="BY149" s="198"/>
      <c r="BZ149" s="198"/>
      <c r="CA149" s="198"/>
      <c r="CB149" s="198"/>
      <c r="CC149" s="198"/>
      <c r="CD149" s="198"/>
      <c r="CE149" s="198"/>
      <c r="CF149" s="198"/>
      <c r="CG149" s="198"/>
      <c r="CH149" s="198"/>
      <c r="CI149" s="198"/>
      <c r="CJ149" s="198"/>
      <c r="CK149" s="198"/>
      <c r="CL149" s="198"/>
      <c r="CM149" s="198"/>
      <c r="CN149" s="198"/>
      <c r="CO149" s="198"/>
      <c r="CP149" s="198"/>
      <c r="CQ149" s="198"/>
      <c r="CR149" s="198"/>
      <c r="CS149" s="198"/>
      <c r="CT149" s="198"/>
      <c r="CU149" s="198"/>
      <c r="CV149" s="198"/>
      <c r="CW149" s="198"/>
      <c r="CX149" s="198"/>
      <c r="CY149" s="198"/>
      <c r="CZ149" s="198"/>
      <c r="DA149" s="198"/>
      <c r="DB149" s="198"/>
      <c r="DC149" s="198"/>
      <c r="DD149" s="198"/>
      <c r="DE149" s="198"/>
      <c r="DF149" s="198"/>
      <c r="DG149" s="198"/>
      <c r="DH149" s="198"/>
      <c r="DI149" s="198"/>
      <c r="DJ149" s="198"/>
      <c r="DK149" s="198"/>
      <c r="DL149" s="198"/>
      <c r="DM149" s="198"/>
      <c r="DN149" s="198"/>
      <c r="DO149" s="198"/>
      <c r="DP149" s="198"/>
      <c r="DQ149" s="198"/>
      <c r="DR149" s="198"/>
      <c r="DS149" s="198"/>
      <c r="DT149" s="198"/>
    </row>
    <row r="150" spans="1:124">
      <c r="A150" s="160"/>
      <c r="B150" s="160"/>
      <c r="C150" s="230"/>
      <c r="D150" s="160"/>
      <c r="E150" s="160"/>
      <c r="F150" s="160"/>
      <c r="G150" s="160"/>
      <c r="H150" s="160"/>
      <c r="I150" s="160"/>
      <c r="J150" s="160"/>
      <c r="K150" s="160"/>
      <c r="L150" s="160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BK150" s="198"/>
      <c r="BL150" s="198"/>
      <c r="BM150" s="198"/>
      <c r="BN150" s="198"/>
      <c r="BO150" s="198"/>
      <c r="BP150" s="198"/>
      <c r="BQ150" s="198"/>
      <c r="BR150" s="198"/>
      <c r="BS150" s="198"/>
      <c r="BT150" s="198"/>
      <c r="BU150" s="198"/>
      <c r="BV150" s="198"/>
      <c r="BW150" s="198"/>
      <c r="BX150" s="198"/>
      <c r="BY150" s="198"/>
      <c r="BZ150" s="198"/>
      <c r="CA150" s="198"/>
      <c r="CB150" s="198"/>
      <c r="CC150" s="198"/>
      <c r="CD150" s="198"/>
      <c r="CE150" s="198"/>
      <c r="CF150" s="198"/>
      <c r="CG150" s="198"/>
      <c r="CH150" s="198"/>
      <c r="CI150" s="198"/>
      <c r="CJ150" s="198"/>
      <c r="CK150" s="198"/>
      <c r="CL150" s="198"/>
      <c r="CM150" s="198"/>
      <c r="CN150" s="198"/>
      <c r="CO150" s="198"/>
      <c r="CP150" s="198"/>
      <c r="CQ150" s="198"/>
      <c r="CR150" s="198"/>
      <c r="CS150" s="198"/>
      <c r="CT150" s="198"/>
      <c r="CU150" s="198"/>
      <c r="CV150" s="198"/>
      <c r="CW150" s="198"/>
      <c r="CX150" s="198"/>
      <c r="CY150" s="198"/>
      <c r="CZ150" s="198"/>
      <c r="DA150" s="198"/>
      <c r="DB150" s="198"/>
      <c r="DC150" s="198"/>
      <c r="DD150" s="198"/>
      <c r="DE150" s="198"/>
      <c r="DF150" s="198"/>
      <c r="DG150" s="198"/>
      <c r="DH150" s="198"/>
      <c r="DI150" s="198"/>
      <c r="DJ150" s="198"/>
      <c r="DK150" s="198"/>
      <c r="DL150" s="198"/>
      <c r="DM150" s="198"/>
      <c r="DN150" s="198"/>
      <c r="DO150" s="198"/>
      <c r="DP150" s="198"/>
      <c r="DQ150" s="198"/>
      <c r="DR150" s="198"/>
      <c r="DS150" s="198"/>
      <c r="DT150" s="198"/>
    </row>
    <row r="151" spans="1:124">
      <c r="A151" s="160"/>
      <c r="B151" s="160"/>
      <c r="C151" s="230"/>
      <c r="D151" s="160"/>
      <c r="E151" s="160"/>
      <c r="F151" s="160"/>
      <c r="G151" s="160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BK151" s="198"/>
      <c r="BL151" s="198"/>
      <c r="BM151" s="198"/>
      <c r="BN151" s="198"/>
      <c r="BO151" s="198"/>
      <c r="BP151" s="198"/>
      <c r="BQ151" s="198"/>
      <c r="BR151" s="198"/>
      <c r="BS151" s="198"/>
      <c r="BT151" s="198"/>
      <c r="BU151" s="198"/>
      <c r="BV151" s="198"/>
      <c r="BW151" s="198"/>
      <c r="BX151" s="198"/>
      <c r="BY151" s="198"/>
      <c r="BZ151" s="198"/>
      <c r="CA151" s="198"/>
      <c r="CB151" s="198"/>
      <c r="CC151" s="198"/>
      <c r="CD151" s="198"/>
      <c r="CE151" s="198"/>
      <c r="CF151" s="198"/>
      <c r="CG151" s="198"/>
      <c r="CH151" s="198"/>
      <c r="CI151" s="198"/>
      <c r="CJ151" s="198"/>
      <c r="CK151" s="198"/>
      <c r="CL151" s="198"/>
      <c r="CM151" s="198"/>
      <c r="CN151" s="198"/>
      <c r="CO151" s="198"/>
      <c r="CP151" s="198"/>
      <c r="CQ151" s="198"/>
      <c r="CR151" s="198"/>
      <c r="CS151" s="198"/>
      <c r="CT151" s="198"/>
      <c r="CU151" s="198"/>
      <c r="CV151" s="198"/>
      <c r="CW151" s="198"/>
      <c r="CX151" s="198"/>
      <c r="CY151" s="198"/>
      <c r="CZ151" s="198"/>
      <c r="DA151" s="198"/>
      <c r="DB151" s="198"/>
      <c r="DC151" s="198"/>
      <c r="DD151" s="198"/>
      <c r="DE151" s="198"/>
      <c r="DF151" s="198"/>
      <c r="DG151" s="198"/>
      <c r="DH151" s="198"/>
      <c r="DI151" s="198"/>
      <c r="DJ151" s="198"/>
      <c r="DK151" s="198"/>
      <c r="DL151" s="198"/>
      <c r="DM151" s="198"/>
      <c r="DN151" s="198"/>
      <c r="DO151" s="198"/>
      <c r="DP151" s="198"/>
      <c r="DQ151" s="198"/>
      <c r="DR151" s="198"/>
      <c r="DS151" s="198"/>
      <c r="DT151" s="198"/>
    </row>
    <row r="152" spans="1:124">
      <c r="A152" s="160"/>
      <c r="B152" s="160"/>
      <c r="C152" s="230"/>
      <c r="D152" s="160"/>
      <c r="E152" s="160"/>
      <c r="F152" s="160"/>
      <c r="G152" s="160"/>
      <c r="H152" s="160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BK152" s="198"/>
      <c r="BL152" s="198"/>
      <c r="BM152" s="198"/>
      <c r="BN152" s="198"/>
      <c r="BO152" s="198"/>
      <c r="BP152" s="198"/>
      <c r="BQ152" s="198"/>
      <c r="BR152" s="198"/>
      <c r="BS152" s="198"/>
      <c r="BT152" s="198"/>
      <c r="BU152" s="198"/>
      <c r="BV152" s="198"/>
      <c r="BW152" s="198"/>
      <c r="BX152" s="198"/>
      <c r="BY152" s="198"/>
      <c r="BZ152" s="198"/>
      <c r="CA152" s="198"/>
      <c r="CB152" s="198"/>
      <c r="CC152" s="198"/>
      <c r="CD152" s="198"/>
      <c r="CE152" s="198"/>
      <c r="CF152" s="198"/>
      <c r="CG152" s="198"/>
      <c r="CH152" s="198"/>
      <c r="CI152" s="198"/>
      <c r="CJ152" s="198"/>
      <c r="CK152" s="198"/>
      <c r="CL152" s="198"/>
      <c r="CM152" s="198"/>
      <c r="CN152" s="198"/>
      <c r="CO152" s="198"/>
      <c r="CP152" s="198"/>
      <c r="CQ152" s="198"/>
      <c r="CR152" s="198"/>
      <c r="CS152" s="198"/>
      <c r="CT152" s="198"/>
      <c r="CU152" s="198"/>
      <c r="CV152" s="198"/>
      <c r="CW152" s="198"/>
      <c r="CX152" s="198"/>
      <c r="CY152" s="198"/>
      <c r="CZ152" s="198"/>
      <c r="DA152" s="198"/>
      <c r="DB152" s="198"/>
      <c r="DC152" s="198"/>
      <c r="DD152" s="198"/>
      <c r="DE152" s="198"/>
      <c r="DF152" s="198"/>
      <c r="DG152" s="198"/>
      <c r="DH152" s="198"/>
      <c r="DI152" s="198"/>
      <c r="DJ152" s="198"/>
      <c r="DK152" s="198"/>
      <c r="DL152" s="198"/>
      <c r="DM152" s="198"/>
      <c r="DN152" s="198"/>
      <c r="DO152" s="198"/>
      <c r="DP152" s="198"/>
      <c r="DQ152" s="198"/>
      <c r="DR152" s="198"/>
      <c r="DS152" s="198"/>
      <c r="DT152" s="198"/>
    </row>
    <row r="153" spans="1:124">
      <c r="A153" s="160"/>
      <c r="B153" s="160"/>
      <c r="C153" s="230"/>
      <c r="D153" s="160"/>
      <c r="E153" s="160"/>
      <c r="F153" s="160"/>
      <c r="G153" s="160"/>
      <c r="H153" s="160"/>
      <c r="I153" s="160"/>
      <c r="J153" s="160"/>
      <c r="K153" s="160"/>
      <c r="L153" s="160"/>
      <c r="M153" s="160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BK153" s="198"/>
      <c r="BL153" s="198"/>
      <c r="BM153" s="198"/>
      <c r="BN153" s="198"/>
      <c r="BO153" s="198"/>
      <c r="BP153" s="198"/>
      <c r="BQ153" s="198"/>
      <c r="BR153" s="198"/>
      <c r="BS153" s="198"/>
      <c r="BT153" s="198"/>
      <c r="BU153" s="198"/>
      <c r="BV153" s="198"/>
      <c r="BW153" s="198"/>
      <c r="BX153" s="198"/>
      <c r="BY153" s="198"/>
      <c r="BZ153" s="198"/>
      <c r="CA153" s="198"/>
      <c r="CB153" s="198"/>
      <c r="CC153" s="198"/>
      <c r="CD153" s="198"/>
      <c r="CE153" s="198"/>
      <c r="CF153" s="198"/>
      <c r="CG153" s="198"/>
      <c r="CH153" s="198"/>
      <c r="CI153" s="198"/>
      <c r="CJ153" s="198"/>
      <c r="CK153" s="198"/>
      <c r="CL153" s="198"/>
      <c r="CM153" s="198"/>
      <c r="CN153" s="198"/>
      <c r="CO153" s="198"/>
      <c r="CP153" s="198"/>
      <c r="CQ153" s="198"/>
      <c r="CR153" s="198"/>
      <c r="CS153" s="198"/>
      <c r="CT153" s="198"/>
      <c r="CU153" s="198"/>
      <c r="CV153" s="198"/>
      <c r="CW153" s="198"/>
      <c r="CX153" s="198"/>
      <c r="CY153" s="198"/>
      <c r="CZ153" s="198"/>
      <c r="DA153" s="198"/>
      <c r="DB153" s="198"/>
      <c r="DC153" s="198"/>
      <c r="DD153" s="198"/>
      <c r="DE153" s="198"/>
      <c r="DF153" s="198"/>
      <c r="DG153" s="198"/>
      <c r="DH153" s="198"/>
      <c r="DI153" s="198"/>
      <c r="DJ153" s="198"/>
      <c r="DK153" s="198"/>
      <c r="DL153" s="198"/>
      <c r="DM153" s="198"/>
      <c r="DN153" s="198"/>
      <c r="DO153" s="198"/>
      <c r="DP153" s="198"/>
      <c r="DQ153" s="198"/>
      <c r="DR153" s="198"/>
      <c r="DS153" s="198"/>
      <c r="DT153" s="198"/>
    </row>
    <row r="154" spans="1:124">
      <c r="A154" s="160"/>
      <c r="B154" s="160"/>
      <c r="C154" s="230"/>
      <c r="D154" s="160"/>
      <c r="E154" s="160"/>
      <c r="F154" s="160"/>
      <c r="G154" s="160"/>
      <c r="H154" s="160"/>
      <c r="I154" s="160"/>
      <c r="J154" s="160"/>
      <c r="K154" s="160"/>
      <c r="L154" s="160"/>
      <c r="M154" s="160"/>
      <c r="N154" s="160"/>
      <c r="O154" s="160"/>
      <c r="P154" s="160"/>
      <c r="Q154" s="160"/>
      <c r="R154" s="160"/>
      <c r="S154" s="160"/>
      <c r="T154" s="160"/>
      <c r="U154" s="160"/>
      <c r="V154" s="160"/>
      <c r="W154" s="160"/>
      <c r="BK154" s="198"/>
      <c r="BL154" s="198"/>
      <c r="BM154" s="198"/>
      <c r="BN154" s="198"/>
      <c r="BO154" s="198"/>
      <c r="BP154" s="198"/>
      <c r="BQ154" s="198"/>
      <c r="BR154" s="198"/>
      <c r="BS154" s="198"/>
      <c r="BT154" s="198"/>
      <c r="BU154" s="198"/>
      <c r="BV154" s="198"/>
      <c r="BW154" s="198"/>
      <c r="BX154" s="198"/>
      <c r="BY154" s="198"/>
      <c r="BZ154" s="198"/>
      <c r="CA154" s="198"/>
      <c r="CB154" s="198"/>
      <c r="CC154" s="198"/>
      <c r="CD154" s="198"/>
      <c r="CE154" s="198"/>
      <c r="CF154" s="198"/>
      <c r="CG154" s="198"/>
      <c r="CH154" s="198"/>
      <c r="CI154" s="198"/>
      <c r="CJ154" s="198"/>
      <c r="CK154" s="198"/>
      <c r="CL154" s="198"/>
      <c r="CM154" s="198"/>
      <c r="CN154" s="198"/>
      <c r="CO154" s="198"/>
      <c r="CP154" s="198"/>
      <c r="CQ154" s="198"/>
      <c r="CR154" s="198"/>
      <c r="CS154" s="198"/>
      <c r="CT154" s="198"/>
      <c r="CU154" s="198"/>
      <c r="CV154" s="198"/>
      <c r="CW154" s="198"/>
      <c r="CX154" s="198"/>
      <c r="CY154" s="198"/>
      <c r="CZ154" s="198"/>
      <c r="DA154" s="198"/>
      <c r="DB154" s="198"/>
      <c r="DC154" s="198"/>
      <c r="DD154" s="198"/>
      <c r="DE154" s="198"/>
      <c r="DF154" s="198"/>
      <c r="DG154" s="198"/>
      <c r="DH154" s="198"/>
      <c r="DI154" s="198"/>
      <c r="DJ154" s="198"/>
      <c r="DK154" s="198"/>
      <c r="DL154" s="198"/>
      <c r="DM154" s="198"/>
      <c r="DN154" s="198"/>
      <c r="DO154" s="198"/>
      <c r="DP154" s="198"/>
      <c r="DQ154" s="198"/>
      <c r="DR154" s="198"/>
      <c r="DS154" s="198"/>
      <c r="DT154" s="198"/>
    </row>
    <row r="155" spans="1:124">
      <c r="A155" s="160"/>
      <c r="B155" s="160"/>
      <c r="C155" s="230"/>
      <c r="D155" s="160"/>
      <c r="E155" s="160"/>
      <c r="F155" s="160"/>
      <c r="G155" s="160"/>
      <c r="H155" s="160"/>
      <c r="I155" s="160"/>
      <c r="J155" s="160"/>
      <c r="K155" s="160"/>
      <c r="L155" s="160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BK155" s="198"/>
      <c r="BL155" s="198"/>
      <c r="BM155" s="198"/>
      <c r="BN155" s="198"/>
      <c r="BO155" s="198"/>
      <c r="BP155" s="198"/>
      <c r="BQ155" s="198"/>
      <c r="BR155" s="198"/>
      <c r="BS155" s="198"/>
      <c r="BT155" s="198"/>
      <c r="BU155" s="198"/>
      <c r="BV155" s="198"/>
      <c r="BW155" s="198"/>
      <c r="BX155" s="198"/>
      <c r="BY155" s="198"/>
      <c r="BZ155" s="198"/>
      <c r="CA155" s="198"/>
      <c r="CB155" s="198"/>
      <c r="CC155" s="198"/>
      <c r="CD155" s="198"/>
      <c r="CE155" s="198"/>
      <c r="CF155" s="198"/>
      <c r="CG155" s="198"/>
      <c r="CH155" s="198"/>
      <c r="CI155" s="198"/>
      <c r="CJ155" s="198"/>
      <c r="CK155" s="198"/>
      <c r="CL155" s="198"/>
      <c r="CM155" s="198"/>
      <c r="CN155" s="198"/>
      <c r="CO155" s="198"/>
      <c r="CP155" s="198"/>
      <c r="CQ155" s="198"/>
      <c r="CR155" s="198"/>
      <c r="CS155" s="198"/>
      <c r="CT155" s="198"/>
      <c r="CU155" s="198"/>
      <c r="CV155" s="198"/>
      <c r="CW155" s="198"/>
      <c r="CX155" s="198"/>
      <c r="CY155" s="198"/>
      <c r="CZ155" s="198"/>
      <c r="DA155" s="198"/>
      <c r="DB155" s="198"/>
      <c r="DC155" s="198"/>
      <c r="DD155" s="198"/>
      <c r="DE155" s="198"/>
      <c r="DF155" s="198"/>
      <c r="DG155" s="198"/>
      <c r="DH155" s="198"/>
      <c r="DI155" s="198"/>
      <c r="DJ155" s="198"/>
      <c r="DK155" s="198"/>
      <c r="DL155" s="198"/>
      <c r="DM155" s="198"/>
      <c r="DN155" s="198"/>
      <c r="DO155" s="198"/>
      <c r="DP155" s="198"/>
      <c r="DQ155" s="198"/>
      <c r="DR155" s="198"/>
      <c r="DS155" s="198"/>
      <c r="DT155" s="198"/>
    </row>
    <row r="156" spans="1:124">
      <c r="A156" s="160"/>
      <c r="B156" s="160"/>
      <c r="C156" s="230"/>
      <c r="D156" s="160"/>
      <c r="E156" s="160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0"/>
      <c r="R156" s="160"/>
      <c r="S156" s="160"/>
      <c r="T156" s="160"/>
      <c r="U156" s="160"/>
      <c r="V156" s="160"/>
      <c r="W156" s="160"/>
      <c r="BK156" s="198"/>
      <c r="BL156" s="198"/>
      <c r="BM156" s="198"/>
      <c r="BN156" s="198"/>
      <c r="BO156" s="198"/>
      <c r="BP156" s="198"/>
      <c r="BQ156" s="198"/>
      <c r="BR156" s="198"/>
      <c r="BS156" s="198"/>
      <c r="BT156" s="198"/>
      <c r="BU156" s="198"/>
      <c r="BV156" s="198"/>
      <c r="BW156" s="198"/>
      <c r="BX156" s="198"/>
      <c r="BY156" s="198"/>
      <c r="BZ156" s="198"/>
      <c r="CA156" s="198"/>
      <c r="CB156" s="198"/>
      <c r="CC156" s="198"/>
      <c r="CD156" s="198"/>
      <c r="CE156" s="198"/>
      <c r="CF156" s="198"/>
      <c r="CG156" s="198"/>
      <c r="CH156" s="198"/>
      <c r="CI156" s="198"/>
      <c r="CJ156" s="198"/>
      <c r="CK156" s="198"/>
      <c r="CL156" s="198"/>
      <c r="CM156" s="198"/>
      <c r="CN156" s="198"/>
      <c r="CO156" s="198"/>
      <c r="CP156" s="198"/>
      <c r="CQ156" s="198"/>
      <c r="CR156" s="198"/>
      <c r="CS156" s="198"/>
      <c r="CT156" s="198"/>
      <c r="CU156" s="198"/>
      <c r="CV156" s="198"/>
      <c r="CW156" s="198"/>
      <c r="CX156" s="198"/>
      <c r="CY156" s="198"/>
      <c r="CZ156" s="198"/>
      <c r="DA156" s="198"/>
      <c r="DB156" s="198"/>
      <c r="DC156" s="198"/>
      <c r="DD156" s="198"/>
      <c r="DE156" s="198"/>
      <c r="DF156" s="198"/>
      <c r="DG156" s="198"/>
      <c r="DH156" s="198"/>
      <c r="DI156" s="198"/>
      <c r="DJ156" s="198"/>
      <c r="DK156" s="198"/>
      <c r="DL156" s="198"/>
      <c r="DM156" s="198"/>
      <c r="DN156" s="198"/>
      <c r="DO156" s="198"/>
      <c r="DP156" s="198"/>
      <c r="DQ156" s="198"/>
      <c r="DR156" s="198"/>
      <c r="DS156" s="198"/>
      <c r="DT156" s="198"/>
    </row>
    <row r="157" spans="1:124">
      <c r="A157" s="160"/>
      <c r="B157" s="160"/>
      <c r="C157" s="230"/>
      <c r="D157" s="160"/>
      <c r="E157" s="160"/>
      <c r="F157" s="160"/>
      <c r="G157" s="160"/>
      <c r="H157" s="160"/>
      <c r="I157" s="160"/>
      <c r="J157" s="160"/>
      <c r="K157" s="160"/>
      <c r="L157" s="160"/>
      <c r="M157" s="160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BK157" s="198"/>
      <c r="BL157" s="198"/>
      <c r="BM157" s="198"/>
      <c r="BN157" s="198"/>
      <c r="BO157" s="198"/>
      <c r="BP157" s="198"/>
      <c r="BQ157" s="198"/>
      <c r="BR157" s="198"/>
      <c r="BS157" s="198"/>
      <c r="BT157" s="198"/>
      <c r="BU157" s="198"/>
      <c r="BV157" s="198"/>
      <c r="BW157" s="198"/>
      <c r="BX157" s="198"/>
      <c r="BY157" s="198"/>
      <c r="BZ157" s="198"/>
      <c r="CA157" s="198"/>
      <c r="CB157" s="198"/>
      <c r="CC157" s="198"/>
      <c r="CD157" s="198"/>
      <c r="CE157" s="198"/>
      <c r="CF157" s="198"/>
      <c r="CG157" s="198"/>
      <c r="CH157" s="198"/>
      <c r="CI157" s="198"/>
      <c r="CJ157" s="198"/>
      <c r="CK157" s="198"/>
      <c r="CL157" s="198"/>
      <c r="CM157" s="198"/>
      <c r="CN157" s="198"/>
      <c r="CO157" s="198"/>
      <c r="CP157" s="198"/>
      <c r="CQ157" s="198"/>
      <c r="CR157" s="198"/>
      <c r="CS157" s="198"/>
      <c r="CT157" s="198"/>
      <c r="CU157" s="198"/>
      <c r="CV157" s="198"/>
      <c r="CW157" s="198"/>
      <c r="CX157" s="198"/>
      <c r="CY157" s="198"/>
      <c r="CZ157" s="198"/>
      <c r="DA157" s="198"/>
      <c r="DB157" s="198"/>
      <c r="DC157" s="198"/>
      <c r="DD157" s="198"/>
      <c r="DE157" s="198"/>
      <c r="DF157" s="198"/>
      <c r="DG157" s="198"/>
      <c r="DH157" s="198"/>
      <c r="DI157" s="198"/>
      <c r="DJ157" s="198"/>
      <c r="DK157" s="198"/>
      <c r="DL157" s="198"/>
      <c r="DM157" s="198"/>
      <c r="DN157" s="198"/>
      <c r="DO157" s="198"/>
      <c r="DP157" s="198"/>
      <c r="DQ157" s="198"/>
      <c r="DR157" s="198"/>
      <c r="DS157" s="198"/>
      <c r="DT157" s="198"/>
    </row>
    <row r="158" spans="1:124">
      <c r="A158" s="160"/>
      <c r="B158" s="160"/>
      <c r="C158" s="230"/>
      <c r="D158" s="160"/>
      <c r="E158" s="160"/>
      <c r="F158" s="160"/>
      <c r="G158" s="160"/>
      <c r="H158" s="160"/>
      <c r="I158" s="160"/>
      <c r="J158" s="160"/>
      <c r="K158" s="160"/>
      <c r="L158" s="160"/>
      <c r="M158" s="160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BK158" s="198"/>
      <c r="BL158" s="198"/>
      <c r="BM158" s="198"/>
      <c r="BN158" s="198"/>
      <c r="BO158" s="198"/>
      <c r="BP158" s="198"/>
      <c r="BQ158" s="198"/>
      <c r="BR158" s="198"/>
      <c r="BS158" s="198"/>
      <c r="BT158" s="198"/>
      <c r="BU158" s="198"/>
      <c r="BV158" s="198"/>
      <c r="BW158" s="198"/>
      <c r="BX158" s="198"/>
      <c r="BY158" s="198"/>
      <c r="BZ158" s="198"/>
      <c r="CA158" s="198"/>
      <c r="CB158" s="198"/>
      <c r="CC158" s="198"/>
      <c r="CD158" s="198"/>
      <c r="CE158" s="198"/>
      <c r="CF158" s="198"/>
      <c r="CG158" s="198"/>
      <c r="CH158" s="198"/>
      <c r="CI158" s="198"/>
      <c r="CJ158" s="198"/>
      <c r="CK158" s="198"/>
      <c r="CL158" s="198"/>
      <c r="CM158" s="198"/>
      <c r="CN158" s="198"/>
      <c r="CO158" s="198"/>
      <c r="CP158" s="198"/>
      <c r="CQ158" s="198"/>
      <c r="CR158" s="198"/>
      <c r="CS158" s="198"/>
      <c r="CT158" s="198"/>
      <c r="CU158" s="198"/>
      <c r="CV158" s="198"/>
      <c r="CW158" s="198"/>
      <c r="CX158" s="198"/>
      <c r="CY158" s="198"/>
      <c r="CZ158" s="198"/>
      <c r="DA158" s="198"/>
      <c r="DB158" s="198"/>
      <c r="DC158" s="198"/>
      <c r="DD158" s="198"/>
      <c r="DE158" s="198"/>
      <c r="DF158" s="198"/>
      <c r="DG158" s="198"/>
      <c r="DH158" s="198"/>
      <c r="DI158" s="198"/>
      <c r="DJ158" s="198"/>
      <c r="DK158" s="198"/>
      <c r="DL158" s="198"/>
      <c r="DM158" s="198"/>
      <c r="DN158" s="198"/>
      <c r="DO158" s="198"/>
      <c r="DP158" s="198"/>
      <c r="DQ158" s="198"/>
      <c r="DR158" s="198"/>
      <c r="DS158" s="198"/>
      <c r="DT158" s="198"/>
    </row>
    <row r="159" spans="1:124">
      <c r="A159" s="160"/>
      <c r="B159" s="160"/>
      <c r="C159" s="230"/>
      <c r="D159" s="160"/>
      <c r="E159" s="160"/>
      <c r="F159" s="160"/>
      <c r="G159" s="160"/>
      <c r="H159" s="160"/>
      <c r="I159" s="160"/>
      <c r="J159" s="160"/>
      <c r="K159" s="160"/>
      <c r="L159" s="160"/>
      <c r="M159" s="160"/>
      <c r="N159" s="160"/>
      <c r="O159" s="160"/>
      <c r="P159" s="160"/>
      <c r="Q159" s="160"/>
      <c r="R159" s="160"/>
      <c r="S159" s="160"/>
      <c r="T159" s="160"/>
      <c r="U159" s="160"/>
      <c r="V159" s="160"/>
      <c r="W159" s="160"/>
      <c r="BK159" s="198"/>
      <c r="BL159" s="198"/>
      <c r="BM159" s="198"/>
      <c r="BN159" s="198"/>
      <c r="BO159" s="198"/>
      <c r="BP159" s="198"/>
      <c r="BQ159" s="198"/>
      <c r="BR159" s="198"/>
      <c r="BS159" s="198"/>
      <c r="BT159" s="198"/>
      <c r="BU159" s="198"/>
      <c r="BV159" s="198"/>
      <c r="BW159" s="198"/>
      <c r="BX159" s="198"/>
      <c r="BY159" s="198"/>
      <c r="BZ159" s="198"/>
      <c r="CA159" s="198"/>
      <c r="CB159" s="198"/>
      <c r="CC159" s="198"/>
      <c r="CD159" s="198"/>
      <c r="CE159" s="198"/>
      <c r="CF159" s="198"/>
      <c r="CG159" s="198"/>
      <c r="CH159" s="198"/>
      <c r="CI159" s="198"/>
      <c r="CJ159" s="198"/>
      <c r="CK159" s="198"/>
      <c r="CL159" s="198"/>
      <c r="CM159" s="198"/>
      <c r="CN159" s="198"/>
      <c r="CO159" s="198"/>
      <c r="CP159" s="198"/>
      <c r="CQ159" s="198"/>
      <c r="CR159" s="198"/>
      <c r="CS159" s="198"/>
      <c r="CT159" s="198"/>
      <c r="CU159" s="198"/>
      <c r="CV159" s="198"/>
      <c r="CW159" s="198"/>
      <c r="CX159" s="198"/>
      <c r="CY159" s="198"/>
      <c r="CZ159" s="198"/>
      <c r="DA159" s="198"/>
      <c r="DB159" s="198"/>
      <c r="DC159" s="198"/>
      <c r="DD159" s="198"/>
      <c r="DE159" s="198"/>
      <c r="DF159" s="198"/>
      <c r="DG159" s="198"/>
      <c r="DH159" s="198"/>
      <c r="DI159" s="198"/>
      <c r="DJ159" s="198"/>
      <c r="DK159" s="198"/>
      <c r="DL159" s="198"/>
      <c r="DM159" s="198"/>
      <c r="DN159" s="198"/>
      <c r="DO159" s="198"/>
      <c r="DP159" s="198"/>
      <c r="DQ159" s="198"/>
      <c r="DR159" s="198"/>
      <c r="DS159" s="198"/>
      <c r="DT159" s="198"/>
    </row>
    <row r="160" spans="1:124">
      <c r="A160" s="160"/>
      <c r="B160" s="160"/>
      <c r="C160" s="230"/>
      <c r="D160" s="160"/>
      <c r="E160" s="160"/>
      <c r="F160" s="160"/>
      <c r="G160" s="160"/>
      <c r="H160" s="160"/>
      <c r="I160" s="160"/>
      <c r="J160" s="160"/>
      <c r="K160" s="160"/>
      <c r="L160" s="160"/>
      <c r="M160" s="160"/>
      <c r="N160" s="160"/>
      <c r="O160" s="160"/>
      <c r="P160" s="160"/>
      <c r="Q160" s="160"/>
      <c r="R160" s="160"/>
      <c r="S160" s="160"/>
      <c r="T160" s="160"/>
      <c r="U160" s="160"/>
      <c r="V160" s="160"/>
      <c r="W160" s="160"/>
      <c r="BK160" s="198"/>
      <c r="BL160" s="198"/>
      <c r="BM160" s="198"/>
      <c r="BN160" s="198"/>
      <c r="BO160" s="198"/>
      <c r="BP160" s="198"/>
      <c r="BQ160" s="198"/>
      <c r="BR160" s="198"/>
      <c r="BS160" s="198"/>
      <c r="BT160" s="198"/>
      <c r="BU160" s="198"/>
      <c r="BV160" s="198"/>
      <c r="BW160" s="198"/>
      <c r="BX160" s="198"/>
      <c r="BY160" s="198"/>
      <c r="BZ160" s="198"/>
      <c r="CA160" s="198"/>
      <c r="CB160" s="198"/>
      <c r="CC160" s="198"/>
      <c r="CD160" s="198"/>
      <c r="CE160" s="198"/>
      <c r="CF160" s="198"/>
      <c r="CG160" s="198"/>
      <c r="CH160" s="198"/>
      <c r="CI160" s="198"/>
      <c r="CJ160" s="198"/>
      <c r="CK160" s="198"/>
      <c r="CL160" s="198"/>
      <c r="CM160" s="198"/>
      <c r="CN160" s="198"/>
      <c r="CO160" s="198"/>
      <c r="CP160" s="198"/>
      <c r="CQ160" s="198"/>
      <c r="CR160" s="198"/>
      <c r="CS160" s="198"/>
      <c r="CT160" s="198"/>
      <c r="CU160" s="198"/>
      <c r="CV160" s="198"/>
      <c r="CW160" s="198"/>
      <c r="CX160" s="198"/>
      <c r="CY160" s="198"/>
      <c r="CZ160" s="198"/>
      <c r="DA160" s="198"/>
      <c r="DB160" s="198"/>
      <c r="DC160" s="198"/>
      <c r="DD160" s="198"/>
      <c r="DE160" s="198"/>
      <c r="DF160" s="198"/>
      <c r="DG160" s="198"/>
      <c r="DH160" s="198"/>
      <c r="DI160" s="198"/>
      <c r="DJ160" s="198"/>
      <c r="DK160" s="198"/>
      <c r="DL160" s="198"/>
      <c r="DM160" s="198"/>
      <c r="DN160" s="198"/>
      <c r="DO160" s="198"/>
      <c r="DP160" s="198"/>
      <c r="DQ160" s="198"/>
      <c r="DR160" s="198"/>
      <c r="DS160" s="198"/>
      <c r="DT160" s="198"/>
    </row>
    <row r="161" spans="1:124">
      <c r="A161" s="160"/>
      <c r="B161" s="160"/>
      <c r="C161" s="230"/>
      <c r="D161" s="160"/>
      <c r="E161" s="160"/>
      <c r="F161" s="160"/>
      <c r="G161" s="160"/>
      <c r="H161" s="160"/>
      <c r="I161" s="160"/>
      <c r="J161" s="160"/>
      <c r="K161" s="160"/>
      <c r="L161" s="160"/>
      <c r="M161" s="160"/>
      <c r="N161" s="160"/>
      <c r="O161" s="160"/>
      <c r="P161" s="160"/>
      <c r="Q161" s="160"/>
      <c r="R161" s="160"/>
      <c r="S161" s="160"/>
      <c r="T161" s="160"/>
      <c r="U161" s="160"/>
      <c r="V161" s="160"/>
      <c r="W161" s="160"/>
      <c r="BK161" s="198"/>
      <c r="BL161" s="198"/>
      <c r="BM161" s="198"/>
      <c r="BN161" s="198"/>
      <c r="BO161" s="198"/>
      <c r="BP161" s="198"/>
      <c r="BQ161" s="198"/>
      <c r="BR161" s="198"/>
      <c r="BS161" s="198"/>
      <c r="BT161" s="198"/>
      <c r="BU161" s="198"/>
      <c r="BV161" s="198"/>
      <c r="BW161" s="198"/>
      <c r="BX161" s="198"/>
      <c r="BY161" s="198"/>
      <c r="BZ161" s="198"/>
      <c r="CA161" s="198"/>
      <c r="CB161" s="198"/>
      <c r="CC161" s="198"/>
      <c r="CD161" s="198"/>
      <c r="CE161" s="198"/>
      <c r="CF161" s="198"/>
      <c r="CG161" s="198"/>
      <c r="CH161" s="198"/>
      <c r="CI161" s="198"/>
      <c r="CJ161" s="198"/>
      <c r="CK161" s="198"/>
      <c r="CL161" s="198"/>
      <c r="CM161" s="198"/>
      <c r="CN161" s="198"/>
      <c r="CO161" s="198"/>
      <c r="CP161" s="198"/>
      <c r="CQ161" s="198"/>
      <c r="CR161" s="198"/>
      <c r="CS161" s="198"/>
      <c r="CT161" s="198"/>
      <c r="CU161" s="198"/>
      <c r="CV161" s="198"/>
      <c r="CW161" s="198"/>
      <c r="CX161" s="198"/>
      <c r="CY161" s="198"/>
      <c r="CZ161" s="198"/>
      <c r="DA161" s="198"/>
      <c r="DB161" s="198"/>
      <c r="DC161" s="198"/>
      <c r="DD161" s="198"/>
      <c r="DE161" s="198"/>
      <c r="DF161" s="198"/>
      <c r="DG161" s="198"/>
      <c r="DH161" s="198"/>
      <c r="DI161" s="198"/>
      <c r="DJ161" s="198"/>
      <c r="DK161" s="198"/>
      <c r="DL161" s="198"/>
      <c r="DM161" s="198"/>
      <c r="DN161" s="198"/>
      <c r="DO161" s="198"/>
      <c r="DP161" s="198"/>
      <c r="DQ161" s="198"/>
      <c r="DR161" s="198"/>
      <c r="DS161" s="198"/>
      <c r="DT161" s="198"/>
    </row>
    <row r="162" spans="1:124">
      <c r="C162" s="233"/>
      <c r="BK162" s="198"/>
      <c r="BL162" s="198"/>
      <c r="BM162" s="198"/>
      <c r="BN162" s="198"/>
      <c r="BO162" s="198"/>
      <c r="BP162" s="198"/>
      <c r="BQ162" s="198"/>
      <c r="BR162" s="198"/>
      <c r="BS162" s="198"/>
      <c r="BT162" s="198"/>
      <c r="BU162" s="198"/>
      <c r="BV162" s="198"/>
      <c r="BW162" s="198"/>
      <c r="BX162" s="198"/>
      <c r="BY162" s="198"/>
      <c r="BZ162" s="198"/>
      <c r="CA162" s="198"/>
      <c r="CB162" s="198"/>
      <c r="CC162" s="198"/>
      <c r="CD162" s="198"/>
      <c r="CE162" s="198"/>
      <c r="CF162" s="198"/>
      <c r="CG162" s="198"/>
      <c r="CH162" s="198"/>
      <c r="CI162" s="198"/>
      <c r="CJ162" s="198"/>
      <c r="CK162" s="198"/>
      <c r="CL162" s="198"/>
      <c r="CM162" s="198"/>
      <c r="CN162" s="198"/>
      <c r="CO162" s="198"/>
      <c r="CP162" s="198"/>
      <c r="CQ162" s="198"/>
      <c r="CR162" s="198"/>
      <c r="CS162" s="198"/>
      <c r="CT162" s="198"/>
      <c r="CU162" s="198"/>
      <c r="CV162" s="198"/>
      <c r="CW162" s="198"/>
      <c r="CX162" s="198"/>
      <c r="CY162" s="198"/>
      <c r="CZ162" s="198"/>
      <c r="DA162" s="198"/>
      <c r="DB162" s="198"/>
      <c r="DC162" s="198"/>
      <c r="DD162" s="198"/>
      <c r="DE162" s="198"/>
      <c r="DF162" s="198"/>
      <c r="DG162" s="198"/>
      <c r="DH162" s="198"/>
      <c r="DI162" s="198"/>
      <c r="DJ162" s="198"/>
      <c r="DK162" s="198"/>
      <c r="DL162" s="198"/>
      <c r="DM162" s="198"/>
      <c r="DN162" s="198"/>
      <c r="DO162" s="198"/>
      <c r="DP162" s="198"/>
      <c r="DQ162" s="198"/>
      <c r="DR162" s="198"/>
      <c r="DS162" s="198"/>
      <c r="DT162" s="198"/>
    </row>
    <row r="163" spans="1:124">
      <c r="C163" s="233"/>
      <c r="BK163" s="198"/>
      <c r="BL163" s="198"/>
      <c r="BM163" s="198"/>
      <c r="BN163" s="198"/>
      <c r="BO163" s="198"/>
      <c r="BP163" s="198"/>
      <c r="BQ163" s="198"/>
      <c r="BR163" s="198"/>
      <c r="BS163" s="198"/>
      <c r="BT163" s="198"/>
      <c r="BU163" s="198"/>
      <c r="BV163" s="198"/>
      <c r="BW163" s="198"/>
      <c r="BX163" s="198"/>
      <c r="BY163" s="198"/>
      <c r="BZ163" s="198"/>
      <c r="CA163" s="198"/>
      <c r="CB163" s="198"/>
      <c r="CC163" s="198"/>
      <c r="CD163" s="198"/>
      <c r="CE163" s="198"/>
      <c r="CF163" s="198"/>
      <c r="CG163" s="198"/>
      <c r="CH163" s="198"/>
      <c r="CI163" s="198"/>
      <c r="CJ163" s="198"/>
      <c r="CK163" s="198"/>
      <c r="CL163" s="198"/>
      <c r="CM163" s="198"/>
      <c r="CN163" s="198"/>
      <c r="CO163" s="198"/>
      <c r="CP163" s="198"/>
      <c r="CQ163" s="198"/>
      <c r="CR163" s="198"/>
      <c r="CS163" s="198"/>
      <c r="CT163" s="198"/>
      <c r="CU163" s="198"/>
      <c r="CV163" s="198"/>
      <c r="CW163" s="198"/>
      <c r="CX163" s="198"/>
      <c r="CY163" s="198"/>
      <c r="CZ163" s="198"/>
      <c r="DA163" s="198"/>
      <c r="DB163" s="198"/>
      <c r="DC163" s="198"/>
      <c r="DD163" s="198"/>
      <c r="DE163" s="198"/>
      <c r="DF163" s="198"/>
      <c r="DG163" s="198"/>
      <c r="DH163" s="198"/>
      <c r="DI163" s="198"/>
      <c r="DJ163" s="198"/>
      <c r="DK163" s="198"/>
      <c r="DL163" s="198"/>
      <c r="DM163" s="198"/>
      <c r="DN163" s="198"/>
      <c r="DO163" s="198"/>
      <c r="DP163" s="198"/>
      <c r="DQ163" s="198"/>
      <c r="DR163" s="198"/>
      <c r="DS163" s="198"/>
      <c r="DT163" s="198"/>
    </row>
    <row r="164" spans="1:124">
      <c r="C164" s="233"/>
      <c r="BK164" s="198"/>
      <c r="BL164" s="198"/>
      <c r="BM164" s="198"/>
      <c r="BN164" s="198"/>
      <c r="BO164" s="198"/>
      <c r="BP164" s="198"/>
      <c r="BQ164" s="198"/>
      <c r="BR164" s="198"/>
      <c r="BS164" s="198"/>
      <c r="BT164" s="198"/>
      <c r="BU164" s="198"/>
      <c r="BV164" s="198"/>
      <c r="BW164" s="198"/>
      <c r="BX164" s="198"/>
      <c r="BY164" s="198"/>
      <c r="BZ164" s="198"/>
      <c r="CA164" s="198"/>
      <c r="CB164" s="198"/>
      <c r="CC164" s="198"/>
      <c r="CD164" s="198"/>
      <c r="CE164" s="198"/>
      <c r="CF164" s="198"/>
      <c r="CG164" s="198"/>
      <c r="CH164" s="198"/>
      <c r="CI164" s="198"/>
      <c r="CJ164" s="198"/>
      <c r="CK164" s="198"/>
      <c r="CL164" s="198"/>
      <c r="CM164" s="198"/>
      <c r="CN164" s="198"/>
      <c r="CO164" s="198"/>
      <c r="CP164" s="198"/>
      <c r="CQ164" s="198"/>
      <c r="CR164" s="198"/>
      <c r="CS164" s="198"/>
      <c r="CT164" s="198"/>
      <c r="CU164" s="198"/>
      <c r="CV164" s="198"/>
      <c r="CW164" s="198"/>
      <c r="CX164" s="198"/>
      <c r="CY164" s="198"/>
      <c r="CZ164" s="198"/>
      <c r="DA164" s="198"/>
      <c r="DB164" s="198"/>
      <c r="DC164" s="198"/>
      <c r="DD164" s="198"/>
      <c r="DE164" s="198"/>
      <c r="DF164" s="198"/>
      <c r="DG164" s="198"/>
      <c r="DH164" s="198"/>
      <c r="DI164" s="198"/>
      <c r="DJ164" s="198"/>
      <c r="DK164" s="198"/>
      <c r="DL164" s="198"/>
      <c r="DM164" s="198"/>
      <c r="DN164" s="198"/>
      <c r="DO164" s="198"/>
      <c r="DP164" s="198"/>
      <c r="DQ164" s="198"/>
      <c r="DR164" s="198"/>
      <c r="DS164" s="198"/>
      <c r="DT164" s="198"/>
    </row>
    <row r="165" spans="1:124">
      <c r="C165" s="233"/>
      <c r="BK165" s="198"/>
      <c r="BL165" s="198"/>
      <c r="BM165" s="198"/>
      <c r="BN165" s="198"/>
      <c r="BO165" s="198"/>
      <c r="BP165" s="198"/>
      <c r="BQ165" s="198"/>
      <c r="BR165" s="198"/>
      <c r="BS165" s="198"/>
      <c r="BT165" s="198"/>
      <c r="BU165" s="198"/>
      <c r="BV165" s="198"/>
      <c r="BW165" s="198"/>
      <c r="BX165" s="198"/>
      <c r="BY165" s="198"/>
      <c r="BZ165" s="198"/>
      <c r="CA165" s="198"/>
      <c r="CB165" s="198"/>
      <c r="CC165" s="198"/>
      <c r="CD165" s="198"/>
      <c r="CE165" s="198"/>
      <c r="CF165" s="198"/>
      <c r="CG165" s="198"/>
      <c r="CH165" s="198"/>
      <c r="CI165" s="198"/>
      <c r="CJ165" s="198"/>
      <c r="CK165" s="198"/>
      <c r="CL165" s="198"/>
      <c r="CM165" s="198"/>
      <c r="CN165" s="198"/>
      <c r="CO165" s="198"/>
      <c r="CP165" s="198"/>
      <c r="CQ165" s="198"/>
      <c r="CR165" s="198"/>
      <c r="CS165" s="198"/>
      <c r="CT165" s="198"/>
      <c r="CU165" s="198"/>
      <c r="CV165" s="198"/>
      <c r="CW165" s="198"/>
      <c r="CX165" s="198"/>
      <c r="CY165" s="198"/>
      <c r="CZ165" s="198"/>
      <c r="DA165" s="198"/>
      <c r="DB165" s="198"/>
      <c r="DC165" s="198"/>
      <c r="DD165" s="198"/>
      <c r="DE165" s="198"/>
      <c r="DF165" s="198"/>
      <c r="DG165" s="198"/>
      <c r="DH165" s="198"/>
      <c r="DI165" s="198"/>
      <c r="DJ165" s="198"/>
      <c r="DK165" s="198"/>
      <c r="DL165" s="198"/>
      <c r="DM165" s="198"/>
      <c r="DN165" s="198"/>
      <c r="DO165" s="198"/>
      <c r="DP165" s="198"/>
      <c r="DQ165" s="198"/>
      <c r="DR165" s="198"/>
      <c r="DS165" s="198"/>
      <c r="DT165" s="198"/>
    </row>
    <row r="166" spans="1:124">
      <c r="C166" s="233"/>
      <c r="BK166" s="198"/>
      <c r="BL166" s="198"/>
      <c r="BM166" s="198"/>
      <c r="BN166" s="198"/>
      <c r="BO166" s="198"/>
      <c r="BP166" s="198"/>
      <c r="BQ166" s="198"/>
      <c r="BR166" s="198"/>
      <c r="BS166" s="198"/>
      <c r="BT166" s="198"/>
      <c r="BU166" s="198"/>
      <c r="BV166" s="198"/>
      <c r="BW166" s="198"/>
      <c r="BX166" s="198"/>
      <c r="BY166" s="198"/>
      <c r="BZ166" s="198"/>
      <c r="CA166" s="198"/>
      <c r="CB166" s="198"/>
      <c r="CC166" s="198"/>
      <c r="CD166" s="198"/>
      <c r="CE166" s="198"/>
      <c r="CF166" s="198"/>
      <c r="CG166" s="198"/>
      <c r="CH166" s="198"/>
      <c r="CI166" s="198"/>
      <c r="CJ166" s="198"/>
      <c r="CK166" s="198"/>
      <c r="CL166" s="198"/>
      <c r="CM166" s="198"/>
      <c r="CN166" s="198"/>
      <c r="CO166" s="198"/>
      <c r="CP166" s="198"/>
      <c r="CQ166" s="198"/>
      <c r="CR166" s="198"/>
      <c r="CS166" s="198"/>
      <c r="CT166" s="198"/>
      <c r="CU166" s="198"/>
      <c r="CV166" s="198"/>
      <c r="CW166" s="198"/>
      <c r="CX166" s="198"/>
      <c r="CY166" s="198"/>
      <c r="CZ166" s="198"/>
      <c r="DA166" s="198"/>
      <c r="DB166" s="198"/>
      <c r="DC166" s="198"/>
      <c r="DD166" s="198"/>
      <c r="DE166" s="198"/>
      <c r="DF166" s="198"/>
      <c r="DG166" s="198"/>
      <c r="DH166" s="198"/>
      <c r="DI166" s="198"/>
      <c r="DJ166" s="198"/>
      <c r="DK166" s="198"/>
      <c r="DL166" s="198"/>
      <c r="DM166" s="198"/>
      <c r="DN166" s="198"/>
      <c r="DO166" s="198"/>
      <c r="DP166" s="198"/>
      <c r="DQ166" s="198"/>
      <c r="DR166" s="198"/>
      <c r="DS166" s="198"/>
      <c r="DT166" s="198"/>
    </row>
    <row r="167" spans="1:124">
      <c r="C167" s="233"/>
      <c r="BK167" s="198"/>
      <c r="BL167" s="198"/>
      <c r="BM167" s="198"/>
      <c r="BN167" s="198"/>
      <c r="BO167" s="198"/>
      <c r="BP167" s="198"/>
      <c r="BQ167" s="198"/>
      <c r="BR167" s="198"/>
      <c r="BS167" s="198"/>
      <c r="BT167" s="198"/>
      <c r="BU167" s="198"/>
      <c r="BV167" s="198"/>
      <c r="BW167" s="198"/>
      <c r="BX167" s="198"/>
      <c r="BY167" s="198"/>
      <c r="BZ167" s="198"/>
      <c r="CA167" s="198"/>
      <c r="CB167" s="198"/>
      <c r="CC167" s="198"/>
      <c r="CD167" s="198"/>
      <c r="CE167" s="198"/>
      <c r="CF167" s="198"/>
      <c r="CG167" s="198"/>
      <c r="CH167" s="198"/>
      <c r="CI167" s="198"/>
      <c r="CJ167" s="198"/>
      <c r="CK167" s="198"/>
      <c r="CL167" s="198"/>
      <c r="CM167" s="198"/>
      <c r="CN167" s="198"/>
      <c r="CO167" s="198"/>
      <c r="CP167" s="198"/>
      <c r="CQ167" s="198"/>
      <c r="CR167" s="198"/>
      <c r="CS167" s="198"/>
      <c r="CT167" s="198"/>
      <c r="CU167" s="198"/>
      <c r="CV167" s="198"/>
      <c r="CW167" s="198"/>
      <c r="CX167" s="198"/>
      <c r="CY167" s="198"/>
      <c r="CZ167" s="198"/>
      <c r="DA167" s="198"/>
      <c r="DB167" s="198"/>
      <c r="DC167" s="198"/>
      <c r="DD167" s="198"/>
      <c r="DE167" s="198"/>
      <c r="DF167" s="198"/>
      <c r="DG167" s="198"/>
      <c r="DH167" s="198"/>
      <c r="DI167" s="198"/>
      <c r="DJ167" s="198"/>
      <c r="DK167" s="198"/>
      <c r="DL167" s="198"/>
      <c r="DM167" s="198"/>
      <c r="DN167" s="198"/>
      <c r="DO167" s="198"/>
      <c r="DP167" s="198"/>
      <c r="DQ167" s="198"/>
      <c r="DR167" s="198"/>
      <c r="DS167" s="198"/>
      <c r="DT167" s="198"/>
    </row>
    <row r="168" spans="1:124">
      <c r="C168" s="233"/>
      <c r="BK168" s="198"/>
      <c r="BL168" s="198"/>
      <c r="BM168" s="198"/>
      <c r="BN168" s="198"/>
      <c r="BO168" s="198"/>
      <c r="BP168" s="198"/>
      <c r="BQ168" s="198"/>
      <c r="BR168" s="198"/>
      <c r="BS168" s="198"/>
      <c r="BT168" s="198"/>
      <c r="BU168" s="198"/>
      <c r="BV168" s="198"/>
      <c r="BW168" s="198"/>
      <c r="BX168" s="198"/>
      <c r="BY168" s="198"/>
      <c r="BZ168" s="198"/>
      <c r="CA168" s="198"/>
      <c r="CB168" s="198"/>
      <c r="CC168" s="198"/>
      <c r="CD168" s="198"/>
      <c r="CE168" s="198"/>
      <c r="CF168" s="198"/>
      <c r="CG168" s="198"/>
      <c r="CH168" s="198"/>
      <c r="CI168" s="198"/>
      <c r="CJ168" s="198"/>
      <c r="CK168" s="198"/>
      <c r="CL168" s="198"/>
      <c r="CM168" s="198"/>
      <c r="CN168" s="198"/>
      <c r="CO168" s="198"/>
      <c r="CP168" s="198"/>
      <c r="CQ168" s="198"/>
      <c r="CR168" s="198"/>
      <c r="CS168" s="198"/>
      <c r="CT168" s="198"/>
      <c r="CU168" s="198"/>
      <c r="CV168" s="198"/>
      <c r="CW168" s="198"/>
      <c r="CX168" s="198"/>
      <c r="CY168" s="198"/>
      <c r="CZ168" s="198"/>
      <c r="DA168" s="198"/>
      <c r="DB168" s="198"/>
      <c r="DC168" s="198"/>
      <c r="DD168" s="198"/>
      <c r="DE168" s="198"/>
      <c r="DF168" s="198"/>
      <c r="DG168" s="198"/>
      <c r="DH168" s="198"/>
      <c r="DI168" s="198"/>
      <c r="DJ168" s="198"/>
      <c r="DK168" s="198"/>
      <c r="DL168" s="198"/>
      <c r="DM168" s="198"/>
      <c r="DN168" s="198"/>
      <c r="DO168" s="198"/>
      <c r="DP168" s="198"/>
      <c r="DQ168" s="198"/>
      <c r="DR168" s="198"/>
      <c r="DS168" s="198"/>
      <c r="DT168" s="198"/>
    </row>
    <row r="169" spans="1:124">
      <c r="C169" s="233"/>
      <c r="BK169" s="198"/>
      <c r="BL169" s="198"/>
      <c r="BM169" s="198"/>
      <c r="BN169" s="198"/>
      <c r="BO169" s="198"/>
      <c r="BP169" s="198"/>
      <c r="BQ169" s="198"/>
      <c r="BR169" s="198"/>
      <c r="BS169" s="198"/>
      <c r="BT169" s="198"/>
      <c r="BU169" s="198"/>
      <c r="BV169" s="198"/>
      <c r="BW169" s="198"/>
      <c r="BX169" s="198"/>
      <c r="BY169" s="198"/>
      <c r="BZ169" s="198"/>
      <c r="CA169" s="198"/>
      <c r="CB169" s="198"/>
      <c r="CC169" s="198"/>
      <c r="CD169" s="198"/>
      <c r="CE169" s="198"/>
      <c r="CF169" s="198"/>
      <c r="CG169" s="198"/>
      <c r="CH169" s="198"/>
      <c r="CI169" s="198"/>
      <c r="CJ169" s="198"/>
      <c r="CK169" s="198"/>
      <c r="CL169" s="198"/>
      <c r="CM169" s="198"/>
      <c r="CN169" s="198"/>
      <c r="CO169" s="198"/>
      <c r="CP169" s="198"/>
      <c r="CQ169" s="198"/>
      <c r="CR169" s="198"/>
      <c r="CS169" s="198"/>
      <c r="CT169" s="198"/>
      <c r="CU169" s="198"/>
      <c r="CV169" s="198"/>
      <c r="CW169" s="198"/>
      <c r="CX169" s="198"/>
      <c r="CY169" s="198"/>
      <c r="CZ169" s="198"/>
      <c r="DA169" s="198"/>
      <c r="DB169" s="198"/>
      <c r="DC169" s="198"/>
      <c r="DD169" s="198"/>
      <c r="DE169" s="198"/>
      <c r="DF169" s="198"/>
      <c r="DG169" s="198"/>
      <c r="DH169" s="198"/>
      <c r="DI169" s="198"/>
      <c r="DJ169" s="198"/>
      <c r="DK169" s="198"/>
      <c r="DL169" s="198"/>
      <c r="DM169" s="198"/>
      <c r="DN169" s="198"/>
      <c r="DO169" s="198"/>
      <c r="DP169" s="198"/>
      <c r="DQ169" s="198"/>
      <c r="DR169" s="198"/>
      <c r="DS169" s="198"/>
      <c r="DT169" s="198"/>
    </row>
    <row r="170" spans="1:124">
      <c r="C170" s="233"/>
      <c r="BK170" s="198"/>
      <c r="BL170" s="198"/>
      <c r="BM170" s="198"/>
      <c r="BN170" s="198"/>
      <c r="BO170" s="198"/>
      <c r="BP170" s="198"/>
      <c r="BQ170" s="198"/>
      <c r="BR170" s="198"/>
      <c r="BS170" s="198"/>
      <c r="BT170" s="198"/>
      <c r="BU170" s="198"/>
      <c r="BV170" s="198"/>
      <c r="BW170" s="198"/>
      <c r="BX170" s="198"/>
      <c r="BY170" s="198"/>
      <c r="BZ170" s="198"/>
      <c r="CA170" s="198"/>
      <c r="CB170" s="198"/>
      <c r="CC170" s="198"/>
      <c r="CD170" s="198"/>
      <c r="CE170" s="198"/>
      <c r="CF170" s="198"/>
      <c r="CG170" s="198"/>
      <c r="CH170" s="198"/>
      <c r="CI170" s="198"/>
      <c r="CJ170" s="198"/>
      <c r="CK170" s="198"/>
      <c r="CL170" s="198"/>
      <c r="CM170" s="198"/>
      <c r="CN170" s="198"/>
      <c r="CO170" s="198"/>
      <c r="CP170" s="198"/>
      <c r="CQ170" s="198"/>
      <c r="CR170" s="198"/>
      <c r="CS170" s="198"/>
      <c r="CT170" s="198"/>
      <c r="CU170" s="198"/>
      <c r="CV170" s="198"/>
      <c r="CW170" s="198"/>
      <c r="CX170" s="198"/>
      <c r="CY170" s="198"/>
      <c r="CZ170" s="198"/>
      <c r="DA170" s="198"/>
      <c r="DB170" s="198"/>
      <c r="DC170" s="198"/>
      <c r="DD170" s="198"/>
      <c r="DE170" s="198"/>
      <c r="DF170" s="198"/>
      <c r="DG170" s="198"/>
      <c r="DH170" s="198"/>
      <c r="DI170" s="198"/>
      <c r="DJ170" s="198"/>
      <c r="DK170" s="198"/>
      <c r="DL170" s="198"/>
      <c r="DM170" s="198"/>
      <c r="DN170" s="198"/>
      <c r="DO170" s="198"/>
      <c r="DP170" s="198"/>
      <c r="DQ170" s="198"/>
      <c r="DR170" s="198"/>
      <c r="DS170" s="198"/>
      <c r="DT170" s="198"/>
    </row>
    <row r="171" spans="1:124">
      <c r="C171" s="233"/>
      <c r="BK171" s="198"/>
      <c r="BL171" s="198"/>
      <c r="BM171" s="198"/>
      <c r="BN171" s="198"/>
      <c r="BO171" s="198"/>
      <c r="BP171" s="198"/>
      <c r="BQ171" s="198"/>
      <c r="BR171" s="198"/>
      <c r="BS171" s="198"/>
      <c r="BT171" s="198"/>
      <c r="BU171" s="198"/>
      <c r="BV171" s="198"/>
      <c r="BW171" s="198"/>
      <c r="BX171" s="198"/>
      <c r="BY171" s="198"/>
      <c r="BZ171" s="198"/>
      <c r="CA171" s="198"/>
      <c r="CB171" s="198"/>
      <c r="CC171" s="198"/>
      <c r="CD171" s="198"/>
      <c r="CE171" s="198"/>
      <c r="CF171" s="198"/>
      <c r="CG171" s="198"/>
      <c r="CH171" s="198"/>
      <c r="CI171" s="198"/>
      <c r="CJ171" s="198"/>
      <c r="CK171" s="198"/>
      <c r="CL171" s="198"/>
      <c r="CM171" s="198"/>
      <c r="CN171" s="198"/>
      <c r="CO171" s="198"/>
      <c r="CP171" s="198"/>
      <c r="CQ171" s="198"/>
      <c r="CR171" s="198"/>
      <c r="CS171" s="198"/>
      <c r="CT171" s="198"/>
      <c r="CU171" s="198"/>
      <c r="CV171" s="198"/>
      <c r="CW171" s="198"/>
      <c r="CX171" s="198"/>
      <c r="CY171" s="198"/>
      <c r="CZ171" s="198"/>
      <c r="DA171" s="198"/>
      <c r="DB171" s="198"/>
      <c r="DC171" s="198"/>
      <c r="DD171" s="198"/>
      <c r="DE171" s="198"/>
      <c r="DF171" s="198"/>
      <c r="DG171" s="198"/>
      <c r="DH171" s="198"/>
      <c r="DI171" s="198"/>
      <c r="DJ171" s="198"/>
      <c r="DK171" s="198"/>
      <c r="DL171" s="198"/>
      <c r="DM171" s="198"/>
      <c r="DN171" s="198"/>
      <c r="DO171" s="198"/>
      <c r="DP171" s="198"/>
      <c r="DQ171" s="198"/>
      <c r="DR171" s="198"/>
      <c r="DS171" s="198"/>
      <c r="DT171" s="198"/>
    </row>
    <row r="172" spans="1:124">
      <c r="C172" s="233"/>
      <c r="BK172" s="198"/>
      <c r="BL172" s="198"/>
      <c r="BM172" s="198"/>
      <c r="BN172" s="198"/>
      <c r="BO172" s="198"/>
      <c r="BP172" s="198"/>
      <c r="BQ172" s="198"/>
      <c r="BR172" s="198"/>
      <c r="BS172" s="198"/>
      <c r="BT172" s="198"/>
      <c r="BU172" s="198"/>
      <c r="BV172" s="198"/>
      <c r="BW172" s="198"/>
      <c r="BX172" s="198"/>
      <c r="BY172" s="198"/>
      <c r="BZ172" s="198"/>
      <c r="CA172" s="198"/>
      <c r="CB172" s="198"/>
      <c r="CC172" s="198"/>
      <c r="CD172" s="198"/>
      <c r="CE172" s="198"/>
      <c r="CF172" s="198"/>
      <c r="CG172" s="198"/>
      <c r="CH172" s="198"/>
      <c r="CI172" s="198"/>
      <c r="CJ172" s="198"/>
      <c r="CK172" s="198"/>
      <c r="CL172" s="198"/>
      <c r="CM172" s="198"/>
      <c r="CN172" s="198"/>
      <c r="CO172" s="198"/>
      <c r="CP172" s="198"/>
      <c r="CQ172" s="198"/>
      <c r="CR172" s="198"/>
      <c r="CS172" s="198"/>
      <c r="CT172" s="198"/>
      <c r="CU172" s="198"/>
      <c r="CV172" s="198"/>
      <c r="CW172" s="198"/>
      <c r="CX172" s="198"/>
      <c r="CY172" s="198"/>
      <c r="CZ172" s="198"/>
      <c r="DA172" s="198"/>
      <c r="DB172" s="198"/>
      <c r="DC172" s="198"/>
      <c r="DD172" s="198"/>
      <c r="DE172" s="198"/>
      <c r="DF172" s="198"/>
      <c r="DG172" s="198"/>
      <c r="DH172" s="198"/>
      <c r="DI172" s="198"/>
      <c r="DJ172" s="198"/>
      <c r="DK172" s="198"/>
      <c r="DL172" s="198"/>
      <c r="DM172" s="198"/>
      <c r="DN172" s="198"/>
      <c r="DO172" s="198"/>
      <c r="DP172" s="198"/>
      <c r="DQ172" s="198"/>
      <c r="DR172" s="198"/>
      <c r="DS172" s="198"/>
      <c r="DT172" s="198"/>
    </row>
    <row r="173" spans="1:124">
      <c r="C173" s="233"/>
      <c r="BK173" s="198"/>
      <c r="BL173" s="198"/>
      <c r="BM173" s="198"/>
      <c r="BN173" s="198"/>
      <c r="BO173" s="198"/>
      <c r="BP173" s="198"/>
      <c r="BQ173" s="198"/>
      <c r="BR173" s="198"/>
      <c r="BS173" s="198"/>
      <c r="BT173" s="198"/>
      <c r="BU173" s="198"/>
      <c r="BV173" s="198"/>
      <c r="BW173" s="198"/>
      <c r="BX173" s="198"/>
      <c r="BY173" s="198"/>
      <c r="BZ173" s="198"/>
      <c r="CA173" s="198"/>
      <c r="CB173" s="198"/>
      <c r="CC173" s="198"/>
      <c r="CD173" s="198"/>
      <c r="CE173" s="198"/>
      <c r="CF173" s="198"/>
      <c r="CG173" s="198"/>
      <c r="CH173" s="198"/>
      <c r="CI173" s="198"/>
      <c r="CJ173" s="198"/>
      <c r="CK173" s="198"/>
      <c r="CL173" s="198"/>
      <c r="CM173" s="198"/>
      <c r="CN173" s="198"/>
      <c r="CO173" s="198"/>
      <c r="CP173" s="198"/>
      <c r="CQ173" s="198"/>
      <c r="CR173" s="198"/>
      <c r="CS173" s="198"/>
      <c r="CT173" s="198"/>
      <c r="CU173" s="198"/>
      <c r="CV173" s="198"/>
      <c r="CW173" s="198"/>
      <c r="CX173" s="198"/>
      <c r="CY173" s="198"/>
      <c r="CZ173" s="198"/>
      <c r="DA173" s="198"/>
      <c r="DB173" s="198"/>
      <c r="DC173" s="198"/>
      <c r="DD173" s="198"/>
      <c r="DE173" s="198"/>
      <c r="DF173" s="198"/>
      <c r="DG173" s="198"/>
      <c r="DH173" s="198"/>
      <c r="DI173" s="198"/>
      <c r="DJ173" s="198"/>
      <c r="DK173" s="198"/>
      <c r="DL173" s="198"/>
      <c r="DM173" s="198"/>
      <c r="DN173" s="198"/>
      <c r="DO173" s="198"/>
      <c r="DP173" s="198"/>
      <c r="DQ173" s="198"/>
      <c r="DR173" s="198"/>
      <c r="DS173" s="198"/>
      <c r="DT173" s="198"/>
    </row>
    <row r="174" spans="1:124">
      <c r="C174" s="233"/>
      <c r="BK174" s="198"/>
      <c r="BL174" s="198"/>
      <c r="BM174" s="198"/>
      <c r="BN174" s="198"/>
      <c r="BO174" s="198"/>
      <c r="BP174" s="198"/>
      <c r="BQ174" s="198"/>
      <c r="BR174" s="198"/>
      <c r="BS174" s="198"/>
      <c r="BT174" s="198"/>
      <c r="BU174" s="198"/>
      <c r="BV174" s="198"/>
      <c r="BW174" s="198"/>
      <c r="BX174" s="198"/>
      <c r="BY174" s="198"/>
      <c r="BZ174" s="198"/>
      <c r="CA174" s="198"/>
      <c r="CB174" s="198"/>
      <c r="CC174" s="198"/>
      <c r="CD174" s="198"/>
      <c r="CE174" s="198"/>
      <c r="CF174" s="198"/>
      <c r="CG174" s="198"/>
      <c r="CH174" s="198"/>
      <c r="CI174" s="198"/>
      <c r="CJ174" s="198"/>
      <c r="CK174" s="198"/>
      <c r="CL174" s="198"/>
      <c r="CM174" s="198"/>
      <c r="CN174" s="198"/>
      <c r="CO174" s="198"/>
      <c r="CP174" s="198"/>
      <c r="CQ174" s="198"/>
      <c r="CR174" s="198"/>
      <c r="CS174" s="198"/>
      <c r="CT174" s="198"/>
      <c r="CU174" s="198"/>
      <c r="CV174" s="198"/>
      <c r="CW174" s="198"/>
      <c r="CX174" s="198"/>
      <c r="CY174" s="198"/>
      <c r="CZ174" s="198"/>
      <c r="DA174" s="198"/>
      <c r="DB174" s="198"/>
      <c r="DC174" s="198"/>
      <c r="DD174" s="198"/>
      <c r="DE174" s="198"/>
      <c r="DF174" s="198"/>
      <c r="DG174" s="198"/>
      <c r="DH174" s="198"/>
      <c r="DI174" s="198"/>
      <c r="DJ174" s="198"/>
      <c r="DK174" s="198"/>
      <c r="DL174" s="198"/>
      <c r="DM174" s="198"/>
      <c r="DN174" s="198"/>
      <c r="DO174" s="198"/>
      <c r="DP174" s="198"/>
      <c r="DQ174" s="198"/>
      <c r="DR174" s="198"/>
      <c r="DS174" s="198"/>
      <c r="DT174" s="198"/>
    </row>
    <row r="175" spans="1:124">
      <c r="C175" s="233"/>
      <c r="BK175" s="198"/>
      <c r="BL175" s="198"/>
      <c r="BM175" s="198"/>
      <c r="BN175" s="198"/>
      <c r="BO175" s="198"/>
      <c r="BP175" s="198"/>
      <c r="BQ175" s="198"/>
      <c r="BR175" s="198"/>
      <c r="BS175" s="198"/>
      <c r="BT175" s="198"/>
      <c r="BU175" s="198"/>
      <c r="BV175" s="198"/>
      <c r="BW175" s="198"/>
      <c r="BX175" s="198"/>
      <c r="BY175" s="198"/>
      <c r="BZ175" s="198"/>
      <c r="CA175" s="198"/>
      <c r="CB175" s="198"/>
      <c r="CC175" s="198"/>
      <c r="CD175" s="198"/>
      <c r="CE175" s="198"/>
      <c r="CF175" s="198"/>
      <c r="CG175" s="198"/>
      <c r="CH175" s="198"/>
      <c r="CI175" s="198"/>
      <c r="CJ175" s="198"/>
      <c r="CK175" s="198"/>
      <c r="CL175" s="198"/>
      <c r="CM175" s="198"/>
      <c r="CN175" s="198"/>
      <c r="CO175" s="198"/>
      <c r="CP175" s="198"/>
      <c r="CQ175" s="198"/>
      <c r="CR175" s="198"/>
      <c r="CS175" s="198"/>
      <c r="CT175" s="198"/>
      <c r="CU175" s="198"/>
      <c r="CV175" s="198"/>
      <c r="CW175" s="198"/>
      <c r="CX175" s="198"/>
      <c r="CY175" s="198"/>
      <c r="CZ175" s="198"/>
      <c r="DA175" s="198"/>
      <c r="DB175" s="198"/>
      <c r="DC175" s="198"/>
      <c r="DD175" s="198"/>
      <c r="DE175" s="198"/>
      <c r="DF175" s="198"/>
      <c r="DG175" s="198"/>
      <c r="DH175" s="198"/>
      <c r="DI175" s="198"/>
      <c r="DJ175" s="198"/>
      <c r="DK175" s="198"/>
      <c r="DL175" s="198"/>
      <c r="DM175" s="198"/>
      <c r="DN175" s="198"/>
      <c r="DO175" s="198"/>
      <c r="DP175" s="198"/>
      <c r="DQ175" s="198"/>
      <c r="DR175" s="198"/>
      <c r="DS175" s="198"/>
      <c r="DT175" s="198"/>
    </row>
    <row r="176" spans="1:124">
      <c r="C176" s="233"/>
      <c r="BK176" s="198"/>
      <c r="BL176" s="198"/>
      <c r="BM176" s="198"/>
      <c r="BN176" s="198"/>
      <c r="BO176" s="198"/>
      <c r="BP176" s="198"/>
      <c r="BQ176" s="198"/>
      <c r="BR176" s="198"/>
      <c r="BS176" s="198"/>
      <c r="BT176" s="198"/>
      <c r="BU176" s="198"/>
      <c r="BV176" s="198"/>
      <c r="BW176" s="198"/>
      <c r="BX176" s="198"/>
      <c r="BY176" s="198"/>
      <c r="BZ176" s="198"/>
      <c r="CA176" s="198"/>
      <c r="CB176" s="198"/>
      <c r="CC176" s="198"/>
      <c r="CD176" s="198"/>
      <c r="CE176" s="198"/>
      <c r="CF176" s="198"/>
      <c r="CG176" s="198"/>
      <c r="CH176" s="198"/>
      <c r="CI176" s="198"/>
      <c r="CJ176" s="198"/>
      <c r="CK176" s="198"/>
      <c r="CL176" s="198"/>
      <c r="CM176" s="198"/>
      <c r="CN176" s="198"/>
      <c r="CO176" s="198"/>
      <c r="CP176" s="198"/>
      <c r="CQ176" s="198"/>
      <c r="CR176" s="198"/>
      <c r="CS176" s="198"/>
      <c r="CT176" s="198"/>
      <c r="CU176" s="198"/>
      <c r="CV176" s="198"/>
      <c r="CW176" s="198"/>
      <c r="CX176" s="198"/>
      <c r="CY176" s="198"/>
      <c r="CZ176" s="198"/>
      <c r="DA176" s="198"/>
      <c r="DB176" s="198"/>
      <c r="DC176" s="198"/>
      <c r="DD176" s="198"/>
      <c r="DE176" s="198"/>
      <c r="DF176" s="198"/>
      <c r="DG176" s="198"/>
      <c r="DH176" s="198"/>
      <c r="DI176" s="198"/>
      <c r="DJ176" s="198"/>
      <c r="DK176" s="198"/>
      <c r="DL176" s="198"/>
      <c r="DM176" s="198"/>
      <c r="DN176" s="198"/>
      <c r="DO176" s="198"/>
      <c r="DP176" s="198"/>
      <c r="DQ176" s="198"/>
      <c r="DR176" s="198"/>
      <c r="DS176" s="198"/>
      <c r="DT176" s="198"/>
    </row>
    <row r="177" spans="3:124">
      <c r="C177" s="233"/>
      <c r="BK177" s="198"/>
      <c r="BL177" s="198"/>
      <c r="BM177" s="198"/>
      <c r="BN177" s="198"/>
      <c r="BO177" s="198"/>
      <c r="BP177" s="198"/>
      <c r="BQ177" s="198"/>
      <c r="BR177" s="198"/>
      <c r="BS177" s="198"/>
      <c r="BT177" s="198"/>
      <c r="BU177" s="198"/>
      <c r="BV177" s="198"/>
      <c r="BW177" s="198"/>
      <c r="BX177" s="198"/>
      <c r="BY177" s="198"/>
      <c r="BZ177" s="198"/>
      <c r="CA177" s="198"/>
      <c r="CB177" s="198"/>
      <c r="CC177" s="198"/>
      <c r="CD177" s="198"/>
      <c r="CE177" s="198"/>
      <c r="CF177" s="198"/>
      <c r="CG177" s="198"/>
      <c r="CH177" s="198"/>
      <c r="CI177" s="198"/>
      <c r="CJ177" s="198"/>
      <c r="CK177" s="198"/>
      <c r="CL177" s="198"/>
      <c r="CM177" s="198"/>
      <c r="CN177" s="198"/>
      <c r="CO177" s="198"/>
      <c r="CP177" s="198"/>
      <c r="CQ177" s="198"/>
      <c r="CR177" s="198"/>
      <c r="CS177" s="198"/>
      <c r="CT177" s="198"/>
      <c r="CU177" s="198"/>
      <c r="CV177" s="198"/>
      <c r="CW177" s="198"/>
      <c r="CX177" s="198"/>
      <c r="CY177" s="198"/>
      <c r="CZ177" s="198"/>
      <c r="DA177" s="198"/>
      <c r="DB177" s="198"/>
      <c r="DC177" s="198"/>
      <c r="DD177" s="198"/>
      <c r="DE177" s="198"/>
      <c r="DF177" s="198"/>
      <c r="DG177" s="198"/>
      <c r="DH177" s="198"/>
      <c r="DI177" s="198"/>
      <c r="DJ177" s="198"/>
      <c r="DK177" s="198"/>
      <c r="DL177" s="198"/>
      <c r="DM177" s="198"/>
      <c r="DN177" s="198"/>
      <c r="DO177" s="198"/>
      <c r="DP177" s="198"/>
      <c r="DQ177" s="198"/>
      <c r="DR177" s="198"/>
      <c r="DS177" s="198"/>
      <c r="DT177" s="198"/>
    </row>
    <row r="178" spans="3:124">
      <c r="C178" s="233"/>
      <c r="BK178" s="198"/>
      <c r="BL178" s="198"/>
      <c r="BM178" s="198"/>
      <c r="BN178" s="198"/>
      <c r="BO178" s="198"/>
      <c r="BP178" s="198"/>
      <c r="BQ178" s="198"/>
      <c r="BR178" s="198"/>
      <c r="BS178" s="198"/>
      <c r="BT178" s="198"/>
      <c r="BU178" s="198"/>
      <c r="BV178" s="198"/>
      <c r="BW178" s="198"/>
      <c r="BX178" s="198"/>
      <c r="BY178" s="198"/>
      <c r="BZ178" s="198"/>
      <c r="CA178" s="198"/>
      <c r="CB178" s="198"/>
      <c r="CC178" s="198"/>
      <c r="CD178" s="198"/>
      <c r="CE178" s="198"/>
      <c r="CF178" s="198"/>
      <c r="CG178" s="198"/>
      <c r="CH178" s="198"/>
      <c r="CI178" s="198"/>
      <c r="CJ178" s="198"/>
      <c r="CK178" s="198"/>
      <c r="CL178" s="198"/>
      <c r="CM178" s="198"/>
      <c r="CN178" s="198"/>
      <c r="CO178" s="198"/>
      <c r="CP178" s="198"/>
      <c r="CQ178" s="198"/>
      <c r="CR178" s="198"/>
      <c r="CS178" s="198"/>
      <c r="CT178" s="198"/>
      <c r="CU178" s="198"/>
      <c r="CV178" s="198"/>
      <c r="CW178" s="198"/>
      <c r="CX178" s="198"/>
      <c r="CY178" s="198"/>
      <c r="CZ178" s="198"/>
      <c r="DA178" s="198"/>
      <c r="DB178" s="198"/>
      <c r="DC178" s="198"/>
      <c r="DD178" s="198"/>
      <c r="DE178" s="198"/>
      <c r="DF178" s="198"/>
      <c r="DG178" s="198"/>
      <c r="DH178" s="198"/>
      <c r="DI178" s="198"/>
      <c r="DJ178" s="198"/>
      <c r="DK178" s="198"/>
      <c r="DL178" s="198"/>
      <c r="DM178" s="198"/>
      <c r="DN178" s="198"/>
      <c r="DO178" s="198"/>
      <c r="DP178" s="198"/>
      <c r="DQ178" s="198"/>
      <c r="DR178" s="198"/>
      <c r="DS178" s="198"/>
      <c r="DT178" s="198"/>
    </row>
    <row r="179" spans="3:124">
      <c r="C179" s="233"/>
      <c r="BK179" s="198"/>
      <c r="BL179" s="198"/>
      <c r="BM179" s="198"/>
      <c r="BN179" s="198"/>
      <c r="BO179" s="198"/>
      <c r="BP179" s="198"/>
      <c r="BQ179" s="198"/>
      <c r="BR179" s="198"/>
      <c r="BS179" s="198"/>
      <c r="BT179" s="198"/>
      <c r="BU179" s="198"/>
      <c r="BV179" s="198"/>
      <c r="BW179" s="198"/>
      <c r="BX179" s="198"/>
      <c r="BY179" s="198"/>
      <c r="BZ179" s="198"/>
      <c r="CA179" s="198"/>
      <c r="CB179" s="198"/>
      <c r="CC179" s="198"/>
      <c r="CD179" s="198"/>
      <c r="CE179" s="198"/>
      <c r="CF179" s="198"/>
      <c r="CG179" s="198"/>
      <c r="CH179" s="198"/>
      <c r="CI179" s="198"/>
      <c r="CJ179" s="198"/>
      <c r="CK179" s="198"/>
      <c r="CL179" s="198"/>
      <c r="CM179" s="198"/>
      <c r="CN179" s="198"/>
      <c r="CO179" s="198"/>
      <c r="CP179" s="198"/>
      <c r="CQ179" s="198"/>
      <c r="CR179" s="198"/>
      <c r="CS179" s="198"/>
      <c r="CT179" s="198"/>
      <c r="CU179" s="198"/>
      <c r="CV179" s="198"/>
      <c r="CW179" s="198"/>
      <c r="CX179" s="198"/>
      <c r="CY179" s="198"/>
      <c r="CZ179" s="198"/>
      <c r="DA179" s="198"/>
      <c r="DB179" s="198"/>
      <c r="DC179" s="198"/>
      <c r="DD179" s="198"/>
      <c r="DE179" s="198"/>
      <c r="DF179" s="198"/>
      <c r="DG179" s="198"/>
      <c r="DH179" s="198"/>
      <c r="DI179" s="198"/>
      <c r="DJ179" s="198"/>
      <c r="DK179" s="198"/>
      <c r="DL179" s="198"/>
      <c r="DM179" s="198"/>
      <c r="DN179" s="198"/>
      <c r="DO179" s="198"/>
      <c r="DP179" s="198"/>
      <c r="DQ179" s="198"/>
      <c r="DR179" s="198"/>
      <c r="DS179" s="198"/>
      <c r="DT179" s="198"/>
    </row>
    <row r="180" spans="3:124">
      <c r="C180" s="233"/>
      <c r="BK180" s="198"/>
      <c r="BL180" s="198"/>
      <c r="BM180" s="198"/>
      <c r="BN180" s="198"/>
      <c r="BO180" s="198"/>
      <c r="BP180" s="198"/>
      <c r="BQ180" s="198"/>
      <c r="BR180" s="198"/>
      <c r="BS180" s="198"/>
      <c r="BT180" s="198"/>
      <c r="BU180" s="198"/>
      <c r="BV180" s="198"/>
      <c r="BW180" s="198"/>
      <c r="BX180" s="198"/>
      <c r="BY180" s="198"/>
      <c r="BZ180" s="198"/>
      <c r="CA180" s="198"/>
      <c r="CB180" s="198"/>
      <c r="CC180" s="198"/>
      <c r="CD180" s="198"/>
      <c r="CE180" s="198"/>
      <c r="CF180" s="198"/>
      <c r="CG180" s="198"/>
      <c r="CH180" s="198"/>
      <c r="CI180" s="198"/>
      <c r="CJ180" s="198"/>
      <c r="CK180" s="198"/>
      <c r="CL180" s="198"/>
      <c r="CM180" s="198"/>
      <c r="CN180" s="198"/>
      <c r="CO180" s="198"/>
      <c r="CP180" s="198"/>
      <c r="CQ180" s="198"/>
      <c r="CR180" s="198"/>
      <c r="CS180" s="198"/>
      <c r="CT180" s="198"/>
      <c r="CU180" s="198"/>
      <c r="CV180" s="198"/>
      <c r="CW180" s="198"/>
      <c r="CX180" s="198"/>
      <c r="CY180" s="198"/>
      <c r="CZ180" s="198"/>
      <c r="DA180" s="198"/>
      <c r="DB180" s="198"/>
      <c r="DC180" s="198"/>
      <c r="DD180" s="198"/>
      <c r="DE180" s="198"/>
      <c r="DF180" s="198"/>
      <c r="DG180" s="198"/>
      <c r="DH180" s="198"/>
      <c r="DI180" s="198"/>
      <c r="DJ180" s="198"/>
      <c r="DK180" s="198"/>
      <c r="DL180" s="198"/>
      <c r="DM180" s="198"/>
      <c r="DN180" s="198"/>
      <c r="DO180" s="198"/>
      <c r="DP180" s="198"/>
      <c r="DQ180" s="198"/>
      <c r="DR180" s="198"/>
      <c r="DS180" s="198"/>
      <c r="DT180" s="198"/>
    </row>
    <row r="181" spans="3:124">
      <c r="C181" s="233"/>
      <c r="BK181" s="198"/>
      <c r="BL181" s="198"/>
      <c r="BM181" s="198"/>
      <c r="BN181" s="198"/>
      <c r="BO181" s="198"/>
      <c r="BP181" s="198"/>
      <c r="BQ181" s="198"/>
      <c r="BR181" s="198"/>
      <c r="BS181" s="198"/>
      <c r="BT181" s="198"/>
      <c r="BU181" s="198"/>
      <c r="BV181" s="198"/>
      <c r="BW181" s="198"/>
      <c r="BX181" s="198"/>
      <c r="BY181" s="198"/>
      <c r="BZ181" s="198"/>
      <c r="CA181" s="198"/>
      <c r="CB181" s="198"/>
      <c r="CC181" s="198"/>
      <c r="CD181" s="198"/>
      <c r="CE181" s="198"/>
      <c r="CF181" s="198"/>
      <c r="CG181" s="198"/>
      <c r="CH181" s="198"/>
      <c r="CI181" s="198"/>
      <c r="CJ181" s="198"/>
      <c r="CK181" s="198"/>
      <c r="CL181" s="198"/>
      <c r="CM181" s="198"/>
      <c r="CN181" s="198"/>
      <c r="CO181" s="198"/>
      <c r="CP181" s="198"/>
      <c r="CQ181" s="198"/>
      <c r="CR181" s="198"/>
      <c r="CS181" s="198"/>
      <c r="CT181" s="198"/>
      <c r="CU181" s="198"/>
      <c r="CV181" s="198"/>
      <c r="CW181" s="198"/>
      <c r="CX181" s="198"/>
      <c r="CY181" s="198"/>
      <c r="CZ181" s="198"/>
      <c r="DA181" s="198"/>
      <c r="DB181" s="198"/>
      <c r="DC181" s="198"/>
      <c r="DD181" s="198"/>
      <c r="DE181" s="198"/>
      <c r="DF181" s="198"/>
      <c r="DG181" s="198"/>
      <c r="DH181" s="198"/>
      <c r="DI181" s="198"/>
      <c r="DJ181" s="198"/>
      <c r="DK181" s="198"/>
      <c r="DL181" s="198"/>
      <c r="DM181" s="198"/>
      <c r="DN181" s="198"/>
      <c r="DO181" s="198"/>
      <c r="DP181" s="198"/>
      <c r="DQ181" s="198"/>
      <c r="DR181" s="198"/>
      <c r="DS181" s="198"/>
      <c r="DT181" s="198"/>
    </row>
    <row r="182" spans="3:124">
      <c r="C182" s="233"/>
      <c r="BK182" s="198"/>
      <c r="BL182" s="198"/>
      <c r="BM182" s="198"/>
      <c r="BN182" s="198"/>
      <c r="BO182" s="198"/>
      <c r="BP182" s="198"/>
      <c r="BQ182" s="198"/>
      <c r="BR182" s="198"/>
      <c r="BS182" s="198"/>
      <c r="BT182" s="198"/>
      <c r="BU182" s="198"/>
      <c r="BV182" s="198"/>
      <c r="BW182" s="198"/>
      <c r="BX182" s="198"/>
      <c r="BY182" s="198"/>
      <c r="BZ182" s="198"/>
      <c r="CA182" s="198"/>
      <c r="CB182" s="198"/>
      <c r="CC182" s="198"/>
      <c r="CD182" s="198"/>
      <c r="CE182" s="198"/>
      <c r="CF182" s="198"/>
      <c r="CG182" s="198"/>
      <c r="CH182" s="198"/>
      <c r="CI182" s="198"/>
      <c r="CJ182" s="198"/>
      <c r="CK182" s="198"/>
      <c r="CL182" s="198"/>
      <c r="CM182" s="198"/>
      <c r="CN182" s="198"/>
      <c r="CO182" s="198"/>
      <c r="CP182" s="198"/>
      <c r="CQ182" s="198"/>
      <c r="CR182" s="198"/>
      <c r="CS182" s="198"/>
      <c r="CT182" s="198"/>
      <c r="CU182" s="198"/>
      <c r="CV182" s="198"/>
      <c r="CW182" s="198"/>
      <c r="CX182" s="198"/>
      <c r="CY182" s="198"/>
      <c r="CZ182" s="198"/>
      <c r="DA182" s="198"/>
      <c r="DB182" s="198"/>
      <c r="DC182" s="198"/>
      <c r="DD182" s="198"/>
      <c r="DE182" s="198"/>
      <c r="DF182" s="198"/>
      <c r="DG182" s="198"/>
      <c r="DH182" s="198"/>
      <c r="DI182" s="198"/>
      <c r="DJ182" s="198"/>
      <c r="DK182" s="198"/>
      <c r="DL182" s="198"/>
      <c r="DM182" s="198"/>
      <c r="DN182" s="198"/>
      <c r="DO182" s="198"/>
      <c r="DP182" s="198"/>
      <c r="DQ182" s="198"/>
      <c r="DR182" s="198"/>
      <c r="DS182" s="198"/>
      <c r="DT182" s="198"/>
    </row>
    <row r="183" spans="3:124">
      <c r="C183" s="233"/>
      <c r="BK183" s="198"/>
      <c r="BL183" s="198"/>
      <c r="BM183" s="198"/>
      <c r="BN183" s="198"/>
      <c r="BO183" s="198"/>
      <c r="BP183" s="198"/>
      <c r="BQ183" s="198"/>
      <c r="BR183" s="198"/>
      <c r="BS183" s="198"/>
      <c r="BT183" s="198"/>
      <c r="BU183" s="198"/>
      <c r="BV183" s="198"/>
      <c r="BW183" s="198"/>
      <c r="BX183" s="198"/>
      <c r="BY183" s="198"/>
      <c r="BZ183" s="198"/>
      <c r="CA183" s="198"/>
      <c r="CB183" s="198"/>
      <c r="CC183" s="198"/>
      <c r="CD183" s="198"/>
      <c r="CE183" s="198"/>
      <c r="CF183" s="198"/>
      <c r="CG183" s="198"/>
      <c r="CH183" s="198"/>
      <c r="CI183" s="198"/>
      <c r="CJ183" s="198"/>
      <c r="CK183" s="198"/>
      <c r="CL183" s="198"/>
      <c r="CM183" s="198"/>
      <c r="CN183" s="198"/>
      <c r="CO183" s="198"/>
      <c r="CP183" s="198"/>
      <c r="CQ183" s="198"/>
      <c r="CR183" s="198"/>
      <c r="CS183" s="198"/>
      <c r="CT183" s="198"/>
      <c r="CU183" s="198"/>
      <c r="CV183" s="198"/>
      <c r="CW183" s="198"/>
      <c r="CX183" s="198"/>
      <c r="CY183" s="198"/>
      <c r="CZ183" s="198"/>
      <c r="DA183" s="198"/>
      <c r="DB183" s="198"/>
      <c r="DC183" s="198"/>
      <c r="DD183" s="198"/>
      <c r="DE183" s="198"/>
      <c r="DF183" s="198"/>
      <c r="DG183" s="198"/>
      <c r="DH183" s="198"/>
      <c r="DI183" s="198"/>
      <c r="DJ183" s="198"/>
      <c r="DK183" s="198"/>
      <c r="DL183" s="198"/>
      <c r="DM183" s="198"/>
      <c r="DN183" s="198"/>
      <c r="DO183" s="198"/>
      <c r="DP183" s="198"/>
      <c r="DQ183" s="198"/>
      <c r="DR183" s="198"/>
      <c r="DS183" s="198"/>
      <c r="DT183" s="198"/>
    </row>
    <row r="184" spans="3:124">
      <c r="C184" s="233"/>
      <c r="BK184" s="198"/>
      <c r="BL184" s="198"/>
      <c r="BM184" s="198"/>
      <c r="BN184" s="198"/>
      <c r="BO184" s="198"/>
      <c r="BP184" s="198"/>
      <c r="BQ184" s="198"/>
      <c r="BR184" s="198"/>
      <c r="BS184" s="198"/>
      <c r="BT184" s="198"/>
      <c r="BU184" s="198"/>
      <c r="BV184" s="198"/>
      <c r="BW184" s="198"/>
      <c r="BX184" s="198"/>
      <c r="BY184" s="198"/>
      <c r="BZ184" s="198"/>
      <c r="CA184" s="198"/>
      <c r="CB184" s="198"/>
      <c r="CC184" s="198"/>
      <c r="CD184" s="198"/>
      <c r="CE184" s="198"/>
      <c r="CF184" s="198"/>
      <c r="CG184" s="198"/>
      <c r="CH184" s="198"/>
      <c r="CI184" s="198"/>
      <c r="CJ184" s="198"/>
      <c r="CK184" s="198"/>
      <c r="CL184" s="198"/>
      <c r="CM184" s="198"/>
      <c r="CN184" s="198"/>
      <c r="CO184" s="198"/>
      <c r="CP184" s="198"/>
      <c r="CQ184" s="198"/>
      <c r="CR184" s="198"/>
      <c r="CS184" s="198"/>
      <c r="CT184" s="198"/>
      <c r="CU184" s="198"/>
      <c r="CV184" s="198"/>
      <c r="CW184" s="198"/>
      <c r="CX184" s="198"/>
      <c r="CY184" s="198"/>
      <c r="CZ184" s="198"/>
      <c r="DA184" s="198"/>
      <c r="DB184" s="198"/>
      <c r="DC184" s="198"/>
      <c r="DD184" s="198"/>
      <c r="DE184" s="198"/>
      <c r="DF184" s="198"/>
      <c r="DG184" s="198"/>
      <c r="DH184" s="198"/>
      <c r="DI184" s="198"/>
      <c r="DJ184" s="198"/>
      <c r="DK184" s="198"/>
      <c r="DL184" s="198"/>
      <c r="DM184" s="198"/>
      <c r="DN184" s="198"/>
      <c r="DO184" s="198"/>
      <c r="DP184" s="198"/>
      <c r="DQ184" s="198"/>
      <c r="DR184" s="198"/>
      <c r="DS184" s="198"/>
      <c r="DT184" s="198"/>
    </row>
    <row r="185" spans="3:124">
      <c r="C185" s="233"/>
      <c r="BK185" s="198"/>
      <c r="BL185" s="198"/>
      <c r="BM185" s="198"/>
      <c r="BN185" s="198"/>
      <c r="BO185" s="198"/>
      <c r="BP185" s="198"/>
      <c r="BQ185" s="198"/>
      <c r="BR185" s="198"/>
      <c r="BS185" s="198"/>
      <c r="BT185" s="198"/>
      <c r="BU185" s="198"/>
      <c r="BV185" s="198"/>
      <c r="BW185" s="198"/>
      <c r="BX185" s="198"/>
      <c r="BY185" s="198"/>
      <c r="BZ185" s="198"/>
      <c r="CA185" s="198"/>
      <c r="CB185" s="198"/>
      <c r="CC185" s="198"/>
      <c r="CD185" s="198"/>
      <c r="CE185" s="198"/>
      <c r="CF185" s="198"/>
      <c r="CG185" s="198"/>
      <c r="CH185" s="198"/>
      <c r="CI185" s="198"/>
      <c r="CJ185" s="198"/>
      <c r="CK185" s="198"/>
      <c r="CL185" s="198"/>
      <c r="CM185" s="198"/>
      <c r="CN185" s="198"/>
      <c r="CO185" s="198"/>
      <c r="CP185" s="198"/>
      <c r="CQ185" s="198"/>
      <c r="CR185" s="198"/>
      <c r="CS185" s="198"/>
      <c r="CT185" s="198"/>
      <c r="CU185" s="198"/>
      <c r="CV185" s="198"/>
      <c r="CW185" s="198"/>
      <c r="CX185" s="198"/>
      <c r="CY185" s="198"/>
      <c r="CZ185" s="198"/>
      <c r="DA185" s="198"/>
      <c r="DB185" s="198"/>
      <c r="DC185" s="198"/>
      <c r="DD185" s="198"/>
      <c r="DE185" s="198"/>
      <c r="DF185" s="198"/>
      <c r="DG185" s="198"/>
      <c r="DH185" s="198"/>
      <c r="DI185" s="198"/>
      <c r="DJ185" s="198"/>
      <c r="DK185" s="198"/>
      <c r="DL185" s="198"/>
      <c r="DM185" s="198"/>
      <c r="DN185" s="198"/>
      <c r="DO185" s="198"/>
      <c r="DP185" s="198"/>
      <c r="DQ185" s="198"/>
      <c r="DR185" s="198"/>
      <c r="DS185" s="198"/>
      <c r="DT185" s="198"/>
    </row>
    <row r="186" spans="3:124">
      <c r="C186" s="233"/>
      <c r="BK186" s="198"/>
      <c r="BL186" s="198"/>
      <c r="BM186" s="198"/>
      <c r="BN186" s="198"/>
      <c r="BO186" s="198"/>
      <c r="BP186" s="198"/>
      <c r="BQ186" s="198"/>
      <c r="BR186" s="198"/>
      <c r="BS186" s="198"/>
      <c r="BT186" s="198"/>
      <c r="BU186" s="198"/>
      <c r="BV186" s="198"/>
      <c r="BW186" s="198"/>
      <c r="BX186" s="198"/>
      <c r="BY186" s="198"/>
      <c r="BZ186" s="198"/>
      <c r="CA186" s="198"/>
      <c r="CB186" s="198"/>
      <c r="CC186" s="198"/>
      <c r="CD186" s="198"/>
      <c r="CE186" s="198"/>
      <c r="CF186" s="198"/>
      <c r="CG186" s="198"/>
      <c r="CH186" s="198"/>
      <c r="CI186" s="198"/>
      <c r="CJ186" s="198"/>
      <c r="CK186" s="198"/>
      <c r="CL186" s="198"/>
      <c r="CM186" s="198"/>
      <c r="CN186" s="198"/>
      <c r="CO186" s="198"/>
      <c r="CP186" s="198"/>
      <c r="CQ186" s="198"/>
      <c r="CR186" s="198"/>
      <c r="CS186" s="198"/>
      <c r="CT186" s="198"/>
      <c r="CU186" s="198"/>
      <c r="CV186" s="198"/>
      <c r="CW186" s="198"/>
      <c r="CX186" s="198"/>
      <c r="CY186" s="198"/>
      <c r="CZ186" s="198"/>
      <c r="DA186" s="198"/>
      <c r="DB186" s="198"/>
      <c r="DC186" s="198"/>
      <c r="DD186" s="198"/>
      <c r="DE186" s="198"/>
      <c r="DF186" s="198"/>
      <c r="DG186" s="198"/>
      <c r="DH186" s="198"/>
      <c r="DI186" s="198"/>
      <c r="DJ186" s="198"/>
      <c r="DK186" s="198"/>
      <c r="DL186" s="198"/>
      <c r="DM186" s="198"/>
      <c r="DN186" s="198"/>
      <c r="DO186" s="198"/>
      <c r="DP186" s="198"/>
      <c r="DQ186" s="198"/>
      <c r="DR186" s="198"/>
      <c r="DS186" s="198"/>
      <c r="DT186" s="198"/>
    </row>
    <row r="187" spans="3:124">
      <c r="C187" s="233"/>
      <c r="BK187" s="198"/>
      <c r="BL187" s="198"/>
      <c r="BM187" s="198"/>
      <c r="BN187" s="198"/>
      <c r="BO187" s="198"/>
      <c r="BP187" s="198"/>
      <c r="BQ187" s="198"/>
      <c r="BR187" s="198"/>
      <c r="BS187" s="198"/>
      <c r="BT187" s="198"/>
      <c r="BU187" s="198"/>
      <c r="BV187" s="198"/>
      <c r="BW187" s="198"/>
      <c r="BX187" s="198"/>
      <c r="BY187" s="198"/>
      <c r="BZ187" s="198"/>
      <c r="CA187" s="198"/>
      <c r="CB187" s="198"/>
      <c r="CC187" s="198"/>
      <c r="CD187" s="198"/>
      <c r="CE187" s="198"/>
      <c r="CF187" s="198"/>
      <c r="CG187" s="198"/>
      <c r="CH187" s="198"/>
      <c r="CI187" s="198"/>
      <c r="CJ187" s="198"/>
      <c r="CK187" s="198"/>
      <c r="CL187" s="198"/>
      <c r="CM187" s="198"/>
      <c r="CN187" s="198"/>
      <c r="CO187" s="198"/>
      <c r="CP187" s="198"/>
      <c r="CQ187" s="198"/>
      <c r="CR187" s="198"/>
      <c r="CS187" s="198"/>
      <c r="CT187" s="198"/>
      <c r="CU187" s="198"/>
      <c r="CV187" s="198"/>
      <c r="CW187" s="198"/>
      <c r="CX187" s="198"/>
      <c r="CY187" s="198"/>
      <c r="CZ187" s="198"/>
      <c r="DA187" s="198"/>
      <c r="DB187" s="198"/>
      <c r="DC187" s="198"/>
      <c r="DD187" s="198"/>
      <c r="DE187" s="198"/>
      <c r="DF187" s="198"/>
      <c r="DG187" s="198"/>
      <c r="DH187" s="198"/>
      <c r="DI187" s="198"/>
      <c r="DJ187" s="198"/>
      <c r="DK187" s="198"/>
      <c r="DL187" s="198"/>
      <c r="DM187" s="198"/>
      <c r="DN187" s="198"/>
      <c r="DO187" s="198"/>
      <c r="DP187" s="198"/>
      <c r="DQ187" s="198"/>
      <c r="DR187" s="198"/>
      <c r="DS187" s="198"/>
      <c r="DT187" s="198"/>
    </row>
    <row r="188" spans="3:124">
      <c r="C188" s="233"/>
      <c r="BK188" s="198"/>
      <c r="BL188" s="198"/>
      <c r="BM188" s="198"/>
      <c r="BN188" s="198"/>
      <c r="BO188" s="198"/>
      <c r="BP188" s="198"/>
      <c r="BQ188" s="198"/>
      <c r="BR188" s="198"/>
      <c r="BS188" s="198"/>
      <c r="BT188" s="198"/>
      <c r="BU188" s="198"/>
      <c r="BV188" s="198"/>
      <c r="BW188" s="198"/>
      <c r="BX188" s="198"/>
      <c r="BY188" s="198"/>
      <c r="BZ188" s="198"/>
      <c r="CA188" s="198"/>
      <c r="CB188" s="198"/>
      <c r="CC188" s="198"/>
      <c r="CD188" s="198"/>
      <c r="CE188" s="198"/>
      <c r="CF188" s="198"/>
      <c r="CG188" s="198"/>
      <c r="CH188" s="198"/>
      <c r="CI188" s="198"/>
      <c r="CJ188" s="198"/>
      <c r="CK188" s="198"/>
      <c r="CL188" s="198"/>
      <c r="CM188" s="198"/>
      <c r="CN188" s="198"/>
      <c r="CO188" s="198"/>
      <c r="CP188" s="198"/>
      <c r="CQ188" s="198"/>
      <c r="CR188" s="198"/>
      <c r="CS188" s="198"/>
      <c r="CT188" s="198"/>
      <c r="CU188" s="198"/>
      <c r="CV188" s="198"/>
      <c r="CW188" s="198"/>
      <c r="CX188" s="198"/>
      <c r="CY188" s="198"/>
      <c r="CZ188" s="198"/>
      <c r="DA188" s="198"/>
      <c r="DB188" s="198"/>
      <c r="DC188" s="198"/>
      <c r="DD188" s="198"/>
      <c r="DE188" s="198"/>
      <c r="DF188" s="198"/>
      <c r="DG188" s="198"/>
      <c r="DH188" s="198"/>
      <c r="DI188" s="198"/>
      <c r="DJ188" s="198"/>
      <c r="DK188" s="198"/>
      <c r="DL188" s="198"/>
      <c r="DM188" s="198"/>
      <c r="DN188" s="198"/>
      <c r="DO188" s="198"/>
      <c r="DP188" s="198"/>
      <c r="DQ188" s="198"/>
      <c r="DR188" s="198"/>
      <c r="DS188" s="198"/>
      <c r="DT188" s="198"/>
    </row>
    <row r="189" spans="3:124">
      <c r="C189" s="233"/>
      <c r="BK189" s="198"/>
      <c r="BL189" s="198"/>
      <c r="BM189" s="198"/>
      <c r="BN189" s="198"/>
      <c r="BO189" s="198"/>
      <c r="BP189" s="198"/>
      <c r="BQ189" s="198"/>
      <c r="BR189" s="198"/>
      <c r="BS189" s="198"/>
      <c r="BT189" s="198"/>
      <c r="BU189" s="198"/>
      <c r="BV189" s="198"/>
      <c r="BW189" s="198"/>
      <c r="BX189" s="198"/>
      <c r="BY189" s="198"/>
      <c r="BZ189" s="198"/>
      <c r="CA189" s="198"/>
      <c r="CB189" s="198"/>
      <c r="CC189" s="198"/>
      <c r="CD189" s="198"/>
      <c r="CE189" s="198"/>
      <c r="CF189" s="198"/>
      <c r="CG189" s="198"/>
      <c r="CH189" s="198"/>
      <c r="CI189" s="198"/>
      <c r="CJ189" s="198"/>
      <c r="CK189" s="198"/>
      <c r="CL189" s="198"/>
      <c r="CM189" s="198"/>
      <c r="CN189" s="198"/>
      <c r="CO189" s="198"/>
      <c r="CP189" s="198"/>
      <c r="CQ189" s="198"/>
      <c r="CR189" s="198"/>
      <c r="CS189" s="198"/>
      <c r="CT189" s="198"/>
      <c r="CU189" s="198"/>
      <c r="CV189" s="198"/>
      <c r="CW189" s="198"/>
      <c r="CX189" s="198"/>
      <c r="CY189" s="198"/>
      <c r="CZ189" s="198"/>
      <c r="DA189" s="198"/>
      <c r="DB189" s="198"/>
      <c r="DC189" s="198"/>
      <c r="DD189" s="198"/>
      <c r="DE189" s="198"/>
      <c r="DF189" s="198"/>
      <c r="DG189" s="198"/>
      <c r="DH189" s="198"/>
      <c r="DI189" s="198"/>
      <c r="DJ189" s="198"/>
      <c r="DK189" s="198"/>
      <c r="DL189" s="198"/>
      <c r="DM189" s="198"/>
      <c r="DN189" s="198"/>
      <c r="DO189" s="198"/>
      <c r="DP189" s="198"/>
      <c r="DQ189" s="198"/>
      <c r="DR189" s="198"/>
      <c r="DS189" s="198"/>
      <c r="DT189" s="198"/>
    </row>
    <row r="190" spans="3:124">
      <c r="C190" s="233"/>
      <c r="BK190" s="198"/>
      <c r="BL190" s="198"/>
      <c r="BM190" s="198"/>
      <c r="BN190" s="198"/>
      <c r="BO190" s="198"/>
      <c r="BP190" s="198"/>
      <c r="BQ190" s="198"/>
      <c r="BR190" s="198"/>
      <c r="BS190" s="198"/>
      <c r="BT190" s="198"/>
      <c r="BU190" s="198"/>
      <c r="BV190" s="198"/>
      <c r="BW190" s="198"/>
      <c r="BX190" s="198"/>
      <c r="BY190" s="198"/>
      <c r="BZ190" s="198"/>
      <c r="CA190" s="198"/>
      <c r="CB190" s="198"/>
      <c r="CC190" s="198"/>
      <c r="CD190" s="198"/>
      <c r="CE190" s="198"/>
      <c r="CF190" s="198"/>
      <c r="CG190" s="198"/>
      <c r="CH190" s="198"/>
      <c r="CI190" s="198"/>
      <c r="CJ190" s="198"/>
      <c r="CK190" s="198"/>
      <c r="CL190" s="198"/>
      <c r="CM190" s="198"/>
      <c r="CN190" s="198"/>
      <c r="CO190" s="198"/>
      <c r="CP190" s="198"/>
      <c r="CQ190" s="198"/>
      <c r="CR190" s="198"/>
      <c r="CS190" s="198"/>
      <c r="CT190" s="198"/>
      <c r="CU190" s="198"/>
      <c r="CV190" s="198"/>
      <c r="CW190" s="198"/>
      <c r="CX190" s="198"/>
      <c r="CY190" s="198"/>
      <c r="CZ190" s="198"/>
      <c r="DA190" s="198"/>
      <c r="DB190" s="198"/>
      <c r="DC190" s="198"/>
      <c r="DD190" s="198"/>
      <c r="DE190" s="198"/>
      <c r="DF190" s="198"/>
      <c r="DG190" s="198"/>
      <c r="DH190" s="198"/>
      <c r="DI190" s="198"/>
      <c r="DJ190" s="198"/>
      <c r="DK190" s="198"/>
      <c r="DL190" s="198"/>
      <c r="DM190" s="198"/>
      <c r="DN190" s="198"/>
      <c r="DO190" s="198"/>
      <c r="DP190" s="198"/>
      <c r="DQ190" s="198"/>
      <c r="DR190" s="198"/>
      <c r="DS190" s="198"/>
      <c r="DT190" s="198"/>
    </row>
    <row r="191" spans="3:124">
      <c r="C191" s="233"/>
      <c r="BK191" s="198"/>
      <c r="BL191" s="198"/>
      <c r="BM191" s="198"/>
      <c r="BN191" s="198"/>
      <c r="BO191" s="198"/>
      <c r="BP191" s="198"/>
      <c r="BQ191" s="198"/>
      <c r="BR191" s="198"/>
      <c r="BS191" s="198"/>
      <c r="BT191" s="198"/>
      <c r="BU191" s="198"/>
      <c r="BV191" s="198"/>
      <c r="BW191" s="198"/>
      <c r="BX191" s="198"/>
      <c r="BY191" s="198"/>
      <c r="BZ191" s="198"/>
      <c r="CA191" s="198"/>
      <c r="CB191" s="198"/>
      <c r="CC191" s="198"/>
      <c r="CD191" s="198"/>
      <c r="CE191" s="198"/>
      <c r="CF191" s="198"/>
      <c r="CG191" s="198"/>
      <c r="CH191" s="198"/>
      <c r="CI191" s="198"/>
      <c r="CJ191" s="198"/>
      <c r="CK191" s="198"/>
      <c r="CL191" s="198"/>
      <c r="CM191" s="198"/>
      <c r="CN191" s="198"/>
      <c r="CO191" s="198"/>
      <c r="CP191" s="198"/>
      <c r="CQ191" s="198"/>
      <c r="CR191" s="198"/>
      <c r="CS191" s="198"/>
      <c r="CT191" s="198"/>
      <c r="CU191" s="198"/>
      <c r="CV191" s="198"/>
      <c r="CW191" s="198"/>
      <c r="CX191" s="198"/>
      <c r="CY191" s="198"/>
      <c r="CZ191" s="198"/>
      <c r="DA191" s="198"/>
      <c r="DB191" s="198"/>
      <c r="DC191" s="198"/>
      <c r="DD191" s="198"/>
      <c r="DE191" s="198"/>
      <c r="DF191" s="198"/>
      <c r="DG191" s="198"/>
      <c r="DH191" s="198"/>
      <c r="DI191" s="198"/>
      <c r="DJ191" s="198"/>
      <c r="DK191" s="198"/>
      <c r="DL191" s="198"/>
      <c r="DM191" s="198"/>
      <c r="DN191" s="198"/>
      <c r="DO191" s="198"/>
      <c r="DP191" s="198"/>
      <c r="DQ191" s="198"/>
      <c r="DR191" s="198"/>
      <c r="DS191" s="198"/>
      <c r="DT191" s="198"/>
    </row>
    <row r="192" spans="3:124">
      <c r="C192" s="233"/>
      <c r="BK192" s="198"/>
      <c r="BL192" s="198"/>
      <c r="BM192" s="198"/>
      <c r="BN192" s="198"/>
      <c r="BO192" s="198"/>
      <c r="BP192" s="198"/>
      <c r="BQ192" s="198"/>
      <c r="BR192" s="198"/>
      <c r="BS192" s="198"/>
      <c r="BT192" s="198"/>
      <c r="BU192" s="198"/>
      <c r="BV192" s="198"/>
      <c r="BW192" s="198"/>
      <c r="BX192" s="198"/>
      <c r="BY192" s="198"/>
      <c r="BZ192" s="198"/>
      <c r="CA192" s="198"/>
      <c r="CB192" s="198"/>
      <c r="CC192" s="198"/>
      <c r="CD192" s="198"/>
      <c r="CE192" s="198"/>
      <c r="CF192" s="198"/>
      <c r="CG192" s="198"/>
      <c r="CH192" s="198"/>
      <c r="CI192" s="198"/>
      <c r="CJ192" s="198"/>
      <c r="CK192" s="198"/>
      <c r="CL192" s="198"/>
      <c r="CM192" s="198"/>
      <c r="CN192" s="198"/>
      <c r="CO192" s="198"/>
      <c r="CP192" s="198"/>
      <c r="CQ192" s="198"/>
      <c r="CR192" s="198"/>
      <c r="CS192" s="198"/>
      <c r="CT192" s="198"/>
      <c r="CU192" s="198"/>
      <c r="CV192" s="198"/>
      <c r="CW192" s="198"/>
      <c r="CX192" s="198"/>
      <c r="CY192" s="198"/>
      <c r="CZ192" s="198"/>
      <c r="DA192" s="198"/>
      <c r="DB192" s="198"/>
      <c r="DC192" s="198"/>
      <c r="DD192" s="198"/>
      <c r="DE192" s="198"/>
      <c r="DF192" s="198"/>
      <c r="DG192" s="198"/>
      <c r="DH192" s="198"/>
      <c r="DI192" s="198"/>
      <c r="DJ192" s="198"/>
      <c r="DK192" s="198"/>
      <c r="DL192" s="198"/>
      <c r="DM192" s="198"/>
      <c r="DN192" s="198"/>
      <c r="DO192" s="198"/>
      <c r="DP192" s="198"/>
      <c r="DQ192" s="198"/>
      <c r="DR192" s="198"/>
      <c r="DS192" s="198"/>
      <c r="DT192" s="198"/>
    </row>
    <row r="193" spans="3:124">
      <c r="C193" s="233"/>
      <c r="BK193" s="198"/>
      <c r="BL193" s="198"/>
      <c r="BM193" s="198"/>
      <c r="BN193" s="198"/>
      <c r="BO193" s="198"/>
      <c r="BP193" s="198"/>
      <c r="BQ193" s="198"/>
      <c r="BR193" s="198"/>
      <c r="BS193" s="198"/>
      <c r="BT193" s="198"/>
      <c r="BU193" s="198"/>
      <c r="BV193" s="198"/>
      <c r="BW193" s="198"/>
      <c r="BX193" s="198"/>
      <c r="BY193" s="198"/>
      <c r="BZ193" s="198"/>
      <c r="CA193" s="198"/>
      <c r="CB193" s="198"/>
      <c r="CC193" s="198"/>
      <c r="CD193" s="198"/>
      <c r="CE193" s="198"/>
      <c r="CF193" s="198"/>
      <c r="CG193" s="198"/>
      <c r="CH193" s="198"/>
      <c r="CI193" s="198"/>
      <c r="CJ193" s="198"/>
      <c r="CK193" s="198"/>
      <c r="CL193" s="198"/>
      <c r="CM193" s="198"/>
      <c r="CN193" s="198"/>
      <c r="CO193" s="198"/>
      <c r="CP193" s="198"/>
      <c r="CQ193" s="198"/>
      <c r="CR193" s="198"/>
      <c r="CS193" s="198"/>
      <c r="CT193" s="198"/>
      <c r="CU193" s="198"/>
      <c r="CV193" s="198"/>
      <c r="CW193" s="198"/>
      <c r="CX193" s="198"/>
      <c r="CY193" s="198"/>
      <c r="CZ193" s="198"/>
      <c r="DA193" s="198"/>
      <c r="DB193" s="198"/>
      <c r="DC193" s="198"/>
      <c r="DD193" s="198"/>
      <c r="DE193" s="198"/>
      <c r="DF193" s="198"/>
      <c r="DG193" s="198"/>
      <c r="DH193" s="198"/>
      <c r="DI193" s="198"/>
      <c r="DJ193" s="198"/>
      <c r="DK193" s="198"/>
      <c r="DL193" s="198"/>
      <c r="DM193" s="198"/>
      <c r="DN193" s="198"/>
      <c r="DO193" s="198"/>
      <c r="DP193" s="198"/>
      <c r="DQ193" s="198"/>
      <c r="DR193" s="198"/>
      <c r="DS193" s="198"/>
      <c r="DT193" s="198"/>
    </row>
    <row r="194" spans="3:124">
      <c r="C194" s="233"/>
      <c r="BK194" s="198"/>
      <c r="BL194" s="198"/>
      <c r="BM194" s="198"/>
      <c r="BN194" s="198"/>
      <c r="BO194" s="198"/>
      <c r="BP194" s="198"/>
      <c r="BQ194" s="198"/>
      <c r="BR194" s="198"/>
      <c r="BS194" s="198"/>
      <c r="BT194" s="198"/>
      <c r="BU194" s="198"/>
      <c r="BV194" s="198"/>
      <c r="BW194" s="198"/>
      <c r="BX194" s="198"/>
      <c r="BY194" s="198"/>
      <c r="BZ194" s="198"/>
      <c r="CA194" s="198"/>
      <c r="CB194" s="198"/>
      <c r="CC194" s="198"/>
      <c r="CD194" s="198"/>
      <c r="CE194" s="198"/>
      <c r="CF194" s="198"/>
      <c r="CG194" s="198"/>
      <c r="CH194" s="198"/>
      <c r="CI194" s="198"/>
      <c r="CJ194" s="198"/>
      <c r="CK194" s="198"/>
      <c r="CL194" s="198"/>
      <c r="CM194" s="198"/>
      <c r="CN194" s="198"/>
      <c r="CO194" s="198"/>
      <c r="CP194" s="198"/>
      <c r="CQ194" s="198"/>
      <c r="CR194" s="198"/>
      <c r="CS194" s="198"/>
      <c r="CT194" s="198"/>
      <c r="CU194" s="198"/>
      <c r="CV194" s="198"/>
      <c r="CW194" s="198"/>
      <c r="CX194" s="198"/>
      <c r="CY194" s="198"/>
      <c r="CZ194" s="198"/>
      <c r="DA194" s="198"/>
      <c r="DB194" s="198"/>
      <c r="DC194" s="198"/>
      <c r="DD194" s="198"/>
      <c r="DE194" s="198"/>
      <c r="DF194" s="198"/>
      <c r="DG194" s="198"/>
      <c r="DH194" s="198"/>
      <c r="DI194" s="198"/>
      <c r="DJ194" s="198"/>
      <c r="DK194" s="198"/>
      <c r="DL194" s="198"/>
      <c r="DM194" s="198"/>
      <c r="DN194" s="198"/>
      <c r="DO194" s="198"/>
      <c r="DP194" s="198"/>
      <c r="DQ194" s="198"/>
      <c r="DR194" s="198"/>
      <c r="DS194" s="198"/>
      <c r="DT194" s="198"/>
    </row>
    <row r="195" spans="3:124">
      <c r="C195" s="233"/>
      <c r="BK195" s="198"/>
      <c r="BL195" s="198"/>
      <c r="BM195" s="198"/>
      <c r="BN195" s="198"/>
      <c r="BO195" s="198"/>
      <c r="BP195" s="198"/>
      <c r="BQ195" s="198"/>
      <c r="BR195" s="198"/>
      <c r="BS195" s="198"/>
      <c r="BT195" s="198"/>
      <c r="BU195" s="198"/>
      <c r="BV195" s="198"/>
      <c r="BW195" s="198"/>
      <c r="BX195" s="198"/>
      <c r="BY195" s="198"/>
      <c r="BZ195" s="198"/>
      <c r="CA195" s="198"/>
      <c r="CB195" s="198"/>
      <c r="CC195" s="198"/>
      <c r="CD195" s="198"/>
      <c r="CE195" s="198"/>
      <c r="CF195" s="198"/>
      <c r="CG195" s="198"/>
      <c r="CH195" s="198"/>
      <c r="CI195" s="198"/>
      <c r="CJ195" s="198"/>
      <c r="CK195" s="198"/>
      <c r="CL195" s="198"/>
      <c r="CM195" s="198"/>
      <c r="CN195" s="198"/>
      <c r="CO195" s="198"/>
      <c r="CP195" s="198"/>
      <c r="CQ195" s="198"/>
      <c r="CR195" s="198"/>
      <c r="CS195" s="198"/>
      <c r="CT195" s="198"/>
      <c r="CU195" s="198"/>
      <c r="CV195" s="198"/>
      <c r="CW195" s="198"/>
      <c r="CX195" s="198"/>
      <c r="CY195" s="198"/>
      <c r="CZ195" s="198"/>
      <c r="DA195" s="198"/>
      <c r="DB195" s="198"/>
      <c r="DC195" s="198"/>
      <c r="DD195" s="198"/>
      <c r="DE195" s="198"/>
      <c r="DF195" s="198"/>
      <c r="DG195" s="198"/>
      <c r="DH195" s="198"/>
      <c r="DI195" s="198"/>
      <c r="DJ195" s="198"/>
      <c r="DK195" s="198"/>
      <c r="DL195" s="198"/>
      <c r="DM195" s="198"/>
      <c r="DN195" s="198"/>
      <c r="DO195" s="198"/>
      <c r="DP195" s="198"/>
      <c r="DQ195" s="198"/>
      <c r="DR195" s="198"/>
      <c r="DS195" s="198"/>
      <c r="DT195" s="198"/>
    </row>
    <row r="196" spans="3:124">
      <c r="C196" s="233"/>
      <c r="BK196" s="198"/>
      <c r="BL196" s="198"/>
      <c r="BM196" s="198"/>
      <c r="BN196" s="198"/>
      <c r="BO196" s="198"/>
      <c r="BP196" s="198"/>
      <c r="BQ196" s="198"/>
      <c r="BR196" s="198"/>
      <c r="BS196" s="198"/>
      <c r="BT196" s="198"/>
      <c r="BU196" s="198"/>
      <c r="BV196" s="198"/>
      <c r="BW196" s="198"/>
      <c r="BX196" s="198"/>
      <c r="BY196" s="198"/>
      <c r="BZ196" s="198"/>
      <c r="CA196" s="198"/>
      <c r="CB196" s="198"/>
      <c r="CC196" s="198"/>
      <c r="CD196" s="198"/>
      <c r="CE196" s="198"/>
      <c r="CF196" s="198"/>
      <c r="CG196" s="198"/>
      <c r="CH196" s="198"/>
      <c r="CI196" s="198"/>
      <c r="CJ196" s="198"/>
      <c r="CK196" s="198"/>
      <c r="CL196" s="198"/>
      <c r="CM196" s="198"/>
      <c r="CN196" s="198"/>
      <c r="CO196" s="198"/>
      <c r="CP196" s="198"/>
      <c r="CQ196" s="198"/>
      <c r="CR196" s="198"/>
      <c r="CS196" s="198"/>
      <c r="CT196" s="198"/>
      <c r="CU196" s="198"/>
      <c r="CV196" s="198"/>
      <c r="CW196" s="198"/>
      <c r="CX196" s="198"/>
      <c r="CY196" s="198"/>
      <c r="CZ196" s="198"/>
      <c r="DA196" s="198"/>
      <c r="DB196" s="198"/>
      <c r="DC196" s="198"/>
      <c r="DD196" s="198"/>
      <c r="DE196" s="198"/>
      <c r="DF196" s="198"/>
      <c r="DG196" s="198"/>
      <c r="DH196" s="198"/>
      <c r="DI196" s="198"/>
      <c r="DJ196" s="198"/>
      <c r="DK196" s="198"/>
      <c r="DL196" s="198"/>
      <c r="DM196" s="198"/>
      <c r="DN196" s="198"/>
      <c r="DO196" s="198"/>
      <c r="DP196" s="198"/>
      <c r="DQ196" s="198"/>
      <c r="DR196" s="198"/>
      <c r="DS196" s="198"/>
      <c r="DT196" s="198"/>
    </row>
    <row r="197" spans="3:124">
      <c r="C197" s="233"/>
      <c r="BK197" s="198"/>
      <c r="BL197" s="198"/>
      <c r="BM197" s="198"/>
      <c r="BN197" s="198"/>
      <c r="BO197" s="198"/>
      <c r="BP197" s="198"/>
      <c r="BQ197" s="198"/>
      <c r="BR197" s="198"/>
      <c r="BS197" s="198"/>
      <c r="BT197" s="198"/>
      <c r="BU197" s="198"/>
      <c r="BV197" s="198"/>
      <c r="BW197" s="198"/>
      <c r="BX197" s="198"/>
      <c r="BY197" s="198"/>
      <c r="BZ197" s="198"/>
      <c r="CA197" s="198"/>
      <c r="CB197" s="198"/>
      <c r="CC197" s="198"/>
      <c r="CD197" s="198"/>
      <c r="CE197" s="198"/>
      <c r="CF197" s="198"/>
      <c r="CG197" s="198"/>
      <c r="CH197" s="198"/>
      <c r="CI197" s="198"/>
      <c r="CJ197" s="198"/>
      <c r="CK197" s="198"/>
      <c r="CL197" s="198"/>
      <c r="CM197" s="198"/>
      <c r="CN197" s="198"/>
      <c r="CO197" s="198"/>
      <c r="CP197" s="198"/>
      <c r="CQ197" s="198"/>
      <c r="CR197" s="198"/>
      <c r="CS197" s="198"/>
      <c r="CT197" s="198"/>
      <c r="CU197" s="198"/>
      <c r="CV197" s="198"/>
      <c r="CW197" s="198"/>
      <c r="CX197" s="198"/>
      <c r="CY197" s="198"/>
      <c r="CZ197" s="198"/>
      <c r="DA197" s="198"/>
      <c r="DB197" s="198"/>
      <c r="DC197" s="198"/>
      <c r="DD197" s="198"/>
      <c r="DE197" s="198"/>
      <c r="DF197" s="198"/>
      <c r="DG197" s="198"/>
      <c r="DH197" s="198"/>
      <c r="DI197" s="198"/>
      <c r="DJ197" s="198"/>
      <c r="DK197" s="198"/>
      <c r="DL197" s="198"/>
      <c r="DM197" s="198"/>
      <c r="DN197" s="198"/>
      <c r="DO197" s="198"/>
      <c r="DP197" s="198"/>
      <c r="DQ197" s="198"/>
      <c r="DR197" s="198"/>
      <c r="DS197" s="198"/>
      <c r="DT197" s="198"/>
    </row>
    <row r="198" spans="3:124">
      <c r="C198" s="233"/>
      <c r="BK198" s="198"/>
      <c r="BL198" s="198"/>
      <c r="BM198" s="198"/>
      <c r="BN198" s="198"/>
      <c r="BO198" s="198"/>
      <c r="BP198" s="198"/>
      <c r="BQ198" s="198"/>
      <c r="BR198" s="198"/>
      <c r="BS198" s="198"/>
      <c r="BT198" s="198"/>
      <c r="BU198" s="198"/>
      <c r="BV198" s="198"/>
      <c r="BW198" s="198"/>
      <c r="BX198" s="198"/>
      <c r="BY198" s="198"/>
      <c r="BZ198" s="198"/>
      <c r="CA198" s="198"/>
      <c r="CB198" s="198"/>
      <c r="CC198" s="198"/>
      <c r="CD198" s="198"/>
      <c r="CE198" s="198"/>
      <c r="CF198" s="198"/>
      <c r="CG198" s="198"/>
      <c r="CH198" s="198"/>
      <c r="CI198" s="198"/>
      <c r="CJ198" s="198"/>
      <c r="CK198" s="198"/>
      <c r="CL198" s="198"/>
      <c r="CM198" s="198"/>
      <c r="CN198" s="198"/>
      <c r="CO198" s="198"/>
      <c r="CP198" s="198"/>
      <c r="CQ198" s="198"/>
      <c r="CR198" s="198"/>
      <c r="CS198" s="198"/>
      <c r="CT198" s="198"/>
      <c r="CU198" s="198"/>
      <c r="CV198" s="198"/>
      <c r="CW198" s="198"/>
      <c r="CX198" s="198"/>
      <c r="CY198" s="198"/>
      <c r="CZ198" s="198"/>
      <c r="DA198" s="198"/>
      <c r="DB198" s="198"/>
      <c r="DC198" s="198"/>
      <c r="DD198" s="198"/>
      <c r="DE198" s="198"/>
      <c r="DF198" s="198"/>
      <c r="DG198" s="198"/>
      <c r="DH198" s="198"/>
      <c r="DI198" s="198"/>
      <c r="DJ198" s="198"/>
      <c r="DK198" s="198"/>
      <c r="DL198" s="198"/>
      <c r="DM198" s="198"/>
      <c r="DN198" s="198"/>
      <c r="DO198" s="198"/>
      <c r="DP198" s="198"/>
      <c r="DQ198" s="198"/>
      <c r="DR198" s="198"/>
      <c r="DS198" s="198"/>
      <c r="DT198" s="198"/>
    </row>
    <row r="199" spans="3:124">
      <c r="C199" s="233"/>
      <c r="BK199" s="198"/>
      <c r="BL199" s="198"/>
      <c r="BM199" s="198"/>
      <c r="BN199" s="198"/>
      <c r="BO199" s="198"/>
      <c r="BP199" s="198"/>
      <c r="BQ199" s="198"/>
      <c r="BR199" s="198"/>
      <c r="BS199" s="198"/>
      <c r="BT199" s="198"/>
      <c r="BU199" s="198"/>
      <c r="BV199" s="198"/>
      <c r="BW199" s="198"/>
      <c r="BX199" s="198"/>
      <c r="BY199" s="198"/>
      <c r="BZ199" s="198"/>
      <c r="CA199" s="198"/>
      <c r="CB199" s="198"/>
      <c r="CC199" s="198"/>
      <c r="CD199" s="198"/>
      <c r="CE199" s="198"/>
      <c r="CF199" s="198"/>
      <c r="CG199" s="198"/>
      <c r="CH199" s="198"/>
      <c r="CI199" s="198"/>
      <c r="CJ199" s="198"/>
      <c r="CK199" s="198"/>
      <c r="CL199" s="198"/>
      <c r="CM199" s="198"/>
      <c r="CN199" s="198"/>
      <c r="CO199" s="198"/>
      <c r="CP199" s="198"/>
      <c r="CQ199" s="198"/>
      <c r="CR199" s="198"/>
      <c r="CS199" s="198"/>
      <c r="CT199" s="198"/>
      <c r="CU199" s="198"/>
      <c r="CV199" s="198"/>
      <c r="CW199" s="198"/>
      <c r="CX199" s="198"/>
      <c r="CY199" s="198"/>
      <c r="CZ199" s="198"/>
      <c r="DA199" s="198"/>
      <c r="DB199" s="198"/>
      <c r="DC199" s="198"/>
      <c r="DD199" s="198"/>
      <c r="DE199" s="198"/>
      <c r="DF199" s="198"/>
      <c r="DG199" s="198"/>
      <c r="DH199" s="198"/>
      <c r="DI199" s="198"/>
      <c r="DJ199" s="198"/>
      <c r="DK199" s="198"/>
      <c r="DL199" s="198"/>
      <c r="DM199" s="198"/>
      <c r="DN199" s="198"/>
      <c r="DO199" s="198"/>
      <c r="DP199" s="198"/>
      <c r="DQ199" s="198"/>
      <c r="DR199" s="198"/>
      <c r="DS199" s="198"/>
      <c r="DT199" s="198"/>
    </row>
    <row r="200" spans="3:124">
      <c r="C200" s="233"/>
      <c r="BK200" s="198"/>
      <c r="BL200" s="198"/>
      <c r="BM200" s="198"/>
      <c r="BN200" s="198"/>
      <c r="BO200" s="198"/>
      <c r="BP200" s="198"/>
      <c r="BQ200" s="198"/>
      <c r="BR200" s="198"/>
      <c r="BS200" s="198"/>
      <c r="BT200" s="198"/>
      <c r="BU200" s="198"/>
      <c r="BV200" s="198"/>
      <c r="BW200" s="198"/>
      <c r="BX200" s="198"/>
      <c r="BY200" s="198"/>
      <c r="BZ200" s="198"/>
      <c r="CA200" s="198"/>
      <c r="CB200" s="198"/>
      <c r="CC200" s="198"/>
      <c r="CD200" s="198"/>
      <c r="CE200" s="198"/>
      <c r="CF200" s="198"/>
      <c r="CG200" s="198"/>
      <c r="CH200" s="198"/>
      <c r="CI200" s="198"/>
      <c r="CJ200" s="198"/>
      <c r="CK200" s="198"/>
      <c r="CL200" s="198"/>
      <c r="CM200" s="198"/>
      <c r="CN200" s="198"/>
      <c r="CO200" s="198"/>
      <c r="CP200" s="198"/>
      <c r="CQ200" s="198"/>
      <c r="CR200" s="198"/>
      <c r="CS200" s="198"/>
      <c r="CT200" s="198"/>
      <c r="CU200" s="198"/>
      <c r="CV200" s="198"/>
      <c r="CW200" s="198"/>
      <c r="CX200" s="198"/>
      <c r="CY200" s="198"/>
      <c r="CZ200" s="198"/>
      <c r="DA200" s="198"/>
      <c r="DB200" s="198"/>
      <c r="DC200" s="198"/>
      <c r="DD200" s="198"/>
      <c r="DE200" s="198"/>
      <c r="DF200" s="198"/>
      <c r="DG200" s="198"/>
      <c r="DH200" s="198"/>
      <c r="DI200" s="198"/>
      <c r="DJ200" s="198"/>
      <c r="DK200" s="198"/>
      <c r="DL200" s="198"/>
      <c r="DM200" s="198"/>
      <c r="DN200" s="198"/>
      <c r="DO200" s="198"/>
      <c r="DP200" s="198"/>
      <c r="DQ200" s="198"/>
      <c r="DR200" s="198"/>
      <c r="DS200" s="198"/>
      <c r="DT200" s="198"/>
    </row>
    <row r="201" spans="3:124">
      <c r="C201" s="233"/>
      <c r="BK201" s="198"/>
      <c r="BL201" s="198"/>
      <c r="BM201" s="198"/>
      <c r="BN201" s="198"/>
      <c r="BO201" s="198"/>
      <c r="BP201" s="198"/>
      <c r="BQ201" s="198"/>
      <c r="BR201" s="198"/>
      <c r="BS201" s="198"/>
      <c r="BT201" s="198"/>
      <c r="BU201" s="198"/>
      <c r="BV201" s="198"/>
      <c r="BW201" s="198"/>
      <c r="BX201" s="198"/>
      <c r="BY201" s="198"/>
      <c r="BZ201" s="198"/>
      <c r="CA201" s="198"/>
      <c r="CB201" s="198"/>
      <c r="CC201" s="198"/>
      <c r="CD201" s="198"/>
      <c r="CE201" s="198"/>
      <c r="CF201" s="198"/>
      <c r="CG201" s="198"/>
      <c r="CH201" s="198"/>
      <c r="CI201" s="198"/>
      <c r="CJ201" s="198"/>
      <c r="CK201" s="198"/>
      <c r="CL201" s="198"/>
      <c r="CM201" s="198"/>
      <c r="CN201" s="198"/>
      <c r="CO201" s="198"/>
      <c r="CP201" s="198"/>
      <c r="CQ201" s="198"/>
      <c r="CR201" s="198"/>
      <c r="CS201" s="198"/>
      <c r="CT201" s="198"/>
      <c r="CU201" s="198"/>
      <c r="CV201" s="198"/>
      <c r="CW201" s="198"/>
      <c r="CX201" s="198"/>
      <c r="CY201" s="198"/>
      <c r="CZ201" s="198"/>
      <c r="DA201" s="198"/>
      <c r="DB201" s="198"/>
      <c r="DC201" s="198"/>
      <c r="DD201" s="198"/>
      <c r="DE201" s="198"/>
      <c r="DF201" s="198"/>
      <c r="DG201" s="198"/>
      <c r="DH201" s="198"/>
      <c r="DI201" s="198"/>
      <c r="DJ201" s="198"/>
      <c r="DK201" s="198"/>
      <c r="DL201" s="198"/>
      <c r="DM201" s="198"/>
      <c r="DN201" s="198"/>
      <c r="DO201" s="198"/>
      <c r="DP201" s="198"/>
      <c r="DQ201" s="198"/>
      <c r="DR201" s="198"/>
      <c r="DS201" s="198"/>
      <c r="DT201" s="198"/>
    </row>
    <row r="202" spans="3:124">
      <c r="C202" s="233"/>
      <c r="BK202" s="198"/>
      <c r="BL202" s="198"/>
      <c r="BM202" s="198"/>
      <c r="BN202" s="198"/>
      <c r="BO202" s="198"/>
      <c r="BP202" s="198"/>
      <c r="BQ202" s="198"/>
      <c r="BR202" s="198"/>
      <c r="BS202" s="198"/>
      <c r="BT202" s="198"/>
      <c r="BU202" s="198"/>
      <c r="BV202" s="198"/>
      <c r="BW202" s="198"/>
      <c r="BX202" s="198"/>
      <c r="BY202" s="198"/>
      <c r="BZ202" s="198"/>
      <c r="CA202" s="198"/>
      <c r="CB202" s="198"/>
      <c r="CC202" s="198"/>
      <c r="CD202" s="198"/>
      <c r="CE202" s="198"/>
      <c r="CF202" s="198"/>
      <c r="CG202" s="198"/>
      <c r="CH202" s="198"/>
      <c r="CI202" s="198"/>
      <c r="CJ202" s="198"/>
      <c r="CK202" s="198"/>
      <c r="CL202" s="198"/>
      <c r="CM202" s="198"/>
      <c r="CN202" s="198"/>
      <c r="CO202" s="198"/>
      <c r="CP202" s="198"/>
      <c r="CQ202" s="198"/>
      <c r="CR202" s="198"/>
      <c r="CS202" s="198"/>
      <c r="CT202" s="198"/>
      <c r="CU202" s="198"/>
      <c r="CV202" s="198"/>
      <c r="CW202" s="198"/>
      <c r="CX202" s="198"/>
      <c r="CY202" s="198"/>
      <c r="CZ202" s="198"/>
      <c r="DA202" s="198"/>
      <c r="DB202" s="198"/>
      <c r="DC202" s="198"/>
      <c r="DD202" s="198"/>
      <c r="DE202" s="198"/>
      <c r="DF202" s="198"/>
      <c r="DG202" s="198"/>
      <c r="DH202" s="198"/>
      <c r="DI202" s="198"/>
      <c r="DJ202" s="198"/>
      <c r="DK202" s="198"/>
      <c r="DL202" s="198"/>
      <c r="DM202" s="198"/>
      <c r="DN202" s="198"/>
      <c r="DO202" s="198"/>
      <c r="DP202" s="198"/>
      <c r="DQ202" s="198"/>
      <c r="DR202" s="198"/>
      <c r="DS202" s="198"/>
      <c r="DT202" s="198"/>
    </row>
    <row r="203" spans="3:124">
      <c r="C203" s="233"/>
      <c r="BK203" s="198"/>
      <c r="BL203" s="198"/>
      <c r="BM203" s="198"/>
      <c r="BN203" s="198"/>
      <c r="BO203" s="198"/>
      <c r="BP203" s="198"/>
      <c r="BQ203" s="198"/>
      <c r="BR203" s="198"/>
      <c r="BS203" s="198"/>
      <c r="BT203" s="198"/>
      <c r="BU203" s="198"/>
      <c r="BV203" s="198"/>
      <c r="BW203" s="198"/>
      <c r="BX203" s="198"/>
      <c r="BY203" s="198"/>
      <c r="BZ203" s="198"/>
      <c r="CA203" s="198"/>
      <c r="CB203" s="198"/>
      <c r="CC203" s="198"/>
      <c r="CD203" s="198"/>
      <c r="CE203" s="198"/>
      <c r="CF203" s="198"/>
      <c r="CG203" s="198"/>
      <c r="CH203" s="198"/>
      <c r="CI203" s="198"/>
      <c r="CJ203" s="198"/>
      <c r="CK203" s="198"/>
      <c r="CL203" s="198"/>
      <c r="CM203" s="198"/>
      <c r="CN203" s="198"/>
      <c r="CO203" s="198"/>
      <c r="CP203" s="198"/>
      <c r="CQ203" s="198"/>
      <c r="CR203" s="198"/>
      <c r="CS203" s="198"/>
      <c r="CT203" s="198"/>
      <c r="CU203" s="198"/>
      <c r="CV203" s="198"/>
      <c r="CW203" s="198"/>
      <c r="CX203" s="198"/>
      <c r="CY203" s="198"/>
      <c r="CZ203" s="198"/>
      <c r="DA203" s="198"/>
      <c r="DB203" s="198"/>
      <c r="DC203" s="198"/>
      <c r="DD203" s="198"/>
      <c r="DE203" s="198"/>
      <c r="DF203" s="198"/>
      <c r="DG203" s="198"/>
      <c r="DH203" s="198"/>
      <c r="DI203" s="198"/>
      <c r="DJ203" s="198"/>
      <c r="DK203" s="198"/>
      <c r="DL203" s="198"/>
      <c r="DM203" s="198"/>
      <c r="DN203" s="198"/>
      <c r="DO203" s="198"/>
      <c r="DP203" s="198"/>
      <c r="DQ203" s="198"/>
      <c r="DR203" s="198"/>
      <c r="DS203" s="198"/>
      <c r="DT203" s="198"/>
    </row>
    <row r="204" spans="3:124">
      <c r="C204" s="233"/>
    </row>
    <row r="205" spans="3:124">
      <c r="C205" s="233"/>
    </row>
    <row r="206" spans="3:124">
      <c r="C206" s="233"/>
    </row>
    <row r="207" spans="3:124">
      <c r="C207" s="233"/>
    </row>
    <row r="208" spans="3:124">
      <c r="C208" s="233"/>
    </row>
    <row r="209" spans="3:3">
      <c r="C209" s="233"/>
    </row>
    <row r="210" spans="3:3">
      <c r="C210" s="233"/>
    </row>
    <row r="211" spans="3:3">
      <c r="C211" s="233"/>
    </row>
    <row r="212" spans="3:3">
      <c r="C212" s="233"/>
    </row>
    <row r="213" spans="3:3">
      <c r="C213" s="233"/>
    </row>
    <row r="214" spans="3:3">
      <c r="C214" s="233"/>
    </row>
    <row r="215" spans="3:3">
      <c r="C215" s="233"/>
    </row>
    <row r="216" spans="3:3">
      <c r="C216" s="233"/>
    </row>
    <row r="217" spans="3:3">
      <c r="C217" s="233"/>
    </row>
    <row r="218" spans="3:3">
      <c r="C218" s="233"/>
    </row>
    <row r="219" spans="3:3">
      <c r="C219" s="233"/>
    </row>
    <row r="220" spans="3:3">
      <c r="C220" s="233"/>
    </row>
    <row r="221" spans="3:3">
      <c r="C221" s="233"/>
    </row>
    <row r="222" spans="3:3">
      <c r="C222" s="233"/>
    </row>
    <row r="223" spans="3:3">
      <c r="C223" s="233"/>
    </row>
    <row r="224" spans="3:3">
      <c r="C224" s="233"/>
    </row>
    <row r="225" spans="3:3">
      <c r="C225" s="233"/>
    </row>
    <row r="226" spans="3:3">
      <c r="C226" s="233"/>
    </row>
    <row r="227" spans="3:3">
      <c r="C227" s="233"/>
    </row>
    <row r="228" spans="3:3">
      <c r="C228" s="233"/>
    </row>
    <row r="229" spans="3:3">
      <c r="C229" s="233"/>
    </row>
  </sheetData>
  <sheetProtection formatCells="0" formatColumns="0" formatRows="0" sort="0" autoFilter="0" pivotTables="0"/>
  <mergeCells count="28">
    <mergeCell ref="T9:U9"/>
    <mergeCell ref="T11:U11"/>
    <mergeCell ref="T12:U12"/>
    <mergeCell ref="V9:W9"/>
    <mergeCell ref="V11:W11"/>
    <mergeCell ref="V12:W12"/>
    <mergeCell ref="P9:Q9"/>
    <mergeCell ref="P11:Q11"/>
    <mergeCell ref="P12:Q12"/>
    <mergeCell ref="R9:S9"/>
    <mergeCell ref="R11:S11"/>
    <mergeCell ref="R12:S12"/>
    <mergeCell ref="D9:E9"/>
    <mergeCell ref="F9:G9"/>
    <mergeCell ref="N9:O9"/>
    <mergeCell ref="L9:M9"/>
    <mergeCell ref="J9:K9"/>
    <mergeCell ref="H9:I9"/>
    <mergeCell ref="F12:G12"/>
    <mergeCell ref="H12:I12"/>
    <mergeCell ref="J12:K12"/>
    <mergeCell ref="D12:E12"/>
    <mergeCell ref="C12:C13"/>
    <mergeCell ref="I6:K6"/>
    <mergeCell ref="H7:L7"/>
    <mergeCell ref="L12:M12"/>
    <mergeCell ref="N12:O12"/>
    <mergeCell ref="N11:O11"/>
  </mergeCells>
  <pageMargins left="0.70866141732283472" right="0.70866141732283472" top="0.99" bottom="0.74803149606299213" header="0.31496062992125984" footer="0.31496062992125984"/>
  <pageSetup scale="15" orientation="portrait" r:id="rId1"/>
  <rowBreaks count="1" manualBreakCount="1">
    <brk id="10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8" r:id="rId4" name="List Box 2">
              <controlPr defaultSize="0" autoLine="0" autoPict="0">
                <anchor moveWithCells="1">
                  <from>
                    <xdr:col>0</xdr:col>
                    <xdr:colOff>28575</xdr:colOff>
                    <xdr:row>0</xdr:row>
                    <xdr:rowOff>19050</xdr:rowOff>
                  </from>
                  <to>
                    <xdr:col>2</xdr:col>
                    <xdr:colOff>1247775</xdr:colOff>
                    <xdr:row>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HR737"/>
  <sheetViews>
    <sheetView zoomScale="80" zoomScaleNormal="80" workbookViewId="0">
      <pane ySplit="12" topLeftCell="A13" activePane="bottomLeft" state="frozen"/>
      <selection pane="bottomLeft" activeCell="AC38" sqref="AC38"/>
    </sheetView>
  </sheetViews>
  <sheetFormatPr defaultRowHeight="12.75"/>
  <cols>
    <col min="1" max="2" width="9.140625" style="161" customWidth="1"/>
    <col min="3" max="3" width="37.42578125" style="161" customWidth="1"/>
    <col min="4" max="17" width="8" style="161" customWidth="1"/>
    <col min="18" max="23" width="8" style="160" customWidth="1"/>
    <col min="24" max="28" width="10.7109375" style="160" customWidth="1"/>
    <col min="29" max="34" width="10.7109375" style="161" customWidth="1"/>
    <col min="35" max="35" width="13.85546875" style="271" customWidth="1"/>
    <col min="36" max="37" width="48.28515625" style="161" customWidth="1"/>
    <col min="38" max="113" width="9.140625" style="161" customWidth="1"/>
    <col min="114" max="114" width="12.7109375" style="161" customWidth="1"/>
    <col min="115" max="115" width="11.85546875" style="161" customWidth="1"/>
    <col min="116" max="121" width="9.140625" style="161" customWidth="1"/>
    <col min="122" max="122" width="9.140625" style="161" hidden="1" customWidth="1"/>
    <col min="123" max="123" width="10" style="161" hidden="1" customWidth="1"/>
    <col min="124" max="128" width="9.140625" style="161" hidden="1" customWidth="1"/>
    <col min="129" max="162" width="9.140625" style="161" customWidth="1"/>
    <col min="163" max="163" width="9.140625" style="161"/>
    <col min="164" max="164" width="11" style="161" bestFit="1" customWidth="1"/>
    <col min="165" max="165" width="17.42578125" style="161" bestFit="1" customWidth="1"/>
    <col min="166" max="166" width="9.140625" style="161"/>
    <col min="167" max="169" width="9.140625" style="161" hidden="1" customWidth="1"/>
    <col min="170" max="170" width="17.42578125" style="272" hidden="1" customWidth="1"/>
    <col min="171" max="171" width="9.140625" style="161" hidden="1" customWidth="1"/>
    <col min="172" max="172" width="11.5703125" style="161" hidden="1" customWidth="1"/>
    <col min="173" max="174" width="9.140625" style="161" hidden="1" customWidth="1"/>
    <col min="175" max="185" width="0" style="161" hidden="1" customWidth="1"/>
    <col min="186" max="187" width="9.140625" style="161"/>
    <col min="188" max="188" width="0" style="161" hidden="1" customWidth="1"/>
    <col min="189" max="16384" width="9.140625" style="161"/>
  </cols>
  <sheetData>
    <row r="1" spans="1:226">
      <c r="A1" s="160"/>
      <c r="B1" s="160">
        <v>0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1:226" ht="15" customHeight="1">
      <c r="A2" s="160"/>
      <c r="B2" s="160"/>
      <c r="C2" s="273"/>
      <c r="D2" s="162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339"/>
      <c r="AD2" s="339"/>
      <c r="AE2" s="339"/>
      <c r="AF2" s="339"/>
      <c r="AG2" s="339"/>
      <c r="AH2" s="339"/>
    </row>
    <row r="3" spans="1:226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2"/>
      <c r="P3" s="345"/>
      <c r="Q3" s="345"/>
      <c r="R3" s="345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7"/>
      <c r="AD3" s="347"/>
      <c r="AE3" s="347"/>
      <c r="AF3" s="347"/>
      <c r="AG3" s="347"/>
      <c r="AH3" s="347"/>
      <c r="FN3" s="275"/>
    </row>
    <row r="4" spans="1:226">
      <c r="A4" s="160"/>
      <c r="B4" s="160"/>
      <c r="C4" s="162"/>
      <c r="D4" s="162"/>
      <c r="E4" s="162"/>
      <c r="F4" s="162"/>
      <c r="G4" s="162"/>
      <c r="H4" s="162"/>
      <c r="I4" s="162"/>
      <c r="J4" s="162"/>
      <c r="K4" s="162"/>
      <c r="L4" s="160"/>
      <c r="M4" s="160"/>
      <c r="N4" s="162"/>
      <c r="O4" s="162"/>
      <c r="P4" s="345"/>
      <c r="Q4" s="345"/>
      <c r="R4" s="345"/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7"/>
      <c r="AD4" s="347"/>
      <c r="AE4" s="348"/>
      <c r="AF4" s="348"/>
      <c r="AG4" s="348"/>
      <c r="AH4" s="348"/>
      <c r="AI4" s="276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7"/>
      <c r="BM4" s="197"/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97"/>
      <c r="CA4" s="197"/>
      <c r="CB4" s="197"/>
      <c r="CC4" s="197"/>
      <c r="CD4" s="197"/>
      <c r="CE4" s="197"/>
      <c r="CF4" s="197"/>
      <c r="CG4" s="197"/>
      <c r="CH4" s="197"/>
      <c r="CI4" s="197"/>
      <c r="CJ4" s="197"/>
      <c r="CK4" s="197"/>
      <c r="CL4" s="197"/>
      <c r="CM4" s="197"/>
      <c r="CN4" s="197"/>
      <c r="CO4" s="197"/>
      <c r="CP4" s="197"/>
      <c r="CQ4" s="197"/>
      <c r="CR4" s="197"/>
      <c r="CS4" s="197"/>
      <c r="CT4" s="197"/>
      <c r="CU4" s="197"/>
      <c r="CV4" s="197"/>
      <c r="CW4" s="197"/>
      <c r="CX4" s="197"/>
      <c r="CY4" s="197"/>
      <c r="CZ4" s="197"/>
      <c r="DA4" s="197"/>
      <c r="DB4" s="197"/>
      <c r="DC4" s="197"/>
      <c r="DD4" s="197"/>
      <c r="DE4" s="197"/>
      <c r="DF4" s="197"/>
      <c r="DG4" s="197"/>
      <c r="DH4" s="197"/>
      <c r="DI4" s="197"/>
      <c r="DJ4" s="197"/>
      <c r="DK4" s="197"/>
      <c r="DL4" s="197"/>
      <c r="DM4" s="197"/>
      <c r="DN4" s="197"/>
      <c r="DO4" s="197"/>
      <c r="DP4" s="197"/>
      <c r="DQ4" s="197"/>
      <c r="DR4" s="197"/>
      <c r="DS4" s="197"/>
      <c r="DT4" s="197"/>
      <c r="DU4" s="197"/>
      <c r="DV4" s="197"/>
      <c r="DW4" s="197"/>
      <c r="DX4" s="197"/>
      <c r="DY4" s="197"/>
      <c r="DZ4" s="197"/>
      <c r="EA4" s="197"/>
      <c r="EB4" s="197"/>
      <c r="EC4" s="197"/>
      <c r="ED4" s="197"/>
      <c r="EE4" s="197"/>
      <c r="EF4" s="197"/>
      <c r="EG4" s="197"/>
      <c r="EH4" s="197"/>
      <c r="EI4" s="197"/>
      <c r="EJ4" s="197"/>
      <c r="EK4" s="197"/>
      <c r="EL4" s="197"/>
      <c r="EM4" s="197"/>
      <c r="EN4" s="197"/>
      <c r="EO4" s="197"/>
      <c r="EP4" s="197"/>
      <c r="EQ4" s="197"/>
      <c r="ER4" s="197"/>
      <c r="ES4" s="197"/>
      <c r="ET4" s="197"/>
      <c r="EU4" s="197"/>
      <c r="EV4" s="197"/>
      <c r="EW4" s="197"/>
      <c r="EX4" s="197"/>
      <c r="EY4" s="197"/>
      <c r="EZ4" s="197"/>
      <c r="FA4" s="197"/>
      <c r="FB4" s="197"/>
      <c r="FC4" s="197"/>
      <c r="FD4" s="197"/>
      <c r="FE4" s="197"/>
      <c r="FF4" s="197"/>
      <c r="FG4" s="197"/>
      <c r="FH4" s="197"/>
      <c r="FI4" s="197"/>
      <c r="FJ4" s="197"/>
      <c r="FK4" s="197"/>
      <c r="FL4" s="197"/>
      <c r="FM4" s="197"/>
      <c r="FN4" s="277"/>
      <c r="FO4" s="197"/>
      <c r="FP4" s="197"/>
      <c r="FQ4" s="197"/>
      <c r="FR4" s="197"/>
      <c r="FS4" s="197"/>
      <c r="FT4" s="197"/>
      <c r="FU4" s="197"/>
      <c r="FV4" s="197"/>
      <c r="FW4" s="197"/>
      <c r="FX4" s="197"/>
      <c r="FY4" s="197"/>
      <c r="FZ4" s="197"/>
      <c r="GA4" s="197"/>
      <c r="GB4" s="197"/>
      <c r="GC4" s="197"/>
      <c r="GD4" s="197"/>
      <c r="GE4" s="197"/>
      <c r="GF4" s="197"/>
      <c r="GG4" s="197"/>
      <c r="GH4" s="197"/>
      <c r="GI4" s="197"/>
      <c r="GJ4" s="197"/>
      <c r="GK4" s="197"/>
      <c r="GL4" s="197"/>
      <c r="GM4" s="197"/>
      <c r="GN4" s="197"/>
      <c r="GO4" s="197"/>
      <c r="GP4" s="197"/>
      <c r="GQ4" s="197"/>
      <c r="GR4" s="197"/>
      <c r="GS4" s="197"/>
      <c r="GT4" s="197"/>
      <c r="GU4" s="197"/>
      <c r="GV4" s="197"/>
      <c r="GW4" s="197"/>
      <c r="GX4" s="197"/>
      <c r="GY4" s="197"/>
      <c r="GZ4" s="197"/>
      <c r="HA4" s="197"/>
      <c r="HB4" s="197"/>
      <c r="HC4" s="197"/>
      <c r="HD4" s="197"/>
      <c r="HE4" s="197"/>
      <c r="HF4" s="197"/>
      <c r="HG4" s="197"/>
      <c r="HH4" s="197"/>
      <c r="HI4" s="197"/>
      <c r="HJ4" s="197"/>
      <c r="HK4" s="197"/>
      <c r="HL4" s="197"/>
      <c r="HM4" s="197"/>
      <c r="HN4" s="197"/>
      <c r="HO4" s="197"/>
      <c r="HP4" s="197"/>
      <c r="HQ4" s="197"/>
      <c r="HR4" s="197"/>
    </row>
    <row r="5" spans="1:226">
      <c r="A5" s="160"/>
      <c r="B5" s="160"/>
      <c r="C5" s="460"/>
      <c r="D5" s="460"/>
      <c r="E5" s="278"/>
      <c r="F5" s="278"/>
      <c r="G5" s="278"/>
      <c r="H5" s="278"/>
      <c r="I5" s="458"/>
      <c r="J5" s="458"/>
      <c r="K5" s="458"/>
      <c r="L5" s="234"/>
      <c r="M5" s="160"/>
      <c r="N5" s="160"/>
      <c r="O5" s="162"/>
      <c r="P5" s="345"/>
      <c r="Q5" s="345"/>
      <c r="R5" s="345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7"/>
      <c r="AD5" s="347"/>
      <c r="AE5" s="348"/>
      <c r="AF5" s="348"/>
      <c r="AG5" s="348"/>
      <c r="AH5" s="348"/>
      <c r="AI5" s="276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197"/>
      <c r="EH5" s="197"/>
      <c r="EI5" s="197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97"/>
      <c r="FK5" s="197"/>
      <c r="FL5" s="197"/>
      <c r="FM5" s="197"/>
      <c r="FN5" s="277"/>
      <c r="FO5" s="197"/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97"/>
      <c r="GJ5" s="197"/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97"/>
      <c r="HE5" s="197"/>
      <c r="HF5" s="197"/>
      <c r="HG5" s="197"/>
      <c r="HH5" s="197"/>
      <c r="HI5" s="197"/>
      <c r="HJ5" s="197"/>
      <c r="HK5" s="197"/>
      <c r="HL5" s="197"/>
      <c r="HM5" s="197"/>
      <c r="HN5" s="197"/>
      <c r="HO5" s="197"/>
      <c r="HP5" s="197"/>
      <c r="HQ5" s="197"/>
      <c r="HR5" s="197"/>
    </row>
    <row r="6" spans="1:226">
      <c r="A6" s="160"/>
      <c r="B6" s="160"/>
      <c r="C6" s="160"/>
      <c r="D6" s="160"/>
      <c r="E6" s="160"/>
      <c r="F6" s="160"/>
      <c r="G6" s="160"/>
      <c r="H6" s="444"/>
      <c r="I6" s="444"/>
      <c r="J6" s="444"/>
      <c r="K6" s="444"/>
      <c r="L6" s="444"/>
      <c r="M6" s="234"/>
      <c r="N6" s="160"/>
      <c r="O6" s="162"/>
      <c r="P6" s="345"/>
      <c r="Q6" s="345"/>
      <c r="R6" s="345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7"/>
      <c r="AD6" s="347"/>
      <c r="AE6" s="348"/>
      <c r="AF6" s="348"/>
      <c r="AG6" s="348"/>
      <c r="AH6" s="348"/>
      <c r="AI6" s="276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27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7"/>
      <c r="GN6" s="197"/>
      <c r="GO6" s="197"/>
      <c r="GP6" s="197"/>
      <c r="GQ6" s="197"/>
      <c r="GR6" s="197"/>
      <c r="GS6" s="197"/>
      <c r="GT6" s="197"/>
      <c r="GU6" s="197"/>
      <c r="GV6" s="197"/>
      <c r="GW6" s="197"/>
      <c r="GX6" s="197"/>
      <c r="GY6" s="197"/>
      <c r="GZ6" s="197"/>
      <c r="HA6" s="197"/>
      <c r="HB6" s="197"/>
      <c r="HC6" s="197"/>
      <c r="HD6" s="197"/>
      <c r="HE6" s="197"/>
      <c r="HF6" s="197"/>
      <c r="HG6" s="197"/>
      <c r="HH6" s="197"/>
      <c r="HI6" s="197"/>
      <c r="HJ6" s="197"/>
      <c r="HK6" s="197"/>
      <c r="HL6" s="197"/>
      <c r="HM6" s="197"/>
      <c r="HN6" s="197"/>
      <c r="HO6" s="197"/>
      <c r="HP6" s="197"/>
      <c r="HQ6" s="197"/>
      <c r="HR6" s="197"/>
    </row>
    <row r="7" spans="1:226">
      <c r="A7" s="160"/>
      <c r="B7" s="160"/>
      <c r="C7" s="160"/>
      <c r="D7" s="279"/>
      <c r="E7" s="279"/>
      <c r="F7" s="280"/>
      <c r="G7" s="279"/>
      <c r="H7" s="279"/>
      <c r="I7" s="279"/>
      <c r="J7" s="279"/>
      <c r="K7" s="279"/>
      <c r="L7" s="279"/>
      <c r="M7" s="279"/>
      <c r="N7" s="279"/>
      <c r="O7" s="279"/>
      <c r="P7" s="345"/>
      <c r="Q7" s="345"/>
      <c r="R7" s="345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7"/>
      <c r="AD7" s="347"/>
      <c r="AE7" s="348"/>
      <c r="AF7" s="348"/>
      <c r="AG7" s="348"/>
      <c r="AH7" s="348"/>
      <c r="AI7" s="276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197"/>
      <c r="BJ7" s="197"/>
      <c r="BK7" s="197"/>
      <c r="BL7" s="197"/>
      <c r="BM7" s="197"/>
      <c r="BN7" s="197"/>
      <c r="BO7" s="197"/>
      <c r="BP7" s="197"/>
      <c r="BQ7" s="197"/>
      <c r="BR7" s="197"/>
      <c r="BS7" s="197"/>
      <c r="BT7" s="197"/>
      <c r="BU7" s="197"/>
      <c r="BV7" s="197"/>
      <c r="BW7" s="197"/>
      <c r="BX7" s="197"/>
      <c r="BY7" s="197"/>
      <c r="BZ7" s="197"/>
      <c r="CA7" s="197"/>
      <c r="CB7" s="197"/>
      <c r="CC7" s="197"/>
      <c r="CD7" s="197"/>
      <c r="CE7" s="197"/>
      <c r="CF7" s="197"/>
      <c r="CG7" s="197"/>
      <c r="CH7" s="197"/>
      <c r="CI7" s="197"/>
      <c r="CJ7" s="197"/>
      <c r="CK7" s="197"/>
      <c r="CL7" s="197"/>
      <c r="CM7" s="197"/>
      <c r="CN7" s="197"/>
      <c r="CO7" s="197"/>
      <c r="CP7" s="197"/>
      <c r="CQ7" s="197"/>
      <c r="CR7" s="197"/>
      <c r="CS7" s="197"/>
      <c r="CT7" s="197"/>
      <c r="CU7" s="197"/>
      <c r="CV7" s="197"/>
      <c r="CW7" s="197"/>
      <c r="CX7" s="197"/>
      <c r="CY7" s="197"/>
      <c r="CZ7" s="197"/>
      <c r="DA7" s="197"/>
      <c r="DB7" s="197"/>
      <c r="DC7" s="197"/>
      <c r="DD7" s="197"/>
      <c r="DE7" s="197"/>
      <c r="DF7" s="197"/>
      <c r="DG7" s="197"/>
      <c r="DH7" s="197"/>
      <c r="DI7" s="197"/>
      <c r="DJ7" s="197"/>
      <c r="DK7" s="197"/>
      <c r="DL7" s="197"/>
      <c r="DM7" s="197"/>
      <c r="DN7" s="197"/>
      <c r="DO7" s="197"/>
      <c r="DP7" s="197"/>
      <c r="DQ7" s="197"/>
      <c r="DR7" s="197"/>
      <c r="DS7" s="197"/>
      <c r="DT7" s="197"/>
      <c r="DU7" s="197"/>
      <c r="DV7" s="197"/>
      <c r="DW7" s="197"/>
      <c r="DX7" s="197"/>
      <c r="DY7" s="197"/>
      <c r="DZ7" s="197"/>
      <c r="EA7" s="197"/>
      <c r="EB7" s="197"/>
      <c r="EC7" s="197"/>
      <c r="ED7" s="197"/>
      <c r="EE7" s="197"/>
      <c r="EF7" s="197"/>
      <c r="EG7" s="197"/>
      <c r="EH7" s="197"/>
      <c r="EI7" s="197"/>
      <c r="EJ7" s="197"/>
      <c r="EK7" s="197"/>
      <c r="EL7" s="197"/>
      <c r="EM7" s="197"/>
      <c r="EN7" s="197"/>
      <c r="EO7" s="197"/>
      <c r="EP7" s="197"/>
      <c r="EQ7" s="197"/>
      <c r="ER7" s="197"/>
      <c r="ES7" s="197"/>
      <c r="ET7" s="197"/>
      <c r="EU7" s="197"/>
      <c r="EV7" s="197"/>
      <c r="EW7" s="197"/>
      <c r="EX7" s="197"/>
      <c r="EY7" s="197"/>
      <c r="EZ7" s="197"/>
      <c r="FA7" s="197"/>
      <c r="FB7" s="197"/>
      <c r="FC7" s="197"/>
      <c r="FD7" s="197"/>
      <c r="FE7" s="197"/>
      <c r="FF7" s="197"/>
      <c r="FG7" s="197"/>
      <c r="FH7" s="197"/>
      <c r="FI7" s="197"/>
      <c r="FJ7" s="197"/>
      <c r="FK7" s="197"/>
      <c r="FL7" s="197"/>
      <c r="FM7" s="197"/>
      <c r="FN7" s="277"/>
      <c r="FO7" s="197"/>
      <c r="FP7" s="197"/>
      <c r="FQ7" s="197"/>
      <c r="FR7" s="197"/>
      <c r="FS7" s="197"/>
      <c r="FT7" s="197"/>
      <c r="FU7" s="197"/>
      <c r="FV7" s="197"/>
      <c r="FW7" s="197"/>
      <c r="FX7" s="197"/>
      <c r="FY7" s="197"/>
      <c r="FZ7" s="197"/>
      <c r="GA7" s="197"/>
      <c r="GB7" s="197"/>
      <c r="GC7" s="197"/>
      <c r="GD7" s="197"/>
      <c r="GE7" s="197"/>
      <c r="GF7" s="197"/>
      <c r="GG7" s="197"/>
      <c r="GH7" s="197"/>
      <c r="GI7" s="197"/>
      <c r="GJ7" s="197"/>
      <c r="GK7" s="197"/>
      <c r="GL7" s="197"/>
      <c r="GM7" s="197"/>
      <c r="GN7" s="197"/>
      <c r="GO7" s="197"/>
      <c r="GP7" s="197"/>
      <c r="GQ7" s="197"/>
      <c r="GR7" s="197"/>
      <c r="GS7" s="197"/>
      <c r="GT7" s="197"/>
      <c r="GU7" s="197"/>
      <c r="GV7" s="197"/>
      <c r="GW7" s="197"/>
      <c r="GX7" s="197"/>
      <c r="GY7" s="197"/>
      <c r="GZ7" s="197"/>
      <c r="HA7" s="197"/>
      <c r="HB7" s="197"/>
      <c r="HC7" s="197"/>
      <c r="HD7" s="197"/>
      <c r="HE7" s="197"/>
      <c r="HF7" s="197"/>
      <c r="HG7" s="197"/>
      <c r="HH7" s="197"/>
      <c r="HI7" s="197"/>
      <c r="HJ7" s="197"/>
      <c r="HK7" s="197"/>
      <c r="HL7" s="197"/>
      <c r="HM7" s="197"/>
      <c r="HN7" s="197"/>
      <c r="HO7" s="197"/>
      <c r="HP7" s="197"/>
      <c r="HQ7" s="197"/>
      <c r="HR7" s="197"/>
    </row>
    <row r="8" spans="1:226" ht="13.5" thickBot="1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345"/>
      <c r="Q8" s="345"/>
      <c r="R8" s="345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7"/>
      <c r="AD8" s="347"/>
      <c r="AE8" s="348"/>
      <c r="AF8" s="348"/>
      <c r="AG8" s="348"/>
      <c r="AH8" s="348"/>
      <c r="AI8" s="276"/>
      <c r="AJ8" s="197"/>
      <c r="AK8" s="197"/>
      <c r="AL8" s="197"/>
      <c r="AM8" s="197"/>
      <c r="AN8" s="197"/>
      <c r="AO8" s="197"/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97"/>
      <c r="BG8" s="197"/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197"/>
      <c r="BS8" s="197"/>
      <c r="BT8" s="197"/>
      <c r="BU8" s="197"/>
      <c r="BV8" s="197"/>
      <c r="BW8" s="197"/>
      <c r="BX8" s="197"/>
      <c r="BY8" s="197"/>
      <c r="BZ8" s="197"/>
      <c r="CA8" s="197"/>
      <c r="CB8" s="197"/>
      <c r="CC8" s="197"/>
      <c r="CD8" s="197"/>
      <c r="CE8" s="197"/>
      <c r="CF8" s="197"/>
      <c r="CG8" s="197"/>
      <c r="CH8" s="197"/>
      <c r="CI8" s="197"/>
      <c r="CJ8" s="197"/>
      <c r="CK8" s="197"/>
      <c r="CL8" s="197"/>
      <c r="CM8" s="197"/>
      <c r="CN8" s="197"/>
      <c r="CO8" s="197"/>
      <c r="CP8" s="197"/>
      <c r="CQ8" s="197"/>
      <c r="CR8" s="197"/>
      <c r="CS8" s="197"/>
      <c r="CT8" s="197"/>
      <c r="CU8" s="197"/>
      <c r="CV8" s="197"/>
      <c r="CW8" s="197"/>
      <c r="CX8" s="197"/>
      <c r="CY8" s="197"/>
      <c r="CZ8" s="197"/>
      <c r="DA8" s="197"/>
      <c r="DB8" s="197"/>
      <c r="DC8" s="197"/>
      <c r="DD8" s="197"/>
      <c r="DE8" s="197"/>
      <c r="DF8" s="197"/>
      <c r="DG8" s="197"/>
      <c r="DH8" s="197"/>
      <c r="DI8" s="197"/>
      <c r="DJ8" s="197"/>
      <c r="DK8" s="197"/>
      <c r="DL8" s="197"/>
      <c r="DM8" s="197"/>
      <c r="DN8" s="197"/>
      <c r="DO8" s="197"/>
      <c r="DP8" s="197"/>
      <c r="DQ8" s="197"/>
      <c r="DR8" s="197"/>
      <c r="DS8" s="197"/>
      <c r="DT8" s="197"/>
      <c r="DU8" s="197"/>
      <c r="DV8" s="197"/>
      <c r="DW8" s="197"/>
      <c r="DX8" s="197"/>
      <c r="DY8" s="197"/>
      <c r="DZ8" s="197"/>
      <c r="EA8" s="197"/>
      <c r="EB8" s="197"/>
      <c r="EC8" s="197"/>
      <c r="ED8" s="197"/>
      <c r="EE8" s="197"/>
      <c r="EF8" s="197"/>
      <c r="EG8" s="197"/>
      <c r="EH8" s="197"/>
      <c r="EI8" s="197"/>
      <c r="EJ8" s="197"/>
      <c r="EK8" s="197"/>
      <c r="EL8" s="197"/>
      <c r="EM8" s="197"/>
      <c r="EN8" s="197"/>
      <c r="EO8" s="197"/>
      <c r="EP8" s="197"/>
      <c r="EQ8" s="197"/>
      <c r="ER8" s="197"/>
      <c r="ES8" s="197"/>
      <c r="ET8" s="197"/>
      <c r="EU8" s="197"/>
      <c r="EV8" s="197"/>
      <c r="EW8" s="197"/>
      <c r="EX8" s="197"/>
      <c r="EY8" s="197"/>
      <c r="EZ8" s="197"/>
      <c r="FA8" s="197"/>
      <c r="FB8" s="197"/>
      <c r="FC8" s="197"/>
      <c r="FD8" s="197"/>
      <c r="FE8" s="197"/>
      <c r="FF8" s="197"/>
      <c r="FG8" s="197"/>
      <c r="FH8" s="197"/>
      <c r="FI8" s="197"/>
      <c r="FJ8" s="197"/>
      <c r="FK8" s="197"/>
      <c r="FL8" s="197"/>
      <c r="FM8" s="197"/>
      <c r="FN8" s="277"/>
      <c r="FO8" s="197"/>
      <c r="FP8" s="197"/>
      <c r="FQ8" s="197"/>
      <c r="FR8" s="197"/>
      <c r="FS8" s="197"/>
      <c r="FT8" s="197"/>
      <c r="FU8" s="197"/>
      <c r="FV8" s="197"/>
      <c r="FW8" s="197"/>
      <c r="FX8" s="197"/>
      <c r="FY8" s="197"/>
      <c r="FZ8" s="197"/>
      <c r="GA8" s="197"/>
      <c r="GB8" s="197"/>
      <c r="GC8" s="197"/>
      <c r="GD8" s="197"/>
      <c r="GE8" s="197"/>
      <c r="GF8" s="197"/>
      <c r="GG8" s="197"/>
      <c r="GH8" s="197"/>
      <c r="GI8" s="197"/>
      <c r="GJ8" s="197"/>
      <c r="GK8" s="197"/>
      <c r="GL8" s="197"/>
      <c r="GM8" s="197"/>
      <c r="GN8" s="197"/>
      <c r="GO8" s="197"/>
      <c r="GP8" s="197"/>
      <c r="GQ8" s="197"/>
      <c r="GR8" s="197"/>
      <c r="GS8" s="197"/>
      <c r="GT8" s="197"/>
      <c r="GU8" s="197"/>
      <c r="GV8" s="197"/>
      <c r="GW8" s="197"/>
      <c r="GX8" s="197"/>
      <c r="GY8" s="197"/>
      <c r="GZ8" s="197"/>
      <c r="HA8" s="197"/>
      <c r="HB8" s="197"/>
      <c r="HC8" s="197"/>
      <c r="HD8" s="197"/>
      <c r="HE8" s="197"/>
      <c r="HF8" s="197"/>
      <c r="HG8" s="197"/>
      <c r="HH8" s="197"/>
      <c r="HI8" s="197"/>
      <c r="HJ8" s="197"/>
      <c r="HK8" s="197"/>
      <c r="HL8" s="197"/>
      <c r="HM8" s="197"/>
      <c r="HN8" s="197"/>
      <c r="HO8" s="197"/>
      <c r="HP8" s="197"/>
      <c r="HQ8" s="197"/>
      <c r="HR8" s="197"/>
    </row>
    <row r="9" spans="1:226" ht="16.5" customHeight="1" thickTop="1" thickBot="1">
      <c r="A9" s="160"/>
      <c r="B9" s="160"/>
      <c r="C9" s="349" t="str">
        <f>'Cental Budget_int'!C11</f>
        <v>BDP (u mil. €)</v>
      </c>
      <c r="D9" s="459">
        <f>'Cental Budget_int'!D11</f>
        <v>2148900000</v>
      </c>
      <c r="E9" s="459">
        <f>'Cental Budget_int'!E11</f>
        <v>0</v>
      </c>
      <c r="F9" s="454">
        <f>'Cental Budget_int'!F11</f>
        <v>2680500000</v>
      </c>
      <c r="G9" s="454">
        <f>'Cental Budget_int'!G11</f>
        <v>0</v>
      </c>
      <c r="H9" s="454">
        <f>'Cental Budget_int'!H11</f>
        <v>3085600000</v>
      </c>
      <c r="I9" s="454">
        <f>'Cental Budget_int'!I11</f>
        <v>0</v>
      </c>
      <c r="J9" s="454">
        <f>'Cental Budget_int'!J11</f>
        <v>2981000000</v>
      </c>
      <c r="K9" s="454">
        <f>'Cental Budget_int'!K11</f>
        <v>0</v>
      </c>
      <c r="L9" s="454">
        <f>'Cental Budget_int'!L11</f>
        <v>3104000000</v>
      </c>
      <c r="M9" s="454">
        <f>'Cental Budget_int'!M11</f>
        <v>0</v>
      </c>
      <c r="N9" s="454">
        <f>'Cental Budget_int'!N11</f>
        <v>3234000000</v>
      </c>
      <c r="O9" s="454">
        <f>'Cental Budget_int'!O11</f>
        <v>0</v>
      </c>
      <c r="P9" s="454">
        <f>'Cental Budget_int'!P11</f>
        <v>3149000000</v>
      </c>
      <c r="Q9" s="454">
        <f>'Cental Budget_int'!Q11</f>
        <v>0</v>
      </c>
      <c r="R9" s="455">
        <f>'Cental Budget_int'!R11</f>
        <v>3335900000</v>
      </c>
      <c r="S9" s="455">
        <f>'Cental Budget_int'!S11</f>
        <v>0</v>
      </c>
      <c r="T9" s="455">
        <f>'Cental Budget_int'!T11</f>
        <v>3424900000</v>
      </c>
      <c r="U9" s="455">
        <f>'Cental Budget_int'!U11</f>
        <v>0</v>
      </c>
      <c r="V9" s="455">
        <f>'Cental Budget_int'!V11</f>
        <v>3625700000</v>
      </c>
      <c r="W9" s="455">
        <f>'Cental Budget_int'!W11</f>
        <v>0</v>
      </c>
      <c r="X9" s="281"/>
      <c r="Y9" s="281"/>
      <c r="Z9" s="281"/>
      <c r="AA9" s="281"/>
      <c r="AB9" s="281"/>
      <c r="AC9" s="282"/>
      <c r="AD9" s="282"/>
      <c r="AE9" s="282"/>
      <c r="AF9" s="282"/>
      <c r="AG9" s="282"/>
      <c r="AH9" s="282"/>
      <c r="AI9" s="276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197"/>
      <c r="BS9" s="197"/>
      <c r="BT9" s="197"/>
      <c r="BU9" s="197"/>
      <c r="BV9" s="197"/>
      <c r="BW9" s="197"/>
      <c r="BX9" s="197"/>
      <c r="BY9" s="197"/>
      <c r="BZ9" s="197"/>
      <c r="CA9" s="197"/>
      <c r="CB9" s="197"/>
      <c r="CC9" s="197"/>
      <c r="CD9" s="197"/>
      <c r="CE9" s="197"/>
      <c r="CF9" s="197"/>
      <c r="CG9" s="197"/>
      <c r="CH9" s="197"/>
      <c r="CI9" s="197"/>
      <c r="CJ9" s="197"/>
      <c r="CK9" s="197"/>
      <c r="CL9" s="197"/>
      <c r="CM9" s="197"/>
      <c r="CN9" s="197"/>
      <c r="CO9" s="197"/>
      <c r="CP9" s="197"/>
      <c r="CQ9" s="197"/>
      <c r="CR9" s="197"/>
      <c r="CS9" s="197"/>
      <c r="CT9" s="197"/>
      <c r="CU9" s="197"/>
      <c r="CV9" s="197"/>
      <c r="CW9" s="197"/>
      <c r="CX9" s="197"/>
      <c r="CY9" s="197"/>
      <c r="CZ9" s="197"/>
      <c r="DA9" s="197"/>
      <c r="DB9" s="197"/>
      <c r="DC9" s="197"/>
      <c r="DD9" s="197"/>
      <c r="DE9" s="197"/>
      <c r="DF9" s="197"/>
      <c r="DG9" s="197"/>
      <c r="DH9" s="197"/>
      <c r="DI9" s="197"/>
      <c r="DJ9" s="197"/>
      <c r="DK9" s="197"/>
      <c r="DL9" s="197"/>
      <c r="DM9" s="197"/>
      <c r="DN9" s="197"/>
      <c r="DO9" s="197"/>
      <c r="DP9" s="197"/>
      <c r="DQ9" s="197"/>
      <c r="DR9" s="197"/>
      <c r="DS9" s="197"/>
      <c r="DT9" s="197"/>
      <c r="DU9" s="197"/>
      <c r="DV9" s="197"/>
      <c r="DW9" s="197"/>
      <c r="DX9" s="197"/>
      <c r="DY9" s="197"/>
      <c r="DZ9" s="197"/>
      <c r="EA9" s="197"/>
      <c r="EB9" s="197"/>
      <c r="EC9" s="197"/>
      <c r="ED9" s="197"/>
      <c r="EE9" s="197"/>
      <c r="EF9" s="197"/>
      <c r="EG9" s="197"/>
      <c r="EH9" s="197"/>
      <c r="EI9" s="197"/>
      <c r="EJ9" s="197"/>
      <c r="EK9" s="197"/>
      <c r="EL9" s="197"/>
      <c r="EM9" s="197"/>
      <c r="EN9" s="197"/>
      <c r="EO9" s="197"/>
      <c r="EP9" s="197"/>
      <c r="EQ9" s="197"/>
      <c r="ER9" s="197"/>
      <c r="ES9" s="197"/>
      <c r="ET9" s="197"/>
      <c r="EU9" s="197"/>
      <c r="EV9" s="197"/>
      <c r="EW9" s="197"/>
      <c r="EX9" s="197"/>
      <c r="EY9" s="197"/>
      <c r="EZ9" s="197"/>
      <c r="FA9" s="197"/>
      <c r="FB9" s="197"/>
      <c r="FC9" s="197"/>
      <c r="FD9" s="197"/>
      <c r="FE9" s="197"/>
      <c r="FF9" s="197"/>
      <c r="FG9" s="197"/>
      <c r="FH9" s="197"/>
      <c r="FI9" s="197"/>
      <c r="FJ9" s="197"/>
      <c r="FK9" s="197"/>
      <c r="FL9" s="197"/>
      <c r="FM9" s="197"/>
      <c r="FN9" s="277"/>
      <c r="FO9" s="197"/>
      <c r="FP9" s="197"/>
      <c r="FQ9" s="197"/>
      <c r="FR9" s="197"/>
      <c r="FS9" s="197"/>
      <c r="FT9" s="197"/>
      <c r="FU9" s="197"/>
      <c r="FV9" s="197"/>
      <c r="FW9" s="197"/>
      <c r="FX9" s="197"/>
      <c r="FY9" s="197"/>
      <c r="FZ9" s="197"/>
      <c r="GA9" s="197"/>
      <c r="GB9" s="197"/>
      <c r="GC9" s="197"/>
      <c r="GD9" s="197"/>
      <c r="GE9" s="197"/>
      <c r="GF9" s="197"/>
      <c r="GG9" s="197"/>
      <c r="GH9" s="197"/>
      <c r="GI9" s="197"/>
      <c r="GJ9" s="197"/>
      <c r="GK9" s="197"/>
      <c r="GL9" s="197"/>
      <c r="GM9" s="197"/>
      <c r="GN9" s="197"/>
      <c r="GO9" s="197"/>
      <c r="GP9" s="197"/>
      <c r="GQ9" s="197"/>
      <c r="GR9" s="197"/>
      <c r="GS9" s="197"/>
      <c r="GT9" s="197"/>
      <c r="GU9" s="197"/>
      <c r="GV9" s="197"/>
      <c r="GW9" s="197"/>
      <c r="GX9" s="197"/>
      <c r="GY9" s="197"/>
      <c r="GZ9" s="197"/>
      <c r="HA9" s="197"/>
      <c r="HB9" s="197"/>
      <c r="HC9" s="197"/>
      <c r="HD9" s="197"/>
      <c r="HE9" s="197"/>
      <c r="HF9" s="197"/>
      <c r="HG9" s="197"/>
      <c r="HH9" s="197"/>
      <c r="HI9" s="197"/>
      <c r="HJ9" s="197"/>
      <c r="HK9" s="197"/>
      <c r="HL9" s="197"/>
      <c r="HM9" s="197"/>
      <c r="HN9" s="197"/>
      <c r="HO9" s="197"/>
      <c r="HP9" s="197"/>
      <c r="HQ9" s="197"/>
      <c r="HR9" s="197"/>
    </row>
    <row r="10" spans="1:226" ht="16.5" customHeight="1" thickTop="1" thickBot="1">
      <c r="A10" s="160"/>
      <c r="B10" s="160"/>
      <c r="C10" s="350"/>
      <c r="D10" s="351"/>
      <c r="E10" s="351"/>
      <c r="F10" s="352"/>
      <c r="G10" s="352"/>
      <c r="H10" s="352"/>
      <c r="I10" s="352"/>
      <c r="J10" s="352"/>
      <c r="K10" s="352"/>
      <c r="L10" s="352"/>
      <c r="M10" s="352"/>
      <c r="N10" s="352"/>
      <c r="O10" s="352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2"/>
      <c r="AD10" s="282"/>
      <c r="AE10" s="282"/>
      <c r="AF10" s="282"/>
      <c r="AG10" s="282"/>
      <c r="AH10" s="282"/>
      <c r="AI10" s="276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197"/>
      <c r="BK10" s="197"/>
      <c r="BL10" s="197"/>
      <c r="BM10" s="197"/>
      <c r="BN10" s="197"/>
      <c r="BO10" s="197"/>
      <c r="BP10" s="197"/>
      <c r="BQ10" s="197"/>
      <c r="BR10" s="197"/>
      <c r="BS10" s="197"/>
      <c r="BT10" s="197"/>
      <c r="BU10" s="197"/>
      <c r="BV10" s="197"/>
      <c r="BW10" s="197"/>
      <c r="BX10" s="197"/>
      <c r="BY10" s="197"/>
      <c r="BZ10" s="197"/>
      <c r="CA10" s="197"/>
      <c r="CB10" s="197"/>
      <c r="CC10" s="197"/>
      <c r="CD10" s="197"/>
      <c r="CE10" s="197"/>
      <c r="CF10" s="197"/>
      <c r="CG10" s="197"/>
      <c r="CH10" s="197"/>
      <c r="CI10" s="197"/>
      <c r="CJ10" s="197"/>
      <c r="CK10" s="197"/>
      <c r="CL10" s="197"/>
      <c r="CM10" s="197"/>
      <c r="CN10" s="197"/>
      <c r="CO10" s="197"/>
      <c r="CP10" s="197"/>
      <c r="CQ10" s="197"/>
      <c r="CR10" s="197"/>
      <c r="CS10" s="197"/>
      <c r="CT10" s="197"/>
      <c r="CU10" s="197"/>
      <c r="CV10" s="197"/>
      <c r="CW10" s="197"/>
      <c r="CX10" s="197"/>
      <c r="CY10" s="197"/>
      <c r="CZ10" s="197"/>
      <c r="DA10" s="197"/>
      <c r="DB10" s="197"/>
      <c r="DC10" s="197"/>
      <c r="DD10" s="197"/>
      <c r="DE10" s="197"/>
      <c r="DF10" s="197"/>
      <c r="DG10" s="197"/>
      <c r="DH10" s="197"/>
      <c r="DI10" s="197"/>
      <c r="DJ10" s="197"/>
      <c r="DK10" s="197"/>
      <c r="DL10" s="197"/>
      <c r="DM10" s="197"/>
      <c r="DN10" s="197"/>
      <c r="DO10" s="197"/>
      <c r="DP10" s="197"/>
      <c r="DQ10" s="197"/>
      <c r="DR10" s="197"/>
      <c r="DS10" s="197"/>
      <c r="DT10" s="197"/>
      <c r="DU10" s="197"/>
      <c r="DV10" s="197"/>
      <c r="DW10" s="197"/>
      <c r="DX10" s="197"/>
      <c r="DY10" s="197"/>
      <c r="DZ10" s="197"/>
      <c r="EA10" s="197"/>
      <c r="EB10" s="197"/>
      <c r="EC10" s="197"/>
      <c r="ED10" s="197"/>
      <c r="EE10" s="197"/>
      <c r="EF10" s="197"/>
      <c r="EG10" s="197"/>
      <c r="EH10" s="197"/>
      <c r="EI10" s="197"/>
      <c r="EJ10" s="197"/>
      <c r="EK10" s="197"/>
      <c r="EL10" s="197"/>
      <c r="EM10" s="197"/>
      <c r="EN10" s="197"/>
      <c r="EO10" s="197"/>
      <c r="EP10" s="197"/>
      <c r="EQ10" s="197"/>
      <c r="ER10" s="197"/>
      <c r="ES10" s="197"/>
      <c r="ET10" s="197"/>
      <c r="EU10" s="197"/>
      <c r="EV10" s="197"/>
      <c r="EW10" s="197"/>
      <c r="EX10" s="197"/>
      <c r="EY10" s="197"/>
      <c r="EZ10" s="197"/>
      <c r="FA10" s="197"/>
      <c r="FB10" s="197"/>
      <c r="FC10" s="197"/>
      <c r="FD10" s="197"/>
      <c r="FE10" s="197"/>
      <c r="FF10" s="197"/>
      <c r="FG10" s="197"/>
      <c r="FH10" s="197"/>
      <c r="FI10" s="197"/>
      <c r="FJ10" s="197"/>
      <c r="FK10" s="197"/>
      <c r="FL10" s="197"/>
      <c r="FM10" s="197"/>
      <c r="FN10" s="277"/>
      <c r="FO10" s="197"/>
      <c r="FP10" s="197"/>
      <c r="FQ10" s="197"/>
      <c r="FR10" s="197"/>
      <c r="FS10" s="197"/>
      <c r="FT10" s="197"/>
      <c r="FU10" s="197"/>
      <c r="FV10" s="197"/>
      <c r="FW10" s="197"/>
      <c r="FX10" s="197"/>
      <c r="FY10" s="197"/>
      <c r="FZ10" s="197"/>
      <c r="GA10" s="197"/>
      <c r="GB10" s="197"/>
      <c r="GC10" s="197"/>
      <c r="GD10" s="197"/>
      <c r="GE10" s="197"/>
      <c r="GF10" s="197"/>
      <c r="GG10" s="197"/>
      <c r="GH10" s="197"/>
      <c r="GI10" s="197"/>
      <c r="GJ10" s="197"/>
      <c r="GK10" s="197"/>
      <c r="GL10" s="197"/>
      <c r="GM10" s="197"/>
      <c r="GN10" s="197"/>
      <c r="GO10" s="197"/>
      <c r="GP10" s="197"/>
      <c r="GQ10" s="197"/>
      <c r="GR10" s="197"/>
      <c r="GS10" s="197"/>
      <c r="GT10" s="197"/>
      <c r="GU10" s="197"/>
      <c r="GV10" s="197"/>
      <c r="GW10" s="197"/>
      <c r="GX10" s="197"/>
      <c r="GY10" s="197"/>
      <c r="GZ10" s="197"/>
      <c r="HA10" s="197"/>
      <c r="HB10" s="197"/>
      <c r="HC10" s="197"/>
      <c r="HD10" s="197"/>
      <c r="HE10" s="197"/>
      <c r="HF10" s="197"/>
      <c r="HG10" s="197"/>
      <c r="HH10" s="197"/>
      <c r="HI10" s="197"/>
      <c r="HJ10" s="197"/>
      <c r="HK10" s="197"/>
      <c r="HL10" s="197"/>
      <c r="HM10" s="197"/>
      <c r="HN10" s="197"/>
      <c r="HO10" s="197"/>
      <c r="HP10" s="197"/>
      <c r="HQ10" s="197"/>
      <c r="HR10" s="197"/>
    </row>
    <row r="11" spans="1:226" ht="17.25" customHeight="1" thickTop="1">
      <c r="A11" s="160"/>
      <c r="B11" s="283"/>
      <c r="C11" s="456" t="str">
        <f>IF(MasterSheet!$A$1=1,MasterSheet!B258,MasterSheet!B257)</f>
        <v>Javna potrošnja</v>
      </c>
      <c r="D11" s="453">
        <v>2006</v>
      </c>
      <c r="E11" s="453"/>
      <c r="F11" s="453">
        <v>2007</v>
      </c>
      <c r="G11" s="453"/>
      <c r="H11" s="453">
        <v>2008</v>
      </c>
      <c r="I11" s="453"/>
      <c r="J11" s="453">
        <v>2009</v>
      </c>
      <c r="K11" s="453"/>
      <c r="L11" s="453">
        <v>2010</v>
      </c>
      <c r="M11" s="453"/>
      <c r="N11" s="453">
        <v>2011</v>
      </c>
      <c r="O11" s="453"/>
      <c r="P11" s="453">
        <v>2012</v>
      </c>
      <c r="Q11" s="453"/>
      <c r="R11" s="453">
        <v>2013</v>
      </c>
      <c r="S11" s="453"/>
      <c r="T11" s="453">
        <v>2014</v>
      </c>
      <c r="U11" s="453"/>
      <c r="V11" s="453" t="s">
        <v>404</v>
      </c>
      <c r="W11" s="453"/>
      <c r="X11" s="284"/>
      <c r="Y11" s="284"/>
      <c r="Z11" s="284"/>
      <c r="AA11" s="284"/>
      <c r="AB11" s="284"/>
      <c r="AC11" s="285"/>
      <c r="AD11" s="285"/>
      <c r="AE11" s="285"/>
      <c r="AF11" s="285"/>
      <c r="AG11" s="285"/>
      <c r="AH11" s="285"/>
      <c r="AI11" s="276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7"/>
      <c r="BL11" s="197"/>
      <c r="BM11" s="197"/>
      <c r="BN11" s="197"/>
      <c r="BO11" s="197"/>
      <c r="BP11" s="197"/>
      <c r="BQ11" s="197"/>
      <c r="BR11" s="197"/>
      <c r="BS11" s="197"/>
      <c r="BT11" s="197"/>
      <c r="BU11" s="197"/>
      <c r="BV11" s="197"/>
      <c r="BW11" s="197"/>
      <c r="BX11" s="197"/>
      <c r="BY11" s="197"/>
      <c r="BZ11" s="197"/>
      <c r="CA11" s="197"/>
      <c r="CB11" s="197"/>
      <c r="CC11" s="197"/>
      <c r="CD11" s="197"/>
      <c r="CE11" s="197"/>
      <c r="CF11" s="197"/>
      <c r="CG11" s="197"/>
      <c r="CH11" s="197"/>
      <c r="CI11" s="197"/>
      <c r="CJ11" s="197"/>
      <c r="CK11" s="197"/>
      <c r="CL11" s="197"/>
      <c r="CM11" s="197"/>
      <c r="CN11" s="197"/>
      <c r="CO11" s="197"/>
      <c r="CP11" s="197"/>
      <c r="CQ11" s="197"/>
      <c r="CR11" s="197"/>
      <c r="CS11" s="197"/>
      <c r="CT11" s="197"/>
      <c r="CU11" s="197"/>
      <c r="CV11" s="197"/>
      <c r="CW11" s="197"/>
      <c r="CX11" s="197"/>
      <c r="CY11" s="197"/>
      <c r="CZ11" s="197"/>
      <c r="DA11" s="197"/>
      <c r="DB11" s="197"/>
      <c r="DC11" s="197"/>
      <c r="DD11" s="197"/>
      <c r="DE11" s="197"/>
      <c r="DF11" s="197"/>
      <c r="DG11" s="197"/>
      <c r="DH11" s="197"/>
      <c r="DI11" s="197"/>
      <c r="DJ11" s="197"/>
      <c r="DK11" s="197"/>
      <c r="DL11" s="197"/>
      <c r="DM11" s="197"/>
      <c r="DN11" s="197"/>
      <c r="DO11" s="197"/>
      <c r="DP11" s="197"/>
      <c r="DQ11" s="197"/>
      <c r="DR11" s="197"/>
      <c r="DS11" s="197"/>
      <c r="DT11" s="197"/>
      <c r="DU11" s="197"/>
      <c r="DV11" s="197"/>
      <c r="DW11" s="197"/>
      <c r="DX11" s="197"/>
      <c r="DY11" s="197"/>
      <c r="DZ11" s="197"/>
      <c r="EA11" s="197"/>
      <c r="EB11" s="197"/>
      <c r="EC11" s="197"/>
      <c r="ED11" s="197"/>
      <c r="EE11" s="197"/>
      <c r="EF11" s="197"/>
      <c r="EG11" s="197"/>
      <c r="EH11" s="197"/>
      <c r="EI11" s="197"/>
      <c r="EJ11" s="197"/>
      <c r="EK11" s="197"/>
      <c r="EL11" s="197"/>
      <c r="EM11" s="197"/>
      <c r="EN11" s="197"/>
      <c r="EO11" s="197"/>
      <c r="EP11" s="197"/>
      <c r="EQ11" s="197"/>
      <c r="ER11" s="197"/>
      <c r="ES11" s="197"/>
      <c r="ET11" s="197"/>
      <c r="EU11" s="197"/>
      <c r="EV11" s="197"/>
      <c r="EW11" s="197"/>
      <c r="EX11" s="197"/>
      <c r="EY11" s="197"/>
      <c r="EZ11" s="197"/>
      <c r="FA11" s="197"/>
      <c r="FB11" s="197"/>
      <c r="FC11" s="197"/>
      <c r="FD11" s="197"/>
      <c r="FE11" s="197"/>
      <c r="FF11" s="197"/>
      <c r="FG11" s="197"/>
      <c r="FH11" s="197"/>
      <c r="FI11" s="197"/>
      <c r="FJ11" s="197"/>
      <c r="FK11" s="197"/>
      <c r="FL11" s="197"/>
      <c r="FM11" s="197"/>
      <c r="FN11" s="277"/>
      <c r="FO11" s="197"/>
      <c r="FP11" s="197"/>
      <c r="FQ11" s="197"/>
      <c r="FR11" s="197"/>
      <c r="FS11" s="197"/>
      <c r="FT11" s="197"/>
      <c r="FU11" s="197"/>
      <c r="FV11" s="197"/>
      <c r="FW11" s="197"/>
      <c r="FX11" s="197"/>
      <c r="FY11" s="197"/>
      <c r="FZ11" s="197"/>
      <c r="GA11" s="197"/>
      <c r="GB11" s="197"/>
      <c r="GC11" s="197"/>
      <c r="GD11" s="197"/>
      <c r="GE11" s="197"/>
      <c r="GF11" s="197"/>
      <c r="GG11" s="197"/>
      <c r="GH11" s="197"/>
      <c r="GI11" s="197"/>
      <c r="GJ11" s="197"/>
      <c r="GK11" s="197"/>
      <c r="GL11" s="197"/>
      <c r="GM11" s="197"/>
      <c r="GN11" s="197"/>
      <c r="GO11" s="197"/>
      <c r="GP11" s="197"/>
      <c r="GQ11" s="197"/>
      <c r="GR11" s="197"/>
      <c r="GS11" s="197"/>
      <c r="GT11" s="197"/>
      <c r="GU11" s="197"/>
      <c r="GV11" s="197"/>
      <c r="GW11" s="197"/>
      <c r="GX11" s="197"/>
      <c r="GY11" s="197"/>
      <c r="GZ11" s="197"/>
      <c r="HA11" s="197"/>
      <c r="HB11" s="197"/>
      <c r="HC11" s="197"/>
      <c r="HD11" s="197"/>
      <c r="HE11" s="197"/>
      <c r="HF11" s="197"/>
      <c r="HG11" s="197"/>
      <c r="HH11" s="197"/>
      <c r="HI11" s="197"/>
      <c r="HJ11" s="197"/>
      <c r="HK11" s="197"/>
      <c r="HL11" s="197"/>
      <c r="HM11" s="197"/>
      <c r="HN11" s="197"/>
      <c r="HO11" s="197"/>
      <c r="HP11" s="197"/>
      <c r="HQ11" s="197"/>
      <c r="HR11" s="197"/>
    </row>
    <row r="12" spans="1:226" ht="16.5" customHeight="1" thickBot="1">
      <c r="A12" s="160"/>
      <c r="B12" s="160"/>
      <c r="C12" s="457"/>
      <c r="D12" s="286" t="str">
        <f>IF(MasterSheet!$A$1=1,MasterSheet!C258,MasterSheet!C257)</f>
        <v>mil. €</v>
      </c>
      <c r="E12" s="287" t="str">
        <f>IF(MasterSheet!$A$1=1,MasterSheet!D258,MasterSheet!D257)</f>
        <v xml:space="preserve"> % BDP</v>
      </c>
      <c r="F12" s="286" t="str">
        <f>IF(MasterSheet!$A$1=1,MasterSheet!E258,MasterSheet!E257)</f>
        <v>mil. €</v>
      </c>
      <c r="G12" s="287" t="str">
        <f>IF(MasterSheet!$A$1=1,MasterSheet!F258,MasterSheet!F257)</f>
        <v xml:space="preserve"> % BDP</v>
      </c>
      <c r="H12" s="286" t="str">
        <f>IF(MasterSheet!$A$1=1,MasterSheet!G258,MasterSheet!G257)</f>
        <v>mil. €</v>
      </c>
      <c r="I12" s="287" t="str">
        <f>IF(MasterSheet!$A$1=1,MasterSheet!H258,MasterSheet!H257)</f>
        <v xml:space="preserve"> % BDP</v>
      </c>
      <c r="J12" s="288" t="str">
        <f>IF(MasterSheet!$A$1=1,MasterSheet!I258,MasterSheet!I257)</f>
        <v>mil. €</v>
      </c>
      <c r="K12" s="288" t="str">
        <f>IF(MasterSheet!$A$1=1,MasterSheet!J258,MasterSheet!J257)</f>
        <v xml:space="preserve"> % BDP</v>
      </c>
      <c r="L12" s="286" t="str">
        <f>IF(MasterSheet!$A$1=1,MasterSheet!K258,MasterSheet!K257)</f>
        <v>mil. €</v>
      </c>
      <c r="M12" s="287" t="str">
        <f>IF(MasterSheet!$A$1=1,MasterSheet!L258,MasterSheet!L257)</f>
        <v xml:space="preserve"> % BDP</v>
      </c>
      <c r="N12" s="286" t="str">
        <f>IF(MasterSheet!$A$1=1,MasterSheet!M258,MasterSheet!M257)</f>
        <v>mil. €</v>
      </c>
      <c r="O12" s="287" t="str">
        <f>IF(MasterSheet!$A$1=1,MasterSheet!N258,MasterSheet!N257)</f>
        <v xml:space="preserve"> % BDP</v>
      </c>
      <c r="P12" s="286" t="str">
        <f>IF(MasterSheet!$A$1=1,MasterSheet!O258,MasterSheet!O257)</f>
        <v>mil. €</v>
      </c>
      <c r="Q12" s="287" t="str">
        <f>IF(MasterSheet!$A$1=1,MasterSheet!P258,MasterSheet!P257)</f>
        <v xml:space="preserve"> % BDP</v>
      </c>
      <c r="R12" s="286" t="str">
        <f>IF(MasterSheet!$A$1=1,MasterSheet!Q258,MasterSheet!Q257)</f>
        <v>mil. €</v>
      </c>
      <c r="S12" s="287" t="str">
        <f>IF(MasterSheet!$A$1=1,MasterSheet!R258,MasterSheet!R257)</f>
        <v xml:space="preserve"> % BDP</v>
      </c>
      <c r="T12" s="286" t="str">
        <f>IF(MasterSheet!$A$1=1,MasterSheet!S258,MasterSheet!S257)</f>
        <v>mil. €</v>
      </c>
      <c r="U12" s="287" t="str">
        <f>IF(MasterSheet!$A$1=1,MasterSheet!T258,MasterSheet!T257)</f>
        <v xml:space="preserve"> % BDP</v>
      </c>
      <c r="V12" s="286" t="str">
        <f>IF(MasterSheet!$A$1=1,MasterSheet!U258,MasterSheet!U257)</f>
        <v>mil. €</v>
      </c>
      <c r="W12" s="287" t="str">
        <f>IF(MasterSheet!$A$1=1,MasterSheet!V258,MasterSheet!V257)</f>
        <v xml:space="preserve"> % BDP</v>
      </c>
      <c r="X12" s="289"/>
      <c r="Y12" s="289"/>
      <c r="Z12" s="289"/>
      <c r="AA12" s="289"/>
      <c r="AB12" s="289"/>
      <c r="AC12" s="290"/>
      <c r="AD12" s="290"/>
      <c r="AE12" s="290"/>
      <c r="AF12" s="290"/>
      <c r="AG12" s="290"/>
      <c r="AH12" s="290"/>
      <c r="AI12" s="276"/>
      <c r="AJ12" s="463"/>
      <c r="AK12" s="462"/>
      <c r="AL12" s="462"/>
      <c r="AM12" s="462"/>
      <c r="AN12" s="462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  <c r="BI12" s="197"/>
      <c r="BJ12" s="197"/>
      <c r="BK12" s="197"/>
      <c r="BL12" s="197"/>
      <c r="BM12" s="197"/>
      <c r="BN12" s="197"/>
      <c r="BO12" s="197"/>
      <c r="BP12" s="197"/>
      <c r="BQ12" s="197"/>
      <c r="BR12" s="197"/>
      <c r="BS12" s="197"/>
      <c r="BT12" s="197"/>
      <c r="BU12" s="197"/>
      <c r="BV12" s="197"/>
      <c r="BW12" s="197"/>
      <c r="BX12" s="197"/>
      <c r="BY12" s="197"/>
      <c r="BZ12" s="197"/>
      <c r="CA12" s="197"/>
      <c r="CB12" s="197"/>
      <c r="CC12" s="197"/>
      <c r="CD12" s="197"/>
      <c r="CE12" s="197"/>
      <c r="CF12" s="197"/>
      <c r="CG12" s="197"/>
      <c r="CH12" s="197"/>
      <c r="CI12" s="197"/>
      <c r="CJ12" s="197"/>
      <c r="CK12" s="197"/>
      <c r="CL12" s="197"/>
      <c r="CM12" s="197"/>
      <c r="CN12" s="197"/>
      <c r="CO12" s="197"/>
      <c r="CP12" s="197"/>
      <c r="CQ12" s="197"/>
      <c r="CR12" s="197"/>
      <c r="CS12" s="197"/>
      <c r="CT12" s="197"/>
      <c r="CU12" s="197"/>
      <c r="CV12" s="197"/>
      <c r="CW12" s="197"/>
      <c r="CX12" s="197"/>
      <c r="CY12" s="197"/>
      <c r="CZ12" s="197"/>
      <c r="DA12" s="197"/>
      <c r="DB12" s="197"/>
      <c r="DC12" s="197"/>
      <c r="DD12" s="197"/>
      <c r="DE12" s="197"/>
      <c r="DF12" s="197"/>
      <c r="DG12" s="197"/>
      <c r="DH12" s="197"/>
      <c r="DI12" s="197"/>
      <c r="DJ12" s="197"/>
      <c r="DK12" s="197"/>
      <c r="DL12" s="197"/>
      <c r="DM12" s="197"/>
      <c r="DN12" s="197"/>
      <c r="DO12" s="197"/>
      <c r="DP12" s="197"/>
      <c r="DQ12" s="197"/>
      <c r="DR12" s="197"/>
      <c r="DS12" s="197"/>
      <c r="DT12" s="197"/>
      <c r="DU12" s="197"/>
      <c r="DV12" s="197"/>
      <c r="DW12" s="197"/>
      <c r="DX12" s="197"/>
      <c r="DY12" s="197"/>
      <c r="DZ12" s="197"/>
      <c r="EA12" s="197"/>
      <c r="EB12" s="197"/>
      <c r="EC12" s="197"/>
      <c r="ED12" s="197"/>
      <c r="EE12" s="197"/>
      <c r="EF12" s="197"/>
      <c r="EG12" s="197"/>
      <c r="EH12" s="197"/>
      <c r="EI12" s="197"/>
      <c r="EJ12" s="197"/>
      <c r="EK12" s="197"/>
      <c r="EL12" s="197"/>
      <c r="EM12" s="197"/>
      <c r="EN12" s="197"/>
      <c r="EO12" s="197"/>
      <c r="EP12" s="197"/>
      <c r="EQ12" s="197"/>
      <c r="ER12" s="197"/>
      <c r="ES12" s="197"/>
      <c r="ET12" s="197"/>
      <c r="EU12" s="197"/>
      <c r="EV12" s="197"/>
      <c r="EW12" s="197"/>
      <c r="EX12" s="197"/>
      <c r="EY12" s="197"/>
      <c r="EZ12" s="197"/>
      <c r="FA12" s="197"/>
      <c r="FB12" s="197"/>
      <c r="FC12" s="197"/>
      <c r="FD12" s="197"/>
      <c r="FE12" s="197"/>
      <c r="FF12" s="197"/>
      <c r="FG12" s="197"/>
      <c r="FH12" s="197"/>
      <c r="FI12" s="197"/>
      <c r="FJ12" s="197"/>
      <c r="FK12" s="197"/>
      <c r="FL12" s="197"/>
      <c r="FM12" s="197"/>
      <c r="FN12" s="277"/>
      <c r="FO12" s="197"/>
      <c r="FP12" s="197"/>
      <c r="FQ12" s="197"/>
      <c r="FR12" s="197"/>
      <c r="FS12" s="197"/>
      <c r="FT12" s="197"/>
      <c r="FU12" s="197"/>
      <c r="FV12" s="197"/>
      <c r="FW12" s="197"/>
      <c r="FX12" s="197"/>
      <c r="FY12" s="197"/>
      <c r="FZ12" s="197"/>
      <c r="GA12" s="197"/>
      <c r="GB12" s="197"/>
      <c r="GC12" s="197"/>
      <c r="GD12" s="197"/>
      <c r="GE12" s="197"/>
      <c r="GF12" s="197"/>
      <c r="GG12" s="197"/>
      <c r="GH12" s="197"/>
      <c r="GI12" s="197"/>
      <c r="GJ12" s="197"/>
      <c r="GK12" s="197"/>
      <c r="GL12" s="197"/>
      <c r="GM12" s="197"/>
      <c r="GN12" s="197"/>
      <c r="GO12" s="197"/>
      <c r="GP12" s="197"/>
      <c r="GQ12" s="197"/>
      <c r="GR12" s="197"/>
      <c r="GS12" s="197"/>
      <c r="GT12" s="197"/>
      <c r="GU12" s="197"/>
      <c r="GV12" s="197"/>
      <c r="GW12" s="197"/>
      <c r="GX12" s="197"/>
      <c r="GY12" s="197"/>
      <c r="GZ12" s="197"/>
      <c r="HA12" s="197"/>
      <c r="HB12" s="197"/>
      <c r="HC12" s="197"/>
      <c r="HD12" s="197"/>
      <c r="HE12" s="197"/>
      <c r="HF12" s="197"/>
      <c r="HG12" s="197"/>
      <c r="HH12" s="197"/>
      <c r="HI12" s="197"/>
      <c r="HJ12" s="197"/>
      <c r="HK12" s="197"/>
      <c r="HL12" s="197"/>
      <c r="HM12" s="197"/>
      <c r="HN12" s="197"/>
      <c r="HO12" s="197"/>
      <c r="HP12" s="197"/>
      <c r="HQ12" s="197"/>
      <c r="HR12" s="197"/>
    </row>
    <row r="13" spans="1:226" ht="15" customHeight="1" thickTop="1" thickBot="1">
      <c r="A13" s="160"/>
      <c r="B13" s="160"/>
      <c r="C13" s="291" t="str">
        <f>IF(MasterSheet!$A$1=1,MasterSheet!C259,MasterSheet!B259)</f>
        <v>Izvorni prihodi</v>
      </c>
      <c r="D13" s="292">
        <f>+D14+D23+D28+D29+D30+D31+D32</f>
        <v>978725377.43999958</v>
      </c>
      <c r="E13" s="293">
        <f>+D13/$D$9*100</f>
        <v>45.545412882870281</v>
      </c>
      <c r="F13" s="292">
        <f>+F14+F23+F28+F29+F30+F31+F32</f>
        <v>1329100420.1199999</v>
      </c>
      <c r="G13" s="293">
        <f t="shared" ref="G13:G45" si="0">+F13/$F$9*100</f>
        <v>49.58404850289125</v>
      </c>
      <c r="H13" s="292">
        <f>+H14+H23+H28+H29+H30+H31+H32</f>
        <v>1548652733.5589566</v>
      </c>
      <c r="I13" s="293">
        <f t="shared" ref="I13:I45" si="1">+H13/$H$9*100</f>
        <v>50.189678946038264</v>
      </c>
      <c r="J13" s="292">
        <f>+J14+J23+J28+J29+J30+J31+J32</f>
        <v>1364526902.1900003</v>
      </c>
      <c r="K13" s="293">
        <f t="shared" ref="K13:K45" si="2">+J13/$J$9*100</f>
        <v>45.774132914793704</v>
      </c>
      <c r="L13" s="292">
        <f>+L14+L23+L28+L29+L30+L31+L32</f>
        <v>1322534654.4084618</v>
      </c>
      <c r="M13" s="293">
        <f t="shared" ref="M13:M45" si="3">+L13/$L$9*100</f>
        <v>42.607430876561267</v>
      </c>
      <c r="N13" s="292">
        <f>+N14+N23+N28+N29+N30+N31+N32</f>
        <v>1293333318.5799999</v>
      </c>
      <c r="O13" s="293">
        <f t="shared" ref="O13:O45" si="4">+N13/$N$9*100</f>
        <v>39.99175382127396</v>
      </c>
      <c r="P13" s="292">
        <f>+P14+P23+P28+P29+P30+P31+P32</f>
        <v>1307826250.5033331</v>
      </c>
      <c r="Q13" s="293">
        <f t="shared" ref="Q13:Q58" si="5">+P13/P$9*100</f>
        <v>41.531478263046459</v>
      </c>
      <c r="R13" s="292">
        <f>+R14+R23+R28+R29+R30+R31+R32</f>
        <v>1430311754.5399997</v>
      </c>
      <c r="S13" s="293">
        <f>+R13/R$9*100</f>
        <v>42.876337856050831</v>
      </c>
      <c r="T13" s="292">
        <f>+T14+T23+T28+T29+T30+T31+T32</f>
        <v>1549691253.77</v>
      </c>
      <c r="U13" s="293">
        <f>+T13/T$9*100</f>
        <v>45.247781067184448</v>
      </c>
      <c r="V13" s="292">
        <f>+V14+V23+V28+V29+V30+V31+V32</f>
        <v>1540736317.1482458</v>
      </c>
      <c r="W13" s="293">
        <f>+V13/V$9*100</f>
        <v>42.494864912933942</v>
      </c>
      <c r="X13" s="294"/>
      <c r="Y13" s="294"/>
      <c r="Z13" s="294"/>
      <c r="AA13" s="294"/>
      <c r="AB13" s="294"/>
      <c r="AC13" s="295"/>
      <c r="AD13" s="295"/>
      <c r="AE13" s="295"/>
      <c r="AF13" s="295"/>
      <c r="AG13" s="295"/>
      <c r="AH13" s="295"/>
      <c r="AI13" s="276"/>
      <c r="AJ13" s="353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  <c r="BI13" s="197"/>
      <c r="BJ13" s="197"/>
      <c r="BK13" s="197"/>
      <c r="BL13" s="197"/>
      <c r="BM13" s="197"/>
      <c r="BN13" s="197"/>
      <c r="BO13" s="197"/>
      <c r="BP13" s="197"/>
      <c r="BQ13" s="197"/>
      <c r="BR13" s="197"/>
      <c r="BS13" s="197"/>
      <c r="BT13" s="197"/>
      <c r="BU13" s="197"/>
      <c r="BV13" s="197"/>
      <c r="BW13" s="197"/>
      <c r="BX13" s="197"/>
      <c r="BY13" s="197"/>
      <c r="BZ13" s="197"/>
      <c r="CA13" s="197"/>
      <c r="CB13" s="197"/>
      <c r="CC13" s="197"/>
      <c r="CD13" s="197"/>
      <c r="CE13" s="197"/>
      <c r="CF13" s="197"/>
      <c r="CG13" s="197"/>
      <c r="CH13" s="197"/>
      <c r="CI13" s="197"/>
      <c r="CJ13" s="197"/>
      <c r="CK13" s="197"/>
      <c r="CL13" s="197"/>
      <c r="CM13" s="197"/>
      <c r="CN13" s="197"/>
      <c r="CO13" s="197"/>
      <c r="CP13" s="197"/>
      <c r="CQ13" s="197"/>
      <c r="CR13" s="197"/>
      <c r="CS13" s="197"/>
      <c r="CT13" s="197"/>
      <c r="CU13" s="197"/>
      <c r="CV13" s="197"/>
      <c r="CW13" s="197"/>
      <c r="CX13" s="197"/>
      <c r="CY13" s="197"/>
      <c r="CZ13" s="197"/>
      <c r="DA13" s="197"/>
      <c r="DB13" s="197"/>
      <c r="DC13" s="197"/>
      <c r="DD13" s="197"/>
      <c r="DE13" s="197"/>
      <c r="DF13" s="197"/>
      <c r="DG13" s="197"/>
      <c r="DH13" s="197"/>
      <c r="DI13" s="197"/>
      <c r="DJ13" s="197"/>
      <c r="DK13" s="197"/>
      <c r="DL13" s="197"/>
      <c r="DM13" s="197"/>
      <c r="DN13" s="197"/>
      <c r="DO13" s="197"/>
      <c r="DP13" s="197"/>
      <c r="DQ13" s="197"/>
      <c r="DR13" s="197"/>
      <c r="DS13" s="197"/>
      <c r="DT13" s="197"/>
      <c r="DU13" s="197"/>
      <c r="DV13" s="197"/>
      <c r="DW13" s="197"/>
      <c r="DX13" s="197"/>
      <c r="DY13" s="197"/>
      <c r="DZ13" s="197"/>
      <c r="EA13" s="197"/>
      <c r="EB13" s="197"/>
      <c r="EC13" s="197"/>
      <c r="ED13" s="197"/>
      <c r="EE13" s="197"/>
      <c r="EF13" s="197"/>
      <c r="EG13" s="197"/>
      <c r="EH13" s="197"/>
      <c r="EI13" s="197"/>
      <c r="EJ13" s="197"/>
      <c r="EK13" s="197"/>
      <c r="EL13" s="197"/>
      <c r="EM13" s="197"/>
      <c r="EN13" s="197"/>
      <c r="EO13" s="197"/>
      <c r="EP13" s="197"/>
      <c r="EQ13" s="197"/>
      <c r="ER13" s="197"/>
      <c r="ES13" s="197"/>
      <c r="ET13" s="197"/>
      <c r="EU13" s="197"/>
      <c r="EV13" s="197"/>
      <c r="EW13" s="197"/>
      <c r="EX13" s="197"/>
      <c r="EY13" s="197"/>
      <c r="EZ13" s="197"/>
      <c r="FA13" s="197"/>
      <c r="FB13" s="197"/>
      <c r="FC13" s="197"/>
      <c r="FD13" s="296"/>
      <c r="FE13" s="197"/>
      <c r="FF13" s="197"/>
      <c r="FG13" s="197"/>
      <c r="FH13" s="197"/>
      <c r="FI13" s="197"/>
      <c r="FJ13" s="197"/>
      <c r="FK13" s="197"/>
      <c r="FL13" s="197"/>
      <c r="FM13" s="197"/>
      <c r="FN13" s="277"/>
      <c r="FO13" s="197"/>
      <c r="FP13" s="197"/>
      <c r="FQ13" s="197"/>
      <c r="FR13" s="197"/>
      <c r="FS13" s="197"/>
      <c r="FT13" s="197"/>
      <c r="FU13" s="197"/>
      <c r="FV13" s="197"/>
      <c r="FW13" s="197"/>
      <c r="FX13" s="197"/>
      <c r="FY13" s="197"/>
      <c r="FZ13" s="197"/>
      <c r="GA13" s="197"/>
      <c r="GB13" s="197"/>
      <c r="GC13" s="197"/>
      <c r="GD13" s="197"/>
      <c r="GE13" s="197"/>
      <c r="GF13" s="197"/>
      <c r="GG13" s="197"/>
      <c r="GH13" s="197"/>
      <c r="GI13" s="197"/>
      <c r="GJ13" s="197"/>
      <c r="GK13" s="197"/>
      <c r="GL13" s="197"/>
      <c r="GM13" s="197"/>
      <c r="GN13" s="197"/>
      <c r="GO13" s="197"/>
      <c r="GP13" s="197"/>
      <c r="GQ13" s="197"/>
      <c r="GR13" s="197"/>
      <c r="GS13" s="197"/>
      <c r="GT13" s="197"/>
      <c r="GU13" s="197"/>
      <c r="GV13" s="197"/>
      <c r="GW13" s="197"/>
      <c r="GX13" s="197"/>
      <c r="GY13" s="197"/>
      <c r="GZ13" s="197"/>
      <c r="HA13" s="197"/>
      <c r="HB13" s="197"/>
      <c r="HC13" s="197"/>
      <c r="HD13" s="197"/>
      <c r="HE13" s="197"/>
      <c r="HF13" s="197"/>
      <c r="HG13" s="197"/>
      <c r="HH13" s="197"/>
      <c r="HI13" s="197"/>
      <c r="HJ13" s="197"/>
      <c r="HK13" s="197"/>
      <c r="HL13" s="197"/>
      <c r="HM13" s="197"/>
      <c r="HN13" s="197"/>
      <c r="HO13" s="197"/>
      <c r="HP13" s="197"/>
      <c r="HQ13" s="197"/>
      <c r="HR13" s="197"/>
    </row>
    <row r="14" spans="1:226" ht="15" customHeight="1" thickTop="1">
      <c r="A14" s="160"/>
      <c r="B14" s="160"/>
      <c r="C14" s="297" t="str">
        <f>IF(MasterSheet!$A$1=1,MasterSheet!C260,MasterSheet!B260)</f>
        <v>Porezi</v>
      </c>
      <c r="D14" s="298">
        <f>SUM(D15:D22)</f>
        <v>554531683.49999976</v>
      </c>
      <c r="E14" s="299">
        <f t="shared" ref="E14:E45" si="6">+D14/$D$9*100</f>
        <v>25.805374075108183</v>
      </c>
      <c r="F14" s="298">
        <f>SUM(F15:F22)</f>
        <v>782936478.57999992</v>
      </c>
      <c r="G14" s="299">
        <f t="shared" si="0"/>
        <v>29.208598342846482</v>
      </c>
      <c r="H14" s="298">
        <f>SUM(H15:H22)</f>
        <v>926395935.53392506</v>
      </c>
      <c r="I14" s="299">
        <f t="shared" si="1"/>
        <v>30.023202473876232</v>
      </c>
      <c r="J14" s="298">
        <f>SUM(J15:J22)</f>
        <v>795656504.49000013</v>
      </c>
      <c r="K14" s="299">
        <f t="shared" si="2"/>
        <v>26.690926014424694</v>
      </c>
      <c r="L14" s="298">
        <f>SUM(L15:L22)</f>
        <v>757228561.60846162</v>
      </c>
      <c r="M14" s="299">
        <f t="shared" si="3"/>
        <v>24.395250051818994</v>
      </c>
      <c r="N14" s="298">
        <f>SUM(N15:N22)</f>
        <v>794524489.61999989</v>
      </c>
      <c r="O14" s="299">
        <f t="shared" si="4"/>
        <v>24.567856821892388</v>
      </c>
      <c r="P14" s="298">
        <f>SUM(P15:P22)</f>
        <v>785991110.5333333</v>
      </c>
      <c r="Q14" s="299">
        <f t="shared" si="5"/>
        <v>24.96002256377686</v>
      </c>
      <c r="R14" s="298">
        <f>SUM(R15:R22)</f>
        <v>863486075.70000005</v>
      </c>
      <c r="S14" s="299">
        <f t="shared" ref="S14:S79" si="7">+R14/R$9*100</f>
        <v>25.884651089660967</v>
      </c>
      <c r="T14" s="298">
        <f>SUM(T15:T22)</f>
        <v>950116518.19000006</v>
      </c>
      <c r="U14" s="299">
        <f t="shared" ref="U14:U79" si="8">+T14/T$9*100</f>
        <v>27.741438237320796</v>
      </c>
      <c r="V14" s="298">
        <f>SUM(V15:V22)</f>
        <v>921810441.43400407</v>
      </c>
      <c r="W14" s="299">
        <f t="shared" ref="W14:W79" si="9">+V14/V$9*100</f>
        <v>25.424344028298094</v>
      </c>
      <c r="X14" s="294"/>
      <c r="Y14" s="294"/>
      <c r="Z14" s="294"/>
      <c r="AA14" s="294"/>
      <c r="AB14" s="294"/>
      <c r="AC14" s="295"/>
      <c r="AD14" s="295"/>
      <c r="AE14" s="295"/>
      <c r="AF14" s="295"/>
      <c r="AG14" s="295"/>
      <c r="AH14" s="295"/>
      <c r="AI14" s="276"/>
      <c r="AJ14" s="241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  <c r="BI14" s="197"/>
      <c r="BJ14" s="197"/>
      <c r="BK14" s="197"/>
      <c r="BL14" s="197"/>
      <c r="BM14" s="197"/>
      <c r="BN14" s="197"/>
      <c r="BO14" s="197"/>
      <c r="BP14" s="197"/>
      <c r="BQ14" s="197"/>
      <c r="BR14" s="197"/>
      <c r="BS14" s="197"/>
      <c r="BT14" s="197"/>
      <c r="BU14" s="197"/>
      <c r="BV14" s="197"/>
      <c r="BW14" s="197"/>
      <c r="BX14" s="197"/>
      <c r="BY14" s="197"/>
      <c r="BZ14" s="197"/>
      <c r="CA14" s="197"/>
      <c r="CB14" s="197"/>
      <c r="CC14" s="197"/>
      <c r="CD14" s="197"/>
      <c r="CE14" s="197"/>
      <c r="CF14" s="197"/>
      <c r="CG14" s="197"/>
      <c r="CH14" s="197"/>
      <c r="CI14" s="197"/>
      <c r="CJ14" s="197"/>
      <c r="CK14" s="197"/>
      <c r="CL14" s="197"/>
      <c r="CM14" s="197"/>
      <c r="CN14" s="197"/>
      <c r="CO14" s="197"/>
      <c r="CP14" s="197"/>
      <c r="CQ14" s="197"/>
      <c r="CR14" s="197"/>
      <c r="CS14" s="197"/>
      <c r="CT14" s="197"/>
      <c r="CU14" s="197"/>
      <c r="CV14" s="197"/>
      <c r="CW14" s="197"/>
      <c r="CX14" s="197"/>
      <c r="CY14" s="197"/>
      <c r="CZ14" s="197"/>
      <c r="DA14" s="197"/>
      <c r="DB14" s="197"/>
      <c r="DC14" s="197"/>
      <c r="DD14" s="197"/>
      <c r="DE14" s="197"/>
      <c r="DF14" s="197"/>
      <c r="DG14" s="197"/>
      <c r="DH14" s="197"/>
      <c r="DI14" s="197"/>
      <c r="DJ14" s="197"/>
      <c r="DK14" s="197"/>
      <c r="DL14" s="197"/>
      <c r="DM14" s="197"/>
      <c r="DN14" s="197"/>
      <c r="DO14" s="197"/>
      <c r="DP14" s="197"/>
      <c r="DQ14" s="197"/>
      <c r="DR14" s="197"/>
      <c r="DS14" s="197"/>
      <c r="DT14" s="197"/>
      <c r="DU14" s="197"/>
      <c r="DV14" s="197"/>
      <c r="DW14" s="197"/>
      <c r="DX14" s="197"/>
      <c r="DY14" s="197"/>
      <c r="DZ14" s="197"/>
      <c r="EA14" s="197"/>
      <c r="EB14" s="197"/>
      <c r="EC14" s="197"/>
      <c r="ED14" s="197"/>
      <c r="EE14" s="197"/>
      <c r="EF14" s="197"/>
      <c r="EG14" s="197"/>
      <c r="EH14" s="197"/>
      <c r="EI14" s="197"/>
      <c r="EJ14" s="197"/>
      <c r="EK14" s="197"/>
      <c r="EL14" s="197"/>
      <c r="EM14" s="197"/>
      <c r="EN14" s="197"/>
      <c r="EO14" s="197"/>
      <c r="EP14" s="197"/>
      <c r="EQ14" s="197"/>
      <c r="ER14" s="197"/>
      <c r="ES14" s="197"/>
      <c r="ET14" s="197"/>
      <c r="EU14" s="197"/>
      <c r="EV14" s="197"/>
      <c r="EW14" s="197"/>
      <c r="EX14" s="197"/>
      <c r="EY14" s="197"/>
      <c r="EZ14" s="197"/>
      <c r="FA14" s="197"/>
      <c r="FB14" s="197"/>
      <c r="FC14" s="197"/>
      <c r="FD14" s="197"/>
      <c r="FE14" s="197"/>
      <c r="FF14" s="197"/>
      <c r="FG14" s="197"/>
      <c r="FH14" s="197"/>
      <c r="FI14" s="253"/>
      <c r="FJ14" s="197"/>
      <c r="FK14" s="197"/>
      <c r="FL14" s="197"/>
      <c r="FM14" s="197"/>
      <c r="FN14" s="277"/>
      <c r="FO14" s="197"/>
      <c r="FP14" s="197"/>
      <c r="FQ14" s="197"/>
      <c r="FR14" s="197"/>
      <c r="FS14" s="197"/>
      <c r="FT14" s="197"/>
      <c r="FU14" s="197"/>
      <c r="FV14" s="197"/>
      <c r="FW14" s="197"/>
      <c r="FX14" s="197"/>
      <c r="FY14" s="197"/>
      <c r="FZ14" s="197"/>
      <c r="GA14" s="197"/>
      <c r="GB14" s="197"/>
      <c r="GC14" s="197"/>
      <c r="GD14" s="197"/>
      <c r="GE14" s="197"/>
      <c r="GF14" s="197"/>
      <c r="GG14" s="197"/>
      <c r="GH14" s="197"/>
      <c r="GI14" s="197"/>
      <c r="GJ14" s="197"/>
      <c r="GK14" s="197"/>
      <c r="GL14" s="197"/>
      <c r="GM14" s="197"/>
      <c r="GN14" s="197"/>
      <c r="GO14" s="197"/>
      <c r="GP14" s="197"/>
      <c r="GQ14" s="197"/>
      <c r="GR14" s="197"/>
      <c r="GS14" s="197"/>
      <c r="GT14" s="197"/>
      <c r="GU14" s="197"/>
      <c r="GV14" s="197"/>
      <c r="GW14" s="197"/>
      <c r="GX14" s="197"/>
      <c r="GY14" s="197"/>
      <c r="GZ14" s="197"/>
      <c r="HA14" s="197"/>
      <c r="HB14" s="197"/>
      <c r="HC14" s="197"/>
      <c r="HD14" s="197"/>
      <c r="HE14" s="197"/>
      <c r="HF14" s="197"/>
      <c r="HG14" s="197"/>
      <c r="HH14" s="197"/>
      <c r="HI14" s="197"/>
      <c r="HJ14" s="197"/>
      <c r="HK14" s="197"/>
      <c r="HL14" s="197"/>
      <c r="HM14" s="197"/>
      <c r="HN14" s="197"/>
      <c r="HO14" s="197"/>
      <c r="HP14" s="197"/>
      <c r="HQ14" s="197"/>
      <c r="HR14" s="197"/>
    </row>
    <row r="15" spans="1:226" ht="15" customHeight="1">
      <c r="A15" s="160"/>
      <c r="B15" s="160"/>
      <c r="C15" s="300" t="str">
        <f>IF(MasterSheet!$A$1=1,MasterSheet!C261,MasterSheet!B261)</f>
        <v>Porez na dohodak fizičkih lica</v>
      </c>
      <c r="D15" s="301">
        <f>+'Cental Budget_int'!D17+'Local Government_int'!D16</f>
        <v>93019533.179999962</v>
      </c>
      <c r="E15" s="302">
        <f t="shared" si="6"/>
        <v>4.3287046014239827</v>
      </c>
      <c r="F15" s="301">
        <f>+'Cental Budget_int'!F17+'Local Government_int'!F16</f>
        <v>108097319.60000001</v>
      </c>
      <c r="G15" s="302">
        <f t="shared" si="0"/>
        <v>4.0327296996828954</v>
      </c>
      <c r="H15" s="301">
        <f>+'Cental Budget_int'!H17+'Local Government_int'!H16</f>
        <v>141669118.97468352</v>
      </c>
      <c r="I15" s="302">
        <f t="shared" si="1"/>
        <v>4.5912989037685872</v>
      </c>
      <c r="J15" s="301">
        <f>+'Cental Budget_int'!J17+'Local Government_int'!J16</f>
        <v>121370552.31</v>
      </c>
      <c r="K15" s="302">
        <f t="shared" si="2"/>
        <v>4.0714710603824225</v>
      </c>
      <c r="L15" s="301">
        <f>+'Cental Budget_int'!L17+'Local Government_int'!L16</f>
        <v>115069139.70512819</v>
      </c>
      <c r="M15" s="302">
        <f t="shared" si="3"/>
        <v>3.7071243461703673</v>
      </c>
      <c r="N15" s="301">
        <f>+'Cental Budget_int'!N17+'Local Government_int'!N16</f>
        <v>113227848.49200001</v>
      </c>
      <c r="O15" s="302">
        <f t="shared" si="4"/>
        <v>3.5011703306122453</v>
      </c>
      <c r="P15" s="301">
        <f>+'Cental Budget_int'!P17+'Local Government_int'!P16</f>
        <v>109682444.37333333</v>
      </c>
      <c r="Q15" s="302">
        <f t="shared" si="5"/>
        <v>3.4830881033132215</v>
      </c>
      <c r="R15" s="301">
        <f>+'Cental Budget_int'!R17+'Local Government_int'!R16</f>
        <v>124151670.43000001</v>
      </c>
      <c r="S15" s="302">
        <f t="shared" si="7"/>
        <v>3.7216844158997571</v>
      </c>
      <c r="T15" s="301">
        <f>+'Cental Budget_int'!T17+'Local Government_int'!T16</f>
        <v>136822612.75</v>
      </c>
      <c r="U15" s="302">
        <f t="shared" si="8"/>
        <v>3.9949374507284885</v>
      </c>
      <c r="V15" s="301">
        <f>+'Cental Budget_int'!V17+'Local Government_int'!V16</f>
        <v>128552814.2651469</v>
      </c>
      <c r="W15" s="302">
        <f t="shared" si="9"/>
        <v>3.545599863892404</v>
      </c>
      <c r="X15" s="303"/>
      <c r="Y15" s="303"/>
      <c r="Z15" s="303"/>
      <c r="AA15" s="303"/>
      <c r="AB15" s="303"/>
      <c r="AC15" s="304"/>
      <c r="AD15" s="304"/>
      <c r="AE15" s="304"/>
      <c r="AF15" s="304"/>
      <c r="AG15" s="304"/>
      <c r="AH15" s="304"/>
      <c r="AI15" s="276"/>
      <c r="AJ15" s="237"/>
      <c r="AK15" s="237"/>
      <c r="AL15" s="197"/>
      <c r="AM15" s="354"/>
      <c r="AN15" s="354"/>
      <c r="AO15" s="354"/>
      <c r="AP15" s="354"/>
      <c r="AQ15" s="354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  <c r="BU15" s="197"/>
      <c r="BV15" s="197"/>
      <c r="BW15" s="197"/>
      <c r="BX15" s="197"/>
      <c r="BY15" s="197"/>
      <c r="BZ15" s="197"/>
      <c r="CA15" s="197"/>
      <c r="CB15" s="197"/>
      <c r="CC15" s="197"/>
      <c r="CD15" s="197"/>
      <c r="CE15" s="197"/>
      <c r="CF15" s="197"/>
      <c r="CG15" s="197"/>
      <c r="CH15" s="197"/>
      <c r="CI15" s="197"/>
      <c r="CJ15" s="197"/>
      <c r="CK15" s="197"/>
      <c r="CL15" s="197"/>
      <c r="CM15" s="197"/>
      <c r="CN15" s="197"/>
      <c r="CO15" s="197"/>
      <c r="CP15" s="197"/>
      <c r="CQ15" s="197"/>
      <c r="CR15" s="197"/>
      <c r="CS15" s="197"/>
      <c r="CT15" s="197"/>
      <c r="CU15" s="197"/>
      <c r="CV15" s="197"/>
      <c r="CW15" s="197"/>
      <c r="CX15" s="197"/>
      <c r="CY15" s="197"/>
      <c r="CZ15" s="197"/>
      <c r="DA15" s="197"/>
      <c r="DB15" s="197"/>
      <c r="DC15" s="197"/>
      <c r="DD15" s="197"/>
      <c r="DE15" s="197"/>
      <c r="DF15" s="197"/>
      <c r="DG15" s="197"/>
      <c r="DH15" s="197"/>
      <c r="DI15" s="197"/>
      <c r="DJ15" s="197"/>
      <c r="DK15" s="197"/>
      <c r="DL15" s="197"/>
      <c r="DM15" s="197"/>
      <c r="DN15" s="197"/>
      <c r="DO15" s="197"/>
      <c r="DP15" s="197"/>
      <c r="DQ15" s="197"/>
      <c r="DR15" s="197"/>
      <c r="DS15" s="197"/>
      <c r="DT15" s="197"/>
      <c r="DU15" s="197"/>
      <c r="DV15" s="197"/>
      <c r="DW15" s="197"/>
      <c r="DX15" s="197"/>
      <c r="DY15" s="197"/>
      <c r="DZ15" s="197"/>
      <c r="EA15" s="197"/>
      <c r="EB15" s="197"/>
      <c r="EC15" s="197"/>
      <c r="ED15" s="197"/>
      <c r="EE15" s="197"/>
      <c r="EF15" s="197"/>
      <c r="EG15" s="197"/>
      <c r="EH15" s="197"/>
      <c r="EI15" s="197"/>
      <c r="EJ15" s="197"/>
      <c r="EK15" s="197"/>
      <c r="EL15" s="197"/>
      <c r="EM15" s="197"/>
      <c r="EN15" s="197"/>
      <c r="EO15" s="197"/>
      <c r="EP15" s="197"/>
      <c r="EQ15" s="197"/>
      <c r="ER15" s="197"/>
      <c r="ES15" s="197"/>
      <c r="ET15" s="197"/>
      <c r="EU15" s="197"/>
      <c r="EV15" s="197"/>
      <c r="EW15" s="197"/>
      <c r="EX15" s="197"/>
      <c r="EY15" s="197"/>
      <c r="EZ15" s="197"/>
      <c r="FA15" s="197"/>
      <c r="FB15" s="197"/>
      <c r="FC15" s="197"/>
      <c r="FD15" s="197"/>
      <c r="FE15" s="197"/>
      <c r="FF15" s="197"/>
      <c r="FG15" s="197"/>
      <c r="FH15" s="197"/>
      <c r="FI15" s="197"/>
      <c r="FJ15" s="197"/>
      <c r="FK15" s="197"/>
      <c r="FL15" s="197"/>
      <c r="FM15" s="197"/>
      <c r="FN15" s="277"/>
      <c r="FO15" s="197"/>
      <c r="FP15" s="197"/>
      <c r="FQ15" s="197"/>
      <c r="FR15" s="197"/>
      <c r="FS15" s="197"/>
      <c r="FT15" s="197"/>
      <c r="FU15" s="197"/>
      <c r="FV15" s="197"/>
      <c r="FW15" s="197"/>
      <c r="FX15" s="197"/>
      <c r="FY15" s="197"/>
      <c r="FZ15" s="197"/>
      <c r="GA15" s="197"/>
      <c r="GB15" s="197"/>
      <c r="GC15" s="197"/>
      <c r="GD15" s="197"/>
      <c r="GE15" s="197"/>
      <c r="GF15" s="197"/>
      <c r="GG15" s="197"/>
      <c r="GH15" s="197"/>
      <c r="GI15" s="197"/>
      <c r="GJ15" s="197"/>
      <c r="GK15" s="197"/>
      <c r="GL15" s="197"/>
      <c r="GM15" s="197"/>
      <c r="GN15" s="197"/>
      <c r="GO15" s="197"/>
      <c r="GP15" s="197"/>
      <c r="GQ15" s="197"/>
      <c r="GR15" s="197"/>
      <c r="GS15" s="197"/>
      <c r="GT15" s="197"/>
      <c r="GU15" s="197"/>
      <c r="GV15" s="197"/>
      <c r="GW15" s="197"/>
      <c r="GX15" s="197"/>
      <c r="GY15" s="197"/>
      <c r="GZ15" s="197"/>
      <c r="HA15" s="197"/>
      <c r="HB15" s="197"/>
      <c r="HC15" s="197"/>
      <c r="HD15" s="197"/>
      <c r="HE15" s="197"/>
      <c r="HF15" s="197"/>
      <c r="HG15" s="197"/>
      <c r="HH15" s="197"/>
      <c r="HI15" s="197"/>
      <c r="HJ15" s="197"/>
      <c r="HK15" s="197"/>
      <c r="HL15" s="197"/>
      <c r="HM15" s="197"/>
      <c r="HN15" s="197"/>
      <c r="HO15" s="197"/>
      <c r="HP15" s="197"/>
      <c r="HQ15" s="197"/>
      <c r="HR15" s="197"/>
    </row>
    <row r="16" spans="1:226" ht="15" customHeight="1">
      <c r="A16" s="160"/>
      <c r="B16" s="160"/>
      <c r="C16" s="300" t="str">
        <f>IF(MasterSheet!$A$1=1,MasterSheet!C262,MasterSheet!B262)</f>
        <v>Porez na dobit pravnih lica</v>
      </c>
      <c r="D16" s="301">
        <f>+'Cental Budget_int'!D18</f>
        <v>12681282.079999981</v>
      </c>
      <c r="E16" s="302">
        <f t="shared" si="6"/>
        <v>0.59012899995346368</v>
      </c>
      <c r="F16" s="301">
        <f>+'Cental Budget_int'!F18</f>
        <v>39076661.670000002</v>
      </c>
      <c r="G16" s="302">
        <f t="shared" si="0"/>
        <v>1.457812410744264</v>
      </c>
      <c r="H16" s="301">
        <f>+'Cental Budget_int'!H18</f>
        <v>62803344.119999997</v>
      </c>
      <c r="I16" s="302">
        <f t="shared" si="1"/>
        <v>2.035368943479388</v>
      </c>
      <c r="J16" s="301">
        <f>+'Cental Budget_int'!J18</f>
        <v>54738222.979999997</v>
      </c>
      <c r="K16" s="302">
        <f t="shared" si="2"/>
        <v>1.8362369332438777</v>
      </c>
      <c r="L16" s="301">
        <f>+'Cental Budget_int'!L18</f>
        <v>20270971.710000001</v>
      </c>
      <c r="M16" s="302">
        <f t="shared" si="3"/>
        <v>0.65305965560567014</v>
      </c>
      <c r="N16" s="301">
        <f>+'Cental Budget_int'!N18</f>
        <v>36101185.260000005</v>
      </c>
      <c r="O16" s="302">
        <f t="shared" si="4"/>
        <v>1.1163013376623379</v>
      </c>
      <c r="P16" s="301">
        <f>+'Cental Budget_int'!P18</f>
        <v>64016557.520000003</v>
      </c>
      <c r="Q16" s="302">
        <f t="shared" si="5"/>
        <v>2.0329170377897743</v>
      </c>
      <c r="R16" s="301">
        <f>+'Cental Budget_int'!R18</f>
        <v>40638726.390000008</v>
      </c>
      <c r="S16" s="302">
        <f t="shared" si="7"/>
        <v>1.2182237594052581</v>
      </c>
      <c r="T16" s="301">
        <f>+'Cental Budget_int'!T18</f>
        <v>45020371.5</v>
      </c>
      <c r="U16" s="302">
        <f t="shared" si="8"/>
        <v>1.3145017810739001</v>
      </c>
      <c r="V16" s="301">
        <f>+'Cental Budget_int'!V18</f>
        <v>43345994.550485201</v>
      </c>
      <c r="W16" s="302">
        <f t="shared" si="9"/>
        <v>1.1955207146340072</v>
      </c>
      <c r="X16" s="303"/>
      <c r="Y16" s="303"/>
      <c r="Z16" s="303"/>
      <c r="AA16" s="303"/>
      <c r="AB16" s="303"/>
      <c r="AC16" s="304"/>
      <c r="AD16" s="304"/>
      <c r="AE16" s="304"/>
      <c r="AF16" s="304"/>
      <c r="AG16" s="304"/>
      <c r="AH16" s="304"/>
      <c r="AI16" s="276"/>
      <c r="AJ16" s="237"/>
      <c r="AK16" s="237"/>
      <c r="AL16" s="197"/>
      <c r="AM16" s="354"/>
      <c r="AN16" s="354"/>
      <c r="AO16" s="354"/>
      <c r="AP16" s="354"/>
      <c r="AQ16" s="354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197"/>
      <c r="BP16" s="197"/>
      <c r="BQ16" s="197"/>
      <c r="BR16" s="197"/>
      <c r="BS16" s="197"/>
      <c r="BT16" s="197"/>
      <c r="BU16" s="197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197"/>
      <c r="CH16" s="197"/>
      <c r="CI16" s="197"/>
      <c r="CJ16" s="197"/>
      <c r="CK16" s="197"/>
      <c r="CL16" s="197"/>
      <c r="CM16" s="197"/>
      <c r="CN16" s="197"/>
      <c r="CO16" s="197"/>
      <c r="CP16" s="197"/>
      <c r="CQ16" s="197"/>
      <c r="CR16" s="197"/>
      <c r="CS16" s="197"/>
      <c r="CT16" s="197"/>
      <c r="CU16" s="197"/>
      <c r="CV16" s="197"/>
      <c r="CW16" s="197"/>
      <c r="CX16" s="197"/>
      <c r="CY16" s="197"/>
      <c r="CZ16" s="197"/>
      <c r="DA16" s="197"/>
      <c r="DB16" s="197"/>
      <c r="DC16" s="197"/>
      <c r="DD16" s="197"/>
      <c r="DE16" s="197"/>
      <c r="DF16" s="197"/>
      <c r="DG16" s="197"/>
      <c r="DH16" s="197"/>
      <c r="DI16" s="197"/>
      <c r="DJ16" s="197"/>
      <c r="DK16" s="197"/>
      <c r="DL16" s="197"/>
      <c r="DM16" s="197"/>
      <c r="DN16" s="197"/>
      <c r="DO16" s="197"/>
      <c r="DP16" s="197"/>
      <c r="DQ16" s="197"/>
      <c r="DR16" s="197"/>
      <c r="DS16" s="197"/>
      <c r="DT16" s="197"/>
      <c r="DU16" s="197"/>
      <c r="DV16" s="197"/>
      <c r="DW16" s="197"/>
      <c r="DX16" s="197"/>
      <c r="DY16" s="197"/>
      <c r="DZ16" s="197"/>
      <c r="EA16" s="197"/>
      <c r="EB16" s="197"/>
      <c r="EC16" s="197"/>
      <c r="ED16" s="197"/>
      <c r="EE16" s="197"/>
      <c r="EF16" s="197"/>
      <c r="EG16" s="197"/>
      <c r="EH16" s="197"/>
      <c r="EI16" s="197"/>
      <c r="EJ16" s="197"/>
      <c r="EK16" s="197"/>
      <c r="EL16" s="197"/>
      <c r="EM16" s="197"/>
      <c r="EN16" s="197"/>
      <c r="EO16" s="197"/>
      <c r="EP16" s="197"/>
      <c r="EQ16" s="197"/>
      <c r="ER16" s="197"/>
      <c r="ES16" s="197"/>
      <c r="ET16" s="197"/>
      <c r="EU16" s="197"/>
      <c r="EV16" s="197"/>
      <c r="EW16" s="197"/>
      <c r="EX16" s="197"/>
      <c r="EY16" s="197"/>
      <c r="EZ16" s="197"/>
      <c r="FA16" s="197"/>
      <c r="FB16" s="197"/>
      <c r="FC16" s="197"/>
      <c r="FD16" s="197"/>
      <c r="FE16" s="197"/>
      <c r="FF16" s="197"/>
      <c r="FG16" s="197"/>
      <c r="FH16" s="197"/>
      <c r="FI16" s="253"/>
      <c r="FJ16" s="197"/>
      <c r="FK16" s="197"/>
      <c r="FL16" s="197"/>
      <c r="FM16" s="197"/>
      <c r="FN16" s="277"/>
      <c r="FO16" s="197"/>
      <c r="FP16" s="197"/>
      <c r="FQ16" s="197"/>
      <c r="FR16" s="197"/>
      <c r="FS16" s="197"/>
      <c r="FT16" s="197"/>
      <c r="FU16" s="197"/>
      <c r="FV16" s="197"/>
      <c r="FW16" s="197"/>
      <c r="FX16" s="197"/>
      <c r="FY16" s="197"/>
      <c r="FZ16" s="197"/>
      <c r="GA16" s="197"/>
      <c r="GB16" s="197"/>
      <c r="GC16" s="197"/>
      <c r="GD16" s="197"/>
      <c r="GE16" s="197"/>
      <c r="GF16" s="197"/>
      <c r="GG16" s="197"/>
      <c r="GH16" s="197"/>
      <c r="GI16" s="197"/>
      <c r="GJ16" s="197"/>
      <c r="GK16" s="197"/>
      <c r="GL16" s="197"/>
      <c r="GM16" s="197"/>
      <c r="GN16" s="197"/>
      <c r="GO16" s="197"/>
      <c r="GP16" s="197"/>
      <c r="GQ16" s="197"/>
      <c r="GR16" s="197"/>
      <c r="GS16" s="197"/>
      <c r="GT16" s="197"/>
      <c r="GU16" s="197"/>
      <c r="GV16" s="197"/>
      <c r="GW16" s="197"/>
      <c r="GX16" s="197"/>
      <c r="GY16" s="197"/>
      <c r="GZ16" s="197"/>
      <c r="HA16" s="197"/>
      <c r="HB16" s="197"/>
      <c r="HC16" s="197"/>
      <c r="HD16" s="197"/>
      <c r="HE16" s="197"/>
      <c r="HF16" s="197"/>
      <c r="HG16" s="197"/>
      <c r="HH16" s="197"/>
      <c r="HI16" s="197"/>
      <c r="HJ16" s="197"/>
      <c r="HK16" s="197"/>
      <c r="HL16" s="197"/>
      <c r="HM16" s="197"/>
      <c r="HN16" s="197"/>
      <c r="HO16" s="197"/>
      <c r="HP16" s="197"/>
      <c r="HQ16" s="197"/>
      <c r="HR16" s="197"/>
    </row>
    <row r="17" spans="1:226" ht="15" customHeight="1">
      <c r="A17" s="160"/>
      <c r="B17" s="160"/>
      <c r="C17" s="300" t="str">
        <f>IF(MasterSheet!$A$1=1,MasterSheet!C263,MasterSheet!B263)</f>
        <v>Porez na promet nepokretnosti</v>
      </c>
      <c r="D17" s="301">
        <f>+'Cental Budget_int'!D19+'Local Government_int'!D18</f>
        <v>24870004.329999998</v>
      </c>
      <c r="E17" s="302">
        <f t="shared" si="6"/>
        <v>1.1573365130997253</v>
      </c>
      <c r="F17" s="301">
        <f>+'Cental Budget_int'!F19+'Local Government_int'!F18</f>
        <v>40206747.170000002</v>
      </c>
      <c r="G17" s="302">
        <f t="shared" si="0"/>
        <v>1.4999719145681778</v>
      </c>
      <c r="H17" s="301">
        <f>+'Cental Budget_int'!H19+'Local Government_int'!H18</f>
        <v>38094437.466666669</v>
      </c>
      <c r="I17" s="302">
        <f t="shared" si="1"/>
        <v>1.2345876804079166</v>
      </c>
      <c r="J17" s="301">
        <f>+'Cental Budget_int'!J19+'Local Government_int'!J18</f>
        <v>19797902.189999998</v>
      </c>
      <c r="K17" s="302">
        <f t="shared" si="2"/>
        <v>0.66413626937269366</v>
      </c>
      <c r="L17" s="301">
        <f>+'Cental Budget_int'!L19+'Local Government_int'!L18</f>
        <v>16461436.933333334</v>
      </c>
      <c r="M17" s="302">
        <f t="shared" si="3"/>
        <v>0.53032979810996561</v>
      </c>
      <c r="N17" s="301">
        <f>+'Cental Budget_int'!N19+'Local Government_int'!N18</f>
        <v>15656686.157999998</v>
      </c>
      <c r="O17" s="302">
        <f t="shared" si="4"/>
        <v>0.48412758682745821</v>
      </c>
      <c r="P17" s="301">
        <f>+'Cental Budget_int'!P19+'Local Government_int'!P18</f>
        <v>14414493.999999998</v>
      </c>
      <c r="Q17" s="302">
        <f t="shared" si="5"/>
        <v>0.45774830104795167</v>
      </c>
      <c r="R17" s="301">
        <f>+'Cental Budget_int'!R19+'Local Government_int'!R18</f>
        <v>18267076.850000001</v>
      </c>
      <c r="S17" s="302">
        <f t="shared" si="7"/>
        <v>0.54759066069126783</v>
      </c>
      <c r="T17" s="301">
        <f>+'Cental Budget_int'!T19+'Local Government_int'!T18</f>
        <v>14878988.949999999</v>
      </c>
      <c r="U17" s="302">
        <f t="shared" si="8"/>
        <v>0.43443571929107411</v>
      </c>
      <c r="V17" s="301">
        <f>+'Cental Budget_int'!V19+'Local Government_int'!V18</f>
        <v>15966765.058012614</v>
      </c>
      <c r="W17" s="302">
        <f t="shared" si="9"/>
        <v>0.44037744595561173</v>
      </c>
      <c r="X17" s="303"/>
      <c r="Y17" s="303"/>
      <c r="Z17" s="303"/>
      <c r="AA17" s="303"/>
      <c r="AB17" s="303"/>
      <c r="AC17" s="304"/>
      <c r="AD17" s="304"/>
      <c r="AE17" s="304"/>
      <c r="AF17" s="304"/>
      <c r="AG17" s="304"/>
      <c r="AH17" s="304"/>
      <c r="AI17" s="276"/>
      <c r="AJ17" s="237"/>
      <c r="AK17" s="23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  <c r="BI17" s="197"/>
      <c r="BJ17" s="197"/>
      <c r="BK17" s="197"/>
      <c r="BL17" s="197"/>
      <c r="BM17" s="197"/>
      <c r="BN17" s="197"/>
      <c r="BO17" s="197"/>
      <c r="BP17" s="197"/>
      <c r="BQ17" s="197"/>
      <c r="BR17" s="197"/>
      <c r="BS17" s="197"/>
      <c r="BT17" s="197"/>
      <c r="BU17" s="197"/>
      <c r="BV17" s="197"/>
      <c r="BW17" s="197"/>
      <c r="BX17" s="197"/>
      <c r="BY17" s="197"/>
      <c r="BZ17" s="197"/>
      <c r="CA17" s="197"/>
      <c r="CB17" s="197"/>
      <c r="CC17" s="197"/>
      <c r="CD17" s="197"/>
      <c r="CE17" s="197"/>
      <c r="CF17" s="197"/>
      <c r="CG17" s="197"/>
      <c r="CH17" s="197"/>
      <c r="CI17" s="197"/>
      <c r="CJ17" s="197"/>
      <c r="CK17" s="197"/>
      <c r="CL17" s="197"/>
      <c r="CM17" s="197"/>
      <c r="CN17" s="197"/>
      <c r="CO17" s="197"/>
      <c r="CP17" s="197"/>
      <c r="CQ17" s="197"/>
      <c r="CR17" s="197"/>
      <c r="CS17" s="197"/>
      <c r="CT17" s="197"/>
      <c r="CU17" s="197"/>
      <c r="CV17" s="197"/>
      <c r="CW17" s="197"/>
      <c r="CX17" s="197"/>
      <c r="CY17" s="197"/>
      <c r="CZ17" s="197"/>
      <c r="DA17" s="197"/>
      <c r="DB17" s="197"/>
      <c r="DC17" s="197"/>
      <c r="DD17" s="197"/>
      <c r="DE17" s="197"/>
      <c r="DF17" s="197"/>
      <c r="DG17" s="197"/>
      <c r="DH17" s="197"/>
      <c r="DI17" s="197"/>
      <c r="DJ17" s="197"/>
      <c r="DK17" s="197"/>
      <c r="DL17" s="197"/>
      <c r="DM17" s="197"/>
      <c r="DN17" s="197"/>
      <c r="DO17" s="197"/>
      <c r="DP17" s="197"/>
      <c r="DQ17" s="197"/>
      <c r="DR17" s="197"/>
      <c r="DS17" s="197"/>
      <c r="DT17" s="197"/>
      <c r="DU17" s="197"/>
      <c r="DV17" s="197"/>
      <c r="DW17" s="197"/>
      <c r="DX17" s="197"/>
      <c r="DY17" s="197"/>
      <c r="DZ17" s="197"/>
      <c r="EA17" s="197"/>
      <c r="EB17" s="197"/>
      <c r="EC17" s="197"/>
      <c r="ED17" s="197"/>
      <c r="EE17" s="197"/>
      <c r="EF17" s="197"/>
      <c r="EG17" s="197"/>
      <c r="EH17" s="197"/>
      <c r="EI17" s="197"/>
      <c r="EJ17" s="197"/>
      <c r="EK17" s="197"/>
      <c r="EL17" s="197"/>
      <c r="EM17" s="197"/>
      <c r="EN17" s="197"/>
      <c r="EO17" s="197"/>
      <c r="EP17" s="197"/>
      <c r="EQ17" s="197"/>
      <c r="ER17" s="197"/>
      <c r="ES17" s="197"/>
      <c r="ET17" s="197"/>
      <c r="EU17" s="197"/>
      <c r="EV17" s="197"/>
      <c r="EW17" s="197"/>
      <c r="EX17" s="197"/>
      <c r="EY17" s="197"/>
      <c r="EZ17" s="197"/>
      <c r="FA17" s="197"/>
      <c r="FB17" s="197"/>
      <c r="FC17" s="197"/>
      <c r="FD17" s="197"/>
      <c r="FE17" s="197"/>
      <c r="FF17" s="197"/>
      <c r="FG17" s="197"/>
      <c r="FH17" s="197"/>
      <c r="FI17" s="197"/>
      <c r="FJ17" s="197"/>
      <c r="FK17" s="197"/>
      <c r="FL17" s="197"/>
      <c r="FM17" s="197"/>
      <c r="FN17" s="277"/>
      <c r="FO17" s="197"/>
      <c r="FP17" s="197"/>
      <c r="FQ17" s="197"/>
      <c r="FR17" s="197"/>
      <c r="FS17" s="197"/>
      <c r="FT17" s="197"/>
      <c r="FU17" s="197"/>
      <c r="FV17" s="197"/>
      <c r="FW17" s="197"/>
      <c r="FX17" s="197"/>
      <c r="FY17" s="197"/>
      <c r="FZ17" s="197"/>
      <c r="GA17" s="197"/>
      <c r="GB17" s="197"/>
      <c r="GC17" s="197"/>
      <c r="GD17" s="197"/>
      <c r="GE17" s="197"/>
      <c r="GF17" s="197"/>
      <c r="GG17" s="197"/>
      <c r="GH17" s="197"/>
      <c r="GI17" s="197"/>
      <c r="GJ17" s="197"/>
      <c r="GK17" s="197"/>
      <c r="GL17" s="197"/>
      <c r="GM17" s="197"/>
      <c r="GN17" s="197"/>
      <c r="GO17" s="197"/>
      <c r="GP17" s="197"/>
      <c r="GQ17" s="197"/>
      <c r="GR17" s="197"/>
      <c r="GS17" s="197"/>
      <c r="GT17" s="197"/>
      <c r="GU17" s="197"/>
      <c r="GV17" s="197"/>
      <c r="GW17" s="197"/>
      <c r="GX17" s="197"/>
      <c r="GY17" s="197"/>
      <c r="GZ17" s="197"/>
      <c r="HA17" s="197"/>
      <c r="HB17" s="197"/>
      <c r="HC17" s="197"/>
      <c r="HD17" s="197"/>
      <c r="HE17" s="197"/>
      <c r="HF17" s="197"/>
      <c r="HG17" s="197"/>
      <c r="HH17" s="197"/>
      <c r="HI17" s="197"/>
      <c r="HJ17" s="197"/>
      <c r="HK17" s="197"/>
      <c r="HL17" s="197"/>
      <c r="HM17" s="197"/>
      <c r="HN17" s="197"/>
      <c r="HO17" s="197"/>
      <c r="HP17" s="197"/>
      <c r="HQ17" s="197"/>
      <c r="HR17" s="197"/>
    </row>
    <row r="18" spans="1:226" ht="15" customHeight="1">
      <c r="A18" s="160"/>
      <c r="B18" s="160"/>
      <c r="C18" s="300" t="str">
        <f>IF(MasterSheet!$A$1=1,MasterSheet!C264,MasterSheet!B264)</f>
        <v>Porez na dodatu vrijednost</v>
      </c>
      <c r="D18" s="301">
        <f>+'Cental Budget_int'!D20</f>
        <v>273156637.07999986</v>
      </c>
      <c r="E18" s="302">
        <f t="shared" si="6"/>
        <v>12.711463403601837</v>
      </c>
      <c r="F18" s="301">
        <f>+'Cental Budget_int'!F20</f>
        <v>393174255.16000003</v>
      </c>
      <c r="G18" s="302">
        <f t="shared" si="0"/>
        <v>14.667944605857116</v>
      </c>
      <c r="H18" s="301">
        <f>+'Cental Budget_int'!H20</f>
        <v>440064484.29000002</v>
      </c>
      <c r="I18" s="302">
        <f t="shared" si="1"/>
        <v>14.26187724559243</v>
      </c>
      <c r="J18" s="301">
        <f>+'Cental Budget_int'!J20</f>
        <v>370776941.73000002</v>
      </c>
      <c r="K18" s="302">
        <f t="shared" si="2"/>
        <v>12.438005425360618</v>
      </c>
      <c r="L18" s="301">
        <f>+'Cental Budget_int'!L20</f>
        <v>364177041.45999998</v>
      </c>
      <c r="M18" s="302">
        <f t="shared" si="3"/>
        <v>11.732507778994844</v>
      </c>
      <c r="N18" s="301">
        <f>+'Cental Budget_int'!N20</f>
        <v>392235880.90999997</v>
      </c>
      <c r="O18" s="302">
        <f t="shared" si="4"/>
        <v>12.12850590321583</v>
      </c>
      <c r="P18" s="301">
        <f>+'Cental Budget_int'!P20</f>
        <v>354714031.35000002</v>
      </c>
      <c r="Q18" s="302">
        <f t="shared" si="5"/>
        <v>11.264338880597016</v>
      </c>
      <c r="R18" s="301">
        <f>+'Cental Budget_int'!R20</f>
        <v>429195069.32999998</v>
      </c>
      <c r="S18" s="302">
        <f t="shared" si="7"/>
        <v>12.865945302017446</v>
      </c>
      <c r="T18" s="301">
        <f>+'Cental Budget_int'!T20</f>
        <v>497589192.80000001</v>
      </c>
      <c r="U18" s="302">
        <f t="shared" si="8"/>
        <v>14.528575806592894</v>
      </c>
      <c r="V18" s="301">
        <f>+'Cental Budget_int'!V20</f>
        <v>467790658.89295983</v>
      </c>
      <c r="W18" s="302">
        <f t="shared" si="9"/>
        <v>12.902078464653993</v>
      </c>
      <c r="X18" s="303"/>
      <c r="Y18" s="303"/>
      <c r="Z18" s="303"/>
      <c r="AA18" s="303"/>
      <c r="AB18" s="303"/>
      <c r="AC18" s="304"/>
      <c r="AD18" s="304"/>
      <c r="AE18" s="304"/>
      <c r="AF18" s="304"/>
      <c r="AG18" s="304"/>
      <c r="AH18" s="304"/>
      <c r="AI18" s="276"/>
      <c r="AJ18" s="237"/>
      <c r="AK18" s="237"/>
      <c r="AL18" s="197"/>
      <c r="AM18" s="464"/>
      <c r="AN18" s="462"/>
      <c r="AO18" s="462"/>
      <c r="AP18" s="462"/>
      <c r="AQ18" s="462"/>
      <c r="AR18" s="462"/>
      <c r="AS18" s="462"/>
      <c r="AT18" s="462"/>
      <c r="AU18" s="462"/>
      <c r="AV18" s="462"/>
      <c r="AW18" s="462"/>
      <c r="AX18" s="462"/>
      <c r="AY18" s="461"/>
      <c r="AZ18" s="462"/>
      <c r="BA18" s="462"/>
      <c r="BB18" s="462"/>
      <c r="BC18" s="462"/>
      <c r="BD18" s="462"/>
      <c r="BE18" s="462"/>
      <c r="BF18" s="462"/>
      <c r="BG18" s="462"/>
      <c r="BH18" s="462"/>
      <c r="BI18" s="462"/>
      <c r="BJ18" s="462"/>
      <c r="BK18" s="239"/>
      <c r="BL18" s="461"/>
      <c r="BM18" s="462"/>
      <c r="BN18" s="462"/>
      <c r="BO18" s="462"/>
      <c r="BP18" s="462"/>
      <c r="BQ18" s="462"/>
      <c r="BR18" s="462"/>
      <c r="BS18" s="462"/>
      <c r="BT18" s="462"/>
      <c r="BU18" s="462"/>
      <c r="BV18" s="462"/>
      <c r="BW18" s="462"/>
      <c r="BX18" s="461"/>
      <c r="BY18" s="462"/>
      <c r="BZ18" s="462"/>
      <c r="CA18" s="462"/>
      <c r="CB18" s="462"/>
      <c r="CC18" s="462"/>
      <c r="CD18" s="462"/>
      <c r="CE18" s="462"/>
      <c r="CF18" s="462"/>
      <c r="CG18" s="462"/>
      <c r="CH18" s="462"/>
      <c r="CI18" s="462"/>
      <c r="CJ18" s="197"/>
      <c r="CK18" s="197"/>
      <c r="CL18" s="197"/>
      <c r="CM18" s="197"/>
      <c r="CN18" s="197"/>
      <c r="CO18" s="197"/>
      <c r="CP18" s="197"/>
      <c r="CQ18" s="197"/>
      <c r="CR18" s="197"/>
      <c r="CS18" s="197"/>
      <c r="CT18" s="197"/>
      <c r="CU18" s="197"/>
      <c r="CV18" s="197"/>
      <c r="CW18" s="197"/>
      <c r="CX18" s="197"/>
      <c r="CY18" s="197"/>
      <c r="CZ18" s="197"/>
      <c r="DA18" s="197"/>
      <c r="DB18" s="197"/>
      <c r="DC18" s="197"/>
      <c r="DD18" s="197"/>
      <c r="DE18" s="197"/>
      <c r="DF18" s="197"/>
      <c r="DG18" s="197"/>
      <c r="DH18" s="197"/>
      <c r="DI18" s="197"/>
      <c r="DJ18" s="197"/>
      <c r="DK18" s="197"/>
      <c r="DL18" s="197"/>
      <c r="DM18" s="197"/>
      <c r="DN18" s="197"/>
      <c r="DO18" s="197"/>
      <c r="DP18" s="197"/>
      <c r="DQ18" s="197"/>
      <c r="DR18" s="197"/>
      <c r="DS18" s="197"/>
      <c r="DT18" s="197"/>
      <c r="DU18" s="197"/>
      <c r="DV18" s="197"/>
      <c r="DW18" s="197"/>
      <c r="DX18" s="197"/>
      <c r="DY18" s="197"/>
      <c r="DZ18" s="197"/>
      <c r="EA18" s="197"/>
      <c r="EB18" s="197"/>
      <c r="EC18" s="197"/>
      <c r="ED18" s="197"/>
      <c r="EE18" s="197"/>
      <c r="EF18" s="197"/>
      <c r="EG18" s="197"/>
      <c r="EH18" s="197"/>
      <c r="EI18" s="197"/>
      <c r="EJ18" s="197"/>
      <c r="EK18" s="197"/>
      <c r="EL18" s="197"/>
      <c r="EM18" s="197"/>
      <c r="EN18" s="197"/>
      <c r="EO18" s="197"/>
      <c r="EP18" s="197"/>
      <c r="EQ18" s="197"/>
      <c r="ER18" s="197"/>
      <c r="ES18" s="197"/>
      <c r="ET18" s="197"/>
      <c r="EU18" s="197"/>
      <c r="EV18" s="197"/>
      <c r="EW18" s="197"/>
      <c r="EX18" s="197"/>
      <c r="EY18" s="197"/>
      <c r="EZ18" s="197"/>
      <c r="FA18" s="197"/>
      <c r="FB18" s="197"/>
      <c r="FC18" s="197"/>
      <c r="FD18" s="197"/>
      <c r="FE18" s="197"/>
      <c r="FF18" s="197"/>
      <c r="FG18" s="197"/>
      <c r="FH18" s="197"/>
      <c r="FI18" s="276"/>
      <c r="FJ18" s="197"/>
      <c r="FK18" s="197"/>
      <c r="FL18" s="197"/>
      <c r="FM18" s="197"/>
      <c r="FN18" s="277"/>
      <c r="FO18" s="197"/>
      <c r="FP18" s="197"/>
      <c r="FQ18" s="197"/>
      <c r="FR18" s="197"/>
      <c r="FS18" s="197"/>
      <c r="FT18" s="197"/>
      <c r="FU18" s="197"/>
      <c r="FV18" s="197"/>
      <c r="FW18" s="197"/>
      <c r="FX18" s="197"/>
      <c r="FY18" s="197"/>
      <c r="FZ18" s="197"/>
      <c r="GA18" s="197"/>
      <c r="GB18" s="197"/>
      <c r="GC18" s="197"/>
      <c r="GD18" s="197"/>
      <c r="GE18" s="197"/>
      <c r="GF18" s="197"/>
      <c r="GG18" s="197"/>
      <c r="GH18" s="197"/>
      <c r="GI18" s="197"/>
      <c r="GJ18" s="197"/>
      <c r="GK18" s="197"/>
      <c r="GL18" s="197"/>
      <c r="GM18" s="197"/>
      <c r="GN18" s="197"/>
      <c r="GO18" s="197"/>
      <c r="GP18" s="197"/>
      <c r="GQ18" s="197"/>
      <c r="GR18" s="197"/>
      <c r="GS18" s="197"/>
      <c r="GT18" s="197"/>
      <c r="GU18" s="197"/>
      <c r="GV18" s="197"/>
      <c r="GW18" s="197"/>
      <c r="GX18" s="197"/>
      <c r="GY18" s="197"/>
      <c r="GZ18" s="197"/>
      <c r="HA18" s="197"/>
      <c r="HB18" s="197"/>
      <c r="HC18" s="197"/>
      <c r="HD18" s="197"/>
      <c r="HE18" s="197"/>
      <c r="HF18" s="197"/>
      <c r="HG18" s="197"/>
      <c r="HH18" s="197"/>
      <c r="HI18" s="197"/>
      <c r="HJ18" s="197"/>
      <c r="HK18" s="197"/>
      <c r="HL18" s="197"/>
      <c r="HM18" s="197"/>
      <c r="HN18" s="197"/>
      <c r="HO18" s="197"/>
      <c r="HP18" s="197"/>
      <c r="HQ18" s="197"/>
      <c r="HR18" s="197"/>
    </row>
    <row r="19" spans="1:226" ht="15" customHeight="1">
      <c r="A19" s="160"/>
      <c r="B19" s="160"/>
      <c r="C19" s="300" t="str">
        <f>IF(MasterSheet!$A$1=1,MasterSheet!C265,MasterSheet!B265)</f>
        <v>Akcize</v>
      </c>
      <c r="D19" s="301">
        <f>+'Cental Budget_int'!D21</f>
        <v>72376242.179999948</v>
      </c>
      <c r="E19" s="302">
        <f t="shared" si="6"/>
        <v>3.3680600390897646</v>
      </c>
      <c r="F19" s="301">
        <f>+'Cental Budget_int'!F21</f>
        <v>94538367.25</v>
      </c>
      <c r="G19" s="302">
        <f t="shared" si="0"/>
        <v>3.526893014362992</v>
      </c>
      <c r="H19" s="301">
        <f>+'Cental Budget_int'!H21</f>
        <v>120303864.65000001</v>
      </c>
      <c r="I19" s="302">
        <f t="shared" si="1"/>
        <v>3.8988807573891631</v>
      </c>
      <c r="J19" s="301">
        <f>+'Cental Budget_int'!J21</f>
        <v>128684864.44</v>
      </c>
      <c r="K19" s="302">
        <f t="shared" si="2"/>
        <v>4.3168354391143904</v>
      </c>
      <c r="L19" s="301">
        <f>+'Cental Budget_int'!L21</f>
        <v>134261371.03</v>
      </c>
      <c r="M19" s="302">
        <f t="shared" si="3"/>
        <v>4.3254307677190722</v>
      </c>
      <c r="N19" s="301">
        <f>+'Cental Budget_int'!N21</f>
        <v>143379590.77000001</v>
      </c>
      <c r="O19" s="302">
        <f t="shared" si="4"/>
        <v>4.4335062081014227</v>
      </c>
      <c r="P19" s="301">
        <f>+'Cental Budget_int'!P21</f>
        <v>151766097.75999999</v>
      </c>
      <c r="Q19" s="302">
        <f t="shared" si="5"/>
        <v>4.8195013578913937</v>
      </c>
      <c r="R19" s="301">
        <f>+'Cental Budget_int'!R21</f>
        <v>161445470.17000002</v>
      </c>
      <c r="S19" s="302">
        <f t="shared" si="7"/>
        <v>4.8396375841601973</v>
      </c>
      <c r="T19" s="301">
        <f>+'Cental Budget_int'!T21</f>
        <v>156466946.75</v>
      </c>
      <c r="U19" s="302">
        <f t="shared" si="8"/>
        <v>4.56851139449327</v>
      </c>
      <c r="V19" s="301">
        <f>+'Cental Budget_int'!V21</f>
        <v>165189638.5244557</v>
      </c>
      <c r="W19" s="302">
        <f t="shared" si="9"/>
        <v>4.5560757515639931</v>
      </c>
      <c r="X19" s="303"/>
      <c r="Y19" s="303"/>
      <c r="Z19" s="303"/>
      <c r="AA19" s="303"/>
      <c r="AB19" s="303"/>
      <c r="AC19" s="304"/>
      <c r="AD19" s="304"/>
      <c r="AE19" s="304"/>
      <c r="AF19" s="304"/>
      <c r="AG19" s="304"/>
      <c r="AH19" s="304"/>
      <c r="AI19" s="276"/>
      <c r="AJ19" s="237"/>
      <c r="AK19" s="237"/>
      <c r="AL19" s="197"/>
      <c r="AM19" s="464"/>
      <c r="AN19" s="462"/>
      <c r="AO19" s="462"/>
      <c r="AP19" s="462"/>
      <c r="AQ19" s="462"/>
      <c r="AR19" s="462"/>
      <c r="AS19" s="462"/>
      <c r="AT19" s="462"/>
      <c r="AU19" s="462"/>
      <c r="AV19" s="462"/>
      <c r="AW19" s="462"/>
      <c r="AX19" s="462"/>
      <c r="AY19" s="461"/>
      <c r="AZ19" s="462"/>
      <c r="BA19" s="462"/>
      <c r="BB19" s="462"/>
      <c r="BC19" s="462"/>
      <c r="BD19" s="462"/>
      <c r="BE19" s="462"/>
      <c r="BF19" s="462"/>
      <c r="BG19" s="462"/>
      <c r="BH19" s="462"/>
      <c r="BI19" s="462"/>
      <c r="BJ19" s="462"/>
      <c r="BK19" s="239"/>
      <c r="BL19" s="461"/>
      <c r="BM19" s="462"/>
      <c r="BN19" s="462"/>
      <c r="BO19" s="462"/>
      <c r="BP19" s="462"/>
      <c r="BQ19" s="462"/>
      <c r="BR19" s="462"/>
      <c r="BS19" s="462"/>
      <c r="BT19" s="462"/>
      <c r="BU19" s="462"/>
      <c r="BV19" s="462"/>
      <c r="BW19" s="462"/>
      <c r="BX19" s="461"/>
      <c r="BY19" s="462"/>
      <c r="BZ19" s="462"/>
      <c r="CA19" s="462"/>
      <c r="CB19" s="462"/>
      <c r="CC19" s="462"/>
      <c r="CD19" s="462"/>
      <c r="CE19" s="462"/>
      <c r="CF19" s="462"/>
      <c r="CG19" s="462"/>
      <c r="CH19" s="462"/>
      <c r="CI19" s="462"/>
      <c r="CJ19" s="239"/>
      <c r="CK19" s="239"/>
      <c r="CL19" s="239"/>
      <c r="CM19" s="239"/>
      <c r="CN19" s="239"/>
      <c r="CO19" s="239"/>
      <c r="CP19" s="239"/>
      <c r="CQ19" s="239"/>
      <c r="CR19" s="239"/>
      <c r="CS19" s="239"/>
      <c r="CT19" s="239"/>
      <c r="CU19" s="239"/>
      <c r="CV19" s="461"/>
      <c r="CW19" s="462"/>
      <c r="CX19" s="462"/>
      <c r="CY19" s="462"/>
      <c r="CZ19" s="462"/>
      <c r="DA19" s="462"/>
      <c r="DB19" s="462"/>
      <c r="DC19" s="462"/>
      <c r="DD19" s="462"/>
      <c r="DE19" s="462"/>
      <c r="DF19" s="462"/>
      <c r="DG19" s="462"/>
      <c r="DH19" s="197"/>
      <c r="DI19" s="197"/>
      <c r="DJ19" s="197"/>
      <c r="DK19" s="197"/>
      <c r="DL19" s="197"/>
      <c r="DM19" s="197"/>
      <c r="DN19" s="197"/>
      <c r="DO19" s="197"/>
      <c r="DP19" s="197"/>
      <c r="DQ19" s="197"/>
      <c r="DR19" s="197"/>
      <c r="DS19" s="197"/>
      <c r="DT19" s="197"/>
      <c r="DU19" s="197"/>
      <c r="DV19" s="197"/>
      <c r="DW19" s="197"/>
      <c r="DX19" s="197"/>
      <c r="DY19" s="197"/>
      <c r="DZ19" s="197"/>
      <c r="EA19" s="197"/>
      <c r="EB19" s="197"/>
      <c r="EC19" s="197"/>
      <c r="ED19" s="197"/>
      <c r="EE19" s="197"/>
      <c r="EF19" s="197"/>
      <c r="EG19" s="197"/>
      <c r="EH19" s="197"/>
      <c r="EI19" s="197"/>
      <c r="EJ19" s="197"/>
      <c r="EK19" s="197"/>
      <c r="EL19" s="197"/>
      <c r="EM19" s="197"/>
      <c r="EN19" s="197"/>
      <c r="EO19" s="197"/>
      <c r="EP19" s="197"/>
      <c r="EQ19" s="197"/>
      <c r="ER19" s="197"/>
      <c r="ES19" s="197"/>
      <c r="ET19" s="197"/>
      <c r="EU19" s="197"/>
      <c r="EV19" s="197"/>
      <c r="EW19" s="197"/>
      <c r="EX19" s="197"/>
      <c r="EY19" s="197"/>
      <c r="EZ19" s="197"/>
      <c r="FA19" s="197"/>
      <c r="FB19" s="197"/>
      <c r="FC19" s="197"/>
      <c r="FD19" s="197"/>
      <c r="FE19" s="197"/>
      <c r="FF19" s="197"/>
      <c r="FG19" s="197"/>
      <c r="FH19" s="197"/>
      <c r="FI19" s="305"/>
      <c r="FJ19" s="197"/>
      <c r="FK19" s="197"/>
      <c r="FL19" s="197"/>
      <c r="FM19" s="197"/>
      <c r="FN19" s="277"/>
      <c r="FO19" s="197"/>
      <c r="FP19" s="197"/>
      <c r="FQ19" s="197"/>
      <c r="FR19" s="197"/>
      <c r="FS19" s="197"/>
      <c r="FT19" s="197"/>
      <c r="FU19" s="197"/>
      <c r="FV19" s="197"/>
      <c r="FW19" s="197"/>
      <c r="FX19" s="197"/>
      <c r="FY19" s="197"/>
      <c r="FZ19" s="197"/>
      <c r="GA19" s="197"/>
      <c r="GB19" s="197"/>
      <c r="GC19" s="197"/>
      <c r="GD19" s="197"/>
      <c r="GE19" s="197"/>
      <c r="GF19" s="197"/>
      <c r="GG19" s="197"/>
      <c r="GH19" s="197"/>
      <c r="GI19" s="197"/>
      <c r="GJ19" s="197"/>
      <c r="GK19" s="197"/>
      <c r="GL19" s="197"/>
      <c r="GM19" s="197"/>
      <c r="GN19" s="197"/>
      <c r="GO19" s="197"/>
      <c r="GP19" s="197"/>
      <c r="GQ19" s="197"/>
      <c r="GR19" s="197"/>
      <c r="GS19" s="197"/>
      <c r="GT19" s="197"/>
      <c r="GU19" s="197"/>
      <c r="GV19" s="197"/>
      <c r="GW19" s="197"/>
      <c r="GX19" s="197"/>
      <c r="GY19" s="197"/>
      <c r="GZ19" s="197"/>
      <c r="HA19" s="197"/>
      <c r="HB19" s="197"/>
      <c r="HC19" s="197"/>
      <c r="HD19" s="197"/>
      <c r="HE19" s="197"/>
      <c r="HF19" s="197"/>
      <c r="HG19" s="197"/>
      <c r="HH19" s="197"/>
      <c r="HI19" s="197"/>
      <c r="HJ19" s="197"/>
      <c r="HK19" s="197"/>
      <c r="HL19" s="197"/>
      <c r="HM19" s="197"/>
      <c r="HN19" s="197"/>
      <c r="HO19" s="197"/>
      <c r="HP19" s="197"/>
      <c r="HQ19" s="197"/>
      <c r="HR19" s="197"/>
    </row>
    <row r="20" spans="1:226" ht="15" customHeight="1">
      <c r="A20" s="160"/>
      <c r="B20" s="160"/>
      <c r="C20" s="300" t="str">
        <f>IF(MasterSheet!$A$1=1,MasterSheet!C266,MasterSheet!B266)</f>
        <v>Porez na međunarodnu trgovinu i transakcije</v>
      </c>
      <c r="D20" s="301">
        <f>+'Cental Budget_int'!D22</f>
        <v>56766223.619999953</v>
      </c>
      <c r="E20" s="302">
        <f t="shared" si="6"/>
        <v>2.6416410079575572</v>
      </c>
      <c r="F20" s="301">
        <f>+'Cental Budget_int'!F22</f>
        <v>68495722.040000007</v>
      </c>
      <c r="G20" s="302">
        <f t="shared" si="0"/>
        <v>2.5553337825032645</v>
      </c>
      <c r="H20" s="301">
        <f>+'Cental Budget_int'!H22</f>
        <v>72926890</v>
      </c>
      <c r="I20" s="302">
        <f t="shared" si="1"/>
        <v>2.3634589707026183</v>
      </c>
      <c r="J20" s="301">
        <f>+'Cental Budget_int'!J22</f>
        <v>49121124.340000004</v>
      </c>
      <c r="K20" s="302">
        <f t="shared" si="2"/>
        <v>1.6478069218383093</v>
      </c>
      <c r="L20" s="301">
        <f>+'Cental Budget_int'!L22</f>
        <v>50811537.57</v>
      </c>
      <c r="M20" s="302">
        <f t="shared" si="3"/>
        <v>1.6369696382087628</v>
      </c>
      <c r="N20" s="301">
        <f>+'Cental Budget_int'!N22</f>
        <v>45327985.280000009</v>
      </c>
      <c r="O20" s="302">
        <f t="shared" si="4"/>
        <v>1.4016074607297468</v>
      </c>
      <c r="P20" s="301">
        <f>+'Cental Budget_int'!P22</f>
        <v>28965025.329999998</v>
      </c>
      <c r="Q20" s="302">
        <f t="shared" si="5"/>
        <v>0.91981661892664335</v>
      </c>
      <c r="R20" s="301">
        <f>+'Cental Budget_int'!R22</f>
        <v>22269382.640000001</v>
      </c>
      <c r="S20" s="302">
        <f t="shared" si="7"/>
        <v>0.66756745226175851</v>
      </c>
      <c r="T20" s="301">
        <f>+'Cental Budget_int'!T22</f>
        <v>22270229.460000001</v>
      </c>
      <c r="U20" s="302">
        <f t="shared" si="8"/>
        <v>0.65024466290986593</v>
      </c>
      <c r="V20" s="301">
        <f>+'Cental Budget_int'!V22</f>
        <v>22596550.345211923</v>
      </c>
      <c r="W20" s="302">
        <f t="shared" si="9"/>
        <v>0.62323276457544541</v>
      </c>
      <c r="X20" s="303"/>
      <c r="Y20" s="303"/>
      <c r="Z20" s="303"/>
      <c r="AA20" s="303"/>
      <c r="AB20" s="303"/>
      <c r="AC20" s="304"/>
      <c r="AD20" s="304"/>
      <c r="AE20" s="304"/>
      <c r="AF20" s="304"/>
      <c r="AG20" s="304"/>
      <c r="AH20" s="304"/>
      <c r="AI20" s="276"/>
      <c r="AJ20" s="237"/>
      <c r="AK20" s="23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  <c r="BI20" s="197"/>
      <c r="BJ20" s="197"/>
      <c r="BK20" s="197"/>
      <c r="BL20" s="197"/>
      <c r="BM20" s="197"/>
      <c r="BN20" s="197"/>
      <c r="BO20" s="197"/>
      <c r="BP20" s="197"/>
      <c r="BQ20" s="197"/>
      <c r="BR20" s="197"/>
      <c r="BS20" s="197"/>
      <c r="BT20" s="197"/>
      <c r="BU20" s="197"/>
      <c r="BV20" s="197"/>
      <c r="BW20" s="197"/>
      <c r="BX20" s="197"/>
      <c r="BY20" s="197"/>
      <c r="BZ20" s="197"/>
      <c r="CA20" s="197"/>
      <c r="CB20" s="197"/>
      <c r="CC20" s="197"/>
      <c r="CD20" s="197"/>
      <c r="CE20" s="197"/>
      <c r="CF20" s="197"/>
      <c r="CG20" s="197"/>
      <c r="CH20" s="197"/>
      <c r="CI20" s="197"/>
      <c r="CJ20" s="197"/>
      <c r="CK20" s="197"/>
      <c r="CL20" s="197"/>
      <c r="CM20" s="197"/>
      <c r="CN20" s="197"/>
      <c r="CO20" s="197"/>
      <c r="CP20" s="197"/>
      <c r="CQ20" s="197"/>
      <c r="CR20" s="197"/>
      <c r="CS20" s="197"/>
      <c r="CT20" s="197"/>
      <c r="CU20" s="197"/>
      <c r="CV20" s="197"/>
      <c r="CW20" s="197"/>
      <c r="CX20" s="197"/>
      <c r="CY20" s="197"/>
      <c r="CZ20" s="197"/>
      <c r="DA20" s="197"/>
      <c r="DB20" s="197"/>
      <c r="DC20" s="197"/>
      <c r="DD20" s="197"/>
      <c r="DE20" s="197"/>
      <c r="DF20" s="197"/>
      <c r="DG20" s="197"/>
      <c r="DH20" s="197"/>
      <c r="DI20" s="197"/>
      <c r="DJ20" s="197"/>
      <c r="DK20" s="197"/>
      <c r="DL20" s="197"/>
      <c r="DM20" s="197"/>
      <c r="DN20" s="197"/>
      <c r="DO20" s="197"/>
      <c r="DP20" s="197"/>
      <c r="DQ20" s="197"/>
      <c r="DR20" s="197"/>
      <c r="DS20" s="197"/>
      <c r="DT20" s="197"/>
      <c r="DU20" s="197"/>
      <c r="DV20" s="197"/>
      <c r="DW20" s="197"/>
      <c r="DX20" s="197"/>
      <c r="DY20" s="197"/>
      <c r="DZ20" s="197"/>
      <c r="EA20" s="197"/>
      <c r="EB20" s="197"/>
      <c r="EC20" s="197"/>
      <c r="ED20" s="197"/>
      <c r="EE20" s="197"/>
      <c r="EF20" s="197"/>
      <c r="EG20" s="197"/>
      <c r="EH20" s="197"/>
      <c r="EI20" s="197"/>
      <c r="EJ20" s="197"/>
      <c r="EK20" s="197"/>
      <c r="EL20" s="197"/>
      <c r="EM20" s="197"/>
      <c r="EN20" s="197"/>
      <c r="EO20" s="197"/>
      <c r="EP20" s="197"/>
      <c r="EQ20" s="197"/>
      <c r="ER20" s="197"/>
      <c r="ES20" s="197"/>
      <c r="ET20" s="197"/>
      <c r="EU20" s="197"/>
      <c r="EV20" s="197"/>
      <c r="EW20" s="197"/>
      <c r="EX20" s="197"/>
      <c r="EY20" s="197"/>
      <c r="EZ20" s="197"/>
      <c r="FA20" s="197"/>
      <c r="FB20" s="197"/>
      <c r="FC20" s="197"/>
      <c r="FD20" s="197"/>
      <c r="FE20" s="197"/>
      <c r="FF20" s="197"/>
      <c r="FG20" s="197"/>
      <c r="FH20" s="197"/>
      <c r="FI20" s="197"/>
      <c r="FJ20" s="197"/>
      <c r="FK20" s="197"/>
      <c r="FL20" s="197"/>
      <c r="FM20" s="197"/>
      <c r="FN20" s="277"/>
      <c r="FO20" s="197"/>
      <c r="FP20" s="197"/>
      <c r="FQ20" s="197"/>
      <c r="FR20" s="197"/>
      <c r="FS20" s="197"/>
      <c r="FT20" s="197"/>
      <c r="FU20" s="197"/>
      <c r="FV20" s="197"/>
      <c r="FW20" s="197"/>
      <c r="FX20" s="197"/>
      <c r="FY20" s="197"/>
      <c r="FZ20" s="197"/>
      <c r="GA20" s="197"/>
      <c r="GB20" s="197"/>
      <c r="GC20" s="197"/>
      <c r="GD20" s="197"/>
      <c r="GE20" s="197"/>
      <c r="GF20" s="197"/>
      <c r="GG20" s="197"/>
      <c r="GH20" s="197"/>
      <c r="GI20" s="197"/>
      <c r="GJ20" s="197"/>
      <c r="GK20" s="197"/>
      <c r="GL20" s="197"/>
      <c r="GM20" s="197"/>
      <c r="GN20" s="197"/>
      <c r="GO20" s="197"/>
      <c r="GP20" s="197"/>
      <c r="GQ20" s="197"/>
      <c r="GR20" s="197"/>
      <c r="GS20" s="197"/>
      <c r="GT20" s="197"/>
      <c r="GU20" s="197"/>
      <c r="GV20" s="197"/>
      <c r="GW20" s="197"/>
      <c r="GX20" s="197"/>
      <c r="GY20" s="197"/>
      <c r="GZ20" s="197"/>
      <c r="HA20" s="197"/>
      <c r="HB20" s="197"/>
      <c r="HC20" s="197"/>
      <c r="HD20" s="197"/>
      <c r="HE20" s="197"/>
      <c r="HF20" s="197"/>
      <c r="HG20" s="197"/>
      <c r="HH20" s="197"/>
      <c r="HI20" s="197"/>
      <c r="HJ20" s="197"/>
      <c r="HK20" s="197"/>
      <c r="HL20" s="197"/>
      <c r="HM20" s="197"/>
      <c r="HN20" s="197"/>
      <c r="HO20" s="197"/>
      <c r="HP20" s="197"/>
      <c r="HQ20" s="197"/>
      <c r="HR20" s="197"/>
    </row>
    <row r="21" spans="1:226" ht="15" customHeight="1">
      <c r="A21" s="160"/>
      <c r="B21" s="160"/>
      <c r="C21" s="300" t="str">
        <f>IF(MasterSheet!$A$1=1,MasterSheet!C267,MasterSheet!B267)</f>
        <v>Lokalni porezi</v>
      </c>
      <c r="D21" s="306">
        <f>+'Local Government_int'!D20</f>
        <v>17125994.16</v>
      </c>
      <c r="E21" s="302">
        <f t="shared" si="6"/>
        <v>0.79696561775792263</v>
      </c>
      <c r="F21" s="306">
        <f>+'Local Government_int'!F20</f>
        <v>32608096.789999999</v>
      </c>
      <c r="G21" s="302">
        <f t="shared" si="0"/>
        <v>1.2164930718149598</v>
      </c>
      <c r="H21" s="306">
        <f>+'Local Government_int'!H20</f>
        <v>42004203.132574901</v>
      </c>
      <c r="I21" s="302">
        <f t="shared" si="1"/>
        <v>1.3612977421757486</v>
      </c>
      <c r="J21" s="306">
        <f>+'Local Government_int'!J20</f>
        <v>42246040.649999999</v>
      </c>
      <c r="K21" s="302">
        <f t="shared" si="2"/>
        <v>1.4171768081180811</v>
      </c>
      <c r="L21" s="306">
        <f>+'Local Government_int'!L20</f>
        <v>44590000</v>
      </c>
      <c r="M21" s="302">
        <f t="shared" si="3"/>
        <v>1.4365335051546393</v>
      </c>
      <c r="N21" s="306">
        <f>+'Local Government_int'!N20</f>
        <v>44446728.650000006</v>
      </c>
      <c r="O21" s="302">
        <f t="shared" si="4"/>
        <v>1.3743577195423624</v>
      </c>
      <c r="P21" s="306">
        <f>+'Local Government_int'!P20</f>
        <v>50963320.149999999</v>
      </c>
      <c r="Q21" s="302">
        <f t="shared" si="5"/>
        <v>1.6183969561765641</v>
      </c>
      <c r="R21" s="306">
        <f>+'Local Government_int'!R20</f>
        <v>62429868.140000001</v>
      </c>
      <c r="S21" s="302">
        <f t="shared" si="7"/>
        <v>1.8714550238316494</v>
      </c>
      <c r="T21" s="306">
        <f>+'Local Government_int'!T20</f>
        <v>71096555.519999996</v>
      </c>
      <c r="U21" s="302">
        <f t="shared" si="8"/>
        <v>2.0758724494145815</v>
      </c>
      <c r="V21" s="306">
        <f>+'Local Government_int'!V20</f>
        <v>72000000</v>
      </c>
      <c r="W21" s="302">
        <f t="shared" si="9"/>
        <v>1.9858234272002648</v>
      </c>
      <c r="X21" s="303"/>
      <c r="Y21" s="303"/>
      <c r="Z21" s="303"/>
      <c r="AA21" s="303"/>
      <c r="AB21" s="303"/>
      <c r="AC21" s="304"/>
      <c r="AD21" s="304"/>
      <c r="AE21" s="304"/>
      <c r="AF21" s="304"/>
      <c r="AG21" s="304"/>
      <c r="AH21" s="304"/>
      <c r="AI21" s="276"/>
      <c r="AJ21" s="237"/>
      <c r="AK21" s="23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7"/>
      <c r="BL21" s="197"/>
      <c r="BM21" s="197"/>
      <c r="BN21" s="197"/>
      <c r="BO21" s="197"/>
      <c r="BP21" s="197"/>
      <c r="BQ21" s="197"/>
      <c r="BR21" s="197"/>
      <c r="BS21" s="197"/>
      <c r="BT21" s="197"/>
      <c r="BU21" s="197"/>
      <c r="BV21" s="197"/>
      <c r="BW21" s="197"/>
      <c r="BX21" s="197"/>
      <c r="BY21" s="197"/>
      <c r="BZ21" s="197"/>
      <c r="CA21" s="197"/>
      <c r="CB21" s="197"/>
      <c r="CC21" s="197"/>
      <c r="CD21" s="197"/>
      <c r="CE21" s="197"/>
      <c r="CF21" s="197"/>
      <c r="CG21" s="197"/>
      <c r="CH21" s="197"/>
      <c r="CI21" s="197"/>
      <c r="CJ21" s="197"/>
      <c r="CK21" s="197"/>
      <c r="CL21" s="197"/>
      <c r="CM21" s="197"/>
      <c r="CN21" s="197"/>
      <c r="CO21" s="197"/>
      <c r="CP21" s="197"/>
      <c r="CQ21" s="197"/>
      <c r="CR21" s="197"/>
      <c r="CS21" s="197"/>
      <c r="CT21" s="197"/>
      <c r="CU21" s="197"/>
      <c r="CV21" s="197"/>
      <c r="CW21" s="197"/>
      <c r="CX21" s="197"/>
      <c r="CY21" s="197"/>
      <c r="CZ21" s="197"/>
      <c r="DA21" s="197"/>
      <c r="DB21" s="197"/>
      <c r="DC21" s="197"/>
      <c r="DD21" s="197"/>
      <c r="DE21" s="197"/>
      <c r="DF21" s="197"/>
      <c r="DG21" s="197"/>
      <c r="DH21" s="197"/>
      <c r="DI21" s="197"/>
      <c r="DJ21" s="197"/>
      <c r="DK21" s="197"/>
      <c r="DL21" s="197"/>
      <c r="DM21" s="197"/>
      <c r="DN21" s="197"/>
      <c r="DO21" s="197"/>
      <c r="DP21" s="197"/>
      <c r="DQ21" s="197"/>
      <c r="DR21" s="197"/>
      <c r="DS21" s="197"/>
      <c r="DT21" s="197"/>
      <c r="DU21" s="197"/>
      <c r="DV21" s="197"/>
      <c r="DW21" s="197"/>
      <c r="DX21" s="197"/>
      <c r="DY21" s="197"/>
      <c r="DZ21" s="197"/>
      <c r="EA21" s="197"/>
      <c r="EB21" s="197"/>
      <c r="EC21" s="197"/>
      <c r="ED21" s="197"/>
      <c r="EE21" s="197"/>
      <c r="EF21" s="197"/>
      <c r="EG21" s="197"/>
      <c r="EH21" s="197"/>
      <c r="EI21" s="197"/>
      <c r="EJ21" s="197"/>
      <c r="EK21" s="197"/>
      <c r="EL21" s="197"/>
      <c r="EM21" s="197"/>
      <c r="EN21" s="197"/>
      <c r="EO21" s="197"/>
      <c r="EP21" s="197"/>
      <c r="EQ21" s="197"/>
      <c r="ER21" s="197"/>
      <c r="ES21" s="197"/>
      <c r="ET21" s="197"/>
      <c r="EU21" s="197"/>
      <c r="EV21" s="197"/>
      <c r="EW21" s="197"/>
      <c r="EX21" s="197"/>
      <c r="EY21" s="197"/>
      <c r="EZ21" s="197"/>
      <c r="FA21" s="197"/>
      <c r="FB21" s="197"/>
      <c r="FC21" s="197"/>
      <c r="FD21" s="197"/>
      <c r="FE21" s="197"/>
      <c r="FF21" s="197"/>
      <c r="FG21" s="197"/>
      <c r="FH21" s="197"/>
      <c r="FI21" s="197"/>
      <c r="FJ21" s="197"/>
      <c r="FK21" s="197"/>
      <c r="FL21" s="197"/>
      <c r="FM21" s="197"/>
      <c r="FN21" s="277"/>
      <c r="FO21" s="197"/>
      <c r="FP21" s="197"/>
      <c r="FQ21" s="197"/>
      <c r="FR21" s="197"/>
      <c r="FS21" s="197"/>
      <c r="FT21" s="197"/>
      <c r="FU21" s="197"/>
      <c r="FV21" s="197"/>
      <c r="FW21" s="197"/>
      <c r="FX21" s="197"/>
      <c r="FY21" s="197"/>
      <c r="FZ21" s="197"/>
      <c r="GA21" s="197"/>
      <c r="GB21" s="197"/>
      <c r="GC21" s="197"/>
      <c r="GD21" s="197"/>
      <c r="GE21" s="197"/>
      <c r="GF21" s="197"/>
      <c r="GG21" s="197"/>
      <c r="GH21" s="197"/>
      <c r="GI21" s="197"/>
      <c r="GJ21" s="197"/>
      <c r="GK21" s="197"/>
      <c r="GL21" s="197"/>
      <c r="GM21" s="197"/>
      <c r="GN21" s="197"/>
      <c r="GO21" s="197"/>
      <c r="GP21" s="197"/>
      <c r="GQ21" s="197"/>
      <c r="GR21" s="197"/>
      <c r="GS21" s="197"/>
      <c r="GT21" s="197"/>
      <c r="GU21" s="197"/>
      <c r="GV21" s="197"/>
      <c r="GW21" s="197"/>
      <c r="GX21" s="197"/>
      <c r="GY21" s="197"/>
      <c r="GZ21" s="197"/>
      <c r="HA21" s="197"/>
      <c r="HB21" s="197"/>
      <c r="HC21" s="197"/>
      <c r="HD21" s="197"/>
      <c r="HE21" s="197"/>
      <c r="HF21" s="197"/>
      <c r="HG21" s="197"/>
      <c r="HH21" s="197"/>
      <c r="HI21" s="197"/>
      <c r="HJ21" s="197"/>
      <c r="HK21" s="197"/>
      <c r="HL21" s="197"/>
      <c r="HM21" s="197"/>
      <c r="HN21" s="197"/>
      <c r="HO21" s="197"/>
      <c r="HP21" s="197"/>
      <c r="HQ21" s="197"/>
      <c r="HR21" s="197"/>
    </row>
    <row r="22" spans="1:226" ht="15" customHeight="1">
      <c r="A22" s="160"/>
      <c r="B22" s="160"/>
      <c r="C22" s="300" t="str">
        <f>IF(MasterSheet!$A$1=1,MasterSheet!C268,MasterSheet!B268)</f>
        <v>Ostali republički porezi</v>
      </c>
      <c r="D22" s="301">
        <f>+'Cental Budget_int'!D23</f>
        <v>4535766.87</v>
      </c>
      <c r="E22" s="302">
        <f t="shared" si="6"/>
        <v>0.21107389222392853</v>
      </c>
      <c r="F22" s="301">
        <f>+'Cental Budget_int'!F23</f>
        <v>6739308.9000000004</v>
      </c>
      <c r="G22" s="302">
        <f t="shared" si="0"/>
        <v>0.25141984331281481</v>
      </c>
      <c r="H22" s="301">
        <f>+'Cental Budget_int'!H23</f>
        <v>8529592.9000000004</v>
      </c>
      <c r="I22" s="302">
        <f t="shared" si="1"/>
        <v>0.27643223036038372</v>
      </c>
      <c r="J22" s="301">
        <f>+'Cental Budget_int'!J23</f>
        <v>8920855.8499999996</v>
      </c>
      <c r="K22" s="302">
        <f t="shared" si="2"/>
        <v>0.29925715699429722</v>
      </c>
      <c r="L22" s="301">
        <f>+'Cental Budget_int'!L23</f>
        <v>11587063.199999999</v>
      </c>
      <c r="M22" s="302">
        <f t="shared" si="3"/>
        <v>0.37329456185567006</v>
      </c>
      <c r="N22" s="301">
        <f>+'Cental Budget_int'!N23</f>
        <v>4148584.0999999996</v>
      </c>
      <c r="O22" s="302">
        <f t="shared" si="4"/>
        <v>0.12828027520098947</v>
      </c>
      <c r="P22" s="301">
        <f>+'Cental Budget_int'!P23+'Local Government_int'!P23</f>
        <v>11469140.050000001</v>
      </c>
      <c r="Q22" s="302">
        <f t="shared" si="5"/>
        <v>0.36421530803429664</v>
      </c>
      <c r="R22" s="301">
        <f>+'Cental Budget_int'!R23</f>
        <v>5088811.75</v>
      </c>
      <c r="S22" s="302">
        <f t="shared" si="7"/>
        <v>0.1525468913936269</v>
      </c>
      <c r="T22" s="301">
        <f>+'Cental Budget_int'!T23</f>
        <v>5971620.4600000009</v>
      </c>
      <c r="U22" s="302">
        <f t="shared" si="8"/>
        <v>0.17435897281672461</v>
      </c>
      <c r="V22" s="301">
        <f>+'Cental Budget_int'!V23</f>
        <v>6368019.7977318438</v>
      </c>
      <c r="W22" s="302">
        <f t="shared" si="9"/>
        <v>0.17563559582237481</v>
      </c>
      <c r="X22" s="303"/>
      <c r="Y22" s="303"/>
      <c r="Z22" s="303"/>
      <c r="AA22" s="303"/>
      <c r="AB22" s="303"/>
      <c r="AC22" s="304"/>
      <c r="AD22" s="304"/>
      <c r="AE22" s="304"/>
      <c r="AF22" s="304"/>
      <c r="AG22" s="304"/>
      <c r="AH22" s="304"/>
      <c r="AI22" s="276"/>
      <c r="AJ22" s="237"/>
      <c r="AK22" s="23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  <c r="BI22" s="197"/>
      <c r="BJ22" s="197"/>
      <c r="BK22" s="197"/>
      <c r="BL22" s="197"/>
      <c r="BM22" s="197"/>
      <c r="BN22" s="197"/>
      <c r="BO22" s="197"/>
      <c r="BP22" s="197"/>
      <c r="BQ22" s="197"/>
      <c r="BR22" s="197"/>
      <c r="BS22" s="197"/>
      <c r="BT22" s="197"/>
      <c r="BU22" s="197"/>
      <c r="BV22" s="197"/>
      <c r="BW22" s="197"/>
      <c r="BX22" s="197"/>
      <c r="BY22" s="197"/>
      <c r="BZ22" s="197"/>
      <c r="CA22" s="197"/>
      <c r="CB22" s="197"/>
      <c r="CC22" s="197"/>
      <c r="CD22" s="197"/>
      <c r="CE22" s="197"/>
      <c r="CF22" s="197"/>
      <c r="CG22" s="197"/>
      <c r="CH22" s="197"/>
      <c r="CI22" s="197"/>
      <c r="CJ22" s="197"/>
      <c r="CK22" s="197"/>
      <c r="CL22" s="197"/>
      <c r="CM22" s="197"/>
      <c r="CN22" s="197"/>
      <c r="CO22" s="197"/>
      <c r="CP22" s="197"/>
      <c r="CQ22" s="197"/>
      <c r="CR22" s="197"/>
      <c r="CS22" s="197"/>
      <c r="CT22" s="197"/>
      <c r="CU22" s="197"/>
      <c r="CV22" s="197"/>
      <c r="CW22" s="197"/>
      <c r="CX22" s="197"/>
      <c r="CY22" s="197"/>
      <c r="CZ22" s="197"/>
      <c r="DA22" s="197"/>
      <c r="DB22" s="197"/>
      <c r="DC22" s="197"/>
      <c r="DD22" s="197"/>
      <c r="DE22" s="197"/>
      <c r="DF22" s="197"/>
      <c r="DG22" s="197"/>
      <c r="DH22" s="197"/>
      <c r="DI22" s="197"/>
      <c r="DJ22" s="197"/>
      <c r="DK22" s="197"/>
      <c r="DL22" s="197"/>
      <c r="DM22" s="197"/>
      <c r="DN22" s="197"/>
      <c r="DO22" s="197"/>
      <c r="DP22" s="197"/>
      <c r="DQ22" s="197"/>
      <c r="DR22" s="197"/>
      <c r="DS22" s="197"/>
      <c r="DT22" s="197"/>
      <c r="DU22" s="197"/>
      <c r="DV22" s="197"/>
      <c r="DW22" s="197"/>
      <c r="DX22" s="197"/>
      <c r="DY22" s="197"/>
      <c r="DZ22" s="197"/>
      <c r="EA22" s="197"/>
      <c r="EB22" s="197"/>
      <c r="EC22" s="197"/>
      <c r="ED22" s="197"/>
      <c r="EE22" s="197"/>
      <c r="EF22" s="197"/>
      <c r="EG22" s="197"/>
      <c r="EH22" s="197"/>
      <c r="EI22" s="197"/>
      <c r="EJ22" s="197"/>
      <c r="EK22" s="197"/>
      <c r="EL22" s="197"/>
      <c r="EM22" s="197"/>
      <c r="EN22" s="197"/>
      <c r="EO22" s="197"/>
      <c r="EP22" s="197"/>
      <c r="EQ22" s="197"/>
      <c r="ER22" s="197"/>
      <c r="ES22" s="197"/>
      <c r="ET22" s="197"/>
      <c r="EU22" s="197"/>
      <c r="EV22" s="197"/>
      <c r="EW22" s="197"/>
      <c r="EX22" s="197"/>
      <c r="EY22" s="197"/>
      <c r="EZ22" s="197"/>
      <c r="FA22" s="197"/>
      <c r="FB22" s="197"/>
      <c r="FC22" s="197"/>
      <c r="FD22" s="197"/>
      <c r="FE22" s="197"/>
      <c r="FF22" s="197"/>
      <c r="FG22" s="197"/>
      <c r="FH22" s="197"/>
      <c r="FI22" s="197"/>
      <c r="FJ22" s="197"/>
      <c r="FK22" s="197"/>
      <c r="FL22" s="197"/>
      <c r="FM22" s="197"/>
      <c r="FN22" s="277"/>
      <c r="FO22" s="197"/>
      <c r="FP22" s="197"/>
      <c r="FQ22" s="197"/>
      <c r="FR22" s="197"/>
      <c r="FS22" s="197"/>
      <c r="FT22" s="197"/>
      <c r="FU22" s="197"/>
      <c r="FV22" s="197"/>
      <c r="FW22" s="197"/>
      <c r="FX22" s="197"/>
      <c r="FY22" s="197"/>
      <c r="FZ22" s="197"/>
      <c r="GA22" s="197"/>
      <c r="GB22" s="197"/>
      <c r="GC22" s="197"/>
      <c r="GD22" s="197"/>
      <c r="GE22" s="197"/>
      <c r="GF22" s="197"/>
      <c r="GG22" s="197"/>
      <c r="GH22" s="197"/>
      <c r="GI22" s="197"/>
      <c r="GJ22" s="197"/>
      <c r="GK22" s="197"/>
      <c r="GL22" s="197"/>
      <c r="GM22" s="197"/>
      <c r="GN22" s="197"/>
      <c r="GO22" s="197"/>
      <c r="GP22" s="197"/>
      <c r="GQ22" s="197"/>
      <c r="GR22" s="197"/>
      <c r="GS22" s="197"/>
      <c r="GT22" s="197"/>
      <c r="GU22" s="197"/>
      <c r="GV22" s="197"/>
      <c r="GW22" s="197"/>
      <c r="GX22" s="197"/>
      <c r="GY22" s="197"/>
      <c r="GZ22" s="197"/>
      <c r="HA22" s="197"/>
      <c r="HB22" s="197"/>
      <c r="HC22" s="197"/>
      <c r="HD22" s="197"/>
      <c r="HE22" s="197"/>
      <c r="HF22" s="197"/>
      <c r="HG22" s="197"/>
      <c r="HH22" s="197"/>
      <c r="HI22" s="197"/>
      <c r="HJ22" s="197"/>
      <c r="HK22" s="197"/>
      <c r="HL22" s="197"/>
      <c r="HM22" s="197"/>
      <c r="HN22" s="197"/>
      <c r="HO22" s="197"/>
      <c r="HP22" s="197"/>
      <c r="HQ22" s="197"/>
      <c r="HR22" s="197"/>
    </row>
    <row r="23" spans="1:226" ht="15" customHeight="1">
      <c r="A23" s="160"/>
      <c r="B23" s="160"/>
      <c r="C23" s="307" t="str">
        <f>IF(MasterSheet!$A$1=1,MasterSheet!C269,MasterSheet!B269)</f>
        <v>Doprinosi</v>
      </c>
      <c r="D23" s="308">
        <f>SUM(D24:D27)</f>
        <v>255157132.13</v>
      </c>
      <c r="E23" s="309">
        <f t="shared" si="6"/>
        <v>11.873848579738471</v>
      </c>
      <c r="F23" s="308">
        <f>SUM(F24:F27)</f>
        <v>306787808.32999998</v>
      </c>
      <c r="G23" s="309">
        <f t="shared" si="0"/>
        <v>11.445170987875395</v>
      </c>
      <c r="H23" s="308">
        <f>SUM(H24:H27)</f>
        <v>339912631.83999997</v>
      </c>
      <c r="I23" s="309">
        <f t="shared" si="1"/>
        <v>11.016095146486906</v>
      </c>
      <c r="J23" s="308">
        <f>SUM(J24:J27)</f>
        <v>307544352.32999998</v>
      </c>
      <c r="K23" s="309">
        <f t="shared" si="2"/>
        <v>10.316818259979872</v>
      </c>
      <c r="L23" s="308">
        <f>SUM(L24:L27)</f>
        <v>379756996.48000008</v>
      </c>
      <c r="M23" s="309">
        <f t="shared" si="3"/>
        <v>12.234439319587631</v>
      </c>
      <c r="N23" s="308">
        <f>SUM(N24:N27)</f>
        <v>353577453.33000004</v>
      </c>
      <c r="O23" s="309">
        <f t="shared" si="4"/>
        <v>10.933130900742116</v>
      </c>
      <c r="P23" s="308">
        <f>SUM(P24:P27)</f>
        <v>362250409.59999996</v>
      </c>
      <c r="Q23" s="309">
        <f t="shared" si="5"/>
        <v>11.503664960304857</v>
      </c>
      <c r="R23" s="308">
        <f>SUM(R24:R27)</f>
        <v>398494284.19</v>
      </c>
      <c r="S23" s="309">
        <f t="shared" si="7"/>
        <v>11.945630390299469</v>
      </c>
      <c r="T23" s="308">
        <f>SUM(T24:T27)</f>
        <v>444303244.55000001</v>
      </c>
      <c r="U23" s="309">
        <f t="shared" si="8"/>
        <v>12.972736271132005</v>
      </c>
      <c r="V23" s="308">
        <f>SUM(V24:V27)</f>
        <v>455434688.53258783</v>
      </c>
      <c r="W23" s="309">
        <f t="shared" si="9"/>
        <v>12.561289917328732</v>
      </c>
      <c r="X23" s="294"/>
      <c r="Y23" s="294"/>
      <c r="Z23" s="294"/>
      <c r="AA23" s="294"/>
      <c r="AB23" s="294"/>
      <c r="AC23" s="295"/>
      <c r="AD23" s="295"/>
      <c r="AE23" s="295"/>
      <c r="AF23" s="295"/>
      <c r="AG23" s="295"/>
      <c r="AH23" s="295"/>
      <c r="AI23" s="276"/>
      <c r="AJ23" s="241"/>
      <c r="AK23" s="241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  <c r="BI23" s="197"/>
      <c r="BJ23" s="197"/>
      <c r="BK23" s="197"/>
      <c r="BL23" s="197"/>
      <c r="BM23" s="197"/>
      <c r="BN23" s="197"/>
      <c r="BO23" s="197"/>
      <c r="BP23" s="197"/>
      <c r="BQ23" s="197"/>
      <c r="BR23" s="197"/>
      <c r="BS23" s="197"/>
      <c r="BT23" s="197"/>
      <c r="BU23" s="197"/>
      <c r="BV23" s="197"/>
      <c r="BW23" s="197"/>
      <c r="BX23" s="197"/>
      <c r="BY23" s="197"/>
      <c r="BZ23" s="197"/>
      <c r="CA23" s="197"/>
      <c r="CB23" s="197"/>
      <c r="CC23" s="197"/>
      <c r="CD23" s="197"/>
      <c r="CE23" s="197"/>
      <c r="CF23" s="197"/>
      <c r="CG23" s="197"/>
      <c r="CH23" s="197"/>
      <c r="CI23" s="197"/>
      <c r="CJ23" s="197"/>
      <c r="CK23" s="197"/>
      <c r="CL23" s="197"/>
      <c r="CM23" s="197"/>
      <c r="CN23" s="197"/>
      <c r="CO23" s="197"/>
      <c r="CP23" s="197"/>
      <c r="CQ23" s="197"/>
      <c r="CR23" s="197"/>
      <c r="CS23" s="197"/>
      <c r="CT23" s="197"/>
      <c r="CU23" s="197"/>
      <c r="CV23" s="197"/>
      <c r="CW23" s="197"/>
      <c r="CX23" s="197"/>
      <c r="CY23" s="197"/>
      <c r="CZ23" s="197"/>
      <c r="DA23" s="197"/>
      <c r="DB23" s="197"/>
      <c r="DC23" s="197"/>
      <c r="DD23" s="197"/>
      <c r="DE23" s="197"/>
      <c r="DF23" s="197"/>
      <c r="DG23" s="197"/>
      <c r="DH23" s="197"/>
      <c r="DI23" s="197"/>
      <c r="DJ23" s="242"/>
      <c r="DK23" s="242"/>
      <c r="DL23" s="197"/>
      <c r="DM23" s="197"/>
      <c r="DN23" s="197"/>
      <c r="DO23" s="197"/>
      <c r="DP23" s="197"/>
      <c r="DQ23" s="197"/>
      <c r="DR23" s="197"/>
      <c r="DS23" s="197"/>
      <c r="DT23" s="197"/>
      <c r="DU23" s="197"/>
      <c r="DV23" s="197"/>
      <c r="DW23" s="197"/>
      <c r="DX23" s="197"/>
      <c r="DY23" s="197"/>
      <c r="DZ23" s="197"/>
      <c r="EA23" s="197"/>
      <c r="EB23" s="197"/>
      <c r="EC23" s="197"/>
      <c r="ED23" s="197"/>
      <c r="EE23" s="197"/>
      <c r="EF23" s="197"/>
      <c r="EG23" s="197"/>
      <c r="EH23" s="197"/>
      <c r="EI23" s="197"/>
      <c r="EJ23" s="197"/>
      <c r="EK23" s="197"/>
      <c r="EL23" s="197"/>
      <c r="EM23" s="197"/>
      <c r="EN23" s="197"/>
      <c r="EO23" s="197"/>
      <c r="EP23" s="197"/>
      <c r="EQ23" s="197"/>
      <c r="ER23" s="197"/>
      <c r="ES23" s="197"/>
      <c r="ET23" s="197"/>
      <c r="EU23" s="197"/>
      <c r="EV23" s="197"/>
      <c r="EW23" s="197"/>
      <c r="EX23" s="197"/>
      <c r="EY23" s="197"/>
      <c r="EZ23" s="197"/>
      <c r="FA23" s="197"/>
      <c r="FB23" s="197"/>
      <c r="FC23" s="197"/>
      <c r="FD23" s="197"/>
      <c r="FE23" s="197"/>
      <c r="FF23" s="197"/>
      <c r="FG23" s="197"/>
      <c r="FH23" s="197"/>
      <c r="FI23" s="197"/>
      <c r="FJ23" s="197"/>
      <c r="FK23" s="197"/>
      <c r="FL23" s="197"/>
      <c r="FM23" s="197"/>
      <c r="FN23" s="277"/>
      <c r="FO23" s="197"/>
      <c r="FP23" s="197"/>
      <c r="FQ23" s="197"/>
      <c r="FR23" s="197"/>
      <c r="FS23" s="197"/>
      <c r="FT23" s="197"/>
      <c r="FU23" s="197"/>
      <c r="FV23" s="197"/>
      <c r="FW23" s="197"/>
      <c r="FX23" s="197"/>
      <c r="FY23" s="197"/>
      <c r="FZ23" s="197"/>
      <c r="GA23" s="197"/>
      <c r="GB23" s="197"/>
      <c r="GC23" s="197"/>
      <c r="GD23" s="197"/>
      <c r="GE23" s="197"/>
      <c r="GF23" s="197"/>
      <c r="GG23" s="197"/>
      <c r="GH23" s="197"/>
      <c r="GI23" s="197"/>
      <c r="GJ23" s="197"/>
      <c r="GK23" s="197"/>
      <c r="GL23" s="197"/>
      <c r="GM23" s="197"/>
      <c r="GN23" s="197"/>
      <c r="GO23" s="197"/>
      <c r="GP23" s="197"/>
      <c r="GQ23" s="197"/>
      <c r="GR23" s="197"/>
      <c r="GS23" s="197"/>
      <c r="GT23" s="197"/>
      <c r="GU23" s="197"/>
      <c r="GV23" s="197"/>
      <c r="GW23" s="197"/>
      <c r="GX23" s="197"/>
      <c r="GY23" s="197"/>
      <c r="GZ23" s="197"/>
      <c r="HA23" s="197"/>
      <c r="HB23" s="197"/>
      <c r="HC23" s="197"/>
      <c r="HD23" s="197"/>
      <c r="HE23" s="197"/>
      <c r="HF23" s="197"/>
      <c r="HG23" s="197"/>
      <c r="HH23" s="197"/>
      <c r="HI23" s="197"/>
      <c r="HJ23" s="197"/>
      <c r="HK23" s="197"/>
      <c r="HL23" s="197"/>
      <c r="HM23" s="197"/>
      <c r="HN23" s="197"/>
      <c r="HO23" s="197"/>
      <c r="HP23" s="197"/>
      <c r="HQ23" s="197"/>
      <c r="HR23" s="197"/>
    </row>
    <row r="24" spans="1:226" ht="15" customHeight="1">
      <c r="A24" s="160"/>
      <c r="B24" s="160"/>
      <c r="C24" s="300" t="str">
        <f>IF(MasterSheet!$A$1=1,MasterSheet!C270,MasterSheet!B270)</f>
        <v>Doprinosi za penzijsko i invalidsko osiguranje</v>
      </c>
      <c r="D24" s="301">
        <f>+'Cental Budget_int'!D25</f>
        <v>138179769.16</v>
      </c>
      <c r="E24" s="302">
        <f t="shared" si="6"/>
        <v>6.4302559058122766</v>
      </c>
      <c r="F24" s="301">
        <f>+'Cental Budget_int'!F25</f>
        <v>173517241.65000001</v>
      </c>
      <c r="G24" s="302">
        <f t="shared" si="0"/>
        <v>6.473316233911584</v>
      </c>
      <c r="H24" s="301">
        <f>+'Cental Budget_int'!H25</f>
        <v>213850904.31999999</v>
      </c>
      <c r="I24" s="302">
        <f t="shared" si="1"/>
        <v>6.9306100700025919</v>
      </c>
      <c r="J24" s="301">
        <f>+'Cental Budget_int'!J25</f>
        <v>199510659.24000001</v>
      </c>
      <c r="K24" s="302">
        <f t="shared" si="2"/>
        <v>6.6927426782958737</v>
      </c>
      <c r="L24" s="301">
        <f>+'Cental Budget_int'!L25</f>
        <v>233496116.37</v>
      </c>
      <c r="M24" s="302">
        <f t="shared" si="3"/>
        <v>7.5224264294458765</v>
      </c>
      <c r="N24" s="301">
        <f>+'Cental Budget_int'!N25</f>
        <v>213452220.68000001</v>
      </c>
      <c r="O24" s="302">
        <f t="shared" si="4"/>
        <v>6.6002541954236245</v>
      </c>
      <c r="P24" s="301">
        <f>+'Cental Budget_int'!P25</f>
        <v>216501675.27000001</v>
      </c>
      <c r="Q24" s="302">
        <f t="shared" si="5"/>
        <v>6.8752516757700857</v>
      </c>
      <c r="R24" s="301">
        <f>+'Cental Budget_int'!R25</f>
        <v>241949355.72999999</v>
      </c>
      <c r="S24" s="302">
        <f t="shared" si="7"/>
        <v>7.2528959420246411</v>
      </c>
      <c r="T24" s="301">
        <f>+'Cental Budget_int'!T25</f>
        <v>270120228.04000002</v>
      </c>
      <c r="U24" s="302">
        <f t="shared" si="8"/>
        <v>7.8869522625478128</v>
      </c>
      <c r="V24" s="301">
        <f>+'Cental Budget_int'!V25</f>
        <v>272910950.03350413</v>
      </c>
      <c r="W24" s="302">
        <f t="shared" si="9"/>
        <v>7.527124418277964</v>
      </c>
      <c r="X24" s="303"/>
      <c r="Y24" s="303"/>
      <c r="Z24" s="303"/>
      <c r="AA24" s="303"/>
      <c r="AB24" s="303"/>
      <c r="AC24" s="304"/>
      <c r="AD24" s="304"/>
      <c r="AE24" s="304"/>
      <c r="AF24" s="304"/>
      <c r="AG24" s="304"/>
      <c r="AH24" s="304"/>
      <c r="AI24" s="276"/>
      <c r="AJ24" s="237"/>
      <c r="AK24" s="23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  <c r="BI24" s="197"/>
      <c r="BJ24" s="197"/>
      <c r="BK24" s="197"/>
      <c r="BL24" s="197"/>
      <c r="BM24" s="197"/>
      <c r="BN24" s="197"/>
      <c r="BO24" s="197"/>
      <c r="BP24" s="197"/>
      <c r="BQ24" s="197"/>
      <c r="BR24" s="197"/>
      <c r="BS24" s="197"/>
      <c r="BT24" s="197"/>
      <c r="BU24" s="197"/>
      <c r="BV24" s="197"/>
      <c r="BW24" s="197"/>
      <c r="BX24" s="197"/>
      <c r="BY24" s="197"/>
      <c r="BZ24" s="197"/>
      <c r="CA24" s="197"/>
      <c r="CB24" s="197"/>
      <c r="CC24" s="197"/>
      <c r="CD24" s="197"/>
      <c r="CE24" s="197"/>
      <c r="CF24" s="197"/>
      <c r="CG24" s="197"/>
      <c r="CH24" s="197"/>
      <c r="CI24" s="197"/>
      <c r="CJ24" s="197"/>
      <c r="CK24" s="197"/>
      <c r="CL24" s="197"/>
      <c r="CM24" s="197"/>
      <c r="CN24" s="197"/>
      <c r="CO24" s="197"/>
      <c r="CP24" s="197"/>
      <c r="CQ24" s="197"/>
      <c r="CR24" s="197"/>
      <c r="CS24" s="197"/>
      <c r="CT24" s="197"/>
      <c r="CU24" s="197"/>
      <c r="CV24" s="197"/>
      <c r="CW24" s="197"/>
      <c r="CX24" s="197"/>
      <c r="CY24" s="197"/>
      <c r="CZ24" s="197"/>
      <c r="DA24" s="197"/>
      <c r="DB24" s="197"/>
      <c r="DC24" s="197"/>
      <c r="DD24" s="197"/>
      <c r="DE24" s="197"/>
      <c r="DF24" s="197"/>
      <c r="DG24" s="197"/>
      <c r="DH24" s="197"/>
      <c r="DI24" s="197"/>
      <c r="DJ24" s="242"/>
      <c r="DK24" s="242"/>
      <c r="DL24" s="197"/>
      <c r="DM24" s="197"/>
      <c r="DN24" s="197"/>
      <c r="DO24" s="197"/>
      <c r="DP24" s="197"/>
      <c r="DQ24" s="197"/>
      <c r="DR24" s="197"/>
      <c r="DS24" s="197"/>
      <c r="DT24" s="197"/>
      <c r="DU24" s="197"/>
      <c r="DV24" s="197"/>
      <c r="DW24" s="197"/>
      <c r="DX24" s="197"/>
      <c r="DY24" s="197"/>
      <c r="DZ24" s="197"/>
      <c r="EA24" s="197"/>
      <c r="EB24" s="197"/>
      <c r="EC24" s="197"/>
      <c r="ED24" s="197"/>
      <c r="EE24" s="197"/>
      <c r="EF24" s="197"/>
      <c r="EG24" s="197"/>
      <c r="EH24" s="197"/>
      <c r="EI24" s="197"/>
      <c r="EJ24" s="197"/>
      <c r="EK24" s="197"/>
      <c r="EL24" s="197"/>
      <c r="EM24" s="197"/>
      <c r="EN24" s="197"/>
      <c r="EO24" s="197"/>
      <c r="EP24" s="197"/>
      <c r="EQ24" s="197"/>
      <c r="ER24" s="197"/>
      <c r="ES24" s="197"/>
      <c r="ET24" s="197"/>
      <c r="EU24" s="197"/>
      <c r="EV24" s="197"/>
      <c r="EW24" s="197"/>
      <c r="EX24" s="197"/>
      <c r="EY24" s="197"/>
      <c r="EZ24" s="197"/>
      <c r="FA24" s="197"/>
      <c r="FB24" s="197"/>
      <c r="FC24" s="197"/>
      <c r="FD24" s="197"/>
      <c r="FE24" s="197"/>
      <c r="FF24" s="197"/>
      <c r="FG24" s="197"/>
      <c r="FH24" s="197"/>
      <c r="FI24" s="197"/>
      <c r="FJ24" s="197"/>
      <c r="FK24" s="197"/>
      <c r="FL24" s="197"/>
      <c r="FM24" s="197"/>
      <c r="FN24" s="277"/>
      <c r="FO24" s="197"/>
      <c r="FP24" s="197"/>
      <c r="FQ24" s="197"/>
      <c r="FR24" s="197"/>
      <c r="FS24" s="197"/>
      <c r="FT24" s="197"/>
      <c r="FU24" s="197"/>
      <c r="FV24" s="197"/>
      <c r="FW24" s="197"/>
      <c r="FX24" s="197"/>
      <c r="FY24" s="197"/>
      <c r="FZ24" s="197"/>
      <c r="GA24" s="197"/>
      <c r="GB24" s="197"/>
      <c r="GC24" s="197"/>
      <c r="GD24" s="197"/>
      <c r="GE24" s="197"/>
      <c r="GF24" s="197"/>
      <c r="GG24" s="197"/>
      <c r="GH24" s="197"/>
      <c r="GI24" s="197"/>
      <c r="GJ24" s="197"/>
      <c r="GK24" s="197"/>
      <c r="GL24" s="197"/>
      <c r="GM24" s="197"/>
      <c r="GN24" s="197"/>
      <c r="GO24" s="197"/>
      <c r="GP24" s="197"/>
      <c r="GQ24" s="197"/>
      <c r="GR24" s="197"/>
      <c r="GS24" s="197"/>
      <c r="GT24" s="197"/>
      <c r="GU24" s="197"/>
      <c r="GV24" s="197"/>
      <c r="GW24" s="197"/>
      <c r="GX24" s="197"/>
      <c r="GY24" s="197"/>
      <c r="GZ24" s="197"/>
      <c r="HA24" s="197"/>
      <c r="HB24" s="197"/>
      <c r="HC24" s="197"/>
      <c r="HD24" s="197"/>
      <c r="HE24" s="197"/>
      <c r="HF24" s="197"/>
      <c r="HG24" s="197"/>
      <c r="HH24" s="197"/>
      <c r="HI24" s="197"/>
      <c r="HJ24" s="197"/>
      <c r="HK24" s="197"/>
      <c r="HL24" s="197"/>
      <c r="HM24" s="197"/>
      <c r="HN24" s="197"/>
      <c r="HO24" s="197"/>
      <c r="HP24" s="197"/>
      <c r="HQ24" s="197"/>
      <c r="HR24" s="197"/>
    </row>
    <row r="25" spans="1:226" ht="15" customHeight="1">
      <c r="A25" s="160"/>
      <c r="B25" s="160"/>
      <c r="C25" s="300" t="str">
        <f>IF(MasterSheet!$A$1=1,MasterSheet!C271,MasterSheet!B271)</f>
        <v>Doprinosi za zdravstveno osiguranje</v>
      </c>
      <c r="D25" s="301">
        <f>+'Cental Budget_int'!D26</f>
        <v>110592983</v>
      </c>
      <c r="E25" s="302">
        <f t="shared" si="6"/>
        <v>5.1464927637395883</v>
      </c>
      <c r="F25" s="301">
        <f>+'Cental Budget_int'!F26</f>
        <v>125446267</v>
      </c>
      <c r="G25" s="302">
        <f t="shared" si="0"/>
        <v>4.6799577317664616</v>
      </c>
      <c r="H25" s="301">
        <f>+'Cental Budget_int'!H26</f>
        <v>115860488.59999999</v>
      </c>
      <c r="I25" s="302">
        <f t="shared" si="1"/>
        <v>3.7548771260046667</v>
      </c>
      <c r="J25" s="301">
        <f>+'Cental Budget_int'!J26</f>
        <v>97587762.519999996</v>
      </c>
      <c r="K25" s="302">
        <f t="shared" si="2"/>
        <v>3.2736585883931566</v>
      </c>
      <c r="L25" s="301">
        <f>+'Cental Budget_int'!L26</f>
        <v>129895634.22</v>
      </c>
      <c r="M25" s="302">
        <f t="shared" si="3"/>
        <v>4.1847820302835048</v>
      </c>
      <c r="N25" s="301">
        <f>+'Cental Budget_int'!N26</f>
        <v>120890439.24000001</v>
      </c>
      <c r="O25" s="302">
        <f t="shared" si="4"/>
        <v>3.7381088200371062</v>
      </c>
      <c r="P25" s="301">
        <f>+'Cental Budget_int'!P26</f>
        <v>125738855</v>
      </c>
      <c r="Q25" s="302">
        <f t="shared" si="5"/>
        <v>3.9929772943791679</v>
      </c>
      <c r="R25" s="301">
        <f>+'Cental Budget_int'!R26</f>
        <v>134703897.09</v>
      </c>
      <c r="S25" s="302">
        <f t="shared" si="7"/>
        <v>4.0380076468119555</v>
      </c>
      <c r="T25" s="301">
        <f>+'Cental Budget_int'!T26</f>
        <v>151034703.57999998</v>
      </c>
      <c r="U25" s="302">
        <f t="shared" si="8"/>
        <v>4.4099011235364536</v>
      </c>
      <c r="V25" s="301">
        <f>+'Cental Budget_int'!V26</f>
        <v>157210439.41971996</v>
      </c>
      <c r="W25" s="302">
        <f t="shared" si="9"/>
        <v>4.3360024111128874</v>
      </c>
      <c r="X25" s="303"/>
      <c r="Y25" s="303"/>
      <c r="Z25" s="303"/>
      <c r="AA25" s="303"/>
      <c r="AB25" s="303"/>
      <c r="AC25" s="304"/>
      <c r="AD25" s="304"/>
      <c r="AE25" s="304"/>
      <c r="AF25" s="304"/>
      <c r="AG25" s="304"/>
      <c r="AH25" s="304"/>
      <c r="AI25" s="276"/>
      <c r="AJ25" s="237"/>
      <c r="AK25" s="23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  <c r="BI25" s="197"/>
      <c r="BJ25" s="197"/>
      <c r="BK25" s="197"/>
      <c r="BL25" s="197"/>
      <c r="BM25" s="197"/>
      <c r="BN25" s="197"/>
      <c r="BO25" s="197"/>
      <c r="BP25" s="197"/>
      <c r="BQ25" s="197"/>
      <c r="BR25" s="197"/>
      <c r="BS25" s="197"/>
      <c r="BT25" s="197"/>
      <c r="BU25" s="197"/>
      <c r="BV25" s="197"/>
      <c r="BW25" s="197"/>
      <c r="BX25" s="197"/>
      <c r="BY25" s="197"/>
      <c r="BZ25" s="197"/>
      <c r="CA25" s="197"/>
      <c r="CB25" s="197"/>
      <c r="CC25" s="197"/>
      <c r="CD25" s="197"/>
      <c r="CE25" s="197"/>
      <c r="CF25" s="197"/>
      <c r="CG25" s="197"/>
      <c r="CH25" s="197"/>
      <c r="CI25" s="197"/>
      <c r="CJ25" s="197"/>
      <c r="CK25" s="197"/>
      <c r="CL25" s="197"/>
      <c r="CM25" s="197"/>
      <c r="CN25" s="197"/>
      <c r="CO25" s="197"/>
      <c r="CP25" s="197"/>
      <c r="CQ25" s="197"/>
      <c r="CR25" s="197"/>
      <c r="CS25" s="197"/>
      <c r="CT25" s="197"/>
      <c r="CU25" s="197"/>
      <c r="CV25" s="197"/>
      <c r="CW25" s="197"/>
      <c r="CX25" s="197"/>
      <c r="CY25" s="197"/>
      <c r="CZ25" s="197"/>
      <c r="DA25" s="197"/>
      <c r="DB25" s="197"/>
      <c r="DC25" s="197"/>
      <c r="DD25" s="197"/>
      <c r="DE25" s="197"/>
      <c r="DF25" s="197"/>
      <c r="DG25" s="197"/>
      <c r="DH25" s="197"/>
      <c r="DI25" s="197"/>
      <c r="DJ25" s="242"/>
      <c r="DK25" s="242"/>
      <c r="DL25" s="197"/>
      <c r="DM25" s="197"/>
      <c r="DN25" s="197"/>
      <c r="DO25" s="197"/>
      <c r="DP25" s="197"/>
      <c r="DQ25" s="197"/>
      <c r="DR25" s="197"/>
      <c r="DS25" s="355"/>
      <c r="DT25" s="355"/>
      <c r="DU25" s="355"/>
      <c r="DV25" s="197"/>
      <c r="DW25" s="197"/>
      <c r="DX25" s="197"/>
      <c r="DY25" s="197"/>
      <c r="DZ25" s="197"/>
      <c r="EA25" s="197"/>
      <c r="EB25" s="197"/>
      <c r="EC25" s="197"/>
      <c r="ED25" s="197"/>
      <c r="EE25" s="197"/>
      <c r="EF25" s="197"/>
      <c r="EG25" s="197"/>
      <c r="EH25" s="197"/>
      <c r="EI25" s="197"/>
      <c r="EJ25" s="197"/>
      <c r="EK25" s="197"/>
      <c r="EL25" s="197"/>
      <c r="EM25" s="197"/>
      <c r="EN25" s="197"/>
      <c r="EO25" s="197"/>
      <c r="EP25" s="197"/>
      <c r="EQ25" s="197"/>
      <c r="ER25" s="197"/>
      <c r="ES25" s="197"/>
      <c r="ET25" s="197"/>
      <c r="EU25" s="197"/>
      <c r="EV25" s="197"/>
      <c r="EW25" s="197"/>
      <c r="EX25" s="197"/>
      <c r="EY25" s="197"/>
      <c r="EZ25" s="197"/>
      <c r="FA25" s="197"/>
      <c r="FB25" s="197"/>
      <c r="FC25" s="197"/>
      <c r="FD25" s="197"/>
      <c r="FE25" s="197"/>
      <c r="FF25" s="197"/>
      <c r="FG25" s="197"/>
      <c r="FH25" s="197"/>
      <c r="FI25" s="197"/>
      <c r="FJ25" s="197"/>
      <c r="FK25" s="197"/>
      <c r="FL25" s="197"/>
      <c r="FM25" s="197"/>
      <c r="FN25" s="277"/>
      <c r="FO25" s="197"/>
      <c r="FP25" s="197"/>
      <c r="FQ25" s="197"/>
      <c r="FR25" s="197"/>
      <c r="FS25" s="197"/>
      <c r="FT25" s="197"/>
      <c r="FU25" s="197"/>
      <c r="FV25" s="197"/>
      <c r="FW25" s="197"/>
      <c r="FX25" s="197"/>
      <c r="FY25" s="197"/>
      <c r="FZ25" s="197"/>
      <c r="GA25" s="197"/>
      <c r="GB25" s="197"/>
      <c r="GC25" s="197"/>
      <c r="GD25" s="197"/>
      <c r="GE25" s="197"/>
      <c r="GF25" s="197"/>
      <c r="GG25" s="197"/>
      <c r="GH25" s="197"/>
      <c r="GI25" s="197"/>
      <c r="GJ25" s="197"/>
      <c r="GK25" s="197"/>
      <c r="GL25" s="197"/>
      <c r="GM25" s="197"/>
      <c r="GN25" s="197"/>
      <c r="GO25" s="197"/>
      <c r="GP25" s="197"/>
      <c r="GQ25" s="197"/>
      <c r="GR25" s="197"/>
      <c r="GS25" s="197"/>
      <c r="GT25" s="197"/>
      <c r="GU25" s="197"/>
      <c r="GV25" s="197"/>
      <c r="GW25" s="197"/>
      <c r="GX25" s="197"/>
      <c r="GY25" s="197"/>
      <c r="GZ25" s="197"/>
      <c r="HA25" s="197"/>
      <c r="HB25" s="197"/>
      <c r="HC25" s="197"/>
      <c r="HD25" s="197"/>
      <c r="HE25" s="197"/>
      <c r="HF25" s="197"/>
      <c r="HG25" s="197"/>
      <c r="HH25" s="197"/>
      <c r="HI25" s="197"/>
      <c r="HJ25" s="197"/>
      <c r="HK25" s="197"/>
      <c r="HL25" s="197"/>
      <c r="HM25" s="197"/>
      <c r="HN25" s="197"/>
      <c r="HO25" s="197"/>
      <c r="HP25" s="197"/>
      <c r="HQ25" s="197"/>
      <c r="HR25" s="197"/>
    </row>
    <row r="26" spans="1:226" ht="15" customHeight="1">
      <c r="A26" s="160"/>
      <c r="B26" s="160"/>
      <c r="C26" s="300" t="str">
        <f>IF(MasterSheet!$A$1=1,MasterSheet!C272,MasterSheet!B272)</f>
        <v>Doprinosi za osiguranje od nezaposlenosti</v>
      </c>
      <c r="D26" s="301">
        <f>+'Cental Budget_int'!D27</f>
        <v>6384379.9699999997</v>
      </c>
      <c r="E26" s="302">
        <f t="shared" si="6"/>
        <v>0.29709991018660709</v>
      </c>
      <c r="F26" s="301">
        <f>+'Cental Budget_int'!F27</f>
        <v>7824299.6800000006</v>
      </c>
      <c r="G26" s="302">
        <f t="shared" si="0"/>
        <v>0.29189702219735131</v>
      </c>
      <c r="H26" s="301">
        <f>+'Cental Budget_int'!H27</f>
        <v>10201238.92</v>
      </c>
      <c r="I26" s="302">
        <f t="shared" si="1"/>
        <v>0.33060795047964742</v>
      </c>
      <c r="J26" s="301">
        <f>+'Cental Budget_int'!J27</f>
        <v>10445930.57</v>
      </c>
      <c r="K26" s="302">
        <f t="shared" si="2"/>
        <v>0.35041699329084197</v>
      </c>
      <c r="L26" s="301">
        <f>+'Cental Budget_int'!L27</f>
        <v>10149691.789999999</v>
      </c>
      <c r="M26" s="302">
        <f t="shared" si="3"/>
        <v>0.32698749323453608</v>
      </c>
      <c r="N26" s="301">
        <f>+'Cental Budget_int'!N27</f>
        <v>10764704.380000001</v>
      </c>
      <c r="O26" s="302">
        <f t="shared" si="4"/>
        <v>0.33286037043908479</v>
      </c>
      <c r="P26" s="301">
        <f>+'Cental Budget_int'!P27</f>
        <v>9987592.2599999998</v>
      </c>
      <c r="Q26" s="302">
        <f t="shared" si="5"/>
        <v>0.31716710892346772</v>
      </c>
      <c r="R26" s="301">
        <f>+'Cental Budget_int'!R27</f>
        <v>10770190.189999999</v>
      </c>
      <c r="S26" s="302">
        <f t="shared" si="7"/>
        <v>0.32285710572858894</v>
      </c>
      <c r="T26" s="301">
        <f>+'Cental Budget_int'!T27</f>
        <v>12160117.389999999</v>
      </c>
      <c r="U26" s="302">
        <f t="shared" si="8"/>
        <v>0.35505029022745188</v>
      </c>
      <c r="V26" s="301">
        <f>+'Cental Budget_int'!V27</f>
        <v>12852470.425723951</v>
      </c>
      <c r="W26" s="302">
        <f t="shared" si="9"/>
        <v>0.35448245651112753</v>
      </c>
      <c r="X26" s="303"/>
      <c r="Y26" s="303"/>
      <c r="Z26" s="303"/>
      <c r="AA26" s="303"/>
      <c r="AB26" s="303"/>
      <c r="AC26" s="304"/>
      <c r="AD26" s="304"/>
      <c r="AE26" s="304"/>
      <c r="AF26" s="304"/>
      <c r="AG26" s="304"/>
      <c r="AH26" s="304"/>
      <c r="AI26" s="276"/>
      <c r="AJ26" s="237"/>
      <c r="AK26" s="23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7"/>
      <c r="BV26" s="197"/>
      <c r="BW26" s="197"/>
      <c r="BX26" s="197"/>
      <c r="BY26" s="197"/>
      <c r="BZ26" s="197"/>
      <c r="CA26" s="197"/>
      <c r="CB26" s="197"/>
      <c r="CC26" s="197"/>
      <c r="CD26" s="197"/>
      <c r="CE26" s="197"/>
      <c r="CF26" s="197"/>
      <c r="CG26" s="197"/>
      <c r="CH26" s="197"/>
      <c r="CI26" s="197"/>
      <c r="CJ26" s="197"/>
      <c r="CK26" s="197"/>
      <c r="CL26" s="197"/>
      <c r="CM26" s="197"/>
      <c r="CN26" s="197"/>
      <c r="CO26" s="197"/>
      <c r="CP26" s="197"/>
      <c r="CQ26" s="197"/>
      <c r="CR26" s="197"/>
      <c r="CS26" s="197"/>
      <c r="CT26" s="197"/>
      <c r="CU26" s="197"/>
      <c r="CV26" s="197"/>
      <c r="CW26" s="197"/>
      <c r="CX26" s="197"/>
      <c r="CY26" s="197"/>
      <c r="CZ26" s="197"/>
      <c r="DA26" s="197"/>
      <c r="DB26" s="197"/>
      <c r="DC26" s="197"/>
      <c r="DD26" s="197"/>
      <c r="DE26" s="197"/>
      <c r="DF26" s="197"/>
      <c r="DG26" s="197"/>
      <c r="DH26" s="197"/>
      <c r="DI26" s="197"/>
      <c r="DJ26" s="242"/>
      <c r="DK26" s="242"/>
      <c r="DL26" s="197"/>
      <c r="DM26" s="197"/>
      <c r="DN26" s="197"/>
      <c r="DO26" s="197"/>
      <c r="DP26" s="197"/>
      <c r="DQ26" s="197"/>
      <c r="DR26" s="197"/>
      <c r="DS26" s="197"/>
      <c r="DT26" s="197"/>
      <c r="DU26" s="197"/>
      <c r="DV26" s="197"/>
      <c r="DW26" s="197"/>
      <c r="DX26" s="197"/>
      <c r="DY26" s="197"/>
      <c r="DZ26" s="197"/>
      <c r="EA26" s="197"/>
      <c r="EB26" s="197"/>
      <c r="EC26" s="197"/>
      <c r="ED26" s="197"/>
      <c r="EE26" s="197"/>
      <c r="EF26" s="197"/>
      <c r="EG26" s="197"/>
      <c r="EH26" s="197"/>
      <c r="EI26" s="197"/>
      <c r="EJ26" s="197"/>
      <c r="EK26" s="197"/>
      <c r="EL26" s="197"/>
      <c r="EM26" s="197"/>
      <c r="EN26" s="197"/>
      <c r="EO26" s="197"/>
      <c r="EP26" s="197"/>
      <c r="EQ26" s="197"/>
      <c r="ER26" s="197"/>
      <c r="ES26" s="197"/>
      <c r="ET26" s="197"/>
      <c r="EU26" s="197"/>
      <c r="EV26" s="197"/>
      <c r="EW26" s="197"/>
      <c r="EX26" s="197"/>
      <c r="EY26" s="197"/>
      <c r="EZ26" s="197"/>
      <c r="FA26" s="197"/>
      <c r="FB26" s="197"/>
      <c r="FC26" s="197"/>
      <c r="FD26" s="197"/>
      <c r="FE26" s="197"/>
      <c r="FF26" s="197"/>
      <c r="FG26" s="197"/>
      <c r="FH26" s="197"/>
      <c r="FI26" s="197"/>
      <c r="FJ26" s="197"/>
      <c r="FK26" s="197"/>
      <c r="FL26" s="197"/>
      <c r="FM26" s="197"/>
      <c r="FN26" s="277"/>
      <c r="FO26" s="197"/>
      <c r="FP26" s="197"/>
      <c r="FQ26" s="197"/>
      <c r="FR26" s="197"/>
      <c r="FS26" s="197"/>
      <c r="FT26" s="197"/>
      <c r="FU26" s="197"/>
      <c r="FV26" s="197"/>
      <c r="FW26" s="197"/>
      <c r="FX26" s="197"/>
      <c r="FY26" s="197"/>
      <c r="FZ26" s="197"/>
      <c r="GA26" s="197"/>
      <c r="GB26" s="197"/>
      <c r="GC26" s="197"/>
      <c r="GD26" s="197"/>
      <c r="GE26" s="197"/>
      <c r="GF26" s="197"/>
      <c r="GG26" s="197"/>
      <c r="GH26" s="197"/>
      <c r="GI26" s="197"/>
      <c r="GJ26" s="197"/>
      <c r="GK26" s="197"/>
      <c r="GL26" s="197"/>
      <c r="GM26" s="197"/>
      <c r="GN26" s="197"/>
      <c r="GO26" s="197"/>
      <c r="GP26" s="197"/>
      <c r="GQ26" s="197"/>
      <c r="GR26" s="197"/>
      <c r="GS26" s="197"/>
      <c r="GT26" s="197"/>
      <c r="GU26" s="197"/>
      <c r="GV26" s="197"/>
      <c r="GW26" s="197"/>
      <c r="GX26" s="197"/>
      <c r="GY26" s="197"/>
      <c r="GZ26" s="197"/>
      <c r="HA26" s="197"/>
      <c r="HB26" s="197"/>
      <c r="HC26" s="197"/>
      <c r="HD26" s="197"/>
      <c r="HE26" s="197"/>
      <c r="HF26" s="197"/>
      <c r="HG26" s="197"/>
      <c r="HH26" s="197"/>
      <c r="HI26" s="197"/>
      <c r="HJ26" s="197"/>
      <c r="HK26" s="197"/>
      <c r="HL26" s="197"/>
      <c r="HM26" s="197"/>
      <c r="HN26" s="197"/>
      <c r="HO26" s="197"/>
      <c r="HP26" s="197"/>
      <c r="HQ26" s="197"/>
      <c r="HR26" s="197"/>
    </row>
    <row r="27" spans="1:226" ht="15" customHeight="1">
      <c r="A27" s="160"/>
      <c r="B27" s="160"/>
      <c r="C27" s="300" t="str">
        <f>IF(MasterSheet!$A$1=1,MasterSheet!C273,MasterSheet!B273)</f>
        <v>Ostali doprinosi</v>
      </c>
      <c r="D27" s="301">
        <f>+'Cental Budget_int'!D28</f>
        <v>0</v>
      </c>
      <c r="E27" s="302">
        <f t="shared" si="6"/>
        <v>0</v>
      </c>
      <c r="F27" s="301">
        <f>+'Cental Budget_int'!F28</f>
        <v>0</v>
      </c>
      <c r="G27" s="302">
        <f t="shared" si="0"/>
        <v>0</v>
      </c>
      <c r="H27" s="301">
        <f>+'Cental Budget_int'!H28</f>
        <v>0</v>
      </c>
      <c r="I27" s="302">
        <f t="shared" si="1"/>
        <v>0</v>
      </c>
      <c r="J27" s="301">
        <f>+'Cental Budget_int'!J28</f>
        <v>0</v>
      </c>
      <c r="K27" s="302">
        <f t="shared" si="2"/>
        <v>0</v>
      </c>
      <c r="L27" s="301">
        <f>+'Cental Budget_int'!L28</f>
        <v>6215554.0999999996</v>
      </c>
      <c r="M27" s="302">
        <f t="shared" si="3"/>
        <v>0.20024336662371134</v>
      </c>
      <c r="N27" s="301">
        <f>+'Cental Budget_int'!N28</f>
        <v>8470089.0300000012</v>
      </c>
      <c r="O27" s="302">
        <f t="shared" si="4"/>
        <v>0.26190751484230057</v>
      </c>
      <c r="P27" s="301">
        <f>+'Cental Budget_int'!P28</f>
        <v>10022287.07</v>
      </c>
      <c r="Q27" s="302">
        <f t="shared" si="5"/>
        <v>0.3182688812321372</v>
      </c>
      <c r="R27" s="301">
        <f>+'Cental Budget_int'!R28</f>
        <v>11070841.180000002</v>
      </c>
      <c r="S27" s="302">
        <f t="shared" si="7"/>
        <v>0.33186969573428465</v>
      </c>
      <c r="T27" s="301">
        <f>+'Cental Budget_int'!T28</f>
        <v>10988195.539999999</v>
      </c>
      <c r="U27" s="302">
        <f t="shared" si="8"/>
        <v>0.3208325948202867</v>
      </c>
      <c r="V27" s="301">
        <f>+'Cental Budget_int'!V28</f>
        <v>12460828.653639805</v>
      </c>
      <c r="W27" s="302">
        <f t="shared" si="9"/>
        <v>0.34368063142675359</v>
      </c>
      <c r="X27" s="303"/>
      <c r="Y27" s="303"/>
      <c r="Z27" s="303"/>
      <c r="AA27" s="303"/>
      <c r="AB27" s="303"/>
      <c r="AC27" s="304"/>
      <c r="AD27" s="304"/>
      <c r="AE27" s="304"/>
      <c r="AF27" s="304"/>
      <c r="AG27" s="304"/>
      <c r="AH27" s="304"/>
      <c r="AI27" s="276"/>
      <c r="AJ27" s="237"/>
      <c r="AK27" s="23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7"/>
      <c r="BL27" s="197"/>
      <c r="BM27" s="197"/>
      <c r="BN27" s="197"/>
      <c r="BO27" s="197"/>
      <c r="BP27" s="197"/>
      <c r="BQ27" s="197"/>
      <c r="BR27" s="197"/>
      <c r="BS27" s="197"/>
      <c r="BT27" s="197"/>
      <c r="BU27" s="197"/>
      <c r="BV27" s="197"/>
      <c r="BW27" s="197"/>
      <c r="BX27" s="197"/>
      <c r="BY27" s="197"/>
      <c r="BZ27" s="197"/>
      <c r="CA27" s="197"/>
      <c r="CB27" s="197"/>
      <c r="CC27" s="197"/>
      <c r="CD27" s="197"/>
      <c r="CE27" s="197"/>
      <c r="CF27" s="197"/>
      <c r="CG27" s="197"/>
      <c r="CH27" s="197"/>
      <c r="CI27" s="197"/>
      <c r="CJ27" s="197"/>
      <c r="CK27" s="197"/>
      <c r="CL27" s="197"/>
      <c r="CM27" s="197"/>
      <c r="CN27" s="197"/>
      <c r="CO27" s="197"/>
      <c r="CP27" s="197"/>
      <c r="CQ27" s="197"/>
      <c r="CR27" s="197"/>
      <c r="CS27" s="197"/>
      <c r="CT27" s="197"/>
      <c r="CU27" s="197"/>
      <c r="CV27" s="197"/>
      <c r="CW27" s="197"/>
      <c r="CX27" s="197"/>
      <c r="CY27" s="197"/>
      <c r="CZ27" s="197"/>
      <c r="DA27" s="197"/>
      <c r="DB27" s="197"/>
      <c r="DC27" s="197"/>
      <c r="DD27" s="197"/>
      <c r="DE27" s="197"/>
      <c r="DF27" s="197"/>
      <c r="DG27" s="197"/>
      <c r="DH27" s="197"/>
      <c r="DI27" s="197"/>
      <c r="DJ27" s="242"/>
      <c r="DK27" s="242"/>
      <c r="DL27" s="197"/>
      <c r="DM27" s="197"/>
      <c r="DN27" s="197"/>
      <c r="DO27" s="197"/>
      <c r="DP27" s="197"/>
      <c r="DQ27" s="197"/>
      <c r="DR27" s="197"/>
      <c r="DS27" s="197"/>
      <c r="DT27" s="197"/>
      <c r="DU27" s="197"/>
      <c r="DV27" s="197"/>
      <c r="DW27" s="197"/>
      <c r="DX27" s="197"/>
      <c r="DY27" s="197"/>
      <c r="DZ27" s="197"/>
      <c r="EA27" s="197"/>
      <c r="EB27" s="197"/>
      <c r="EC27" s="197"/>
      <c r="ED27" s="197"/>
      <c r="EE27" s="197"/>
      <c r="EF27" s="197"/>
      <c r="EG27" s="197"/>
      <c r="EH27" s="197"/>
      <c r="EI27" s="197"/>
      <c r="EJ27" s="197"/>
      <c r="EK27" s="197"/>
      <c r="EL27" s="197"/>
      <c r="EM27" s="197"/>
      <c r="EN27" s="197"/>
      <c r="EO27" s="197"/>
      <c r="EP27" s="197"/>
      <c r="EQ27" s="197"/>
      <c r="ER27" s="197"/>
      <c r="ES27" s="197"/>
      <c r="ET27" s="197"/>
      <c r="EU27" s="197"/>
      <c r="EV27" s="197"/>
      <c r="EW27" s="197"/>
      <c r="EX27" s="197"/>
      <c r="EY27" s="197"/>
      <c r="EZ27" s="197"/>
      <c r="FA27" s="197"/>
      <c r="FB27" s="197"/>
      <c r="FC27" s="197"/>
      <c r="FD27" s="197"/>
      <c r="FE27" s="197"/>
      <c r="FF27" s="197"/>
      <c r="FG27" s="197"/>
      <c r="FH27" s="197"/>
      <c r="FI27" s="197"/>
      <c r="FJ27" s="197"/>
      <c r="FK27" s="197"/>
      <c r="FL27" s="197"/>
      <c r="FM27" s="197"/>
      <c r="FN27" s="277"/>
      <c r="FO27" s="197"/>
      <c r="FP27" s="197"/>
      <c r="FQ27" s="197"/>
      <c r="FR27" s="197"/>
      <c r="FS27" s="197"/>
      <c r="FT27" s="197"/>
      <c r="FU27" s="197"/>
      <c r="FV27" s="197"/>
      <c r="FW27" s="197"/>
      <c r="FX27" s="197"/>
      <c r="FY27" s="197"/>
      <c r="FZ27" s="197"/>
      <c r="GA27" s="197"/>
      <c r="GB27" s="197"/>
      <c r="GC27" s="197"/>
      <c r="GD27" s="197"/>
      <c r="GE27" s="197"/>
      <c r="GF27" s="197"/>
      <c r="GG27" s="197"/>
      <c r="GH27" s="197"/>
      <c r="GI27" s="197"/>
      <c r="GJ27" s="197"/>
      <c r="GK27" s="197"/>
      <c r="GL27" s="197"/>
      <c r="GM27" s="197"/>
      <c r="GN27" s="197"/>
      <c r="GO27" s="197"/>
      <c r="GP27" s="197"/>
      <c r="GQ27" s="197"/>
      <c r="GR27" s="197"/>
      <c r="GS27" s="197"/>
      <c r="GT27" s="197"/>
      <c r="GU27" s="197"/>
      <c r="GV27" s="197"/>
      <c r="GW27" s="197"/>
      <c r="GX27" s="197"/>
      <c r="GY27" s="197"/>
      <c r="GZ27" s="197"/>
      <c r="HA27" s="197"/>
      <c r="HB27" s="197"/>
      <c r="HC27" s="197"/>
      <c r="HD27" s="197"/>
      <c r="HE27" s="197"/>
      <c r="HF27" s="197"/>
      <c r="HG27" s="197"/>
      <c r="HH27" s="197"/>
      <c r="HI27" s="197"/>
      <c r="HJ27" s="197"/>
      <c r="HK27" s="197"/>
      <c r="HL27" s="197"/>
      <c r="HM27" s="197"/>
      <c r="HN27" s="197"/>
      <c r="HO27" s="197"/>
      <c r="HP27" s="197"/>
      <c r="HQ27" s="197"/>
      <c r="HR27" s="197"/>
    </row>
    <row r="28" spans="1:226" ht="15" customHeight="1">
      <c r="A28" s="160"/>
      <c r="B28" s="160"/>
      <c r="C28" s="307" t="str">
        <f>IF(MasterSheet!$A$1=1,MasterSheet!C274,MasterSheet!B274)</f>
        <v>Takse</v>
      </c>
      <c r="D28" s="308">
        <f>+'Cental Budget_int'!D29+'Local Government_int'!D29</f>
        <v>29294505.049999993</v>
      </c>
      <c r="E28" s="309">
        <f t="shared" si="6"/>
        <v>1.3632325864395733</v>
      </c>
      <c r="F28" s="308">
        <f>+'Cental Budget_int'!F29+'Local Government_int'!F29</f>
        <v>33768971.5</v>
      </c>
      <c r="G28" s="309">
        <f t="shared" si="0"/>
        <v>1.2598012124603619</v>
      </c>
      <c r="H28" s="308">
        <f>+'Cental Budget_int'!H29+'Local Government_int'!H29</f>
        <v>36088945.276364855</v>
      </c>
      <c r="I28" s="309">
        <f t="shared" si="1"/>
        <v>1.1695924707144432</v>
      </c>
      <c r="J28" s="308">
        <f>+'Cental Budget_int'!J29+'Local Government_int'!J29</f>
        <v>29028413.729999997</v>
      </c>
      <c r="K28" s="309">
        <f t="shared" si="2"/>
        <v>0.97378107111707468</v>
      </c>
      <c r="L28" s="308">
        <f>+'Cental Budget_int'!L29+'Local Government_int'!L29</f>
        <v>26284226.239999998</v>
      </c>
      <c r="M28" s="309">
        <f t="shared" si="3"/>
        <v>0.84678563917525773</v>
      </c>
      <c r="N28" s="308">
        <f>+'Cental Budget_int'!N29+'Local Government_int'!N29</f>
        <v>21981102.689999998</v>
      </c>
      <c r="O28" s="309">
        <f t="shared" si="4"/>
        <v>0.67968777643784783</v>
      </c>
      <c r="P28" s="308">
        <f>+'Cental Budget_int'!P29+'Local Government_int'!P29</f>
        <v>23495943.529999997</v>
      </c>
      <c r="Q28" s="309">
        <f t="shared" si="5"/>
        <v>0.74613983899650671</v>
      </c>
      <c r="R28" s="308">
        <f>+'Cental Budget_int'!R29+'Local Government_int'!R29</f>
        <v>33166384.300000001</v>
      </c>
      <c r="S28" s="309">
        <f t="shared" si="7"/>
        <v>0.99422597499925058</v>
      </c>
      <c r="T28" s="308">
        <f>+'Cental Budget_int'!T29+'Local Government_int'!T29</f>
        <v>20784867.41</v>
      </c>
      <c r="U28" s="309">
        <f t="shared" si="8"/>
        <v>0.60687516161055799</v>
      </c>
      <c r="V28" s="308">
        <f>+'Cental Budget_int'!V29+'Local Government_int'!V29</f>
        <v>19953532.389992245</v>
      </c>
      <c r="W28" s="309">
        <f t="shared" si="9"/>
        <v>0.55033600104785962</v>
      </c>
      <c r="X28" s="294"/>
      <c r="Y28" s="294"/>
      <c r="Z28" s="294"/>
      <c r="AA28" s="294"/>
      <c r="AB28" s="294"/>
      <c r="AC28" s="295"/>
      <c r="AD28" s="295"/>
      <c r="AE28" s="295"/>
      <c r="AF28" s="295"/>
      <c r="AG28" s="295"/>
      <c r="AH28" s="295"/>
      <c r="AI28" s="276"/>
      <c r="AJ28" s="241"/>
      <c r="AK28" s="241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  <c r="BI28" s="197"/>
      <c r="BJ28" s="197"/>
      <c r="BK28" s="197"/>
      <c r="BL28" s="197"/>
      <c r="BM28" s="197"/>
      <c r="BN28" s="197"/>
      <c r="BO28" s="197"/>
      <c r="BP28" s="197"/>
      <c r="BQ28" s="197"/>
      <c r="BR28" s="197"/>
      <c r="BS28" s="197"/>
      <c r="BT28" s="197"/>
      <c r="BU28" s="197"/>
      <c r="BV28" s="197"/>
      <c r="BW28" s="197"/>
      <c r="BX28" s="197"/>
      <c r="BY28" s="197"/>
      <c r="BZ28" s="197"/>
      <c r="CA28" s="197"/>
      <c r="CB28" s="197"/>
      <c r="CC28" s="197"/>
      <c r="CD28" s="197"/>
      <c r="CE28" s="197"/>
      <c r="CF28" s="197"/>
      <c r="CG28" s="197"/>
      <c r="CH28" s="197"/>
      <c r="CI28" s="197"/>
      <c r="CJ28" s="197"/>
      <c r="CK28" s="197"/>
      <c r="CL28" s="197"/>
      <c r="CM28" s="197"/>
      <c r="CN28" s="197"/>
      <c r="CO28" s="197"/>
      <c r="CP28" s="197"/>
      <c r="CQ28" s="197"/>
      <c r="CR28" s="197"/>
      <c r="CS28" s="197"/>
      <c r="CT28" s="197"/>
      <c r="CU28" s="197"/>
      <c r="CV28" s="197"/>
      <c r="CW28" s="197"/>
      <c r="CX28" s="197"/>
      <c r="CY28" s="197"/>
      <c r="CZ28" s="197"/>
      <c r="DA28" s="197"/>
      <c r="DB28" s="197"/>
      <c r="DC28" s="197"/>
      <c r="DD28" s="197"/>
      <c r="DE28" s="197"/>
      <c r="DF28" s="197"/>
      <c r="DG28" s="197"/>
      <c r="DH28" s="197"/>
      <c r="DI28" s="197"/>
      <c r="DJ28" s="243"/>
      <c r="DK28" s="243"/>
      <c r="DL28" s="197"/>
      <c r="DM28" s="197"/>
      <c r="DN28" s="197"/>
      <c r="DO28" s="197"/>
      <c r="DP28" s="197"/>
      <c r="DQ28" s="197"/>
      <c r="DR28" s="197"/>
      <c r="DS28" s="197"/>
      <c r="DT28" s="197"/>
      <c r="DU28" s="197"/>
      <c r="DV28" s="197"/>
      <c r="DW28" s="197"/>
      <c r="DX28" s="197"/>
      <c r="DY28" s="197"/>
      <c r="DZ28" s="197"/>
      <c r="EA28" s="197"/>
      <c r="EB28" s="197"/>
      <c r="EC28" s="197"/>
      <c r="ED28" s="197"/>
      <c r="EE28" s="197"/>
      <c r="EF28" s="197"/>
      <c r="EG28" s="197"/>
      <c r="EH28" s="197"/>
      <c r="EI28" s="197"/>
      <c r="EJ28" s="197"/>
      <c r="EK28" s="197"/>
      <c r="EL28" s="197"/>
      <c r="EM28" s="197"/>
      <c r="EN28" s="197"/>
      <c r="EO28" s="197"/>
      <c r="EP28" s="197"/>
      <c r="EQ28" s="197"/>
      <c r="ER28" s="197"/>
      <c r="ES28" s="197"/>
      <c r="ET28" s="197"/>
      <c r="EU28" s="197"/>
      <c r="EV28" s="197"/>
      <c r="EW28" s="197"/>
      <c r="EX28" s="197"/>
      <c r="EY28" s="197"/>
      <c r="EZ28" s="197"/>
      <c r="FA28" s="197"/>
      <c r="FB28" s="197"/>
      <c r="FC28" s="197"/>
      <c r="FD28" s="197"/>
      <c r="FE28" s="197"/>
      <c r="FF28" s="197"/>
      <c r="FG28" s="197"/>
      <c r="FH28" s="197"/>
      <c r="FI28" s="197"/>
      <c r="FJ28" s="197"/>
      <c r="FK28" s="197"/>
      <c r="FL28" s="197"/>
      <c r="FM28" s="197"/>
      <c r="FN28" s="277"/>
      <c r="FO28" s="197"/>
      <c r="FP28" s="197"/>
      <c r="FQ28" s="197"/>
      <c r="FR28" s="197"/>
      <c r="FS28" s="197"/>
      <c r="FT28" s="197"/>
      <c r="FU28" s="197"/>
      <c r="FV28" s="197"/>
      <c r="FW28" s="197"/>
      <c r="FX28" s="197"/>
      <c r="FY28" s="197"/>
      <c r="FZ28" s="197"/>
      <c r="GA28" s="197"/>
      <c r="GB28" s="197"/>
      <c r="GC28" s="197"/>
      <c r="GD28" s="197"/>
      <c r="GE28" s="197"/>
      <c r="GF28" s="197"/>
      <c r="GG28" s="197"/>
      <c r="GH28" s="197"/>
      <c r="GI28" s="197"/>
      <c r="GJ28" s="197"/>
      <c r="GK28" s="197"/>
      <c r="GL28" s="197"/>
      <c r="GM28" s="197"/>
      <c r="GN28" s="197"/>
      <c r="GO28" s="197"/>
      <c r="GP28" s="197"/>
      <c r="GQ28" s="197"/>
      <c r="GR28" s="197"/>
      <c r="GS28" s="197"/>
      <c r="GT28" s="197"/>
      <c r="GU28" s="197"/>
      <c r="GV28" s="197"/>
      <c r="GW28" s="197"/>
      <c r="GX28" s="197"/>
      <c r="GY28" s="197"/>
      <c r="GZ28" s="197"/>
      <c r="HA28" s="197"/>
      <c r="HB28" s="197"/>
      <c r="HC28" s="197"/>
      <c r="HD28" s="197"/>
      <c r="HE28" s="197"/>
      <c r="HF28" s="197"/>
      <c r="HG28" s="197"/>
      <c r="HH28" s="197"/>
      <c r="HI28" s="197"/>
      <c r="HJ28" s="197"/>
      <c r="HK28" s="197"/>
      <c r="HL28" s="197"/>
      <c r="HM28" s="197"/>
      <c r="HN28" s="197"/>
      <c r="HO28" s="197"/>
      <c r="HP28" s="197"/>
      <c r="HQ28" s="197"/>
      <c r="HR28" s="197"/>
    </row>
    <row r="29" spans="1:226" ht="15" customHeight="1">
      <c r="A29" s="160"/>
      <c r="B29" s="160"/>
      <c r="C29" s="307" t="str">
        <f>IF(MasterSheet!$A$1=1,MasterSheet!C275,MasterSheet!B275)</f>
        <v>Naknade</v>
      </c>
      <c r="D29" s="308">
        <f>+'Cental Budget_int'!D34+'Local Government_int'!D35</f>
        <v>57987858.799999997</v>
      </c>
      <c r="E29" s="309">
        <f t="shared" si="6"/>
        <v>2.6984903345897897</v>
      </c>
      <c r="F29" s="308">
        <f>+'Cental Budget_int'!F34+'Local Government_int'!F35</f>
        <v>122742901.39999999</v>
      </c>
      <c r="G29" s="309">
        <f t="shared" si="0"/>
        <v>4.579104696884909</v>
      </c>
      <c r="H29" s="308">
        <f>+'Cental Budget_int'!H34+'Local Government_int'!H35</f>
        <v>165758732.32866684</v>
      </c>
      <c r="I29" s="309">
        <f t="shared" si="1"/>
        <v>5.3720097332339529</v>
      </c>
      <c r="J29" s="308">
        <f>+'Cental Budget_int'!J34+'Local Government_int'!J35</f>
        <v>105581036.48</v>
      </c>
      <c r="K29" s="309">
        <f t="shared" si="2"/>
        <v>3.541799278094599</v>
      </c>
      <c r="L29" s="308">
        <f>+'Cental Budget_int'!L34+'Local Government_int'!L35</f>
        <v>101998633.47</v>
      </c>
      <c r="M29" s="309">
        <f t="shared" si="3"/>
        <v>3.2860384494201034</v>
      </c>
      <c r="N29" s="308">
        <f>+'Cental Budget_int'!N34+'Local Government_int'!N35</f>
        <v>72573801.449999988</v>
      </c>
      <c r="O29" s="309">
        <f t="shared" si="4"/>
        <v>2.2440878617810758</v>
      </c>
      <c r="P29" s="308">
        <f>+'Cental Budget_int'!P34+'Local Government_int'!P35</f>
        <v>73746965.810000002</v>
      </c>
      <c r="Q29" s="309">
        <f t="shared" si="5"/>
        <v>2.3419169834868212</v>
      </c>
      <c r="R29" s="308">
        <f>+'Cental Budget_int'!R34+'Local Government_int'!R35</f>
        <v>68161460.599999994</v>
      </c>
      <c r="S29" s="309">
        <f t="shared" si="7"/>
        <v>2.0432704997152191</v>
      </c>
      <c r="T29" s="308">
        <f>+'Cental Budget_int'!T34+'Local Government_int'!T35</f>
        <v>71853732.310000002</v>
      </c>
      <c r="U29" s="309">
        <f t="shared" si="8"/>
        <v>2.0979804464363925</v>
      </c>
      <c r="V29" s="308">
        <f>+'Cental Budget_int'!V34+'Local Government_int'!V35</f>
        <v>82706150.106309012</v>
      </c>
      <c r="W29" s="309">
        <f t="shared" si="9"/>
        <v>2.2811084785368072</v>
      </c>
      <c r="X29" s="294"/>
      <c r="Y29" s="294"/>
      <c r="Z29" s="294"/>
      <c r="AA29" s="294"/>
      <c r="AB29" s="294"/>
      <c r="AC29" s="295"/>
      <c r="AD29" s="295"/>
      <c r="AE29" s="295"/>
      <c r="AF29" s="295"/>
      <c r="AG29" s="295"/>
      <c r="AH29" s="295"/>
      <c r="AI29" s="276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  <c r="BI29" s="197"/>
      <c r="BJ29" s="197"/>
      <c r="BK29" s="197"/>
      <c r="BL29" s="197"/>
      <c r="BM29" s="197"/>
      <c r="BN29" s="197"/>
      <c r="BO29" s="197"/>
      <c r="BP29" s="197"/>
      <c r="BQ29" s="197"/>
      <c r="BR29" s="197"/>
      <c r="BS29" s="197"/>
      <c r="BT29" s="197"/>
      <c r="BU29" s="197"/>
      <c r="BV29" s="197"/>
      <c r="BW29" s="197"/>
      <c r="BX29" s="197"/>
      <c r="BY29" s="197"/>
      <c r="BZ29" s="197"/>
      <c r="CA29" s="197"/>
      <c r="CB29" s="197"/>
      <c r="CC29" s="197"/>
      <c r="CD29" s="197"/>
      <c r="CE29" s="197"/>
      <c r="CF29" s="197"/>
      <c r="CG29" s="197"/>
      <c r="CH29" s="197"/>
      <c r="CI29" s="197"/>
      <c r="CJ29" s="197"/>
      <c r="CK29" s="197"/>
      <c r="CL29" s="197"/>
      <c r="CM29" s="197"/>
      <c r="CN29" s="197"/>
      <c r="CO29" s="197"/>
      <c r="CP29" s="197"/>
      <c r="CQ29" s="197"/>
      <c r="CR29" s="197"/>
      <c r="CS29" s="197"/>
      <c r="CT29" s="197"/>
      <c r="CU29" s="197"/>
      <c r="CV29" s="197"/>
      <c r="CW29" s="197"/>
      <c r="CX29" s="197"/>
      <c r="CY29" s="197"/>
      <c r="CZ29" s="197"/>
      <c r="DA29" s="197"/>
      <c r="DB29" s="197"/>
      <c r="DC29" s="197"/>
      <c r="DD29" s="197"/>
      <c r="DE29" s="197"/>
      <c r="DF29" s="197"/>
      <c r="DG29" s="197"/>
      <c r="DH29" s="197"/>
      <c r="DI29" s="197"/>
      <c r="DJ29" s="197"/>
      <c r="DK29" s="197"/>
      <c r="DL29" s="197"/>
      <c r="DM29" s="197"/>
      <c r="DN29" s="197"/>
      <c r="DO29" s="197"/>
      <c r="DP29" s="197"/>
      <c r="DQ29" s="197"/>
      <c r="DR29" s="197"/>
      <c r="DS29" s="197"/>
      <c r="DT29" s="197"/>
      <c r="DU29" s="197"/>
      <c r="DV29" s="197"/>
      <c r="DW29" s="197"/>
      <c r="DX29" s="197"/>
      <c r="DY29" s="197"/>
      <c r="DZ29" s="197"/>
      <c r="EA29" s="197"/>
      <c r="EB29" s="197"/>
      <c r="EC29" s="197"/>
      <c r="ED29" s="197"/>
      <c r="EE29" s="197"/>
      <c r="EF29" s="197"/>
      <c r="EG29" s="197"/>
      <c r="EH29" s="197"/>
      <c r="EI29" s="197"/>
      <c r="EJ29" s="197"/>
      <c r="EK29" s="197"/>
      <c r="EL29" s="197"/>
      <c r="EM29" s="197"/>
      <c r="EN29" s="197"/>
      <c r="EO29" s="197"/>
      <c r="EP29" s="197"/>
      <c r="EQ29" s="197"/>
      <c r="ER29" s="197"/>
      <c r="ES29" s="197"/>
      <c r="ET29" s="197"/>
      <c r="EU29" s="197"/>
      <c r="EV29" s="197"/>
      <c r="EW29" s="197"/>
      <c r="EX29" s="197"/>
      <c r="EY29" s="197"/>
      <c r="EZ29" s="197"/>
      <c r="FA29" s="197"/>
      <c r="FB29" s="197"/>
      <c r="FC29" s="197"/>
      <c r="FD29" s="197"/>
      <c r="FE29" s="197"/>
      <c r="FF29" s="197"/>
      <c r="FG29" s="197"/>
      <c r="FH29" s="197"/>
      <c r="FI29" s="197"/>
      <c r="FJ29" s="197"/>
      <c r="FK29" s="197"/>
      <c r="FL29" s="197"/>
      <c r="FM29" s="197"/>
      <c r="FN29" s="277"/>
      <c r="FO29" s="197"/>
      <c r="FP29" s="197"/>
      <c r="FQ29" s="197"/>
      <c r="FR29" s="197"/>
      <c r="FS29" s="197"/>
      <c r="FT29" s="197"/>
      <c r="FU29" s="197"/>
      <c r="FV29" s="197"/>
      <c r="FW29" s="197"/>
      <c r="FX29" s="197"/>
      <c r="FY29" s="197"/>
      <c r="FZ29" s="197"/>
      <c r="GA29" s="197"/>
      <c r="GB29" s="197"/>
      <c r="GC29" s="197"/>
      <c r="GD29" s="197"/>
      <c r="GE29" s="197"/>
      <c r="GF29" s="197"/>
      <c r="GG29" s="197"/>
      <c r="GH29" s="197"/>
      <c r="GI29" s="197"/>
      <c r="GJ29" s="197"/>
      <c r="GK29" s="197"/>
      <c r="GL29" s="197"/>
      <c r="GM29" s="197"/>
      <c r="GN29" s="197"/>
      <c r="GO29" s="197"/>
      <c r="GP29" s="197"/>
      <c r="GQ29" s="197"/>
      <c r="GR29" s="197"/>
      <c r="GS29" s="197"/>
      <c r="GT29" s="197"/>
      <c r="GU29" s="197"/>
      <c r="GV29" s="197"/>
      <c r="GW29" s="197"/>
      <c r="GX29" s="197"/>
      <c r="GY29" s="197"/>
      <c r="GZ29" s="197"/>
      <c r="HA29" s="197"/>
      <c r="HB29" s="197"/>
      <c r="HC29" s="197"/>
      <c r="HD29" s="197"/>
      <c r="HE29" s="197"/>
      <c r="HF29" s="197"/>
      <c r="HG29" s="197"/>
      <c r="HH29" s="197"/>
      <c r="HI29" s="197"/>
      <c r="HJ29" s="197"/>
      <c r="HK29" s="197"/>
      <c r="HL29" s="197"/>
      <c r="HM29" s="197"/>
      <c r="HN29" s="197"/>
      <c r="HO29" s="197"/>
      <c r="HP29" s="197"/>
      <c r="HQ29" s="197"/>
      <c r="HR29" s="197"/>
    </row>
    <row r="30" spans="1:226" ht="15" customHeight="1">
      <c r="A30" s="160"/>
      <c r="B30" s="160"/>
      <c r="C30" s="307" t="str">
        <f>IF(MasterSheet!$A$1=1,MasterSheet!C276,MasterSheet!B276)</f>
        <v>Ostali prihodi</v>
      </c>
      <c r="D30" s="308">
        <f>+'Cental Budget_int'!D41+'Local Government_int'!D45</f>
        <v>68172708.409999996</v>
      </c>
      <c r="E30" s="309">
        <f t="shared" si="6"/>
        <v>3.1724467592721859</v>
      </c>
      <c r="F30" s="308">
        <f>+'Cental Budget_int'!F41+'Local Government_int'!F45</f>
        <v>70976416.00999999</v>
      </c>
      <c r="G30" s="309">
        <f t="shared" si="0"/>
        <v>2.6478797243051666</v>
      </c>
      <c r="H30" s="308">
        <f>+'Cental Budget_int'!H41+'Local Government_int'!H45</f>
        <v>67281484.739999995</v>
      </c>
      <c r="I30" s="309">
        <f t="shared" si="1"/>
        <v>2.1804992461757844</v>
      </c>
      <c r="J30" s="308">
        <f>+'Cental Budget_int'!J41+'Local Government_int'!J45</f>
        <v>60342355.939999998</v>
      </c>
      <c r="K30" s="309">
        <f t="shared" si="2"/>
        <v>2.0242320006709158</v>
      </c>
      <c r="L30" s="308">
        <f>+'Cental Budget_int'!L41+'Local Government_int'!L45</f>
        <v>44088288.899999999</v>
      </c>
      <c r="M30" s="309">
        <f t="shared" si="3"/>
        <v>1.4203701320876287</v>
      </c>
      <c r="N30" s="308">
        <f>+'Cental Budget_int'!N41+'Local Government_int'!N45</f>
        <v>37411485.980000004</v>
      </c>
      <c r="O30" s="309">
        <f t="shared" si="4"/>
        <v>1.1568177482993198</v>
      </c>
      <c r="P30" s="308">
        <f>+'Cental Budget_int'!P41+'Local Government_int'!P45</f>
        <v>48924367.209999993</v>
      </c>
      <c r="Q30" s="309">
        <f t="shared" si="5"/>
        <v>1.5536477361067003</v>
      </c>
      <c r="R30" s="308">
        <f>+'Cental Budget_int'!R41+'Local Government_int'!R45</f>
        <v>49721236.090000004</v>
      </c>
      <c r="S30" s="309">
        <f t="shared" si="7"/>
        <v>1.4904894058574898</v>
      </c>
      <c r="T30" s="308">
        <f>+'Cental Budget_int'!T41+'Local Government_int'!T45</f>
        <v>44805553.850000001</v>
      </c>
      <c r="U30" s="309">
        <f t="shared" si="8"/>
        <v>1.3082295497678764</v>
      </c>
      <c r="V30" s="308">
        <f>+'Cental Budget_int'!V41+'Local Government_int'!V45</f>
        <v>44025735.621721268</v>
      </c>
      <c r="W30" s="309">
        <f t="shared" si="9"/>
        <v>1.2142685721852682</v>
      </c>
      <c r="X30" s="294"/>
      <c r="Y30" s="294"/>
      <c r="Z30" s="294"/>
      <c r="AA30" s="294"/>
      <c r="AB30" s="294"/>
      <c r="AC30" s="295"/>
      <c r="AD30" s="295"/>
      <c r="AE30" s="295"/>
      <c r="AF30" s="295"/>
      <c r="AG30" s="295"/>
      <c r="AH30" s="295"/>
      <c r="AI30" s="276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  <c r="BI30" s="197"/>
      <c r="BJ30" s="197"/>
      <c r="BK30" s="197"/>
      <c r="BL30" s="197"/>
      <c r="BM30" s="197"/>
      <c r="BN30" s="197"/>
      <c r="BO30" s="197"/>
      <c r="BP30" s="197"/>
      <c r="BQ30" s="197"/>
      <c r="BR30" s="197"/>
      <c r="BS30" s="197"/>
      <c r="BT30" s="197"/>
      <c r="BU30" s="197"/>
      <c r="BV30" s="197"/>
      <c r="BW30" s="197"/>
      <c r="BX30" s="197"/>
      <c r="BY30" s="197"/>
      <c r="BZ30" s="197"/>
      <c r="CA30" s="197"/>
      <c r="CB30" s="197"/>
      <c r="CC30" s="197"/>
      <c r="CD30" s="197"/>
      <c r="CE30" s="197"/>
      <c r="CF30" s="197"/>
      <c r="CG30" s="197"/>
      <c r="CH30" s="197"/>
      <c r="CI30" s="197"/>
      <c r="CJ30" s="197"/>
      <c r="CK30" s="197"/>
      <c r="CL30" s="197"/>
      <c r="CM30" s="197"/>
      <c r="CN30" s="197"/>
      <c r="CO30" s="197"/>
      <c r="CP30" s="197"/>
      <c r="CQ30" s="197"/>
      <c r="CR30" s="197"/>
      <c r="CS30" s="197"/>
      <c r="CT30" s="197"/>
      <c r="CU30" s="197"/>
      <c r="CV30" s="197"/>
      <c r="CW30" s="197"/>
      <c r="CX30" s="197"/>
      <c r="CY30" s="197"/>
      <c r="CZ30" s="197"/>
      <c r="DA30" s="197"/>
      <c r="DB30" s="197"/>
      <c r="DC30" s="197"/>
      <c r="DD30" s="197"/>
      <c r="DE30" s="197"/>
      <c r="DF30" s="197"/>
      <c r="DG30" s="197"/>
      <c r="DH30" s="197"/>
      <c r="DI30" s="197"/>
      <c r="DJ30" s="197"/>
      <c r="DK30" s="197"/>
      <c r="DL30" s="197"/>
      <c r="DM30" s="197"/>
      <c r="DN30" s="197"/>
      <c r="DO30" s="197"/>
      <c r="DP30" s="197"/>
      <c r="DQ30" s="197"/>
      <c r="DR30" s="197"/>
      <c r="DS30" s="197"/>
      <c r="DT30" s="197"/>
      <c r="DU30" s="197"/>
      <c r="DV30" s="197"/>
      <c r="DW30" s="197"/>
      <c r="DX30" s="197"/>
      <c r="DY30" s="197"/>
      <c r="DZ30" s="197"/>
      <c r="EA30" s="197"/>
      <c r="EB30" s="197"/>
      <c r="EC30" s="197"/>
      <c r="ED30" s="197"/>
      <c r="EE30" s="197"/>
      <c r="EF30" s="197"/>
      <c r="EG30" s="197"/>
      <c r="EH30" s="197"/>
      <c r="EI30" s="197"/>
      <c r="EJ30" s="197"/>
      <c r="EK30" s="197"/>
      <c r="EL30" s="197"/>
      <c r="EM30" s="197"/>
      <c r="EN30" s="197"/>
      <c r="EO30" s="197"/>
      <c r="EP30" s="197"/>
      <c r="EQ30" s="197"/>
      <c r="ER30" s="197"/>
      <c r="ES30" s="197"/>
      <c r="ET30" s="197"/>
      <c r="EU30" s="197"/>
      <c r="EV30" s="197"/>
      <c r="EW30" s="197"/>
      <c r="EX30" s="197"/>
      <c r="EY30" s="197"/>
      <c r="EZ30" s="197"/>
      <c r="FA30" s="197"/>
      <c r="FB30" s="197"/>
      <c r="FC30" s="197"/>
      <c r="FD30" s="197"/>
      <c r="FE30" s="197"/>
      <c r="FF30" s="197"/>
      <c r="FG30" s="197"/>
      <c r="FH30" s="197"/>
      <c r="FI30" s="197"/>
      <c r="FJ30" s="197"/>
      <c r="FK30" s="197"/>
      <c r="FL30" s="197"/>
      <c r="FM30" s="197"/>
      <c r="FN30" s="277"/>
      <c r="FO30" s="197"/>
      <c r="FP30" s="197"/>
      <c r="FQ30" s="197"/>
      <c r="FR30" s="197"/>
      <c r="FS30" s="197"/>
      <c r="FT30" s="197"/>
      <c r="FU30" s="197"/>
      <c r="FV30" s="197"/>
      <c r="FW30" s="197"/>
      <c r="FX30" s="197"/>
      <c r="FY30" s="197"/>
      <c r="FZ30" s="197"/>
      <c r="GA30" s="197"/>
      <c r="GB30" s="197"/>
      <c r="GC30" s="197"/>
      <c r="GD30" s="197"/>
      <c r="GE30" s="197"/>
      <c r="GF30" s="197"/>
      <c r="GG30" s="197"/>
      <c r="GH30" s="197"/>
      <c r="GI30" s="197"/>
      <c r="GJ30" s="197"/>
      <c r="GK30" s="197"/>
      <c r="GL30" s="197"/>
      <c r="GM30" s="197"/>
      <c r="GN30" s="197"/>
      <c r="GO30" s="197"/>
      <c r="GP30" s="197"/>
      <c r="GQ30" s="197"/>
      <c r="GR30" s="197"/>
      <c r="GS30" s="197"/>
      <c r="GT30" s="197"/>
      <c r="GU30" s="197"/>
      <c r="GV30" s="197"/>
      <c r="GW30" s="197"/>
      <c r="GX30" s="197"/>
      <c r="GY30" s="197"/>
      <c r="GZ30" s="197"/>
      <c r="HA30" s="197"/>
      <c r="HB30" s="197"/>
      <c r="HC30" s="197"/>
      <c r="HD30" s="197"/>
      <c r="HE30" s="197"/>
      <c r="HF30" s="197"/>
      <c r="HG30" s="197"/>
      <c r="HH30" s="197"/>
      <c r="HI30" s="197"/>
      <c r="HJ30" s="197"/>
      <c r="HK30" s="197"/>
      <c r="HL30" s="197"/>
      <c r="HM30" s="197"/>
      <c r="HN30" s="197"/>
      <c r="HO30" s="197"/>
      <c r="HP30" s="197"/>
      <c r="HQ30" s="197"/>
      <c r="HR30" s="197"/>
    </row>
    <row r="31" spans="1:226" ht="15" customHeight="1">
      <c r="A31" s="160"/>
      <c r="B31" s="160"/>
      <c r="C31" s="307" t="str">
        <f>IF(MasterSheet!$A$1=1,MasterSheet!C277,MasterSheet!B277)</f>
        <v>Primici od otplate kredita i sredstva prenijeta iz prethodne godine</v>
      </c>
      <c r="D31" s="308">
        <f>+'Cental Budget_int'!D46</f>
        <v>12337841.16</v>
      </c>
      <c r="E31" s="309">
        <f t="shared" si="6"/>
        <v>0.57414682674856898</v>
      </c>
      <c r="F31" s="308">
        <f>+'Cental Budget_int'!F46</f>
        <v>10241165.600000001</v>
      </c>
      <c r="G31" s="309">
        <f t="shared" si="0"/>
        <v>0.38206176459615748</v>
      </c>
      <c r="H31" s="308">
        <f>+'Cental Budget_int'!H46</f>
        <v>8998827.7799999993</v>
      </c>
      <c r="I31" s="309">
        <f t="shared" si="1"/>
        <v>0.29163947951775987</v>
      </c>
      <c r="J31" s="308">
        <f>+'Cental Budget_int'!J46</f>
        <v>54812548.920000002</v>
      </c>
      <c r="K31" s="309">
        <f t="shared" si="2"/>
        <v>1.83873025561892</v>
      </c>
      <c r="L31" s="308">
        <f>+'Cental Budget_int'!L46</f>
        <v>4969313.91</v>
      </c>
      <c r="M31" s="309">
        <f t="shared" si="3"/>
        <v>0.16009387596649485</v>
      </c>
      <c r="N31" s="308">
        <f>+'Cental Budget_int'!N46</f>
        <v>5006443.9800000004</v>
      </c>
      <c r="O31" s="309">
        <f t="shared" si="4"/>
        <v>0.15480655473098331</v>
      </c>
      <c r="P31" s="308">
        <f>+'Cental Budget_int'!P46</f>
        <v>5498802.5</v>
      </c>
      <c r="Q31" s="309">
        <f t="shared" si="5"/>
        <v>0.17462059383931408</v>
      </c>
      <c r="R31" s="308">
        <f>+'Cental Budget_int'!R46</f>
        <v>7564493.0600000005</v>
      </c>
      <c r="S31" s="309">
        <f t="shared" si="7"/>
        <v>0.22676018645642859</v>
      </c>
      <c r="T31" s="308">
        <f>+'Cental Budget_int'!T46</f>
        <v>8522051.1899999995</v>
      </c>
      <c r="U31" s="309">
        <f t="shared" si="8"/>
        <v>0.24882627784752839</v>
      </c>
      <c r="V31" s="308">
        <f>+'Cental Budget_int'!V46</f>
        <v>7442871.1012074053</v>
      </c>
      <c r="W31" s="309">
        <f t="shared" si="9"/>
        <v>0.20528094164457639</v>
      </c>
      <c r="X31" s="294"/>
      <c r="Y31" s="294"/>
      <c r="Z31" s="294"/>
      <c r="AA31" s="294"/>
      <c r="AB31" s="294"/>
      <c r="AC31" s="295"/>
      <c r="AD31" s="295"/>
      <c r="AE31" s="295"/>
      <c r="AF31" s="295"/>
      <c r="AG31" s="295"/>
      <c r="AH31" s="295"/>
      <c r="AI31" s="276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197"/>
      <c r="BN31" s="197"/>
      <c r="BO31" s="197"/>
      <c r="BP31" s="197"/>
      <c r="BQ31" s="197"/>
      <c r="BR31" s="197"/>
      <c r="BS31" s="197"/>
      <c r="BT31" s="197"/>
      <c r="BU31" s="197"/>
      <c r="BV31" s="197"/>
      <c r="BW31" s="197"/>
      <c r="BX31" s="197"/>
      <c r="BY31" s="197"/>
      <c r="BZ31" s="197"/>
      <c r="CA31" s="197"/>
      <c r="CB31" s="197"/>
      <c r="CC31" s="197"/>
      <c r="CD31" s="197"/>
      <c r="CE31" s="197"/>
      <c r="CF31" s="197"/>
      <c r="CG31" s="197"/>
      <c r="CH31" s="197"/>
      <c r="CI31" s="197"/>
      <c r="CJ31" s="197"/>
      <c r="CK31" s="197"/>
      <c r="CL31" s="197"/>
      <c r="CM31" s="197"/>
      <c r="CN31" s="197"/>
      <c r="CO31" s="197"/>
      <c r="CP31" s="197"/>
      <c r="CQ31" s="197"/>
      <c r="CR31" s="197"/>
      <c r="CS31" s="197"/>
      <c r="CT31" s="197"/>
      <c r="CU31" s="197"/>
      <c r="CV31" s="197"/>
      <c r="CW31" s="197"/>
      <c r="CX31" s="197"/>
      <c r="CY31" s="197"/>
      <c r="CZ31" s="197"/>
      <c r="DA31" s="197"/>
      <c r="DB31" s="197"/>
      <c r="DC31" s="197"/>
      <c r="DD31" s="197"/>
      <c r="DE31" s="197"/>
      <c r="DF31" s="197"/>
      <c r="DG31" s="197"/>
      <c r="DH31" s="197"/>
      <c r="DI31" s="197"/>
      <c r="DJ31" s="197"/>
      <c r="DK31" s="197"/>
      <c r="DL31" s="197"/>
      <c r="DM31" s="197"/>
      <c r="DN31" s="197"/>
      <c r="DO31" s="197"/>
      <c r="DP31" s="197"/>
      <c r="DQ31" s="197"/>
      <c r="DR31" s="197"/>
      <c r="DS31" s="197"/>
      <c r="DT31" s="197"/>
      <c r="DU31" s="197"/>
      <c r="DV31" s="197"/>
      <c r="DW31" s="197"/>
      <c r="DX31" s="197"/>
      <c r="DY31" s="197"/>
      <c r="DZ31" s="197"/>
      <c r="EA31" s="197"/>
      <c r="EB31" s="197"/>
      <c r="EC31" s="197"/>
      <c r="ED31" s="197"/>
      <c r="EE31" s="197"/>
      <c r="EF31" s="197"/>
      <c r="EG31" s="197"/>
      <c r="EH31" s="197"/>
      <c r="EI31" s="197"/>
      <c r="EJ31" s="197"/>
      <c r="EK31" s="197"/>
      <c r="EL31" s="197"/>
      <c r="EM31" s="197"/>
      <c r="EN31" s="197"/>
      <c r="EO31" s="197"/>
      <c r="EP31" s="197"/>
      <c r="EQ31" s="197"/>
      <c r="ER31" s="197"/>
      <c r="ES31" s="197"/>
      <c r="ET31" s="197"/>
      <c r="EU31" s="197"/>
      <c r="EV31" s="197"/>
      <c r="EW31" s="197"/>
      <c r="EX31" s="197"/>
      <c r="EY31" s="197"/>
      <c r="EZ31" s="197"/>
      <c r="FA31" s="197"/>
      <c r="FB31" s="197"/>
      <c r="FC31" s="197"/>
      <c r="FD31" s="197"/>
      <c r="FE31" s="197"/>
      <c r="FF31" s="197"/>
      <c r="FG31" s="197"/>
      <c r="FH31" s="197"/>
      <c r="FI31" s="197"/>
      <c r="FJ31" s="197"/>
      <c r="FK31" s="197"/>
      <c r="FL31" s="197"/>
      <c r="FM31" s="197"/>
      <c r="FN31" s="277"/>
      <c r="FO31" s="197"/>
      <c r="FP31" s="197"/>
      <c r="FQ31" s="197"/>
      <c r="FR31" s="197"/>
      <c r="FS31" s="197"/>
      <c r="FT31" s="197"/>
      <c r="FU31" s="197"/>
      <c r="FV31" s="197"/>
      <c r="FW31" s="197"/>
      <c r="FX31" s="197"/>
      <c r="FY31" s="197"/>
      <c r="FZ31" s="197"/>
      <c r="GA31" s="197"/>
      <c r="GB31" s="197"/>
      <c r="GC31" s="197"/>
      <c r="GD31" s="197"/>
      <c r="GE31" s="197"/>
      <c r="GF31" s="197"/>
      <c r="GG31" s="197"/>
      <c r="GH31" s="197"/>
      <c r="GI31" s="197"/>
      <c r="GJ31" s="197"/>
      <c r="GK31" s="197"/>
      <c r="GL31" s="197"/>
      <c r="GM31" s="197"/>
      <c r="GN31" s="197"/>
      <c r="GO31" s="197"/>
      <c r="GP31" s="197"/>
      <c r="GQ31" s="197"/>
      <c r="GR31" s="197"/>
      <c r="GS31" s="197"/>
      <c r="GT31" s="197"/>
      <c r="GU31" s="197"/>
      <c r="GV31" s="197"/>
      <c r="GW31" s="197"/>
      <c r="GX31" s="197"/>
      <c r="GY31" s="197"/>
      <c r="GZ31" s="197"/>
      <c r="HA31" s="197"/>
      <c r="HB31" s="197"/>
      <c r="HC31" s="197"/>
      <c r="HD31" s="197"/>
      <c r="HE31" s="197"/>
      <c r="HF31" s="197"/>
      <c r="HG31" s="197"/>
      <c r="HH31" s="197"/>
      <c r="HI31" s="197"/>
      <c r="HJ31" s="197"/>
      <c r="HK31" s="197"/>
      <c r="HL31" s="197"/>
      <c r="HM31" s="197"/>
      <c r="HN31" s="197"/>
      <c r="HO31" s="197"/>
      <c r="HP31" s="197"/>
      <c r="HQ31" s="197"/>
      <c r="HR31" s="197"/>
    </row>
    <row r="32" spans="1:226" ht="15" customHeight="1" thickBot="1">
      <c r="A32" s="160"/>
      <c r="B32" s="160"/>
      <c r="C32" s="194" t="str">
        <f>IF(MasterSheet!$A$1=1,MasterSheet!C325,MasterSheet!B325)</f>
        <v>Donacije</v>
      </c>
      <c r="D32" s="372">
        <f>+'Cental Budget_int'!D47+'Local Government_int'!D52</f>
        <v>1243648.3900000001</v>
      </c>
      <c r="E32" s="373">
        <f>+D32/$D$9*100</f>
        <v>5.7873720973521343E-2</v>
      </c>
      <c r="F32" s="372">
        <f>+'Cental Budget_int'!F47+'Local Government_int'!F52</f>
        <v>1646678.7000000002</v>
      </c>
      <c r="G32" s="373">
        <f>+F32/$F$9*100</f>
        <v>6.1431773922775615E-2</v>
      </c>
      <c r="H32" s="372">
        <f>+'Cental Budget_int'!H47+'Local Government_int'!H52</f>
        <v>4216176.0600000005</v>
      </c>
      <c r="I32" s="373">
        <f>+H32/$H$9*100</f>
        <v>0.13664039603318642</v>
      </c>
      <c r="J32" s="372">
        <f>+'Cental Budget_int'!J47+'Local Government_int'!J52</f>
        <v>11561690.300000001</v>
      </c>
      <c r="K32" s="373">
        <f>+J32/$J$9*100</f>
        <v>0.38784603488762165</v>
      </c>
      <c r="L32" s="372">
        <f>+'Cental Budget_int'!L47+'Local Government_int'!L52</f>
        <v>8208633.7999999998</v>
      </c>
      <c r="M32" s="373">
        <f>+L32/$L$9*100</f>
        <v>0.26445340850515464</v>
      </c>
      <c r="N32" s="372">
        <f>+'Cental Budget_int'!N47+'Local Government_int'!N52</f>
        <v>8258541.5299999993</v>
      </c>
      <c r="O32" s="373">
        <f>+N32/$N$9*100</f>
        <v>0.25536615739022883</v>
      </c>
      <c r="P32" s="374">
        <f>+'Cental Budget_int'!P47+'Local Government_int'!P52</f>
        <v>7918651.3200000003</v>
      </c>
      <c r="Q32" s="375">
        <f>+P32/P$9*100</f>
        <v>0.25146558653540807</v>
      </c>
      <c r="R32" s="374">
        <f>+'Cental Budget_int'!R47+'Local Government_int'!R52</f>
        <v>9717820.5999999996</v>
      </c>
      <c r="S32" s="375">
        <f>+R32/R$9*100</f>
        <v>0.29131030906202227</v>
      </c>
      <c r="T32" s="372">
        <f>+'Cental Budget_int'!T47+'Local Government_int'!T52</f>
        <v>9305286.2699999996</v>
      </c>
      <c r="U32" s="373">
        <f>+T32/T$9*100</f>
        <v>0.27169512306928667</v>
      </c>
      <c r="V32" s="372">
        <f>+'Cental Budget_int'!V47+'Local Government_int'!V52</f>
        <v>9362897.96242401</v>
      </c>
      <c r="W32" s="373">
        <f>+V32/V$9*100</f>
        <v>0.25823697389260036</v>
      </c>
      <c r="X32" s="261"/>
      <c r="Y32" s="261"/>
      <c r="Z32" s="261"/>
      <c r="AA32" s="261"/>
      <c r="AB32" s="261"/>
      <c r="AC32" s="238"/>
      <c r="AD32" s="238"/>
      <c r="AE32" s="238"/>
      <c r="AF32" s="238"/>
      <c r="AG32" s="238"/>
      <c r="AH32" s="238"/>
      <c r="AI32" s="276"/>
      <c r="AJ32" s="332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7"/>
      <c r="BL32" s="197"/>
      <c r="BM32" s="197"/>
      <c r="BN32" s="197"/>
      <c r="BO32" s="197"/>
      <c r="BP32" s="197"/>
      <c r="BQ32" s="197"/>
      <c r="BR32" s="197"/>
      <c r="BS32" s="197"/>
      <c r="BT32" s="197"/>
      <c r="BU32" s="197"/>
      <c r="BV32" s="197"/>
      <c r="BW32" s="197"/>
      <c r="BX32" s="197"/>
      <c r="BY32" s="197"/>
      <c r="BZ32" s="197"/>
      <c r="CA32" s="197"/>
      <c r="CB32" s="197"/>
      <c r="CC32" s="197"/>
      <c r="CD32" s="197"/>
      <c r="CE32" s="197"/>
      <c r="CF32" s="197"/>
      <c r="CG32" s="197"/>
      <c r="CH32" s="197"/>
      <c r="CI32" s="197"/>
      <c r="CJ32" s="197"/>
      <c r="CK32" s="197"/>
      <c r="CL32" s="197"/>
      <c r="CM32" s="197"/>
      <c r="CN32" s="197"/>
      <c r="CO32" s="197"/>
      <c r="CP32" s="197"/>
      <c r="CQ32" s="197"/>
      <c r="CR32" s="197"/>
      <c r="CS32" s="197"/>
      <c r="CT32" s="197"/>
      <c r="CU32" s="197"/>
      <c r="CV32" s="197"/>
      <c r="CW32" s="197"/>
      <c r="CX32" s="197"/>
      <c r="CY32" s="197"/>
      <c r="CZ32" s="197"/>
      <c r="DA32" s="197"/>
      <c r="DB32" s="197"/>
      <c r="DC32" s="197"/>
      <c r="DD32" s="197"/>
      <c r="DE32" s="197"/>
      <c r="DF32" s="197"/>
      <c r="DG32" s="197"/>
      <c r="DH32" s="197"/>
      <c r="DI32" s="197"/>
      <c r="DJ32" s="197"/>
      <c r="DK32" s="197"/>
      <c r="DL32" s="197"/>
      <c r="DM32" s="197"/>
      <c r="DN32" s="197"/>
      <c r="DO32" s="197"/>
      <c r="DP32" s="197"/>
      <c r="DQ32" s="197"/>
      <c r="DR32" s="197"/>
      <c r="DS32" s="197"/>
      <c r="DT32" s="197"/>
      <c r="DU32" s="197"/>
      <c r="DV32" s="197"/>
      <c r="DW32" s="197"/>
      <c r="DX32" s="197"/>
      <c r="DY32" s="197"/>
      <c r="DZ32" s="197"/>
      <c r="EA32" s="197"/>
      <c r="EB32" s="197"/>
      <c r="EC32" s="197"/>
      <c r="ED32" s="197"/>
      <c r="EE32" s="197"/>
      <c r="EF32" s="197"/>
      <c r="EG32" s="197"/>
      <c r="EH32" s="197"/>
      <c r="EI32" s="197"/>
      <c r="EJ32" s="197"/>
      <c r="EK32" s="197"/>
      <c r="EL32" s="197"/>
      <c r="EM32" s="197"/>
      <c r="EN32" s="197"/>
      <c r="EO32" s="197"/>
      <c r="EP32" s="197"/>
      <c r="EQ32" s="197"/>
      <c r="ER32" s="197"/>
      <c r="ES32" s="197"/>
      <c r="ET32" s="197"/>
      <c r="EU32" s="197"/>
      <c r="EV32" s="197"/>
      <c r="EW32" s="197"/>
      <c r="EX32" s="197"/>
      <c r="EY32" s="197"/>
      <c r="EZ32" s="197"/>
      <c r="FA32" s="197"/>
      <c r="FB32" s="197"/>
      <c r="FC32" s="197"/>
      <c r="FD32" s="197"/>
      <c r="FE32" s="197"/>
      <c r="FF32" s="197"/>
      <c r="FG32" s="197"/>
      <c r="FH32" s="197"/>
      <c r="FI32" s="197"/>
      <c r="FJ32" s="197"/>
      <c r="FK32" s="197"/>
      <c r="FL32" s="197"/>
      <c r="FM32" s="197"/>
      <c r="FN32" s="277"/>
      <c r="FO32" s="197"/>
      <c r="FP32" s="197"/>
      <c r="FQ32" s="197"/>
      <c r="FR32" s="197"/>
      <c r="FS32" s="197"/>
      <c r="FT32" s="197"/>
      <c r="FU32" s="197"/>
      <c r="FV32" s="197"/>
      <c r="FW32" s="197"/>
      <c r="FX32" s="197"/>
      <c r="FY32" s="197"/>
      <c r="FZ32" s="197"/>
      <c r="GA32" s="197"/>
      <c r="GB32" s="197"/>
      <c r="GC32" s="197"/>
      <c r="GD32" s="197"/>
      <c r="GE32" s="197"/>
      <c r="GF32" s="197"/>
      <c r="GG32" s="197"/>
      <c r="GH32" s="197"/>
      <c r="GI32" s="197"/>
      <c r="GJ32" s="197"/>
      <c r="GK32" s="197"/>
      <c r="GL32" s="197"/>
      <c r="GM32" s="197"/>
      <c r="GN32" s="197"/>
      <c r="GO32" s="197"/>
      <c r="GP32" s="197"/>
      <c r="GQ32" s="197"/>
      <c r="GR32" s="197"/>
      <c r="GS32" s="197"/>
      <c r="GT32" s="197"/>
      <c r="GU32" s="197"/>
      <c r="GV32" s="197"/>
      <c r="GW32" s="197"/>
      <c r="GX32" s="197"/>
      <c r="GY32" s="197"/>
      <c r="GZ32" s="197"/>
      <c r="HA32" s="197"/>
      <c r="HB32" s="197"/>
      <c r="HC32" s="197"/>
      <c r="HD32" s="197"/>
      <c r="HE32" s="197"/>
      <c r="HF32" s="197"/>
      <c r="HG32" s="197"/>
      <c r="HH32" s="197"/>
      <c r="HI32" s="197"/>
      <c r="HJ32" s="197"/>
      <c r="HK32" s="197"/>
      <c r="HL32" s="197"/>
      <c r="HM32" s="197"/>
      <c r="HN32" s="197"/>
      <c r="HO32" s="197"/>
      <c r="HP32" s="197"/>
      <c r="HQ32" s="197"/>
      <c r="HR32" s="197"/>
    </row>
    <row r="33" spans="1:226" ht="15" customHeight="1" thickTop="1" thickBot="1">
      <c r="A33" s="160"/>
      <c r="B33" s="160"/>
      <c r="C33" s="310" t="str">
        <f>IF(MasterSheet!$A$1=1,MasterSheet!C278,MasterSheet!B278)</f>
        <v>Javna potrošnja</v>
      </c>
      <c r="D33" s="292">
        <f>+D35+D50+D56+D62+D65+D67+D69+D68</f>
        <v>910212188.03980005</v>
      </c>
      <c r="E33" s="293">
        <f>+D33/$D$9*100</f>
        <v>42.35712169201917</v>
      </c>
      <c r="F33" s="292">
        <f>+F35+F50+F56+F62+F65+F67+F69+F68</f>
        <v>1159264720.2100003</v>
      </c>
      <c r="G33" s="293">
        <f t="shared" si="0"/>
        <v>43.248077605297532</v>
      </c>
      <c r="H33" s="292">
        <f>+H35+H50+H56+H62+H65+H67+H69+H68</f>
        <v>1556503812.6515002</v>
      </c>
      <c r="I33" s="293">
        <f t="shared" si="1"/>
        <v>50.444121488575973</v>
      </c>
      <c r="J33" s="292">
        <f>+J35+J50+J56+J62+J65+J67+J69+J68</f>
        <v>1524040454.7744999</v>
      </c>
      <c r="K33" s="293">
        <f t="shared" si="2"/>
        <v>51.125141052482384</v>
      </c>
      <c r="L33" s="292">
        <f>+L35+L50+L56+L62+L65+L67+L69+L68</f>
        <v>1465411017.2600002</v>
      </c>
      <c r="M33" s="293">
        <f t="shared" si="3"/>
        <v>47.210406483891759</v>
      </c>
      <c r="N33" s="311">
        <f>+N35+N50+N56+N62+N65+N67+N69+N68</f>
        <v>1461252402.3000002</v>
      </c>
      <c r="O33" s="293">
        <f t="shared" si="4"/>
        <v>45.184056966604828</v>
      </c>
      <c r="P33" s="311">
        <f>+P35+P50+P56+P62+P65+P67+P69+P68</f>
        <v>1493340101.0200002</v>
      </c>
      <c r="Q33" s="293">
        <f t="shared" si="5"/>
        <v>47.422677072721505</v>
      </c>
      <c r="R33" s="311">
        <f>+R35+R50+R56+R62+R65+R67+R69+R68</f>
        <v>1508468470.8429177</v>
      </c>
      <c r="S33" s="293">
        <f t="shared" si="7"/>
        <v>45.219235314095677</v>
      </c>
      <c r="T33" s="311">
        <f>+T35+T50+T56+T62+T65+T67+T69+T68</f>
        <v>1543107560.2360795</v>
      </c>
      <c r="U33" s="293">
        <f t="shared" si="8"/>
        <v>45.055550825895047</v>
      </c>
      <c r="V33" s="311">
        <f>+V35+V50+V56+V62+V65+V67+V69+V68</f>
        <v>1669725576.5561564</v>
      </c>
      <c r="W33" s="293">
        <f t="shared" si="9"/>
        <v>46.052502318342839</v>
      </c>
      <c r="X33" s="294"/>
      <c r="Y33" s="294"/>
      <c r="Z33" s="294"/>
      <c r="AA33" s="294"/>
      <c r="AB33" s="294"/>
      <c r="AC33" s="295"/>
      <c r="AD33" s="295"/>
      <c r="AE33" s="295"/>
      <c r="AF33" s="295"/>
      <c r="AG33" s="295"/>
      <c r="AH33" s="295"/>
      <c r="AI33" s="276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  <c r="BI33" s="197"/>
      <c r="BJ33" s="197"/>
      <c r="BK33" s="197"/>
      <c r="BL33" s="197"/>
      <c r="BM33" s="197"/>
      <c r="BN33" s="197"/>
      <c r="BO33" s="197"/>
      <c r="BP33" s="197"/>
      <c r="BQ33" s="197"/>
      <c r="BR33" s="197"/>
      <c r="BS33" s="197"/>
      <c r="BT33" s="197"/>
      <c r="BU33" s="197"/>
      <c r="BV33" s="197"/>
      <c r="BW33" s="197"/>
      <c r="BX33" s="197"/>
      <c r="BY33" s="197"/>
      <c r="BZ33" s="197"/>
      <c r="CA33" s="197"/>
      <c r="CB33" s="197"/>
      <c r="CC33" s="197"/>
      <c r="CD33" s="197"/>
      <c r="CE33" s="197"/>
      <c r="CF33" s="197"/>
      <c r="CG33" s="197"/>
      <c r="CH33" s="197"/>
      <c r="CI33" s="197"/>
      <c r="CJ33" s="197"/>
      <c r="CK33" s="197"/>
      <c r="CL33" s="197"/>
      <c r="CM33" s="197"/>
      <c r="CN33" s="197"/>
      <c r="CO33" s="197"/>
      <c r="CP33" s="197"/>
      <c r="CQ33" s="197"/>
      <c r="CR33" s="197"/>
      <c r="CS33" s="197"/>
      <c r="CT33" s="197"/>
      <c r="CU33" s="197"/>
      <c r="CV33" s="197"/>
      <c r="CW33" s="197"/>
      <c r="CX33" s="197"/>
      <c r="CY33" s="197"/>
      <c r="CZ33" s="197"/>
      <c r="DA33" s="197"/>
      <c r="DB33" s="197"/>
      <c r="DC33" s="197"/>
      <c r="DD33" s="197"/>
      <c r="DE33" s="197"/>
      <c r="DF33" s="197"/>
      <c r="DG33" s="197"/>
      <c r="DH33" s="197"/>
      <c r="DI33" s="197"/>
      <c r="DJ33" s="197"/>
      <c r="DK33" s="197"/>
      <c r="DL33" s="197"/>
      <c r="DM33" s="197"/>
      <c r="DN33" s="197"/>
      <c r="DO33" s="197"/>
      <c r="DP33" s="197"/>
      <c r="DQ33" s="197"/>
      <c r="DR33" s="197"/>
      <c r="DS33" s="197"/>
      <c r="DT33" s="197"/>
      <c r="DU33" s="197"/>
      <c r="DV33" s="197"/>
      <c r="DW33" s="197"/>
      <c r="DX33" s="197"/>
      <c r="DY33" s="197"/>
      <c r="DZ33" s="197"/>
      <c r="EA33" s="197"/>
      <c r="EB33" s="197"/>
      <c r="EC33" s="197"/>
      <c r="ED33" s="197"/>
      <c r="EE33" s="197"/>
      <c r="EF33" s="197"/>
      <c r="EG33" s="197"/>
      <c r="EH33" s="197"/>
      <c r="EI33" s="197"/>
      <c r="EJ33" s="197"/>
      <c r="EK33" s="197"/>
      <c r="EL33" s="197"/>
      <c r="EM33" s="197"/>
      <c r="EN33" s="197"/>
      <c r="EO33" s="197"/>
      <c r="EP33" s="197"/>
      <c r="EQ33" s="197"/>
      <c r="ER33" s="197"/>
      <c r="ES33" s="197"/>
      <c r="ET33" s="197"/>
      <c r="EU33" s="197"/>
      <c r="EV33" s="197"/>
      <c r="EW33" s="197"/>
      <c r="EX33" s="197"/>
      <c r="EY33" s="197"/>
      <c r="EZ33" s="197"/>
      <c r="FA33" s="197"/>
      <c r="FB33" s="197"/>
      <c r="FC33" s="197"/>
      <c r="FD33" s="197"/>
      <c r="FE33" s="197"/>
      <c r="FF33" s="197"/>
      <c r="FG33" s="197"/>
      <c r="FH33" s="197"/>
      <c r="FI33" s="197"/>
      <c r="FJ33" s="197"/>
      <c r="FK33" s="197"/>
      <c r="FL33" s="197"/>
      <c r="FM33" s="197"/>
      <c r="FN33" s="277"/>
      <c r="FO33" s="197"/>
      <c r="FP33" s="197"/>
      <c r="FQ33" s="197"/>
      <c r="FR33" s="197"/>
      <c r="FS33" s="197"/>
      <c r="FT33" s="197"/>
      <c r="FU33" s="197"/>
      <c r="FV33" s="197"/>
      <c r="FW33" s="197"/>
      <c r="FX33" s="197"/>
      <c r="FY33" s="197"/>
      <c r="FZ33" s="197"/>
      <c r="GA33" s="197"/>
      <c r="GB33" s="197"/>
      <c r="GC33" s="197"/>
      <c r="GD33" s="197"/>
      <c r="GE33" s="197"/>
      <c r="GF33" s="197"/>
      <c r="GG33" s="197"/>
      <c r="GH33" s="197"/>
      <c r="GI33" s="197"/>
      <c r="GJ33" s="197"/>
      <c r="GK33" s="197"/>
      <c r="GL33" s="197"/>
      <c r="GM33" s="197"/>
      <c r="GN33" s="197"/>
      <c r="GO33" s="197"/>
      <c r="GP33" s="197"/>
      <c r="GQ33" s="197"/>
      <c r="GR33" s="197"/>
      <c r="GS33" s="197"/>
      <c r="GT33" s="197"/>
      <c r="GU33" s="197"/>
      <c r="GV33" s="197"/>
      <c r="GW33" s="197"/>
      <c r="GX33" s="197"/>
      <c r="GY33" s="197"/>
      <c r="GZ33" s="197"/>
      <c r="HA33" s="197"/>
      <c r="HB33" s="197"/>
      <c r="HC33" s="197"/>
      <c r="HD33" s="197"/>
      <c r="HE33" s="197"/>
      <c r="HF33" s="197"/>
      <c r="HG33" s="197"/>
      <c r="HH33" s="197"/>
      <c r="HI33" s="197"/>
      <c r="HJ33" s="197"/>
      <c r="HK33" s="197"/>
      <c r="HL33" s="197"/>
      <c r="HM33" s="197"/>
      <c r="HN33" s="197"/>
      <c r="HO33" s="197"/>
      <c r="HP33" s="197"/>
      <c r="HQ33" s="197"/>
      <c r="HR33" s="197"/>
    </row>
    <row r="34" spans="1:226" ht="15" customHeight="1" thickTop="1" thickBot="1">
      <c r="A34" s="160"/>
      <c r="B34" s="160"/>
      <c r="C34" s="310" t="str">
        <f>IF(MasterSheet!$A$1=1,MasterSheet!C279,MasterSheet!B279)</f>
        <v>Tekuća javna potrošnja</v>
      </c>
      <c r="D34" s="292">
        <f>+D33-D62</f>
        <v>853300704.37980008</v>
      </c>
      <c r="E34" s="293">
        <f t="shared" si="6"/>
        <v>39.708720944660065</v>
      </c>
      <c r="F34" s="292">
        <f>+F33-F62</f>
        <v>972002830.49000025</v>
      </c>
      <c r="G34" s="293">
        <f t="shared" si="0"/>
        <v>36.26199703376237</v>
      </c>
      <c r="H34" s="292">
        <f>+H33-H62</f>
        <v>1320781906.2115002</v>
      </c>
      <c r="I34" s="293">
        <f t="shared" si="1"/>
        <v>42.804702690287144</v>
      </c>
      <c r="J34" s="292">
        <f>+J33-J62</f>
        <v>1299340598.1345</v>
      </c>
      <c r="K34" s="293">
        <f t="shared" si="2"/>
        <v>43.587406847853075</v>
      </c>
      <c r="L34" s="292">
        <f>+L33-L62</f>
        <v>1319010648.4500003</v>
      </c>
      <c r="M34" s="293">
        <f t="shared" si="3"/>
        <v>42.493899756765472</v>
      </c>
      <c r="N34" s="292">
        <f>+N33-N62</f>
        <v>1342667539.8400002</v>
      </c>
      <c r="O34" s="293">
        <f t="shared" si="4"/>
        <v>41.51723994557824</v>
      </c>
      <c r="P34" s="292">
        <f>+P33-P62</f>
        <v>1368980695.9700003</v>
      </c>
      <c r="Q34" s="293">
        <f t="shared" si="5"/>
        <v>43.47350574690379</v>
      </c>
      <c r="R34" s="292">
        <f>+R33-R62</f>
        <v>1399527399.3429177</v>
      </c>
      <c r="S34" s="293">
        <f t="shared" si="7"/>
        <v>41.953517771603394</v>
      </c>
      <c r="T34" s="292">
        <f>+T33-T62</f>
        <v>1426001067.4260795</v>
      </c>
      <c r="U34" s="293">
        <f t="shared" si="8"/>
        <v>41.636283319982468</v>
      </c>
      <c r="V34" s="292">
        <f>+V33-V62</f>
        <v>1345028499.5561564</v>
      </c>
      <c r="W34" s="293">
        <f t="shared" si="9"/>
        <v>37.097070898203285</v>
      </c>
      <c r="X34" s="294"/>
      <c r="Y34" s="294"/>
      <c r="Z34" s="294"/>
      <c r="AA34" s="294"/>
      <c r="AB34" s="294"/>
      <c r="AC34" s="295"/>
      <c r="AD34" s="295"/>
      <c r="AE34" s="295"/>
      <c r="AF34" s="295"/>
      <c r="AG34" s="295"/>
      <c r="AH34" s="295"/>
      <c r="AI34" s="276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7"/>
      <c r="BJ34" s="197"/>
      <c r="BK34" s="197"/>
      <c r="BL34" s="197"/>
      <c r="BM34" s="197"/>
      <c r="BN34" s="197"/>
      <c r="BO34" s="197"/>
      <c r="BP34" s="197"/>
      <c r="BQ34" s="197"/>
      <c r="BR34" s="197"/>
      <c r="BS34" s="197"/>
      <c r="BT34" s="197"/>
      <c r="BU34" s="197"/>
      <c r="BV34" s="197"/>
      <c r="BW34" s="197"/>
      <c r="BX34" s="197"/>
      <c r="BY34" s="197"/>
      <c r="BZ34" s="197"/>
      <c r="CA34" s="197"/>
      <c r="CB34" s="197"/>
      <c r="CC34" s="197"/>
      <c r="CD34" s="197"/>
      <c r="CE34" s="197"/>
      <c r="CF34" s="197"/>
      <c r="CG34" s="197"/>
      <c r="CH34" s="197"/>
      <c r="CI34" s="197"/>
      <c r="CJ34" s="197"/>
      <c r="CK34" s="197"/>
      <c r="CL34" s="197"/>
      <c r="CM34" s="197"/>
      <c r="CN34" s="197"/>
      <c r="CO34" s="197"/>
      <c r="CP34" s="197"/>
      <c r="CQ34" s="197"/>
      <c r="CR34" s="197"/>
      <c r="CS34" s="197"/>
      <c r="CT34" s="197"/>
      <c r="CU34" s="197"/>
      <c r="CV34" s="197"/>
      <c r="CW34" s="197"/>
      <c r="CX34" s="197"/>
      <c r="CY34" s="197"/>
      <c r="CZ34" s="197"/>
      <c r="DA34" s="197"/>
      <c r="DB34" s="197"/>
      <c r="DC34" s="197"/>
      <c r="DD34" s="197"/>
      <c r="DE34" s="197"/>
      <c r="DF34" s="197"/>
      <c r="DG34" s="197"/>
      <c r="DH34" s="197"/>
      <c r="DI34" s="197"/>
      <c r="DJ34" s="197"/>
      <c r="DK34" s="197"/>
      <c r="DL34" s="197"/>
      <c r="DM34" s="197"/>
      <c r="DN34" s="197"/>
      <c r="DO34" s="197"/>
      <c r="DP34" s="197"/>
      <c r="DQ34" s="197"/>
      <c r="DR34" s="197"/>
      <c r="DS34" s="197"/>
      <c r="DT34" s="197"/>
      <c r="DU34" s="197"/>
      <c r="DV34" s="197"/>
      <c r="DW34" s="197"/>
      <c r="DX34" s="197"/>
      <c r="DY34" s="197"/>
      <c r="DZ34" s="197"/>
      <c r="EA34" s="197"/>
      <c r="EB34" s="197"/>
      <c r="EC34" s="197"/>
      <c r="ED34" s="197"/>
      <c r="EE34" s="197"/>
      <c r="EF34" s="197"/>
      <c r="EG34" s="197"/>
      <c r="EH34" s="197"/>
      <c r="EI34" s="197"/>
      <c r="EJ34" s="197"/>
      <c r="EK34" s="197"/>
      <c r="EL34" s="197"/>
      <c r="EM34" s="197"/>
      <c r="EN34" s="197"/>
      <c r="EO34" s="197"/>
      <c r="EP34" s="197"/>
      <c r="EQ34" s="197"/>
      <c r="ER34" s="197"/>
      <c r="ES34" s="197"/>
      <c r="ET34" s="197"/>
      <c r="EU34" s="197"/>
      <c r="EV34" s="197"/>
      <c r="EW34" s="197"/>
      <c r="EX34" s="197"/>
      <c r="EY34" s="197"/>
      <c r="EZ34" s="197"/>
      <c r="FA34" s="197"/>
      <c r="FB34" s="197"/>
      <c r="FC34" s="197"/>
      <c r="FD34" s="197"/>
      <c r="FE34" s="197"/>
      <c r="FF34" s="197"/>
      <c r="FG34" s="197"/>
      <c r="FH34" s="197"/>
      <c r="FI34" s="197"/>
      <c r="FJ34" s="197"/>
      <c r="FK34" s="197"/>
      <c r="FL34" s="197"/>
      <c r="FM34" s="197"/>
      <c r="FN34" s="277"/>
      <c r="FO34" s="197"/>
      <c r="FP34" s="312"/>
      <c r="FQ34" s="197"/>
      <c r="FR34" s="197"/>
      <c r="FS34" s="197"/>
      <c r="FT34" s="197"/>
      <c r="FU34" s="197"/>
      <c r="FV34" s="197"/>
      <c r="FW34" s="197"/>
      <c r="FX34" s="197"/>
      <c r="FY34" s="197"/>
      <c r="FZ34" s="197"/>
      <c r="GA34" s="197"/>
      <c r="GB34" s="197"/>
      <c r="GC34" s="197"/>
      <c r="GD34" s="197"/>
      <c r="GE34" s="197"/>
      <c r="GF34" s="197"/>
      <c r="GG34" s="197"/>
      <c r="GH34" s="197"/>
      <c r="GI34" s="197"/>
      <c r="GJ34" s="197"/>
      <c r="GK34" s="197"/>
      <c r="GL34" s="197"/>
      <c r="GM34" s="197"/>
      <c r="GN34" s="197"/>
      <c r="GO34" s="197"/>
      <c r="GP34" s="197"/>
      <c r="GQ34" s="197"/>
      <c r="GR34" s="197"/>
      <c r="GS34" s="197"/>
      <c r="GT34" s="197"/>
      <c r="GU34" s="197"/>
      <c r="GV34" s="197"/>
      <c r="GW34" s="197"/>
      <c r="GX34" s="197"/>
      <c r="GY34" s="197"/>
      <c r="GZ34" s="197"/>
      <c r="HA34" s="197"/>
      <c r="HB34" s="197"/>
      <c r="HC34" s="197"/>
      <c r="HD34" s="197"/>
      <c r="HE34" s="197"/>
      <c r="HF34" s="197"/>
      <c r="HG34" s="197"/>
      <c r="HH34" s="197"/>
      <c r="HI34" s="197"/>
      <c r="HJ34" s="197"/>
      <c r="HK34" s="197"/>
      <c r="HL34" s="197"/>
      <c r="HM34" s="197"/>
      <c r="HN34" s="197"/>
      <c r="HO34" s="197"/>
      <c r="HP34" s="197"/>
      <c r="HQ34" s="197"/>
      <c r="HR34" s="197"/>
    </row>
    <row r="35" spans="1:226" ht="15" customHeight="1" thickTop="1">
      <c r="A35" s="160"/>
      <c r="B35" s="160"/>
      <c r="C35" s="313" t="str">
        <f>IF(MasterSheet!$A$1=1,MasterSheet!C280,MasterSheet!B280)</f>
        <v>Tekući izdaci</v>
      </c>
      <c r="D35" s="298">
        <f>+D36+D42+D43+D45+D46+D47+D48+D44+D49</f>
        <v>485516128.15979993</v>
      </c>
      <c r="E35" s="299">
        <f t="shared" si="6"/>
        <v>22.593705065838332</v>
      </c>
      <c r="F35" s="298">
        <f>+F36+F42+F43+F45+F46+F47+F48+F44+F49</f>
        <v>565255092.01000011</v>
      </c>
      <c r="G35" s="299">
        <f t="shared" si="0"/>
        <v>21.087673643350126</v>
      </c>
      <c r="H35" s="298">
        <f>+H36+H42+H43+H45+H46+H47+H48+H44+H49</f>
        <v>650119031.29149997</v>
      </c>
      <c r="I35" s="299">
        <f t="shared" si="1"/>
        <v>21.069452660471217</v>
      </c>
      <c r="J35" s="298">
        <f>+J36+J42+J43+J45+J46+J47+J48+J44+J49</f>
        <v>587536977.26449978</v>
      </c>
      <c r="K35" s="299">
        <f t="shared" si="2"/>
        <v>19.709392058520621</v>
      </c>
      <c r="L35" s="298">
        <f>+L36+L42+L43+L45+L46+L47+L48+L44+L49</f>
        <v>609707642.16000009</v>
      </c>
      <c r="M35" s="299">
        <f t="shared" si="3"/>
        <v>19.642643110824746</v>
      </c>
      <c r="N35" s="298">
        <f>+N36+N42+N43+N45+N46+N47+N48+N44+N49</f>
        <v>697551106.44000006</v>
      </c>
      <c r="O35" s="299">
        <f t="shared" si="4"/>
        <v>21.569298282003714</v>
      </c>
      <c r="P35" s="298">
        <f>+P36+P42+P43+P45+P46+P47+P48+P44+P49</f>
        <v>729677209.30000019</v>
      </c>
      <c r="Q35" s="299">
        <f t="shared" si="5"/>
        <v>23.171711949825347</v>
      </c>
      <c r="R35" s="298">
        <f>+R36+R42+R43+R45+R46+R47+R48+R44+R49</f>
        <v>663553017.15291774</v>
      </c>
      <c r="S35" s="299">
        <f t="shared" si="7"/>
        <v>19.891274233427794</v>
      </c>
      <c r="T35" s="298">
        <f>+T36+T42+T43+T45+T46+T47+T48+T44+T49</f>
        <v>760233412.14022994</v>
      </c>
      <c r="U35" s="299">
        <f t="shared" si="8"/>
        <v>22.197244069614584</v>
      </c>
      <c r="V35" s="298">
        <f>+V36+V42+V43+V45+V46+V47+V48+V44+V49</f>
        <v>698791767.37691855</v>
      </c>
      <c r="W35" s="299">
        <f t="shared" si="9"/>
        <v>19.273292533218925</v>
      </c>
      <c r="X35" s="294"/>
      <c r="Y35" s="294"/>
      <c r="Z35" s="294"/>
      <c r="AA35" s="294"/>
      <c r="AB35" s="294"/>
      <c r="AC35" s="295"/>
      <c r="AD35" s="295"/>
      <c r="AE35" s="295"/>
      <c r="AF35" s="295"/>
      <c r="AG35" s="295"/>
      <c r="AH35" s="295"/>
      <c r="AI35" s="276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  <c r="BQ35" s="197"/>
      <c r="BR35" s="197"/>
      <c r="BS35" s="197"/>
      <c r="BT35" s="197"/>
      <c r="BU35" s="197"/>
      <c r="BV35" s="197"/>
      <c r="BW35" s="197"/>
      <c r="BX35" s="197"/>
      <c r="BY35" s="197"/>
      <c r="BZ35" s="197"/>
      <c r="CA35" s="197"/>
      <c r="CB35" s="197"/>
      <c r="CC35" s="197"/>
      <c r="CD35" s="197"/>
      <c r="CE35" s="197"/>
      <c r="CF35" s="197"/>
      <c r="CG35" s="197"/>
      <c r="CH35" s="197"/>
      <c r="CI35" s="197"/>
      <c r="CJ35" s="197"/>
      <c r="CK35" s="197"/>
      <c r="CL35" s="197"/>
      <c r="CM35" s="197"/>
      <c r="CN35" s="197"/>
      <c r="CO35" s="197"/>
      <c r="CP35" s="197"/>
      <c r="CQ35" s="197"/>
      <c r="CR35" s="197"/>
      <c r="CS35" s="197"/>
      <c r="CT35" s="197"/>
      <c r="CU35" s="197"/>
      <c r="CV35" s="197"/>
      <c r="CW35" s="197"/>
      <c r="CX35" s="197"/>
      <c r="CY35" s="197"/>
      <c r="CZ35" s="197"/>
      <c r="DA35" s="197"/>
      <c r="DB35" s="197"/>
      <c r="DC35" s="197"/>
      <c r="DD35" s="197"/>
      <c r="DE35" s="197"/>
      <c r="DF35" s="197"/>
      <c r="DG35" s="197"/>
      <c r="DH35" s="197"/>
      <c r="DI35" s="197"/>
      <c r="DJ35" s="197"/>
      <c r="DK35" s="197"/>
      <c r="DL35" s="197"/>
      <c r="DM35" s="197"/>
      <c r="DN35" s="197"/>
      <c r="DO35" s="197"/>
      <c r="DP35" s="197"/>
      <c r="DQ35" s="197"/>
      <c r="DR35" s="197"/>
      <c r="DS35" s="197"/>
      <c r="DT35" s="197"/>
      <c r="DU35" s="197"/>
      <c r="DV35" s="197"/>
      <c r="DW35" s="197"/>
      <c r="DX35" s="197"/>
      <c r="DY35" s="197"/>
      <c r="DZ35" s="197"/>
      <c r="EA35" s="197"/>
      <c r="EB35" s="197"/>
      <c r="EC35" s="197"/>
      <c r="ED35" s="197"/>
      <c r="EE35" s="197"/>
      <c r="EF35" s="197"/>
      <c r="EG35" s="197"/>
      <c r="EH35" s="197"/>
      <c r="EI35" s="197"/>
      <c r="EJ35" s="197"/>
      <c r="EK35" s="197"/>
      <c r="EL35" s="197"/>
      <c r="EM35" s="197"/>
      <c r="EN35" s="197"/>
      <c r="EO35" s="197"/>
      <c r="EP35" s="197"/>
      <c r="EQ35" s="197"/>
      <c r="ER35" s="197"/>
      <c r="ES35" s="197"/>
      <c r="ET35" s="197"/>
      <c r="EU35" s="197"/>
      <c r="EV35" s="197"/>
      <c r="EW35" s="197"/>
      <c r="EX35" s="197"/>
      <c r="EY35" s="197"/>
      <c r="EZ35" s="197"/>
      <c r="FA35" s="197"/>
      <c r="FB35" s="197"/>
      <c r="FC35" s="197"/>
      <c r="FD35" s="197"/>
      <c r="FE35" s="197"/>
      <c r="FF35" s="197"/>
      <c r="FG35" s="197"/>
      <c r="FH35" s="197"/>
      <c r="FI35" s="197"/>
      <c r="FJ35" s="197"/>
      <c r="FK35" s="197"/>
      <c r="FL35" s="197"/>
      <c r="FM35" s="197"/>
      <c r="FN35" s="277"/>
      <c r="FO35" s="197"/>
      <c r="FP35" s="197"/>
      <c r="FQ35" s="197"/>
      <c r="FR35" s="197"/>
      <c r="FS35" s="197"/>
      <c r="FT35" s="197"/>
      <c r="FU35" s="197"/>
      <c r="FV35" s="197"/>
      <c r="FW35" s="197"/>
      <c r="FX35" s="197"/>
      <c r="FY35" s="197"/>
      <c r="FZ35" s="197"/>
      <c r="GA35" s="197"/>
      <c r="GB35" s="197"/>
      <c r="GC35" s="197"/>
      <c r="GD35" s="197"/>
      <c r="GE35" s="197"/>
      <c r="GF35" s="197"/>
      <c r="GG35" s="197"/>
      <c r="GH35" s="197"/>
      <c r="GI35" s="197"/>
      <c r="GJ35" s="197"/>
      <c r="GK35" s="197"/>
      <c r="GL35" s="197"/>
      <c r="GM35" s="197"/>
      <c r="GN35" s="197"/>
      <c r="GO35" s="197"/>
      <c r="GP35" s="197"/>
      <c r="GQ35" s="197"/>
      <c r="GR35" s="197"/>
      <c r="GS35" s="197"/>
      <c r="GT35" s="197"/>
      <c r="GU35" s="197"/>
      <c r="GV35" s="197"/>
      <c r="GW35" s="197"/>
      <c r="GX35" s="197"/>
      <c r="GY35" s="197"/>
      <c r="GZ35" s="197"/>
      <c r="HA35" s="197"/>
      <c r="HB35" s="197"/>
      <c r="HC35" s="197"/>
      <c r="HD35" s="197"/>
      <c r="HE35" s="197"/>
      <c r="HF35" s="197"/>
      <c r="HG35" s="197"/>
      <c r="HH35" s="197"/>
      <c r="HI35" s="197"/>
      <c r="HJ35" s="197"/>
      <c r="HK35" s="197"/>
      <c r="HL35" s="197"/>
      <c r="HM35" s="197"/>
      <c r="HN35" s="197"/>
      <c r="HO35" s="197"/>
      <c r="HP35" s="197"/>
      <c r="HQ35" s="197"/>
      <c r="HR35" s="197"/>
    </row>
    <row r="36" spans="1:226" s="198" customFormat="1" ht="15" customHeight="1">
      <c r="A36" s="160"/>
      <c r="B36" s="160"/>
      <c r="C36" s="314" t="str">
        <f>IF(MasterSheet!$A$1=1,MasterSheet!C281,MasterSheet!B281)</f>
        <v>Bruto zarade i doprinosi na teret poslodavca</v>
      </c>
      <c r="D36" s="315">
        <f>SUM(D37:D41)</f>
        <v>234529247.03979999</v>
      </c>
      <c r="E36" s="316">
        <f t="shared" si="6"/>
        <v>10.913920938145097</v>
      </c>
      <c r="F36" s="315">
        <f>SUM(F37:F41)</f>
        <v>287827732.79000002</v>
      </c>
      <c r="G36" s="316">
        <f t="shared" si="0"/>
        <v>10.737837447864205</v>
      </c>
      <c r="H36" s="315">
        <f>SUM(H37:H41)</f>
        <v>315099713.81999999</v>
      </c>
      <c r="I36" s="316">
        <f t="shared" si="1"/>
        <v>10.211943019834067</v>
      </c>
      <c r="J36" s="315">
        <f>SUM(J37:J41)</f>
        <v>299693656.73449975</v>
      </c>
      <c r="K36" s="316">
        <f t="shared" si="2"/>
        <v>10.05346047415296</v>
      </c>
      <c r="L36" s="315">
        <f>SUM(L37:L41)+'Local Government_int'!L56</f>
        <v>316422646.70999998</v>
      </c>
      <c r="M36" s="316">
        <f t="shared" si="3"/>
        <v>10.194028566688143</v>
      </c>
      <c r="N36" s="315">
        <f>SUM(N37:N41)</f>
        <v>403943773.61999995</v>
      </c>
      <c r="O36" s="316">
        <f t="shared" si="4"/>
        <v>12.490531033395175</v>
      </c>
      <c r="P36" s="315">
        <f>SUM(P37:P41)</f>
        <v>407752568.57000005</v>
      </c>
      <c r="Q36" s="316">
        <f t="shared" si="5"/>
        <v>12.948636664655448</v>
      </c>
      <c r="R36" s="315">
        <f>SUM(R37:R41)</f>
        <v>402169126.2129178</v>
      </c>
      <c r="S36" s="316">
        <f t="shared" si="7"/>
        <v>12.055790827450396</v>
      </c>
      <c r="T36" s="315">
        <f>SUM(T37:T41)</f>
        <v>417629689.61922997</v>
      </c>
      <c r="U36" s="316">
        <f t="shared" si="8"/>
        <v>12.193923607090133</v>
      </c>
      <c r="V36" s="315">
        <f>SUM(V37:V41)</f>
        <v>418619010.0369184</v>
      </c>
      <c r="W36" s="316">
        <f t="shared" si="9"/>
        <v>11.545881072259657</v>
      </c>
      <c r="X36" s="303"/>
      <c r="Y36" s="303"/>
      <c r="Z36" s="303"/>
      <c r="AA36" s="303"/>
      <c r="AB36" s="303"/>
      <c r="AC36" s="304"/>
      <c r="AD36" s="304"/>
      <c r="AE36" s="304"/>
      <c r="AF36" s="304"/>
      <c r="AG36" s="304"/>
      <c r="AH36" s="304"/>
      <c r="AI36" s="276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7"/>
      <c r="BO36" s="197"/>
      <c r="BP36" s="197"/>
      <c r="BQ36" s="197"/>
      <c r="BR36" s="197"/>
      <c r="BS36" s="197"/>
      <c r="BT36" s="197"/>
      <c r="BU36" s="197"/>
      <c r="BV36" s="197"/>
      <c r="BW36" s="197"/>
      <c r="BX36" s="197"/>
      <c r="BY36" s="197"/>
      <c r="BZ36" s="197"/>
      <c r="CA36" s="197"/>
      <c r="CB36" s="197"/>
      <c r="CC36" s="197"/>
      <c r="CD36" s="197"/>
      <c r="CE36" s="197"/>
      <c r="CF36" s="197"/>
      <c r="CG36" s="197"/>
      <c r="CH36" s="197"/>
      <c r="CI36" s="197"/>
      <c r="CJ36" s="197"/>
      <c r="CK36" s="197"/>
      <c r="CL36" s="197"/>
      <c r="CM36" s="197"/>
      <c r="CN36" s="197"/>
      <c r="CO36" s="197"/>
      <c r="CP36" s="197"/>
      <c r="CQ36" s="197"/>
      <c r="CR36" s="197"/>
      <c r="CS36" s="197"/>
      <c r="CT36" s="197"/>
      <c r="CU36" s="197"/>
      <c r="CV36" s="197"/>
      <c r="CW36" s="197"/>
      <c r="CX36" s="197"/>
      <c r="CY36" s="197"/>
      <c r="CZ36" s="197"/>
      <c r="DA36" s="197"/>
      <c r="DB36" s="197"/>
      <c r="DC36" s="197"/>
      <c r="DD36" s="197"/>
      <c r="DE36" s="197"/>
      <c r="DF36" s="197"/>
      <c r="DG36" s="197"/>
      <c r="DH36" s="197"/>
      <c r="DI36" s="197"/>
      <c r="DJ36" s="197"/>
      <c r="DK36" s="197"/>
      <c r="DL36" s="197"/>
      <c r="DM36" s="197"/>
      <c r="DN36" s="197"/>
      <c r="DO36" s="197"/>
      <c r="DP36" s="197"/>
      <c r="DQ36" s="197"/>
      <c r="DR36" s="197"/>
      <c r="DS36" s="197"/>
      <c r="DT36" s="197"/>
      <c r="DU36" s="197"/>
      <c r="DV36" s="197"/>
      <c r="DW36" s="197"/>
      <c r="DX36" s="197"/>
      <c r="DY36" s="197"/>
      <c r="DZ36" s="197"/>
      <c r="EA36" s="197"/>
      <c r="EB36" s="197"/>
      <c r="EC36" s="197"/>
      <c r="ED36" s="197"/>
      <c r="EE36" s="197"/>
      <c r="EF36" s="197"/>
      <c r="EG36" s="197"/>
      <c r="EH36" s="197"/>
      <c r="EI36" s="197"/>
      <c r="EJ36" s="197"/>
      <c r="EK36" s="197"/>
      <c r="EL36" s="197"/>
      <c r="EM36" s="197"/>
      <c r="EN36" s="197"/>
      <c r="EO36" s="197"/>
      <c r="EP36" s="197"/>
      <c r="EQ36" s="197"/>
      <c r="ER36" s="197"/>
      <c r="ES36" s="197"/>
      <c r="ET36" s="197"/>
      <c r="EU36" s="197"/>
      <c r="EV36" s="197"/>
      <c r="EW36" s="197"/>
      <c r="EX36" s="197"/>
      <c r="EY36" s="197"/>
      <c r="EZ36" s="197"/>
      <c r="FA36" s="197"/>
      <c r="FB36" s="197"/>
      <c r="FC36" s="197"/>
      <c r="FD36" s="197"/>
      <c r="FE36" s="197"/>
      <c r="FF36" s="197"/>
      <c r="FG36" s="197"/>
      <c r="FH36" s="197"/>
      <c r="FI36" s="197"/>
      <c r="FJ36" s="197"/>
      <c r="FK36" s="197"/>
      <c r="FL36" s="197"/>
      <c r="FM36" s="197"/>
      <c r="FN36" s="277"/>
      <c r="FO36" s="197"/>
      <c r="FP36" s="197"/>
      <c r="FQ36" s="197"/>
      <c r="FR36" s="197"/>
      <c r="FS36" s="197"/>
      <c r="FT36" s="197"/>
      <c r="FU36" s="197"/>
      <c r="FV36" s="197"/>
      <c r="FW36" s="197"/>
      <c r="FX36" s="197"/>
      <c r="FY36" s="197"/>
      <c r="FZ36" s="197"/>
      <c r="GA36" s="197"/>
      <c r="GB36" s="197"/>
      <c r="GC36" s="197"/>
      <c r="GD36" s="197"/>
      <c r="GE36" s="197"/>
      <c r="GF36" s="197"/>
      <c r="GG36" s="197"/>
      <c r="GH36" s="197"/>
      <c r="GI36" s="197"/>
      <c r="GJ36" s="197"/>
      <c r="GK36" s="197"/>
      <c r="GL36" s="197"/>
      <c r="GM36" s="197"/>
      <c r="GN36" s="197"/>
      <c r="GO36" s="197"/>
      <c r="GP36" s="197"/>
      <c r="GQ36" s="197"/>
      <c r="GR36" s="197"/>
      <c r="GS36" s="197"/>
      <c r="GT36" s="197"/>
      <c r="GU36" s="197"/>
      <c r="GV36" s="197"/>
      <c r="GW36" s="197"/>
      <c r="GX36" s="197"/>
      <c r="GY36" s="197"/>
      <c r="GZ36" s="197"/>
      <c r="HA36" s="197"/>
      <c r="HB36" s="197"/>
      <c r="HC36" s="197"/>
      <c r="HD36" s="197"/>
      <c r="HE36" s="197"/>
      <c r="HF36" s="197"/>
      <c r="HG36" s="197"/>
      <c r="HH36" s="197"/>
      <c r="HI36" s="197"/>
      <c r="HJ36" s="197"/>
      <c r="HK36" s="197"/>
      <c r="HL36" s="197"/>
      <c r="HM36" s="197"/>
      <c r="HN36" s="197"/>
      <c r="HO36" s="197"/>
      <c r="HP36" s="197"/>
      <c r="HQ36" s="197"/>
      <c r="HR36" s="197"/>
    </row>
    <row r="37" spans="1:226" ht="15" customHeight="1">
      <c r="A37" s="160"/>
      <c r="B37" s="160"/>
      <c r="C37" s="317" t="str">
        <f>IF(MasterSheet!$A$1=1,MasterSheet!C282,MasterSheet!B282)</f>
        <v>Neto zarade</v>
      </c>
      <c r="D37" s="301">
        <f>+'Cental Budget_int'!D52+'Local Government_int'!D57</f>
        <v>134916451.19</v>
      </c>
      <c r="E37" s="302">
        <f t="shared" si="6"/>
        <v>6.2783959788729113</v>
      </c>
      <c r="F37" s="301">
        <f>+'Cental Budget_int'!F52+'Local Government_int'!F57</f>
        <v>166140744.63000003</v>
      </c>
      <c r="G37" s="302">
        <f t="shared" si="0"/>
        <v>6.1981251494124239</v>
      </c>
      <c r="H37" s="301">
        <f>+'Cental Budget_int'!H52+'Local Government_int'!H57</f>
        <v>183073055.25</v>
      </c>
      <c r="I37" s="302">
        <f t="shared" si="1"/>
        <v>5.9331428328364018</v>
      </c>
      <c r="J37" s="301">
        <f>+'Cental Budget_int'!J52+'Local Government_int'!J57+'Local Government_int'!J56</f>
        <v>189706127.33193398</v>
      </c>
      <c r="K37" s="302">
        <f t="shared" si="2"/>
        <v>6.3638419098267018</v>
      </c>
      <c r="L37" s="301">
        <f>+'Cental Budget_int'!L52+'Local Government_int'!L57</f>
        <v>165721016.36000001</v>
      </c>
      <c r="M37" s="302">
        <f t="shared" si="3"/>
        <v>5.3389502693298976</v>
      </c>
      <c r="N37" s="301">
        <f>+'Cental Budget_int'!N52+'Local Government_int'!N57</f>
        <v>246910327.53999999</v>
      </c>
      <c r="O37" s="302">
        <f t="shared" si="4"/>
        <v>7.6348276914038333</v>
      </c>
      <c r="P37" s="301">
        <f>+'Cental Budget_int'!P52+'Local Government_int'!P57</f>
        <v>248679560.72000003</v>
      </c>
      <c r="Q37" s="302">
        <f t="shared" si="5"/>
        <v>7.8970962438869492</v>
      </c>
      <c r="R37" s="301">
        <f>+'Cental Budget_int'!R52+'Local Government_int'!R57</f>
        <v>246843599.21000004</v>
      </c>
      <c r="S37" s="302">
        <f t="shared" si="7"/>
        <v>7.3996102763871834</v>
      </c>
      <c r="T37" s="301">
        <f>+'Cental Budget_int'!T52+'Local Government_int'!T57</f>
        <v>250699277.21567997</v>
      </c>
      <c r="U37" s="302">
        <f t="shared" si="8"/>
        <v>7.3199006457321376</v>
      </c>
      <c r="V37" s="301">
        <f>+'Cental Budget_int'!V52+'Local Government_int'!V57</f>
        <v>250813985.61116517</v>
      </c>
      <c r="W37" s="302">
        <f t="shared" si="9"/>
        <v>6.9176706735572484</v>
      </c>
      <c r="X37" s="303"/>
      <c r="Y37" s="303"/>
      <c r="Z37" s="303"/>
      <c r="AA37" s="303"/>
      <c r="AB37" s="303"/>
      <c r="AC37" s="304"/>
      <c r="AD37" s="304"/>
      <c r="AE37" s="304"/>
      <c r="AF37" s="304"/>
      <c r="AG37" s="304"/>
      <c r="AH37" s="304"/>
      <c r="AI37" s="276"/>
      <c r="AJ37" s="251"/>
      <c r="AK37" s="251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  <c r="BQ37" s="197"/>
      <c r="BR37" s="197"/>
      <c r="BS37" s="197"/>
      <c r="BT37" s="197"/>
      <c r="BU37" s="197"/>
      <c r="BV37" s="197"/>
      <c r="BW37" s="197"/>
      <c r="BX37" s="197"/>
      <c r="BY37" s="197"/>
      <c r="BZ37" s="197"/>
      <c r="CA37" s="197"/>
      <c r="CB37" s="197"/>
      <c r="CC37" s="197"/>
      <c r="CD37" s="197"/>
      <c r="CE37" s="197"/>
      <c r="CF37" s="197"/>
      <c r="CG37" s="197"/>
      <c r="CH37" s="197"/>
      <c r="CI37" s="197"/>
      <c r="CJ37" s="197"/>
      <c r="CK37" s="197"/>
      <c r="CL37" s="197"/>
      <c r="CM37" s="197"/>
      <c r="CN37" s="197"/>
      <c r="CO37" s="197"/>
      <c r="CP37" s="197"/>
      <c r="CQ37" s="197"/>
      <c r="CR37" s="197"/>
      <c r="CS37" s="197"/>
      <c r="CT37" s="197"/>
      <c r="CU37" s="197"/>
      <c r="CV37" s="197"/>
      <c r="CW37" s="197"/>
      <c r="CX37" s="197"/>
      <c r="CY37" s="197"/>
      <c r="CZ37" s="197"/>
      <c r="DA37" s="197"/>
      <c r="DB37" s="197"/>
      <c r="DC37" s="197"/>
      <c r="DD37" s="197"/>
      <c r="DE37" s="197"/>
      <c r="DF37" s="197"/>
      <c r="DG37" s="197"/>
      <c r="DH37" s="197"/>
      <c r="DI37" s="197"/>
      <c r="DJ37" s="197"/>
      <c r="DK37" s="197"/>
      <c r="DL37" s="197"/>
      <c r="DM37" s="197"/>
      <c r="DN37" s="197"/>
      <c r="DO37" s="197"/>
      <c r="DP37" s="197"/>
      <c r="DQ37" s="197"/>
      <c r="DR37" s="197"/>
      <c r="DS37" s="197"/>
      <c r="DT37" s="356"/>
      <c r="DU37" s="356"/>
      <c r="DV37" s="356"/>
      <c r="DW37" s="197"/>
      <c r="DX37" s="197"/>
      <c r="DY37" s="197"/>
      <c r="DZ37" s="197"/>
      <c r="EA37" s="197"/>
      <c r="EB37" s="197"/>
      <c r="EC37" s="197"/>
      <c r="ED37" s="197"/>
      <c r="EE37" s="197"/>
      <c r="EF37" s="197"/>
      <c r="EG37" s="197"/>
      <c r="EH37" s="197"/>
      <c r="EI37" s="197"/>
      <c r="EJ37" s="197"/>
      <c r="EK37" s="197"/>
      <c r="EL37" s="197"/>
      <c r="EM37" s="197"/>
      <c r="EN37" s="197"/>
      <c r="EO37" s="197"/>
      <c r="EP37" s="197"/>
      <c r="EQ37" s="197"/>
      <c r="ER37" s="197"/>
      <c r="ES37" s="197"/>
      <c r="ET37" s="197"/>
      <c r="EU37" s="197"/>
      <c r="EV37" s="197"/>
      <c r="EW37" s="197"/>
      <c r="EX37" s="197"/>
      <c r="EY37" s="197"/>
      <c r="EZ37" s="197"/>
      <c r="FA37" s="197"/>
      <c r="FB37" s="197"/>
      <c r="FC37" s="197"/>
      <c r="FD37" s="197"/>
      <c r="FE37" s="197"/>
      <c r="FF37" s="197"/>
      <c r="FG37" s="197"/>
      <c r="FH37" s="197"/>
      <c r="FI37" s="197"/>
      <c r="FJ37" s="197"/>
      <c r="FK37" s="197"/>
      <c r="FL37" s="197"/>
      <c r="FM37" s="197"/>
      <c r="FN37" s="277"/>
      <c r="FO37" s="197"/>
      <c r="FP37" s="197"/>
      <c r="FQ37" s="197"/>
      <c r="FR37" s="197"/>
      <c r="FS37" s="197"/>
      <c r="FT37" s="197"/>
      <c r="FU37" s="197"/>
      <c r="FV37" s="197"/>
      <c r="FW37" s="197"/>
      <c r="FX37" s="197"/>
      <c r="FY37" s="197"/>
      <c r="FZ37" s="197"/>
      <c r="GA37" s="197"/>
      <c r="GB37" s="197"/>
      <c r="GC37" s="197"/>
      <c r="GD37" s="197"/>
      <c r="GE37" s="197"/>
      <c r="GF37" s="197"/>
      <c r="GG37" s="197"/>
      <c r="GH37" s="197"/>
      <c r="GI37" s="197"/>
      <c r="GJ37" s="197"/>
      <c r="GK37" s="197"/>
      <c r="GL37" s="197"/>
      <c r="GM37" s="197"/>
      <c r="GN37" s="197"/>
      <c r="GO37" s="197"/>
      <c r="GP37" s="197"/>
      <c r="GQ37" s="197"/>
      <c r="GR37" s="197"/>
      <c r="GS37" s="197"/>
      <c r="GT37" s="197"/>
      <c r="GU37" s="197"/>
      <c r="GV37" s="197"/>
      <c r="GW37" s="197"/>
      <c r="GX37" s="197"/>
      <c r="GY37" s="197"/>
      <c r="GZ37" s="197"/>
      <c r="HA37" s="197"/>
      <c r="HB37" s="197"/>
      <c r="HC37" s="197"/>
      <c r="HD37" s="197"/>
      <c r="HE37" s="197"/>
      <c r="HF37" s="197"/>
      <c r="HG37" s="197"/>
      <c r="HH37" s="197"/>
      <c r="HI37" s="197"/>
      <c r="HJ37" s="197"/>
      <c r="HK37" s="197"/>
      <c r="HL37" s="197"/>
      <c r="HM37" s="197"/>
      <c r="HN37" s="197"/>
      <c r="HO37" s="197"/>
      <c r="HP37" s="197"/>
      <c r="HQ37" s="197"/>
      <c r="HR37" s="197"/>
    </row>
    <row r="38" spans="1:226" ht="15" customHeight="1">
      <c r="A38" s="160"/>
      <c r="B38" s="160"/>
      <c r="C38" s="317" t="str">
        <f>IF(MasterSheet!$A$1=1,MasterSheet!C283,MasterSheet!B283)</f>
        <v>Porez na zarade</v>
      </c>
      <c r="D38" s="301">
        <f>+'Cental Budget_int'!D53+'Local Government_int'!D58</f>
        <v>27412477.509999998</v>
      </c>
      <c r="E38" s="302">
        <f t="shared" si="6"/>
        <v>1.2756516129182371</v>
      </c>
      <c r="F38" s="301">
        <f>+'Cental Budget_int'!F53+'Local Government_int'!F58</f>
        <v>30275620.010000002</v>
      </c>
      <c r="G38" s="302">
        <f t="shared" si="0"/>
        <v>1.1294765905614625</v>
      </c>
      <c r="H38" s="301">
        <f>+'Cental Budget_int'!H53+'Local Government_int'!H58</f>
        <v>33546755.710000001</v>
      </c>
      <c r="I38" s="302">
        <f t="shared" si="1"/>
        <v>1.0872036462924553</v>
      </c>
      <c r="J38" s="301">
        <f>+'Cental Budget_int'!J53+'Local Government_int'!J58</f>
        <v>27786106.092939563</v>
      </c>
      <c r="K38" s="302">
        <f t="shared" si="2"/>
        <v>0.93210688000468167</v>
      </c>
      <c r="L38" s="301">
        <f>+'Cental Budget_int'!L53+'Local Government_int'!L58</f>
        <v>22646761.260000002</v>
      </c>
      <c r="M38" s="302">
        <f t="shared" si="3"/>
        <v>0.72959926739690728</v>
      </c>
      <c r="N38" s="301">
        <f>+'Cental Budget_int'!N53+'Local Government_int'!N58</f>
        <v>30624320.870000001</v>
      </c>
      <c r="O38" s="302">
        <f t="shared" si="4"/>
        <v>0.94694869727891162</v>
      </c>
      <c r="P38" s="301">
        <f>+'Cental Budget_int'!P53+'Local Government_int'!P58</f>
        <v>30921648.549999997</v>
      </c>
      <c r="Q38" s="302">
        <f t="shared" si="5"/>
        <v>0.98195136710066666</v>
      </c>
      <c r="R38" s="301">
        <f>+'Cental Budget_int'!R53+'Local Government_int'!R58</f>
        <v>31084498.93415964</v>
      </c>
      <c r="S38" s="302">
        <f t="shared" si="7"/>
        <v>0.93181746857398728</v>
      </c>
      <c r="T38" s="301">
        <f>+'Cental Budget_int'!T53+'Local Government_int'!T58</f>
        <v>34027518.997900002</v>
      </c>
      <c r="U38" s="302">
        <f t="shared" si="8"/>
        <v>0.99353321258722882</v>
      </c>
      <c r="V38" s="301">
        <f>+'Cental Budget_int'!V53+'Local Government_int'!V58</f>
        <v>33992990.071468495</v>
      </c>
      <c r="W38" s="302">
        <f t="shared" si="9"/>
        <v>0.93755661172927973</v>
      </c>
      <c r="X38" s="303"/>
      <c r="Y38" s="303"/>
      <c r="Z38" s="303"/>
      <c r="AA38" s="303"/>
      <c r="AB38" s="303"/>
      <c r="AC38" s="304"/>
      <c r="AD38" s="304"/>
      <c r="AE38" s="304"/>
      <c r="AF38" s="304"/>
      <c r="AG38" s="304"/>
      <c r="AH38" s="304"/>
      <c r="AI38" s="276"/>
      <c r="AJ38" s="251"/>
      <c r="AK38" s="251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7"/>
      <c r="BN38" s="197"/>
      <c r="BO38" s="197"/>
      <c r="BP38" s="197"/>
      <c r="BQ38" s="197"/>
      <c r="BR38" s="197"/>
      <c r="BS38" s="197"/>
      <c r="BT38" s="197"/>
      <c r="BU38" s="197"/>
      <c r="BV38" s="197"/>
      <c r="BW38" s="197"/>
      <c r="BX38" s="197"/>
      <c r="BY38" s="197"/>
      <c r="BZ38" s="197"/>
      <c r="CA38" s="197"/>
      <c r="CB38" s="197"/>
      <c r="CC38" s="197"/>
      <c r="CD38" s="197"/>
      <c r="CE38" s="197"/>
      <c r="CF38" s="197"/>
      <c r="CG38" s="197"/>
      <c r="CH38" s="197"/>
      <c r="CI38" s="197"/>
      <c r="CJ38" s="197"/>
      <c r="CK38" s="197"/>
      <c r="CL38" s="197"/>
      <c r="CM38" s="197"/>
      <c r="CN38" s="197"/>
      <c r="CO38" s="197"/>
      <c r="CP38" s="197"/>
      <c r="CQ38" s="197"/>
      <c r="CR38" s="197"/>
      <c r="CS38" s="197"/>
      <c r="CT38" s="197"/>
      <c r="CU38" s="197"/>
      <c r="CV38" s="197"/>
      <c r="CW38" s="197"/>
      <c r="CX38" s="197"/>
      <c r="CY38" s="197"/>
      <c r="CZ38" s="197"/>
      <c r="DA38" s="197"/>
      <c r="DB38" s="197"/>
      <c r="DC38" s="197"/>
      <c r="DD38" s="197"/>
      <c r="DE38" s="197"/>
      <c r="DF38" s="197"/>
      <c r="DG38" s="197"/>
      <c r="DH38" s="197"/>
      <c r="DI38" s="197"/>
      <c r="DJ38" s="197"/>
      <c r="DK38" s="197"/>
      <c r="DL38" s="197"/>
      <c r="DM38" s="248"/>
      <c r="DN38" s="197"/>
      <c r="DO38" s="197"/>
      <c r="DP38" s="197"/>
      <c r="DQ38" s="197"/>
      <c r="DR38" s="197"/>
      <c r="DS38" s="197"/>
      <c r="DT38" s="356"/>
      <c r="DU38" s="356"/>
      <c r="DV38" s="356"/>
      <c r="DW38" s="197"/>
      <c r="DX38" s="197"/>
      <c r="DY38" s="197"/>
      <c r="DZ38" s="197"/>
      <c r="EA38" s="197"/>
      <c r="EB38" s="197"/>
      <c r="EC38" s="197"/>
      <c r="ED38" s="197"/>
      <c r="EE38" s="197"/>
      <c r="EF38" s="197"/>
      <c r="EG38" s="197"/>
      <c r="EH38" s="197"/>
      <c r="EI38" s="197"/>
      <c r="EJ38" s="197"/>
      <c r="EK38" s="197"/>
      <c r="EL38" s="197"/>
      <c r="EM38" s="197"/>
      <c r="EN38" s="197"/>
      <c r="EO38" s="197"/>
      <c r="EP38" s="197"/>
      <c r="EQ38" s="197"/>
      <c r="ER38" s="197"/>
      <c r="ES38" s="197"/>
      <c r="ET38" s="197"/>
      <c r="EU38" s="197"/>
      <c r="EV38" s="197"/>
      <c r="EW38" s="197"/>
      <c r="EX38" s="197"/>
      <c r="EY38" s="197"/>
      <c r="EZ38" s="197"/>
      <c r="FA38" s="197"/>
      <c r="FB38" s="197"/>
      <c r="FC38" s="197"/>
      <c r="FD38" s="197"/>
      <c r="FE38" s="197"/>
      <c r="FF38" s="197"/>
      <c r="FG38" s="197"/>
      <c r="FH38" s="197"/>
      <c r="FI38" s="197"/>
      <c r="FJ38" s="197"/>
      <c r="FK38" s="197"/>
      <c r="FL38" s="197"/>
      <c r="FM38" s="197"/>
      <c r="FN38" s="277"/>
      <c r="FO38" s="197"/>
      <c r="FP38" s="197"/>
      <c r="FQ38" s="197"/>
      <c r="FR38" s="197"/>
      <c r="FS38" s="197"/>
      <c r="FT38" s="197"/>
      <c r="FU38" s="197"/>
      <c r="FV38" s="197"/>
      <c r="FW38" s="197"/>
      <c r="FX38" s="197"/>
      <c r="FY38" s="197"/>
      <c r="FZ38" s="197"/>
      <c r="GA38" s="197"/>
      <c r="GB38" s="197"/>
      <c r="GC38" s="197"/>
      <c r="GD38" s="197"/>
      <c r="GE38" s="197"/>
      <c r="GF38" s="197"/>
      <c r="GG38" s="197"/>
      <c r="GH38" s="197"/>
      <c r="GI38" s="197"/>
      <c r="GJ38" s="197"/>
      <c r="GK38" s="197"/>
      <c r="GL38" s="197"/>
      <c r="GM38" s="197"/>
      <c r="GN38" s="197"/>
      <c r="GO38" s="197"/>
      <c r="GP38" s="197"/>
      <c r="GQ38" s="197"/>
      <c r="GR38" s="197"/>
      <c r="GS38" s="197"/>
      <c r="GT38" s="197"/>
      <c r="GU38" s="197"/>
      <c r="GV38" s="197"/>
      <c r="GW38" s="197"/>
      <c r="GX38" s="197"/>
      <c r="GY38" s="197"/>
      <c r="GZ38" s="197"/>
      <c r="HA38" s="197"/>
      <c r="HB38" s="197"/>
      <c r="HC38" s="197"/>
      <c r="HD38" s="197"/>
      <c r="HE38" s="197"/>
      <c r="HF38" s="197"/>
      <c r="HG38" s="197"/>
      <c r="HH38" s="197"/>
      <c r="HI38" s="197"/>
      <c r="HJ38" s="197"/>
      <c r="HK38" s="197"/>
      <c r="HL38" s="197"/>
      <c r="HM38" s="197"/>
      <c r="HN38" s="197"/>
      <c r="HO38" s="197"/>
      <c r="HP38" s="197"/>
      <c r="HQ38" s="197"/>
      <c r="HR38" s="197"/>
    </row>
    <row r="39" spans="1:226" ht="15" customHeight="1">
      <c r="A39" s="160"/>
      <c r="B39" s="160"/>
      <c r="C39" s="317" t="str">
        <f>IF(MasterSheet!$A$1=1,MasterSheet!C284,MasterSheet!B284)</f>
        <v>Doprinosi na teret zaposlenog</v>
      </c>
      <c r="D39" s="301">
        <f>+'Cental Budget_int'!D54+'Local Government_int'!D59</f>
        <v>35241527.969999999</v>
      </c>
      <c r="E39" s="302">
        <f t="shared" si="6"/>
        <v>1.6399798952952671</v>
      </c>
      <c r="F39" s="301">
        <f>+'Cental Budget_int'!F54+'Local Government_int'!F59</f>
        <v>45211241.74000001</v>
      </c>
      <c r="G39" s="302">
        <f t="shared" si="0"/>
        <v>1.6866719544861037</v>
      </c>
      <c r="H39" s="301">
        <f>+'Cental Budget_int'!H54+'Local Government_int'!H59</f>
        <v>47856829.879999995</v>
      </c>
      <c r="I39" s="302">
        <f t="shared" si="1"/>
        <v>1.550973226600985</v>
      </c>
      <c r="J39" s="301">
        <f>+'Cental Budget_int'!J54+'Local Government_int'!J59</f>
        <v>39675992.256736048</v>
      </c>
      <c r="K39" s="302">
        <f t="shared" si="2"/>
        <v>1.33096250441919</v>
      </c>
      <c r="L39" s="301">
        <f>+'Cental Budget_int'!L54+'Local Government_int'!L59</f>
        <v>59935832.810000002</v>
      </c>
      <c r="M39" s="302">
        <f t="shared" si="3"/>
        <v>1.9309224487757732</v>
      </c>
      <c r="N39" s="301">
        <f>+'Cental Budget_int'!N54+'Local Government_int'!N59</f>
        <v>79769891.689999998</v>
      </c>
      <c r="O39" s="302">
        <f t="shared" si="4"/>
        <v>2.4666014746444032</v>
      </c>
      <c r="P39" s="301">
        <f>+'Cental Budget_int'!P54+'Local Government_int'!P59</f>
        <v>81032368.249999985</v>
      </c>
      <c r="Q39" s="302">
        <f t="shared" si="5"/>
        <v>2.5732730469990468</v>
      </c>
      <c r="R39" s="301">
        <f>+'Cental Budget_int'!R54+'Local Government_int'!R59</f>
        <v>80566911.216842994</v>
      </c>
      <c r="S39" s="302">
        <f t="shared" si="7"/>
        <v>2.4151476727972363</v>
      </c>
      <c r="T39" s="301">
        <f>+'Cental Budget_int'!T54+'Local Government_int'!T59</f>
        <v>84642788.752430007</v>
      </c>
      <c r="U39" s="302">
        <f t="shared" si="8"/>
        <v>2.4713944568434116</v>
      </c>
      <c r="V39" s="301">
        <f>+'Cental Budget_int'!V54+'Local Government_int'!V59</f>
        <v>85453216.825416446</v>
      </c>
      <c r="W39" s="302">
        <f t="shared" si="9"/>
        <v>2.356874998632442</v>
      </c>
      <c r="X39" s="303"/>
      <c r="Y39" s="303"/>
      <c r="Z39" s="303"/>
      <c r="AA39" s="303"/>
      <c r="AB39" s="303"/>
      <c r="AC39" s="304"/>
      <c r="AD39" s="304"/>
      <c r="AE39" s="304"/>
      <c r="AF39" s="304"/>
      <c r="AG39" s="304"/>
      <c r="AH39" s="304"/>
      <c r="AI39" s="276"/>
      <c r="AJ39" s="251"/>
      <c r="AK39" s="251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97"/>
      <c r="BM39" s="197"/>
      <c r="BN39" s="197"/>
      <c r="BO39" s="197"/>
      <c r="BP39" s="197"/>
      <c r="BQ39" s="197"/>
      <c r="BR39" s="197"/>
      <c r="BS39" s="197"/>
      <c r="BT39" s="197"/>
      <c r="BU39" s="197"/>
      <c r="BV39" s="197"/>
      <c r="BW39" s="197"/>
      <c r="BX39" s="197"/>
      <c r="BY39" s="197"/>
      <c r="BZ39" s="197"/>
      <c r="CA39" s="197"/>
      <c r="CB39" s="197"/>
      <c r="CC39" s="197"/>
      <c r="CD39" s="197"/>
      <c r="CE39" s="197"/>
      <c r="CF39" s="197"/>
      <c r="CG39" s="197"/>
      <c r="CH39" s="197"/>
      <c r="CI39" s="197"/>
      <c r="CJ39" s="197"/>
      <c r="CK39" s="197"/>
      <c r="CL39" s="197"/>
      <c r="CM39" s="197"/>
      <c r="CN39" s="197"/>
      <c r="CO39" s="197"/>
      <c r="CP39" s="197"/>
      <c r="CQ39" s="197"/>
      <c r="CR39" s="197"/>
      <c r="CS39" s="197"/>
      <c r="CT39" s="197"/>
      <c r="CU39" s="197"/>
      <c r="CV39" s="197"/>
      <c r="CW39" s="197"/>
      <c r="CX39" s="197"/>
      <c r="CY39" s="197"/>
      <c r="CZ39" s="197"/>
      <c r="DA39" s="197"/>
      <c r="DB39" s="197"/>
      <c r="DC39" s="197"/>
      <c r="DD39" s="197"/>
      <c r="DE39" s="197"/>
      <c r="DF39" s="197"/>
      <c r="DG39" s="197"/>
      <c r="DH39" s="197"/>
      <c r="DI39" s="197"/>
      <c r="DJ39" s="197"/>
      <c r="DK39" s="197"/>
      <c r="DL39" s="197"/>
      <c r="DM39" s="197"/>
      <c r="DN39" s="197"/>
      <c r="DO39" s="197"/>
      <c r="DP39" s="197"/>
      <c r="DQ39" s="197"/>
      <c r="DR39" s="197"/>
      <c r="DS39" s="197"/>
      <c r="DT39" s="356"/>
      <c r="DU39" s="356"/>
      <c r="DV39" s="356"/>
      <c r="DW39" s="197"/>
      <c r="DX39" s="197"/>
      <c r="DY39" s="197"/>
      <c r="DZ39" s="197"/>
      <c r="EA39" s="197"/>
      <c r="EB39" s="197"/>
      <c r="EC39" s="197"/>
      <c r="ED39" s="197"/>
      <c r="EE39" s="197"/>
      <c r="EF39" s="197"/>
      <c r="EG39" s="197"/>
      <c r="EH39" s="197"/>
      <c r="EI39" s="197"/>
      <c r="EJ39" s="197"/>
      <c r="EK39" s="197"/>
      <c r="EL39" s="197"/>
      <c r="EM39" s="197"/>
      <c r="EN39" s="197"/>
      <c r="EO39" s="197"/>
      <c r="EP39" s="197"/>
      <c r="EQ39" s="197"/>
      <c r="ER39" s="197"/>
      <c r="ES39" s="197"/>
      <c r="ET39" s="197"/>
      <c r="EU39" s="197"/>
      <c r="EV39" s="197"/>
      <c r="EW39" s="197"/>
      <c r="EX39" s="197"/>
      <c r="EY39" s="197"/>
      <c r="EZ39" s="197"/>
      <c r="FA39" s="197"/>
      <c r="FB39" s="197"/>
      <c r="FC39" s="197"/>
      <c r="FD39" s="197"/>
      <c r="FE39" s="197"/>
      <c r="FF39" s="197"/>
      <c r="FG39" s="197"/>
      <c r="FH39" s="197"/>
      <c r="FI39" s="197"/>
      <c r="FJ39" s="197"/>
      <c r="FK39" s="197"/>
      <c r="FL39" s="197"/>
      <c r="FM39" s="197"/>
      <c r="FN39" s="277"/>
      <c r="FO39" s="197"/>
      <c r="FP39" s="197"/>
      <c r="FQ39" s="197"/>
      <c r="FR39" s="197"/>
      <c r="FS39" s="197"/>
      <c r="FT39" s="197"/>
      <c r="FU39" s="197"/>
      <c r="FV39" s="197"/>
      <c r="FW39" s="197"/>
      <c r="FX39" s="197"/>
      <c r="FY39" s="197"/>
      <c r="FZ39" s="197"/>
      <c r="GA39" s="197"/>
      <c r="GB39" s="197"/>
      <c r="GC39" s="197"/>
      <c r="GD39" s="197"/>
      <c r="GE39" s="197"/>
      <c r="GF39" s="197"/>
      <c r="GG39" s="197"/>
      <c r="GH39" s="197"/>
      <c r="GI39" s="197"/>
      <c r="GJ39" s="197"/>
      <c r="GK39" s="197"/>
      <c r="GL39" s="197"/>
      <c r="GM39" s="197"/>
      <c r="GN39" s="197"/>
      <c r="GO39" s="197"/>
      <c r="GP39" s="197"/>
      <c r="GQ39" s="197"/>
      <c r="GR39" s="197"/>
      <c r="GS39" s="197"/>
      <c r="GT39" s="197"/>
      <c r="GU39" s="197"/>
      <c r="GV39" s="197"/>
      <c r="GW39" s="197"/>
      <c r="GX39" s="197"/>
      <c r="GY39" s="197"/>
      <c r="GZ39" s="197"/>
      <c r="HA39" s="197"/>
      <c r="HB39" s="197"/>
      <c r="HC39" s="197"/>
      <c r="HD39" s="197"/>
      <c r="HE39" s="197"/>
      <c r="HF39" s="197"/>
      <c r="HG39" s="197"/>
      <c r="HH39" s="197"/>
      <c r="HI39" s="197"/>
      <c r="HJ39" s="197"/>
      <c r="HK39" s="197"/>
      <c r="HL39" s="197"/>
      <c r="HM39" s="197"/>
      <c r="HN39" s="197"/>
      <c r="HO39" s="197"/>
      <c r="HP39" s="197"/>
      <c r="HQ39" s="197"/>
      <c r="HR39" s="197"/>
    </row>
    <row r="40" spans="1:226" ht="15" customHeight="1">
      <c r="A40" s="160"/>
      <c r="B40" s="160"/>
      <c r="C40" s="317" t="str">
        <f>IF(MasterSheet!$A$1=1,MasterSheet!C285,MasterSheet!B285)</f>
        <v>Doprinosi na teret poslodavca</v>
      </c>
      <c r="D40" s="301">
        <f>+'Cental Budget_int'!D55+'Local Government_int'!D60</f>
        <v>32666770.049799997</v>
      </c>
      <c r="E40" s="302">
        <f t="shared" si="6"/>
        <v>1.52016241099167</v>
      </c>
      <c r="F40" s="301">
        <f>+'Cental Budget_int'!F55+'Local Government_int'!F60</f>
        <v>41792523.730000004</v>
      </c>
      <c r="G40" s="302">
        <f t="shared" si="0"/>
        <v>1.5591316444693157</v>
      </c>
      <c r="H40" s="301">
        <f>+'Cental Budget_int'!H55+'Local Government_int'!H60</f>
        <v>45905782.490000002</v>
      </c>
      <c r="I40" s="302">
        <f t="shared" si="1"/>
        <v>1.4877424970832254</v>
      </c>
      <c r="J40" s="301">
        <f>+'Cental Budget_int'!J55+'Local Government_int'!J60</f>
        <v>38622888.658217676</v>
      </c>
      <c r="K40" s="302">
        <f t="shared" si="2"/>
        <v>1.2956353122515154</v>
      </c>
      <c r="L40" s="301">
        <f>+'Cental Budget_int'!L55+'Local Government_int'!L60</f>
        <v>32139632.719999999</v>
      </c>
      <c r="M40" s="302">
        <f t="shared" si="3"/>
        <v>1.0354263118556699</v>
      </c>
      <c r="N40" s="301">
        <f>+'Cental Budget_int'!N55+'Local Government_int'!N60</f>
        <v>42311333.369999997</v>
      </c>
      <c r="O40" s="302">
        <f t="shared" si="4"/>
        <v>1.3083281808905378</v>
      </c>
      <c r="P40" s="301">
        <f>+'Cental Budget_int'!P55+'Local Government_int'!P60</f>
        <v>42714348.300000004</v>
      </c>
      <c r="Q40" s="302">
        <f t="shared" si="5"/>
        <v>1.3564416735471581</v>
      </c>
      <c r="R40" s="301">
        <f>+'Cental Budget_int'!R55+'Local Government_int'!R60</f>
        <v>41973003.66069375</v>
      </c>
      <c r="S40" s="302">
        <f t="shared" si="7"/>
        <v>1.2582212794356471</v>
      </c>
      <c r="T40" s="301">
        <f>+'Cental Budget_int'!T55+'Local Government_int'!T60</f>
        <v>43388257.567080006</v>
      </c>
      <c r="U40" s="302">
        <f t="shared" si="8"/>
        <v>1.2668474281608224</v>
      </c>
      <c r="V40" s="301">
        <f>+'Cental Budget_int'!V55+'Local Government_int'!V60</f>
        <v>43489548.8876862</v>
      </c>
      <c r="W40" s="302">
        <f t="shared" si="9"/>
        <v>1.1994800697158121</v>
      </c>
      <c r="X40" s="303"/>
      <c r="Y40" s="303"/>
      <c r="Z40" s="303"/>
      <c r="AA40" s="303"/>
      <c r="AB40" s="303"/>
      <c r="AC40" s="304"/>
      <c r="AD40" s="304"/>
      <c r="AE40" s="304"/>
      <c r="AF40" s="304"/>
      <c r="AG40" s="304"/>
      <c r="AH40" s="304"/>
      <c r="AI40" s="276"/>
      <c r="AJ40" s="251"/>
      <c r="AK40" s="251"/>
      <c r="AL40" s="197"/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/>
      <c r="BI40" s="197"/>
      <c r="BJ40" s="197"/>
      <c r="BK40" s="197"/>
      <c r="BL40" s="197"/>
      <c r="BM40" s="197"/>
      <c r="BN40" s="197"/>
      <c r="BO40" s="197"/>
      <c r="BP40" s="197"/>
      <c r="BQ40" s="197"/>
      <c r="BR40" s="197"/>
      <c r="BS40" s="197"/>
      <c r="BT40" s="197"/>
      <c r="BU40" s="197"/>
      <c r="BV40" s="197"/>
      <c r="BW40" s="197"/>
      <c r="BX40" s="197"/>
      <c r="BY40" s="197"/>
      <c r="BZ40" s="197"/>
      <c r="CA40" s="197"/>
      <c r="CB40" s="197"/>
      <c r="CC40" s="197"/>
      <c r="CD40" s="197"/>
      <c r="CE40" s="197"/>
      <c r="CF40" s="197"/>
      <c r="CG40" s="197"/>
      <c r="CH40" s="197"/>
      <c r="CI40" s="197"/>
      <c r="CJ40" s="197"/>
      <c r="CK40" s="197"/>
      <c r="CL40" s="197"/>
      <c r="CM40" s="197"/>
      <c r="CN40" s="197"/>
      <c r="CO40" s="197"/>
      <c r="CP40" s="197"/>
      <c r="CQ40" s="197"/>
      <c r="CR40" s="197"/>
      <c r="CS40" s="197"/>
      <c r="CT40" s="197"/>
      <c r="CU40" s="197"/>
      <c r="CV40" s="197"/>
      <c r="CW40" s="197"/>
      <c r="CX40" s="197"/>
      <c r="CY40" s="197"/>
      <c r="CZ40" s="197"/>
      <c r="DA40" s="197"/>
      <c r="DB40" s="197"/>
      <c r="DC40" s="197"/>
      <c r="DD40" s="197"/>
      <c r="DE40" s="197"/>
      <c r="DF40" s="197"/>
      <c r="DG40" s="197"/>
      <c r="DH40" s="197"/>
      <c r="DI40" s="197"/>
      <c r="DJ40" s="197"/>
      <c r="DK40" s="197"/>
      <c r="DL40" s="197"/>
      <c r="DM40" s="197"/>
      <c r="DN40" s="197"/>
      <c r="DO40" s="197"/>
      <c r="DP40" s="197"/>
      <c r="DQ40" s="197"/>
      <c r="DR40" s="197"/>
      <c r="DS40" s="197"/>
      <c r="DT40" s="356"/>
      <c r="DU40" s="356"/>
      <c r="DV40" s="356"/>
      <c r="DW40" s="197"/>
      <c r="DX40" s="197"/>
      <c r="DY40" s="197"/>
      <c r="DZ40" s="197"/>
      <c r="EA40" s="197"/>
      <c r="EB40" s="197"/>
      <c r="EC40" s="197"/>
      <c r="ED40" s="197"/>
      <c r="EE40" s="197"/>
      <c r="EF40" s="197"/>
      <c r="EG40" s="197"/>
      <c r="EH40" s="197"/>
      <c r="EI40" s="197"/>
      <c r="EJ40" s="197"/>
      <c r="EK40" s="197"/>
      <c r="EL40" s="197"/>
      <c r="EM40" s="197"/>
      <c r="EN40" s="197"/>
      <c r="EO40" s="197"/>
      <c r="EP40" s="197"/>
      <c r="EQ40" s="197"/>
      <c r="ER40" s="197"/>
      <c r="ES40" s="197"/>
      <c r="ET40" s="197"/>
      <c r="EU40" s="197"/>
      <c r="EV40" s="197"/>
      <c r="EW40" s="197"/>
      <c r="EX40" s="197"/>
      <c r="EY40" s="197"/>
      <c r="EZ40" s="197"/>
      <c r="FA40" s="197"/>
      <c r="FB40" s="197"/>
      <c r="FC40" s="197"/>
      <c r="FD40" s="197"/>
      <c r="FE40" s="197"/>
      <c r="FF40" s="197"/>
      <c r="FG40" s="197"/>
      <c r="FH40" s="197"/>
      <c r="FI40" s="197"/>
      <c r="FJ40" s="197"/>
      <c r="FK40" s="197"/>
      <c r="FL40" s="197"/>
      <c r="FM40" s="197"/>
      <c r="FN40" s="277"/>
      <c r="FO40" s="197"/>
      <c r="FP40" s="197"/>
      <c r="FQ40" s="197"/>
      <c r="FR40" s="197"/>
      <c r="FS40" s="197"/>
      <c r="FT40" s="197"/>
      <c r="FU40" s="197"/>
      <c r="FV40" s="197"/>
      <c r="FW40" s="197"/>
      <c r="FX40" s="197"/>
      <c r="FY40" s="197"/>
      <c r="FZ40" s="197"/>
      <c r="GA40" s="197"/>
      <c r="GB40" s="197"/>
      <c r="GC40" s="197"/>
      <c r="GD40" s="197"/>
      <c r="GE40" s="197"/>
      <c r="GF40" s="197"/>
      <c r="GG40" s="197"/>
      <c r="GH40" s="197"/>
      <c r="GI40" s="197"/>
      <c r="GJ40" s="197"/>
      <c r="GK40" s="197"/>
      <c r="GL40" s="197"/>
      <c r="GM40" s="197"/>
      <c r="GN40" s="197"/>
      <c r="GO40" s="197"/>
      <c r="GP40" s="197"/>
      <c r="GQ40" s="197"/>
      <c r="GR40" s="197"/>
      <c r="GS40" s="197"/>
      <c r="GT40" s="197"/>
      <c r="GU40" s="197"/>
      <c r="GV40" s="197"/>
      <c r="GW40" s="197"/>
      <c r="GX40" s="197"/>
      <c r="GY40" s="197"/>
      <c r="GZ40" s="197"/>
      <c r="HA40" s="197"/>
      <c r="HB40" s="197"/>
      <c r="HC40" s="197"/>
      <c r="HD40" s="197"/>
      <c r="HE40" s="197"/>
      <c r="HF40" s="197"/>
      <c r="HG40" s="197"/>
      <c r="HH40" s="197"/>
      <c r="HI40" s="197"/>
      <c r="HJ40" s="197"/>
      <c r="HK40" s="197"/>
      <c r="HL40" s="197"/>
      <c r="HM40" s="197"/>
      <c r="HN40" s="197"/>
      <c r="HO40" s="197"/>
      <c r="HP40" s="197"/>
      <c r="HQ40" s="197"/>
      <c r="HR40" s="197"/>
    </row>
    <row r="41" spans="1:226" ht="15" customHeight="1">
      <c r="A41" s="160"/>
      <c r="B41" s="160"/>
      <c r="C41" s="317" t="str">
        <f>IF(MasterSheet!$A$1=1,MasterSheet!C286,MasterSheet!B286)</f>
        <v>Opštinski prirez</v>
      </c>
      <c r="D41" s="301">
        <f>+'Cental Budget_int'!D56+'Local Government_int'!D61</f>
        <v>4292020.32</v>
      </c>
      <c r="E41" s="302">
        <f t="shared" si="6"/>
        <v>0.19973104006701103</v>
      </c>
      <c r="F41" s="301">
        <f>+'Cental Budget_int'!F56+'Local Government_int'!F61</f>
        <v>4407602.68</v>
      </c>
      <c r="G41" s="302">
        <f t="shared" si="0"/>
        <v>0.16443210893490021</v>
      </c>
      <c r="H41" s="301">
        <f>+'Cental Budget_int'!H56+'Local Government_int'!H61</f>
        <v>4717290.49</v>
      </c>
      <c r="I41" s="302">
        <f t="shared" si="1"/>
        <v>0.15288081702100079</v>
      </c>
      <c r="J41" s="301">
        <f>+'Cental Budget_int'!J56+'Local Government_int'!J61</f>
        <v>3902542.3946725391</v>
      </c>
      <c r="K41" s="302">
        <f t="shared" si="2"/>
        <v>0.13091386765087348</v>
      </c>
      <c r="L41" s="301">
        <f>+'Cental Budget_int'!L56+'Local Government_int'!L61</f>
        <v>3219403.56</v>
      </c>
      <c r="M41" s="302">
        <f t="shared" si="3"/>
        <v>0.10371789819587629</v>
      </c>
      <c r="N41" s="301">
        <f>+'Cental Budget_int'!N56+'Local Government_int'!N61</f>
        <v>4327900.1500000004</v>
      </c>
      <c r="O41" s="302">
        <f t="shared" si="4"/>
        <v>0.1338249891774892</v>
      </c>
      <c r="P41" s="301">
        <f>+'Cental Budget_int'!P56+'Local Government_int'!P61</f>
        <v>4404642.75</v>
      </c>
      <c r="Q41" s="302">
        <f t="shared" si="5"/>
        <v>0.13987433312162592</v>
      </c>
      <c r="R41" s="301">
        <f>+'Cental Budget_int'!R56+'Local Government_int'!R61</f>
        <v>1701113.1912213285</v>
      </c>
      <c r="S41" s="302">
        <f t="shared" si="7"/>
        <v>5.0994130256342474E-2</v>
      </c>
      <c r="T41" s="301">
        <f>+'Cental Budget_int'!T56+'Local Government_int'!T61</f>
        <v>4871847.0861399993</v>
      </c>
      <c r="U41" s="302">
        <f t="shared" si="8"/>
        <v>0.14224786376653331</v>
      </c>
      <c r="V41" s="301">
        <f>+'Cental Budget_int'!V56+'Local Government_int'!V61</f>
        <v>4869268.6411820995</v>
      </c>
      <c r="W41" s="302">
        <f t="shared" si="9"/>
        <v>0.13429871862487519</v>
      </c>
      <c r="X41" s="303"/>
      <c r="Y41" s="303"/>
      <c r="Z41" s="303"/>
      <c r="AA41" s="303"/>
      <c r="AB41" s="303"/>
      <c r="AC41" s="304"/>
      <c r="AD41" s="304"/>
      <c r="AE41" s="304"/>
      <c r="AF41" s="304"/>
      <c r="AG41" s="304"/>
      <c r="AH41" s="304"/>
      <c r="AI41" s="276"/>
      <c r="AJ41" s="251"/>
      <c r="AK41" s="251"/>
      <c r="AL41" s="197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  <c r="BI41" s="197"/>
      <c r="BJ41" s="197"/>
      <c r="BK41" s="197"/>
      <c r="BL41" s="197"/>
      <c r="BM41" s="197"/>
      <c r="BN41" s="197"/>
      <c r="BO41" s="197"/>
      <c r="BP41" s="197"/>
      <c r="BQ41" s="197"/>
      <c r="BR41" s="197"/>
      <c r="BS41" s="197"/>
      <c r="BT41" s="197"/>
      <c r="BU41" s="197"/>
      <c r="BV41" s="197"/>
      <c r="BW41" s="197"/>
      <c r="BX41" s="197"/>
      <c r="BY41" s="197"/>
      <c r="BZ41" s="197"/>
      <c r="CA41" s="197"/>
      <c r="CB41" s="197"/>
      <c r="CC41" s="197"/>
      <c r="CD41" s="197"/>
      <c r="CE41" s="197"/>
      <c r="CF41" s="197"/>
      <c r="CG41" s="197"/>
      <c r="CH41" s="197"/>
      <c r="CI41" s="197"/>
      <c r="CJ41" s="197"/>
      <c r="CK41" s="197"/>
      <c r="CL41" s="197"/>
      <c r="CM41" s="197"/>
      <c r="CN41" s="197"/>
      <c r="CO41" s="197"/>
      <c r="CP41" s="197"/>
      <c r="CQ41" s="197"/>
      <c r="CR41" s="197"/>
      <c r="CS41" s="197"/>
      <c r="CT41" s="197"/>
      <c r="CU41" s="197"/>
      <c r="CV41" s="197"/>
      <c r="CW41" s="197"/>
      <c r="CX41" s="197"/>
      <c r="CY41" s="197"/>
      <c r="CZ41" s="197"/>
      <c r="DA41" s="197"/>
      <c r="DB41" s="197"/>
      <c r="DC41" s="197"/>
      <c r="DD41" s="197"/>
      <c r="DE41" s="197"/>
      <c r="DF41" s="197"/>
      <c r="DG41" s="197"/>
      <c r="DH41" s="197"/>
      <c r="DI41" s="197"/>
      <c r="DJ41" s="197"/>
      <c r="DK41" s="197"/>
      <c r="DL41" s="197"/>
      <c r="DM41" s="197"/>
      <c r="DN41" s="197"/>
      <c r="DO41" s="197"/>
      <c r="DP41" s="197"/>
      <c r="DQ41" s="197"/>
      <c r="DR41" s="197"/>
      <c r="DS41" s="197"/>
      <c r="DT41" s="197"/>
      <c r="DU41" s="197"/>
      <c r="DV41" s="197"/>
      <c r="DW41" s="197"/>
      <c r="DX41" s="197"/>
      <c r="DY41" s="197"/>
      <c r="DZ41" s="197"/>
      <c r="EA41" s="197"/>
      <c r="EB41" s="197"/>
      <c r="EC41" s="197"/>
      <c r="ED41" s="197"/>
      <c r="EE41" s="197"/>
      <c r="EF41" s="197"/>
      <c r="EG41" s="197"/>
      <c r="EH41" s="197"/>
      <c r="EI41" s="197"/>
      <c r="EJ41" s="197"/>
      <c r="EK41" s="197"/>
      <c r="EL41" s="197"/>
      <c r="EM41" s="197"/>
      <c r="EN41" s="197"/>
      <c r="EO41" s="197"/>
      <c r="EP41" s="197"/>
      <c r="EQ41" s="197"/>
      <c r="ER41" s="197"/>
      <c r="ES41" s="197"/>
      <c r="ET41" s="197"/>
      <c r="EU41" s="197"/>
      <c r="EV41" s="197"/>
      <c r="EW41" s="197"/>
      <c r="EX41" s="197"/>
      <c r="EY41" s="197"/>
      <c r="EZ41" s="197"/>
      <c r="FA41" s="197"/>
      <c r="FB41" s="197"/>
      <c r="FC41" s="197"/>
      <c r="FD41" s="197"/>
      <c r="FE41" s="197"/>
      <c r="FF41" s="197"/>
      <c r="FG41" s="197"/>
      <c r="FH41" s="197"/>
      <c r="FI41" s="197"/>
      <c r="FJ41" s="197"/>
      <c r="FK41" s="197"/>
      <c r="FL41" s="197"/>
      <c r="FM41" s="197"/>
      <c r="FN41" s="277"/>
      <c r="FO41" s="197"/>
      <c r="FP41" s="197"/>
      <c r="FQ41" s="197"/>
      <c r="FR41" s="197"/>
      <c r="FS41" s="197"/>
      <c r="FT41" s="197"/>
      <c r="FU41" s="197"/>
      <c r="FV41" s="197"/>
      <c r="FW41" s="197"/>
      <c r="FX41" s="197"/>
      <c r="FY41" s="197"/>
      <c r="FZ41" s="197"/>
      <c r="GA41" s="197"/>
      <c r="GB41" s="197"/>
      <c r="GC41" s="197"/>
      <c r="GD41" s="197"/>
      <c r="GE41" s="197"/>
      <c r="GF41" s="197"/>
      <c r="GG41" s="197"/>
      <c r="GH41" s="197"/>
      <c r="GI41" s="197"/>
      <c r="GJ41" s="197"/>
      <c r="GK41" s="197"/>
      <c r="GL41" s="197"/>
      <c r="GM41" s="197"/>
      <c r="GN41" s="197"/>
      <c r="GO41" s="197"/>
      <c r="GP41" s="197"/>
      <c r="GQ41" s="197"/>
      <c r="GR41" s="197"/>
      <c r="GS41" s="197"/>
      <c r="GT41" s="197"/>
      <c r="GU41" s="197"/>
      <c r="GV41" s="197"/>
      <c r="GW41" s="197"/>
      <c r="GX41" s="197"/>
      <c r="GY41" s="197"/>
      <c r="GZ41" s="197"/>
      <c r="HA41" s="197"/>
      <c r="HB41" s="197"/>
      <c r="HC41" s="197"/>
      <c r="HD41" s="197"/>
      <c r="HE41" s="197"/>
      <c r="HF41" s="197"/>
      <c r="HG41" s="197"/>
      <c r="HH41" s="197"/>
      <c r="HI41" s="197"/>
      <c r="HJ41" s="197"/>
      <c r="HK41" s="197"/>
      <c r="HL41" s="197"/>
      <c r="HM41" s="197"/>
      <c r="HN41" s="197"/>
      <c r="HO41" s="197"/>
      <c r="HP41" s="197"/>
      <c r="HQ41" s="197"/>
      <c r="HR41" s="197"/>
    </row>
    <row r="42" spans="1:226" ht="15" customHeight="1">
      <c r="A42" s="160"/>
      <c r="B42" s="160"/>
      <c r="C42" s="318" t="str">
        <f>IF(MasterSheet!$A$1=1,MasterSheet!C287,MasterSheet!B287)</f>
        <v>Ostala lična primanja</v>
      </c>
      <c r="D42" s="308">
        <f>+'Cental Budget_int'!D57+'Local Government_int'!D62</f>
        <v>19829561.809999999</v>
      </c>
      <c r="E42" s="309">
        <f t="shared" si="6"/>
        <v>0.92277731909348959</v>
      </c>
      <c r="F42" s="308">
        <f>+'Cental Budget_int'!F57+'Local Government_int'!F62</f>
        <v>33667814.479999997</v>
      </c>
      <c r="G42" s="309">
        <f t="shared" si="0"/>
        <v>1.2560274008580488</v>
      </c>
      <c r="H42" s="308">
        <f>+'Cental Budget_int'!H57+'Local Government_int'!H62</f>
        <v>28819351.150000002</v>
      </c>
      <c r="I42" s="309">
        <f t="shared" si="1"/>
        <v>0.93399504634430908</v>
      </c>
      <c r="J42" s="308">
        <f>+'Cental Budget_int'!J57+'Local Government_int'!J62</f>
        <v>27672695.609999999</v>
      </c>
      <c r="K42" s="309">
        <f t="shared" si="2"/>
        <v>0.92830243575981219</v>
      </c>
      <c r="L42" s="308">
        <f>+'Cental Budget_int'!L57+'Local Government_int'!L62</f>
        <v>24555767.040000003</v>
      </c>
      <c r="M42" s="309">
        <f t="shared" si="3"/>
        <v>0.79110074226804128</v>
      </c>
      <c r="N42" s="308">
        <f>+'Cental Budget_int'!N57+'Local Government_int'!N62</f>
        <v>20176987.59</v>
      </c>
      <c r="O42" s="309">
        <f t="shared" si="4"/>
        <v>0.62390190445269011</v>
      </c>
      <c r="P42" s="308">
        <f>+'Cental Budget_int'!P57+'Local Government_int'!P62</f>
        <v>13271350.060000001</v>
      </c>
      <c r="Q42" s="309">
        <f t="shared" si="5"/>
        <v>0.42144649285487457</v>
      </c>
      <c r="R42" s="308">
        <f>+'Cental Budget_int'!R57+'Local Government_int'!R62</f>
        <v>14505835.710000001</v>
      </c>
      <c r="S42" s="309">
        <f t="shared" si="7"/>
        <v>0.4348402443118799</v>
      </c>
      <c r="T42" s="308">
        <f>+'Cental Budget_int'!T57+'Local Government_int'!T62</f>
        <v>14266056.699999999</v>
      </c>
      <c r="U42" s="309">
        <f t="shared" si="8"/>
        <v>0.41653936465298252</v>
      </c>
      <c r="V42" s="308">
        <f>+'Cental Budget_int'!V57+'Local Government_int'!V62</f>
        <v>13919605.02</v>
      </c>
      <c r="W42" s="309">
        <f t="shared" si="9"/>
        <v>0.38391496869570013</v>
      </c>
      <c r="X42" s="303"/>
      <c r="Y42" s="303"/>
      <c r="Z42" s="303"/>
      <c r="AA42" s="303"/>
      <c r="AB42" s="303"/>
      <c r="AC42" s="304"/>
      <c r="AD42" s="304"/>
      <c r="AE42" s="304"/>
      <c r="AF42" s="304"/>
      <c r="AG42" s="304"/>
      <c r="AH42" s="304"/>
      <c r="AI42" s="276"/>
      <c r="AJ42" s="252"/>
      <c r="AK42" s="252"/>
      <c r="AL42" s="19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  <c r="BI42" s="197"/>
      <c r="BJ42" s="197"/>
      <c r="BK42" s="197"/>
      <c r="BL42" s="197"/>
      <c r="BM42" s="197"/>
      <c r="BN42" s="197"/>
      <c r="BO42" s="197"/>
      <c r="BP42" s="197"/>
      <c r="BQ42" s="197"/>
      <c r="BR42" s="197"/>
      <c r="BS42" s="197"/>
      <c r="BT42" s="197"/>
      <c r="BU42" s="197"/>
      <c r="BV42" s="197"/>
      <c r="BW42" s="197"/>
      <c r="BX42" s="197"/>
      <c r="BY42" s="197"/>
      <c r="BZ42" s="197"/>
      <c r="CA42" s="197"/>
      <c r="CB42" s="197"/>
      <c r="CC42" s="197"/>
      <c r="CD42" s="197"/>
      <c r="CE42" s="197"/>
      <c r="CF42" s="197"/>
      <c r="CG42" s="197"/>
      <c r="CH42" s="197"/>
      <c r="CI42" s="197"/>
      <c r="CJ42" s="197"/>
      <c r="CK42" s="197"/>
      <c r="CL42" s="197"/>
      <c r="CM42" s="197"/>
      <c r="CN42" s="197"/>
      <c r="CO42" s="197"/>
      <c r="CP42" s="197"/>
      <c r="CQ42" s="197"/>
      <c r="CR42" s="197"/>
      <c r="CS42" s="197"/>
      <c r="CT42" s="197"/>
      <c r="CU42" s="197"/>
      <c r="CV42" s="197"/>
      <c r="CW42" s="197"/>
      <c r="CX42" s="197"/>
      <c r="CY42" s="197"/>
      <c r="CZ42" s="197"/>
      <c r="DA42" s="197"/>
      <c r="DB42" s="197"/>
      <c r="DC42" s="197"/>
      <c r="DD42" s="197"/>
      <c r="DE42" s="197"/>
      <c r="DF42" s="197"/>
      <c r="DG42" s="197"/>
      <c r="DH42" s="197"/>
      <c r="DI42" s="197"/>
      <c r="DJ42" s="197"/>
      <c r="DK42" s="197"/>
      <c r="DL42" s="197"/>
      <c r="DM42" s="197"/>
      <c r="DN42" s="197"/>
      <c r="DO42" s="197"/>
      <c r="DP42" s="197"/>
      <c r="DQ42" s="197"/>
      <c r="DR42" s="197"/>
      <c r="DS42" s="197"/>
      <c r="DT42" s="197"/>
      <c r="DU42" s="197"/>
      <c r="DV42" s="197"/>
      <c r="DW42" s="197"/>
      <c r="DX42" s="197"/>
      <c r="DY42" s="197"/>
      <c r="DZ42" s="197"/>
      <c r="EA42" s="197"/>
      <c r="EB42" s="197"/>
      <c r="EC42" s="197"/>
      <c r="ED42" s="197"/>
      <c r="EE42" s="197"/>
      <c r="EF42" s="197"/>
      <c r="EG42" s="197"/>
      <c r="EH42" s="197"/>
      <c r="EI42" s="197"/>
      <c r="EJ42" s="197"/>
      <c r="EK42" s="197"/>
      <c r="EL42" s="197"/>
      <c r="EM42" s="197"/>
      <c r="EN42" s="197"/>
      <c r="EO42" s="197"/>
      <c r="EP42" s="197"/>
      <c r="EQ42" s="197"/>
      <c r="ER42" s="197"/>
      <c r="ES42" s="197"/>
      <c r="ET42" s="197"/>
      <c r="EU42" s="197"/>
      <c r="EV42" s="197"/>
      <c r="EW42" s="197"/>
      <c r="EX42" s="197"/>
      <c r="EY42" s="197"/>
      <c r="EZ42" s="197"/>
      <c r="FA42" s="197"/>
      <c r="FB42" s="197"/>
      <c r="FC42" s="197"/>
      <c r="FD42" s="197"/>
      <c r="FE42" s="197"/>
      <c r="FF42" s="197"/>
      <c r="FG42" s="197"/>
      <c r="FH42" s="197"/>
      <c r="FI42" s="197"/>
      <c r="FJ42" s="197"/>
      <c r="FK42" s="197"/>
      <c r="FL42" s="197"/>
      <c r="FM42" s="197"/>
      <c r="FN42" s="277"/>
      <c r="FO42" s="197"/>
      <c r="FP42" s="197"/>
      <c r="FQ42" s="197"/>
      <c r="FR42" s="197"/>
      <c r="FS42" s="197"/>
      <c r="FT42" s="197"/>
      <c r="FU42" s="197"/>
      <c r="FV42" s="197"/>
      <c r="FW42" s="197"/>
      <c r="FX42" s="197"/>
      <c r="FY42" s="197"/>
      <c r="FZ42" s="197"/>
      <c r="GA42" s="197"/>
      <c r="GB42" s="197"/>
      <c r="GC42" s="197"/>
      <c r="GD42" s="197"/>
      <c r="GE42" s="197"/>
      <c r="GF42" s="197"/>
      <c r="GG42" s="197"/>
      <c r="GH42" s="197"/>
      <c r="GI42" s="197"/>
      <c r="GJ42" s="197"/>
      <c r="GK42" s="197"/>
      <c r="GL42" s="197"/>
      <c r="GM42" s="197"/>
      <c r="GN42" s="197"/>
      <c r="GO42" s="197"/>
      <c r="GP42" s="197"/>
      <c r="GQ42" s="197"/>
      <c r="GR42" s="197"/>
      <c r="GS42" s="197"/>
      <c r="GT42" s="197"/>
      <c r="GU42" s="197"/>
      <c r="GV42" s="197"/>
      <c r="GW42" s="197"/>
      <c r="GX42" s="197"/>
      <c r="GY42" s="197"/>
      <c r="GZ42" s="197"/>
      <c r="HA42" s="197"/>
      <c r="HB42" s="197"/>
      <c r="HC42" s="197"/>
      <c r="HD42" s="197"/>
      <c r="HE42" s="197"/>
      <c r="HF42" s="197"/>
      <c r="HG42" s="197"/>
      <c r="HH42" s="197"/>
      <c r="HI42" s="197"/>
      <c r="HJ42" s="197"/>
      <c r="HK42" s="197"/>
      <c r="HL42" s="197"/>
      <c r="HM42" s="197"/>
      <c r="HN42" s="197"/>
      <c r="HO42" s="197"/>
      <c r="HP42" s="197"/>
      <c r="HQ42" s="197"/>
      <c r="HR42" s="197"/>
    </row>
    <row r="43" spans="1:226" ht="15" customHeight="1">
      <c r="A43" s="160"/>
      <c r="B43" s="160"/>
      <c r="C43" s="318" t="str">
        <f>IF(MasterSheet!$A$1=1,MasterSheet!C288,MasterSheet!B288)</f>
        <v>Rashodi za materijal i usluge</v>
      </c>
      <c r="D43" s="308">
        <f>+'Cental Budget_int'!D58+'Local Government_int'!D63</f>
        <v>127227787.62</v>
      </c>
      <c r="E43" s="309">
        <f t="shared" si="6"/>
        <v>5.9206006617339106</v>
      </c>
      <c r="F43" s="308">
        <f>+'Cental Budget_int'!F58+'Local Government_int'!F63</f>
        <v>158458815.82000002</v>
      </c>
      <c r="G43" s="309">
        <f t="shared" si="0"/>
        <v>5.9115394821861598</v>
      </c>
      <c r="H43" s="308">
        <f>+'Cental Budget_int'!H58+'Local Government_int'!H63</f>
        <v>137718934.25</v>
      </c>
      <c r="I43" s="309">
        <f t="shared" si="1"/>
        <v>4.4632789165802444</v>
      </c>
      <c r="J43" s="308">
        <f>+'Cental Budget_int'!J58+'Local Government_int'!J63</f>
        <v>129954349.67999999</v>
      </c>
      <c r="K43" s="309">
        <f t="shared" si="2"/>
        <v>4.3594213243877888</v>
      </c>
      <c r="L43" s="308">
        <f>+'Cental Budget_int'!L58+'Local Government_int'!L63</f>
        <v>130523384.09</v>
      </c>
      <c r="M43" s="309">
        <f t="shared" si="3"/>
        <v>4.2050059307345364</v>
      </c>
      <c r="N43" s="308">
        <f>+'Cental Budget_int'!N58+'Local Government_int'!N63</f>
        <v>119842683.82999998</v>
      </c>
      <c r="O43" s="309">
        <f t="shared" si="4"/>
        <v>3.7057106935683355</v>
      </c>
      <c r="P43" s="308">
        <f>+'Cental Budget_int'!P58+'Local Government_int'!P63</f>
        <v>167223306.44999999</v>
      </c>
      <c r="Q43" s="309">
        <f t="shared" si="5"/>
        <v>5.3103622245157194</v>
      </c>
      <c r="R43" s="308">
        <f>+'Cental Budget_int'!R58+'Local Government_int'!R63</f>
        <v>105446240.86</v>
      </c>
      <c r="S43" s="309">
        <f t="shared" si="7"/>
        <v>3.1609532917653409</v>
      </c>
      <c r="T43" s="308">
        <f>+'Cental Budget_int'!T58+'Local Government_int'!T63</f>
        <v>97073134.070000008</v>
      </c>
      <c r="U43" s="309">
        <f t="shared" si="8"/>
        <v>2.8343348439370497</v>
      </c>
      <c r="V43" s="308">
        <f>+'Cental Budget_int'!V58+'Local Government_int'!V63</f>
        <v>85286655.599999994</v>
      </c>
      <c r="W43" s="309">
        <f t="shared" si="9"/>
        <v>2.3522810933061198</v>
      </c>
      <c r="X43" s="303"/>
      <c r="Y43" s="303"/>
      <c r="Z43" s="303"/>
      <c r="AA43" s="303"/>
      <c r="AB43" s="303"/>
      <c r="AC43" s="304"/>
      <c r="AD43" s="304"/>
      <c r="AE43" s="304"/>
      <c r="AF43" s="304"/>
      <c r="AG43" s="304"/>
      <c r="AH43" s="304"/>
      <c r="AI43" s="276"/>
      <c r="AJ43" s="252"/>
      <c r="AK43" s="252"/>
      <c r="AL43" s="197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  <c r="BI43" s="197"/>
      <c r="BJ43" s="197"/>
      <c r="BK43" s="197"/>
      <c r="BL43" s="197"/>
      <c r="BM43" s="197"/>
      <c r="BN43" s="197"/>
      <c r="BO43" s="197"/>
      <c r="BP43" s="197"/>
      <c r="BQ43" s="197"/>
      <c r="BR43" s="197"/>
      <c r="BS43" s="197"/>
      <c r="BT43" s="197"/>
      <c r="BU43" s="197"/>
      <c r="BV43" s="197"/>
      <c r="BW43" s="197"/>
      <c r="BX43" s="197"/>
      <c r="BY43" s="197"/>
      <c r="BZ43" s="197"/>
      <c r="CA43" s="197"/>
      <c r="CB43" s="197"/>
      <c r="CC43" s="197"/>
      <c r="CD43" s="197"/>
      <c r="CE43" s="197"/>
      <c r="CF43" s="197"/>
      <c r="CG43" s="197"/>
      <c r="CH43" s="197"/>
      <c r="CI43" s="197"/>
      <c r="CJ43" s="197"/>
      <c r="CK43" s="197"/>
      <c r="CL43" s="197"/>
      <c r="CM43" s="197"/>
      <c r="CN43" s="197"/>
      <c r="CO43" s="197"/>
      <c r="CP43" s="197"/>
      <c r="CQ43" s="197"/>
      <c r="CR43" s="197"/>
      <c r="CS43" s="197"/>
      <c r="CT43" s="197"/>
      <c r="CU43" s="197"/>
      <c r="CV43" s="197"/>
      <c r="CW43" s="197"/>
      <c r="CX43" s="197"/>
      <c r="CY43" s="197"/>
      <c r="CZ43" s="197"/>
      <c r="DA43" s="197"/>
      <c r="DB43" s="197"/>
      <c r="DC43" s="197"/>
      <c r="DD43" s="197"/>
      <c r="DE43" s="197"/>
      <c r="DF43" s="197"/>
      <c r="DG43" s="197"/>
      <c r="DH43" s="197"/>
      <c r="DI43" s="197"/>
      <c r="DJ43" s="197"/>
      <c r="DK43" s="197"/>
      <c r="DL43" s="197"/>
      <c r="DM43" s="197"/>
      <c r="DN43" s="197"/>
      <c r="DO43" s="197"/>
      <c r="DP43" s="197"/>
      <c r="DQ43" s="197"/>
      <c r="DR43" s="197"/>
      <c r="DS43" s="197"/>
      <c r="DT43" s="197"/>
      <c r="DU43" s="197"/>
      <c r="DV43" s="197"/>
      <c r="DW43" s="197"/>
      <c r="DX43" s="197"/>
      <c r="DY43" s="197"/>
      <c r="DZ43" s="197"/>
      <c r="EA43" s="197"/>
      <c r="EB43" s="197"/>
      <c r="EC43" s="197"/>
      <c r="ED43" s="197"/>
      <c r="EE43" s="197"/>
      <c r="EF43" s="197"/>
      <c r="EG43" s="197"/>
      <c r="EH43" s="197"/>
      <c r="EI43" s="197"/>
      <c r="EJ43" s="197"/>
      <c r="EK43" s="197"/>
      <c r="EL43" s="197"/>
      <c r="EM43" s="197"/>
      <c r="EN43" s="197"/>
      <c r="EO43" s="197"/>
      <c r="EP43" s="197"/>
      <c r="EQ43" s="197"/>
      <c r="ER43" s="197"/>
      <c r="ES43" s="197"/>
      <c r="ET43" s="197"/>
      <c r="EU43" s="197"/>
      <c r="EV43" s="197"/>
      <c r="EW43" s="197"/>
      <c r="EX43" s="197"/>
      <c r="EY43" s="197"/>
      <c r="EZ43" s="197"/>
      <c r="FA43" s="197"/>
      <c r="FB43" s="197"/>
      <c r="FC43" s="197"/>
      <c r="FD43" s="197"/>
      <c r="FE43" s="197"/>
      <c r="FF43" s="197"/>
      <c r="FG43" s="197"/>
      <c r="FH43" s="197"/>
      <c r="FI43" s="197"/>
      <c r="FJ43" s="197"/>
      <c r="FK43" s="197"/>
      <c r="FL43" s="197"/>
      <c r="FM43" s="197"/>
      <c r="FN43" s="277"/>
      <c r="FO43" s="197"/>
      <c r="FP43" s="197"/>
      <c r="FQ43" s="197"/>
      <c r="FR43" s="197"/>
      <c r="FS43" s="197"/>
      <c r="FT43" s="197"/>
      <c r="FU43" s="197"/>
      <c r="FV43" s="197"/>
      <c r="FW43" s="197"/>
      <c r="FX43" s="197"/>
      <c r="FY43" s="197"/>
      <c r="FZ43" s="197"/>
      <c r="GA43" s="197"/>
      <c r="GB43" s="197"/>
      <c r="GC43" s="197"/>
      <c r="GD43" s="197"/>
      <c r="GE43" s="197"/>
      <c r="GF43" s="197"/>
      <c r="GG43" s="197"/>
      <c r="GH43" s="197"/>
      <c r="GI43" s="197"/>
      <c r="GJ43" s="197"/>
      <c r="GK43" s="197"/>
      <c r="GL43" s="197"/>
      <c r="GM43" s="197"/>
      <c r="GN43" s="197"/>
      <c r="GO43" s="197"/>
      <c r="GP43" s="197"/>
      <c r="GQ43" s="197"/>
      <c r="GR43" s="197"/>
      <c r="GS43" s="197"/>
      <c r="GT43" s="197"/>
      <c r="GU43" s="197"/>
      <c r="GV43" s="197"/>
      <c r="GW43" s="197"/>
      <c r="GX43" s="197"/>
      <c r="GY43" s="197"/>
      <c r="GZ43" s="197"/>
      <c r="HA43" s="197"/>
      <c r="HB43" s="197"/>
      <c r="HC43" s="197"/>
      <c r="HD43" s="197"/>
      <c r="HE43" s="197"/>
      <c r="HF43" s="197"/>
      <c r="HG43" s="197"/>
      <c r="HH43" s="197"/>
      <c r="HI43" s="197"/>
      <c r="HJ43" s="197"/>
      <c r="HK43" s="197"/>
      <c r="HL43" s="197"/>
      <c r="HM43" s="197"/>
      <c r="HN43" s="197"/>
      <c r="HO43" s="197"/>
      <c r="HP43" s="197"/>
      <c r="HQ43" s="197"/>
      <c r="HR43" s="197"/>
    </row>
    <row r="44" spans="1:226" ht="15" customHeight="1">
      <c r="A44" s="160"/>
      <c r="B44" s="160"/>
      <c r="C44" s="318" t="str">
        <f>IF(MasterSheet!$A$1=1,MasterSheet!C289,MasterSheet!B289)</f>
        <v>Tekuće održavanje</v>
      </c>
      <c r="D44" s="308">
        <f>+'Cental Budget_int'!D59+'Local Government_int'!D64</f>
        <v>25094049.890000001</v>
      </c>
      <c r="E44" s="309">
        <f t="shared" si="6"/>
        <v>1.1677625710828796</v>
      </c>
      <c r="F44" s="308">
        <f>+'Cental Budget_int'!F59+'Local Government_int'!F64</f>
        <v>30124521.010000005</v>
      </c>
      <c r="G44" s="309">
        <f t="shared" si="0"/>
        <v>1.1238396198470437</v>
      </c>
      <c r="H44" s="308">
        <f>+'Cental Budget_int'!H59+'Local Government_int'!H64</f>
        <v>29890496.960000001</v>
      </c>
      <c r="I44" s="309">
        <f t="shared" si="1"/>
        <v>0.96870939071817475</v>
      </c>
      <c r="J44" s="308">
        <f>+'Cental Budget_int'!J59+'Local Government_int'!J64</f>
        <v>9992826.3900000006</v>
      </c>
      <c r="K44" s="309">
        <f t="shared" si="2"/>
        <v>0.33521725561891985</v>
      </c>
      <c r="L44" s="308">
        <f>+'Cental Budget_int'!L59+'Local Government_int'!L64</f>
        <v>32845189.850000001</v>
      </c>
      <c r="M44" s="309">
        <f t="shared" si="3"/>
        <v>1.0581568894974227</v>
      </c>
      <c r="N44" s="308">
        <f>+'Cental Budget_int'!N59+'Local Government_int'!N64</f>
        <v>28163758.149999999</v>
      </c>
      <c r="O44" s="309">
        <f t="shared" si="4"/>
        <v>0.87086450680272098</v>
      </c>
      <c r="P44" s="308">
        <f>+'Cental Budget_int'!P59+'Local Government_int'!P64</f>
        <v>27394609.409999996</v>
      </c>
      <c r="Q44" s="309">
        <f t="shared" si="5"/>
        <v>0.86994631343283568</v>
      </c>
      <c r="R44" s="308">
        <f>+'Cental Budget_int'!R59+'Local Government_int'!R64</f>
        <v>24397963.059999995</v>
      </c>
      <c r="S44" s="309">
        <f t="shared" si="7"/>
        <v>0.73137573248598564</v>
      </c>
      <c r="T44" s="308">
        <f>+'Cental Budget_int'!T59+'Local Government_int'!T64</f>
        <v>26441296.660999998</v>
      </c>
      <c r="U44" s="309">
        <f t="shared" si="8"/>
        <v>0.77203120269204939</v>
      </c>
      <c r="V44" s="308">
        <f>+'Cental Budget_int'!V59+'Local Government_int'!V64</f>
        <v>24911221.330000002</v>
      </c>
      <c r="W44" s="309">
        <f t="shared" si="9"/>
        <v>0.68707342940673533</v>
      </c>
      <c r="X44" s="303"/>
      <c r="Y44" s="303"/>
      <c r="Z44" s="303"/>
      <c r="AA44" s="303"/>
      <c r="AB44" s="303"/>
      <c r="AC44" s="304"/>
      <c r="AD44" s="304"/>
      <c r="AE44" s="304"/>
      <c r="AF44" s="304"/>
      <c r="AG44" s="304"/>
      <c r="AH44" s="304"/>
      <c r="AI44" s="276"/>
      <c r="AJ44" s="252"/>
      <c r="AK44" s="252"/>
      <c r="AL44" s="197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  <c r="BI44" s="197"/>
      <c r="BJ44" s="197"/>
      <c r="BK44" s="197"/>
      <c r="BL44" s="197"/>
      <c r="BM44" s="197"/>
      <c r="BN44" s="197"/>
      <c r="BO44" s="197"/>
      <c r="BP44" s="197"/>
      <c r="BQ44" s="197"/>
      <c r="BR44" s="197"/>
      <c r="BS44" s="197"/>
      <c r="BT44" s="197"/>
      <c r="BU44" s="197"/>
      <c r="BV44" s="197"/>
      <c r="BW44" s="197"/>
      <c r="BX44" s="197"/>
      <c r="BY44" s="197"/>
      <c r="BZ44" s="197"/>
      <c r="CA44" s="197"/>
      <c r="CB44" s="197"/>
      <c r="CC44" s="197"/>
      <c r="CD44" s="197"/>
      <c r="CE44" s="197"/>
      <c r="CF44" s="197"/>
      <c r="CG44" s="197"/>
      <c r="CH44" s="197"/>
      <c r="CI44" s="197"/>
      <c r="CJ44" s="197"/>
      <c r="CK44" s="197"/>
      <c r="CL44" s="197"/>
      <c r="CM44" s="197"/>
      <c r="CN44" s="197"/>
      <c r="CO44" s="197"/>
      <c r="CP44" s="197"/>
      <c r="CQ44" s="197"/>
      <c r="CR44" s="197"/>
      <c r="CS44" s="197"/>
      <c r="CT44" s="197"/>
      <c r="CU44" s="197"/>
      <c r="CV44" s="197"/>
      <c r="CW44" s="197"/>
      <c r="CX44" s="197"/>
      <c r="CY44" s="197"/>
      <c r="CZ44" s="197"/>
      <c r="DA44" s="197"/>
      <c r="DB44" s="197"/>
      <c r="DC44" s="197"/>
      <c r="DD44" s="197"/>
      <c r="DE44" s="197"/>
      <c r="DF44" s="197"/>
      <c r="DG44" s="197"/>
      <c r="DH44" s="197"/>
      <c r="DI44" s="197"/>
      <c r="DJ44" s="197"/>
      <c r="DK44" s="197"/>
      <c r="DL44" s="197"/>
      <c r="DM44" s="253"/>
      <c r="DN44" s="197"/>
      <c r="DO44" s="197"/>
      <c r="DP44" s="197"/>
      <c r="DQ44" s="197"/>
      <c r="DR44" s="197"/>
      <c r="DS44" s="197"/>
      <c r="DT44" s="197"/>
      <c r="DU44" s="197"/>
      <c r="DV44" s="197"/>
      <c r="DW44" s="197"/>
      <c r="DX44" s="197"/>
      <c r="DY44" s="197"/>
      <c r="DZ44" s="197"/>
      <c r="EA44" s="197"/>
      <c r="EB44" s="197"/>
      <c r="EC44" s="197"/>
      <c r="ED44" s="197"/>
      <c r="EE44" s="197"/>
      <c r="EF44" s="197"/>
      <c r="EG44" s="197"/>
      <c r="EH44" s="197"/>
      <c r="EI44" s="197"/>
      <c r="EJ44" s="197"/>
      <c r="EK44" s="197"/>
      <c r="EL44" s="197"/>
      <c r="EM44" s="197"/>
      <c r="EN44" s="197"/>
      <c r="EO44" s="197"/>
      <c r="EP44" s="197"/>
      <c r="EQ44" s="197"/>
      <c r="ER44" s="197"/>
      <c r="ES44" s="197"/>
      <c r="ET44" s="197"/>
      <c r="EU44" s="197"/>
      <c r="EV44" s="197"/>
      <c r="EW44" s="197"/>
      <c r="EX44" s="197"/>
      <c r="EY44" s="197"/>
      <c r="EZ44" s="197"/>
      <c r="FA44" s="197"/>
      <c r="FB44" s="197"/>
      <c r="FC44" s="197"/>
      <c r="FD44" s="197"/>
      <c r="FE44" s="197"/>
      <c r="FF44" s="197"/>
      <c r="FG44" s="197"/>
      <c r="FH44" s="197"/>
      <c r="FI44" s="197"/>
      <c r="FJ44" s="197"/>
      <c r="FK44" s="197"/>
      <c r="FL44" s="197"/>
      <c r="FM44" s="197"/>
      <c r="FN44" s="277"/>
      <c r="FO44" s="197"/>
      <c r="FP44" s="197"/>
      <c r="FQ44" s="197"/>
      <c r="FR44" s="197"/>
      <c r="FS44" s="197"/>
      <c r="FT44" s="197"/>
      <c r="FU44" s="197"/>
      <c r="FV44" s="197"/>
      <c r="FW44" s="197"/>
      <c r="FX44" s="197"/>
      <c r="FY44" s="197"/>
      <c r="FZ44" s="197"/>
      <c r="GA44" s="197"/>
      <c r="GB44" s="197"/>
      <c r="GC44" s="197"/>
      <c r="GD44" s="197"/>
      <c r="GE44" s="197"/>
      <c r="GF44" s="197"/>
      <c r="GG44" s="197"/>
      <c r="GH44" s="197"/>
      <c r="GI44" s="197"/>
      <c r="GJ44" s="197"/>
      <c r="GK44" s="197"/>
      <c r="GL44" s="197"/>
      <c r="GM44" s="197"/>
      <c r="GN44" s="197"/>
      <c r="GO44" s="197"/>
      <c r="GP44" s="197"/>
      <c r="GQ44" s="197"/>
      <c r="GR44" s="197"/>
      <c r="GS44" s="197"/>
      <c r="GT44" s="197"/>
      <c r="GU44" s="197"/>
      <c r="GV44" s="197"/>
      <c r="GW44" s="197"/>
      <c r="GX44" s="197"/>
      <c r="GY44" s="197"/>
      <c r="GZ44" s="197"/>
      <c r="HA44" s="197"/>
      <c r="HB44" s="197"/>
      <c r="HC44" s="197"/>
      <c r="HD44" s="197"/>
      <c r="HE44" s="197"/>
      <c r="HF44" s="197"/>
      <c r="HG44" s="197"/>
      <c r="HH44" s="197"/>
      <c r="HI44" s="197"/>
      <c r="HJ44" s="197"/>
      <c r="HK44" s="197"/>
      <c r="HL44" s="197"/>
      <c r="HM44" s="197"/>
      <c r="HN44" s="197"/>
      <c r="HO44" s="197"/>
      <c r="HP44" s="197"/>
      <c r="HQ44" s="197"/>
      <c r="HR44" s="197"/>
    </row>
    <row r="45" spans="1:226" ht="15" customHeight="1">
      <c r="A45" s="160"/>
      <c r="B45" s="160"/>
      <c r="C45" s="318" t="str">
        <f>IF(MasterSheet!$A$1=1,MasterSheet!C290,MasterSheet!B290)</f>
        <v>Kamate</v>
      </c>
      <c r="D45" s="308">
        <f>+'Cental Budget_int'!D60+'Local Government_int'!D65</f>
        <v>23854663.5</v>
      </c>
      <c r="E45" s="309">
        <f t="shared" si="6"/>
        <v>1.1100871841407232</v>
      </c>
      <c r="F45" s="308">
        <f>+'Cental Budget_int'!F60+'Local Government_int'!F65</f>
        <v>27935103.170000002</v>
      </c>
      <c r="G45" s="309">
        <f t="shared" si="0"/>
        <v>1.0421601630292856</v>
      </c>
      <c r="H45" s="308">
        <f>+'Cental Budget_int'!H60+'Local Government_int'!H65</f>
        <v>23805692.059999999</v>
      </c>
      <c r="I45" s="309">
        <f t="shared" si="1"/>
        <v>0.77150933562354151</v>
      </c>
      <c r="J45" s="308">
        <f>+'Cental Budget_int'!J60+'Local Government_int'!J65</f>
        <v>25522738.039999999</v>
      </c>
      <c r="K45" s="309">
        <f t="shared" si="2"/>
        <v>0.85618041060046957</v>
      </c>
      <c r="L45" s="308">
        <f>+'Cental Budget_int'!L60+'Local Government_int'!L65</f>
        <v>31406278.469999999</v>
      </c>
      <c r="M45" s="309">
        <f t="shared" si="3"/>
        <v>1.0118002084407216</v>
      </c>
      <c r="N45" s="308">
        <f>+'Cental Budget_int'!N60+'Local Government_int'!N65</f>
        <v>47603265.710000001</v>
      </c>
      <c r="O45" s="309">
        <f t="shared" si="4"/>
        <v>1.4719624523809525</v>
      </c>
      <c r="P45" s="308">
        <f>+'Cental Budget_int'!P60+'Local Government_int'!P65</f>
        <v>59720316.740000002</v>
      </c>
      <c r="Q45" s="309">
        <f t="shared" si="5"/>
        <v>1.8964851298825025</v>
      </c>
      <c r="R45" s="308">
        <f>+'Cental Budget_int'!R60+'Local Government_int'!R65</f>
        <v>70775022.849999994</v>
      </c>
      <c r="S45" s="309">
        <f t="shared" si="7"/>
        <v>2.1216170403789083</v>
      </c>
      <c r="T45" s="308">
        <f>+'Cental Budget_int'!T60+'Local Government_int'!T65</f>
        <v>78901788.450000003</v>
      </c>
      <c r="U45" s="309">
        <f t="shared" si="8"/>
        <v>2.3037691158865954</v>
      </c>
      <c r="V45" s="308">
        <f>+'Cental Budget_int'!V60+'Local Government_int'!V65</f>
        <v>79765883.969999999</v>
      </c>
      <c r="W45" s="309">
        <f t="shared" si="9"/>
        <v>2.200013348318945</v>
      </c>
      <c r="X45" s="303"/>
      <c r="Y45" s="303"/>
      <c r="Z45" s="303"/>
      <c r="AA45" s="303"/>
      <c r="AB45" s="303"/>
      <c r="AC45" s="304"/>
      <c r="AD45" s="304"/>
      <c r="AE45" s="304"/>
      <c r="AF45" s="304"/>
      <c r="AG45" s="304"/>
      <c r="AH45" s="304"/>
      <c r="AI45" s="276"/>
      <c r="AJ45" s="252"/>
      <c r="AK45" s="252"/>
      <c r="AL45" s="197"/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197"/>
      <c r="BC45" s="197"/>
      <c r="BD45" s="197"/>
      <c r="BE45" s="197"/>
      <c r="BF45" s="197"/>
      <c r="BG45" s="197"/>
      <c r="BH45" s="197"/>
      <c r="BI45" s="197"/>
      <c r="BJ45" s="197"/>
      <c r="BK45" s="197"/>
      <c r="BL45" s="197"/>
      <c r="BM45" s="197"/>
      <c r="BN45" s="197"/>
      <c r="BO45" s="197"/>
      <c r="BP45" s="197"/>
      <c r="BQ45" s="197"/>
      <c r="BR45" s="197"/>
      <c r="BS45" s="197"/>
      <c r="BT45" s="197"/>
      <c r="BU45" s="197"/>
      <c r="BV45" s="197"/>
      <c r="BW45" s="197"/>
      <c r="BX45" s="197"/>
      <c r="BY45" s="197"/>
      <c r="BZ45" s="197"/>
      <c r="CA45" s="197"/>
      <c r="CB45" s="197"/>
      <c r="CC45" s="197"/>
      <c r="CD45" s="197"/>
      <c r="CE45" s="197"/>
      <c r="CF45" s="197"/>
      <c r="CG45" s="197"/>
      <c r="CH45" s="197"/>
      <c r="CI45" s="197"/>
      <c r="CJ45" s="197"/>
      <c r="CK45" s="197"/>
      <c r="CL45" s="197"/>
      <c r="CM45" s="197"/>
      <c r="CN45" s="197"/>
      <c r="CO45" s="197"/>
      <c r="CP45" s="197"/>
      <c r="CQ45" s="197"/>
      <c r="CR45" s="197"/>
      <c r="CS45" s="197"/>
      <c r="CT45" s="197"/>
      <c r="CU45" s="197"/>
      <c r="CV45" s="197"/>
      <c r="CW45" s="197"/>
      <c r="CX45" s="197"/>
      <c r="CY45" s="197"/>
      <c r="CZ45" s="197"/>
      <c r="DA45" s="197"/>
      <c r="DB45" s="197"/>
      <c r="DC45" s="197"/>
      <c r="DD45" s="197"/>
      <c r="DE45" s="197"/>
      <c r="DF45" s="197"/>
      <c r="DG45" s="197"/>
      <c r="DH45" s="197"/>
      <c r="DI45" s="197"/>
      <c r="DJ45" s="197"/>
      <c r="DK45" s="197"/>
      <c r="DL45" s="197"/>
      <c r="DM45" s="197"/>
      <c r="DN45" s="197"/>
      <c r="DO45" s="197"/>
      <c r="DP45" s="197"/>
      <c r="DQ45" s="197"/>
      <c r="DR45" s="197"/>
      <c r="DS45" s="197"/>
      <c r="DT45" s="197"/>
      <c r="DU45" s="197"/>
      <c r="DV45" s="197"/>
      <c r="DW45" s="197"/>
      <c r="DX45" s="197"/>
      <c r="DY45" s="197"/>
      <c r="DZ45" s="197"/>
      <c r="EA45" s="197"/>
      <c r="EB45" s="197"/>
      <c r="EC45" s="197"/>
      <c r="ED45" s="197"/>
      <c r="EE45" s="197"/>
      <c r="EF45" s="197"/>
      <c r="EG45" s="197"/>
      <c r="EH45" s="197"/>
      <c r="EI45" s="197"/>
      <c r="EJ45" s="197"/>
      <c r="EK45" s="197"/>
      <c r="EL45" s="197"/>
      <c r="EM45" s="197"/>
      <c r="EN45" s="197"/>
      <c r="EO45" s="197"/>
      <c r="EP45" s="197"/>
      <c r="EQ45" s="197"/>
      <c r="ER45" s="197"/>
      <c r="ES45" s="197"/>
      <c r="ET45" s="197"/>
      <c r="EU45" s="197"/>
      <c r="EV45" s="197"/>
      <c r="EW45" s="197"/>
      <c r="EX45" s="197"/>
      <c r="EY45" s="197"/>
      <c r="EZ45" s="197"/>
      <c r="FA45" s="197"/>
      <c r="FB45" s="197"/>
      <c r="FC45" s="197"/>
      <c r="FD45" s="197"/>
      <c r="FE45" s="197"/>
      <c r="FF45" s="197"/>
      <c r="FG45" s="197"/>
      <c r="FH45" s="197"/>
      <c r="FI45" s="197"/>
      <c r="FJ45" s="197"/>
      <c r="FK45" s="197"/>
      <c r="FL45" s="197"/>
      <c r="FM45" s="197"/>
      <c r="FN45" s="277"/>
      <c r="FO45" s="197"/>
      <c r="FP45" s="197"/>
      <c r="FQ45" s="197"/>
      <c r="FR45" s="197"/>
      <c r="FS45" s="197"/>
      <c r="FT45" s="197"/>
      <c r="FU45" s="197"/>
      <c r="FV45" s="197"/>
      <c r="FW45" s="197"/>
      <c r="FX45" s="197"/>
      <c r="FY45" s="197"/>
      <c r="FZ45" s="197"/>
      <c r="GA45" s="197"/>
      <c r="GB45" s="197"/>
      <c r="GC45" s="197"/>
      <c r="GD45" s="197"/>
      <c r="GE45" s="197"/>
      <c r="GF45" s="197"/>
      <c r="GG45" s="197"/>
      <c r="GH45" s="197"/>
      <c r="GI45" s="197"/>
      <c r="GJ45" s="197"/>
      <c r="GK45" s="197"/>
      <c r="GL45" s="197"/>
      <c r="GM45" s="197"/>
      <c r="GN45" s="197"/>
      <c r="GO45" s="197"/>
      <c r="GP45" s="197"/>
      <c r="GQ45" s="197"/>
      <c r="GR45" s="197"/>
      <c r="GS45" s="197"/>
      <c r="GT45" s="197"/>
      <c r="GU45" s="197"/>
      <c r="GV45" s="197"/>
      <c r="GW45" s="197"/>
      <c r="GX45" s="197"/>
      <c r="GY45" s="197"/>
      <c r="GZ45" s="197"/>
      <c r="HA45" s="197"/>
      <c r="HB45" s="197"/>
      <c r="HC45" s="197"/>
      <c r="HD45" s="197"/>
      <c r="HE45" s="197"/>
      <c r="HF45" s="197"/>
      <c r="HG45" s="197"/>
      <c r="HH45" s="197"/>
      <c r="HI45" s="197"/>
      <c r="HJ45" s="197"/>
      <c r="HK45" s="197"/>
      <c r="HL45" s="197"/>
      <c r="HM45" s="197"/>
      <c r="HN45" s="197"/>
      <c r="HO45" s="197"/>
      <c r="HP45" s="197"/>
      <c r="HQ45" s="197"/>
      <c r="HR45" s="197"/>
    </row>
    <row r="46" spans="1:226" ht="15" customHeight="1">
      <c r="A46" s="160"/>
      <c r="B46" s="160"/>
      <c r="C46" s="318" t="str">
        <f>IF(MasterSheet!$A$1=1,MasterSheet!C291,MasterSheet!B291)</f>
        <v>Renta</v>
      </c>
      <c r="D46" s="308">
        <f>+'Cental Budget_int'!D61+'Local Government_int'!D66</f>
        <v>3086664.4299999997</v>
      </c>
      <c r="E46" s="309">
        <f t="shared" ref="E46:E58" si="10">+D46/$D$9*100</f>
        <v>0.1436392773046675</v>
      </c>
      <c r="F46" s="308">
        <f>+'Cental Budget_int'!F61+'Local Government_int'!F66</f>
        <v>5609104.4100000001</v>
      </c>
      <c r="G46" s="309">
        <f t="shared" ref="G46:G58" si="11">+F46/$F$9*100</f>
        <v>0.20925590039171799</v>
      </c>
      <c r="H46" s="308">
        <f>+'Cental Budget_int'!H61+'Local Government_int'!H66</f>
        <v>9174277.0500000007</v>
      </c>
      <c r="I46" s="309">
        <f t="shared" ref="I46:I58" si="12">+H46/$H$9*100</f>
        <v>0.29732554608504025</v>
      </c>
      <c r="J46" s="308">
        <f>+'Cental Budget_int'!J61+'Local Government_int'!J66</f>
        <v>8768055.8200000003</v>
      </c>
      <c r="K46" s="309">
        <f t="shared" ref="K46:K58" si="13">+J46/$J$9*100</f>
        <v>0.29413135927541095</v>
      </c>
      <c r="L46" s="308">
        <f>+'Cental Budget_int'!L61+'Local Government_int'!L66</f>
        <v>8585830.7100000009</v>
      </c>
      <c r="M46" s="309">
        <f t="shared" ref="M46:M58" si="14">+L46/$L$9*100</f>
        <v>0.27660537081185571</v>
      </c>
      <c r="N46" s="308">
        <f>+'Cental Budget_int'!N61+'Local Government_int'!N66</f>
        <v>7707257.9000000004</v>
      </c>
      <c r="O46" s="309">
        <f t="shared" ref="O46:O58" si="15">+N46/$N$9*100</f>
        <v>0.23831966295609153</v>
      </c>
      <c r="P46" s="308">
        <f>+'Cental Budget_int'!P61+'Local Government_int'!P66</f>
        <v>7427422.7800000003</v>
      </c>
      <c r="Q46" s="309">
        <f t="shared" si="5"/>
        <v>0.23586607748491586</v>
      </c>
      <c r="R46" s="308">
        <f>+'Cental Budget_int'!R61+'Local Government_int'!R66</f>
        <v>8363818.9900000002</v>
      </c>
      <c r="S46" s="309">
        <f t="shared" si="7"/>
        <v>0.2507215141341167</v>
      </c>
      <c r="T46" s="308">
        <f>+'Cental Budget_int'!T61+'Local Government_int'!T66</f>
        <v>8488274.4100000001</v>
      </c>
      <c r="U46" s="309">
        <f t="shared" si="8"/>
        <v>0.24784006569534878</v>
      </c>
      <c r="V46" s="308">
        <f>+'Cental Budget_int'!V61+'Local Government_int'!V66</f>
        <v>8787960.4900000002</v>
      </c>
      <c r="W46" s="309">
        <f t="shared" si="9"/>
        <v>0.24237969192155998</v>
      </c>
      <c r="X46" s="303"/>
      <c r="Y46" s="303"/>
      <c r="Z46" s="303"/>
      <c r="AA46" s="303"/>
      <c r="AB46" s="303"/>
      <c r="AC46" s="304"/>
      <c r="AD46" s="304"/>
      <c r="AE46" s="304"/>
      <c r="AF46" s="304"/>
      <c r="AG46" s="304"/>
      <c r="AH46" s="304"/>
      <c r="AI46" s="276"/>
      <c r="AJ46" s="252"/>
      <c r="AK46" s="252"/>
      <c r="AL46" s="19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197"/>
      <c r="BK46" s="197"/>
      <c r="BL46" s="197"/>
      <c r="BM46" s="197"/>
      <c r="BN46" s="197"/>
      <c r="BO46" s="197"/>
      <c r="BP46" s="197"/>
      <c r="BQ46" s="197"/>
      <c r="BR46" s="197"/>
      <c r="BS46" s="197"/>
      <c r="BT46" s="197"/>
      <c r="BU46" s="197"/>
      <c r="BV46" s="197"/>
      <c r="BW46" s="197"/>
      <c r="BX46" s="197"/>
      <c r="BY46" s="197"/>
      <c r="BZ46" s="197"/>
      <c r="CA46" s="197"/>
      <c r="CB46" s="197"/>
      <c r="CC46" s="197"/>
      <c r="CD46" s="197"/>
      <c r="CE46" s="197"/>
      <c r="CF46" s="197"/>
      <c r="CG46" s="197"/>
      <c r="CH46" s="197"/>
      <c r="CI46" s="197"/>
      <c r="CJ46" s="197"/>
      <c r="CK46" s="197"/>
      <c r="CL46" s="197"/>
      <c r="CM46" s="197"/>
      <c r="CN46" s="197"/>
      <c r="CO46" s="197"/>
      <c r="CP46" s="197"/>
      <c r="CQ46" s="197"/>
      <c r="CR46" s="197"/>
      <c r="CS46" s="197"/>
      <c r="CT46" s="197"/>
      <c r="CU46" s="197"/>
      <c r="CV46" s="197"/>
      <c r="CW46" s="197"/>
      <c r="CX46" s="197"/>
      <c r="CY46" s="197"/>
      <c r="CZ46" s="197"/>
      <c r="DA46" s="197"/>
      <c r="DB46" s="197"/>
      <c r="DC46" s="197"/>
      <c r="DD46" s="197"/>
      <c r="DE46" s="197"/>
      <c r="DF46" s="197"/>
      <c r="DG46" s="197"/>
      <c r="DH46" s="197"/>
      <c r="DI46" s="197"/>
      <c r="DJ46" s="197"/>
      <c r="DK46" s="197"/>
      <c r="DL46" s="197"/>
      <c r="DM46" s="197"/>
      <c r="DN46" s="197"/>
      <c r="DO46" s="197"/>
      <c r="DP46" s="197"/>
      <c r="DQ46" s="197"/>
      <c r="DR46" s="197"/>
      <c r="DS46" s="197"/>
      <c r="DT46" s="238"/>
      <c r="DU46" s="197"/>
      <c r="DV46" s="197"/>
      <c r="DW46" s="197"/>
      <c r="DX46" s="197"/>
      <c r="DY46" s="197"/>
      <c r="DZ46" s="197"/>
      <c r="EA46" s="197"/>
      <c r="EB46" s="197"/>
      <c r="EC46" s="197"/>
      <c r="ED46" s="197"/>
      <c r="EE46" s="197"/>
      <c r="EF46" s="197"/>
      <c r="EG46" s="197"/>
      <c r="EH46" s="197"/>
      <c r="EI46" s="197"/>
      <c r="EJ46" s="197"/>
      <c r="EK46" s="197"/>
      <c r="EL46" s="197"/>
      <c r="EM46" s="197"/>
      <c r="EN46" s="197"/>
      <c r="EO46" s="197"/>
      <c r="EP46" s="197"/>
      <c r="EQ46" s="197"/>
      <c r="ER46" s="197"/>
      <c r="ES46" s="197"/>
      <c r="ET46" s="197"/>
      <c r="EU46" s="197"/>
      <c r="EV46" s="197"/>
      <c r="EW46" s="197"/>
      <c r="EX46" s="197"/>
      <c r="EY46" s="197"/>
      <c r="EZ46" s="197"/>
      <c r="FA46" s="197"/>
      <c r="FB46" s="197"/>
      <c r="FC46" s="197"/>
      <c r="FD46" s="197"/>
      <c r="FE46" s="197"/>
      <c r="FF46" s="197"/>
      <c r="FG46" s="197"/>
      <c r="FH46" s="197"/>
      <c r="FI46" s="197"/>
      <c r="FJ46" s="197"/>
      <c r="FK46" s="197"/>
      <c r="FL46" s="197"/>
      <c r="FM46" s="197"/>
      <c r="FN46" s="277"/>
      <c r="FO46" s="197"/>
      <c r="FP46" s="197"/>
      <c r="FQ46" s="197"/>
      <c r="FR46" s="197"/>
      <c r="FS46" s="197"/>
      <c r="FT46" s="197"/>
      <c r="FU46" s="197"/>
      <c r="FV46" s="197"/>
      <c r="FW46" s="197"/>
      <c r="FX46" s="197"/>
      <c r="FY46" s="197"/>
      <c r="FZ46" s="197"/>
      <c r="GA46" s="197"/>
      <c r="GB46" s="197"/>
      <c r="GC46" s="197"/>
      <c r="GD46" s="197"/>
      <c r="GE46" s="197"/>
      <c r="GF46" s="197"/>
      <c r="GG46" s="197"/>
      <c r="GH46" s="197"/>
      <c r="GI46" s="197"/>
      <c r="GJ46" s="197"/>
      <c r="GK46" s="197"/>
      <c r="GL46" s="197"/>
      <c r="GM46" s="197"/>
      <c r="GN46" s="197"/>
      <c r="GO46" s="197"/>
      <c r="GP46" s="197"/>
      <c r="GQ46" s="197"/>
      <c r="GR46" s="197"/>
      <c r="GS46" s="197"/>
      <c r="GT46" s="197"/>
      <c r="GU46" s="197"/>
      <c r="GV46" s="197"/>
      <c r="GW46" s="197"/>
      <c r="GX46" s="197"/>
      <c r="GY46" s="197"/>
      <c r="GZ46" s="197"/>
      <c r="HA46" s="197"/>
      <c r="HB46" s="197"/>
      <c r="HC46" s="197"/>
      <c r="HD46" s="197"/>
      <c r="HE46" s="197"/>
      <c r="HF46" s="197"/>
      <c r="HG46" s="197"/>
      <c r="HH46" s="197"/>
      <c r="HI46" s="197"/>
      <c r="HJ46" s="197"/>
      <c r="HK46" s="197"/>
      <c r="HL46" s="197"/>
      <c r="HM46" s="197"/>
      <c r="HN46" s="197"/>
      <c r="HO46" s="197"/>
      <c r="HP46" s="197"/>
      <c r="HQ46" s="197"/>
      <c r="HR46" s="197"/>
    </row>
    <row r="47" spans="1:226" ht="15" customHeight="1">
      <c r="A47" s="160"/>
      <c r="B47" s="160"/>
      <c r="C47" s="318" t="str">
        <f>IF(MasterSheet!$A$1=1,MasterSheet!C292,MasterSheet!B292)</f>
        <v>Subvencije</v>
      </c>
      <c r="D47" s="308">
        <f>+'Cental Budget_int'!D62+'Local Government_int'!D67</f>
        <v>6607753.2799999993</v>
      </c>
      <c r="E47" s="309">
        <f t="shared" si="10"/>
        <v>0.30749468472241609</v>
      </c>
      <c r="F47" s="308">
        <f>+'Cental Budget_int'!F62+'Local Government_int'!F67</f>
        <v>13869941.18</v>
      </c>
      <c r="G47" s="309">
        <f t="shared" si="11"/>
        <v>0.51743858160790901</v>
      </c>
      <c r="H47" s="308">
        <f>+'Cental Budget_int'!H62+'Local Government_int'!H67</f>
        <v>20139971.149999999</v>
      </c>
      <c r="I47" s="309">
        <f t="shared" si="12"/>
        <v>0.65270842461757839</v>
      </c>
      <c r="J47" s="308">
        <f>+'Cental Budget_int'!J62+'Local Government_int'!J67</f>
        <v>50956109.699999996</v>
      </c>
      <c r="K47" s="309">
        <f t="shared" si="13"/>
        <v>1.7093629553840992</v>
      </c>
      <c r="L47" s="308">
        <f>+'Cental Budget_int'!L62+'Local Government_int'!L67</f>
        <v>39785362.68</v>
      </c>
      <c r="M47" s="309">
        <f t="shared" si="14"/>
        <v>1.2817449317010308</v>
      </c>
      <c r="N47" s="308">
        <f>+'Cental Budget_int'!N62+'Local Government_int'!N67</f>
        <v>46353356.520000003</v>
      </c>
      <c r="O47" s="309">
        <f t="shared" si="15"/>
        <v>1.433313435992579</v>
      </c>
      <c r="P47" s="308">
        <f>+'Cental Budget_int'!P62+'Local Government_int'!P67</f>
        <v>26607621.800000001</v>
      </c>
      <c r="Q47" s="309">
        <f t="shared" si="5"/>
        <v>0.84495464591933955</v>
      </c>
      <c r="R47" s="308">
        <f>+'Cental Budget_int'!R62+'Local Government_int'!R67</f>
        <v>18185744.609999996</v>
      </c>
      <c r="S47" s="309">
        <f t="shared" si="7"/>
        <v>0.54515257082046809</v>
      </c>
      <c r="T47" s="308">
        <f>+'Cental Budget_int'!T62+'Local Government_int'!T67</f>
        <v>18844296.169999998</v>
      </c>
      <c r="U47" s="309">
        <f t="shared" si="8"/>
        <v>0.55021449297789715</v>
      </c>
      <c r="V47" s="308">
        <f>+'Cental Budget_int'!V62+'Local Government_int'!V67</f>
        <v>21751600</v>
      </c>
      <c r="W47" s="309">
        <f t="shared" si="9"/>
        <v>0.59992828970957335</v>
      </c>
      <c r="X47" s="303"/>
      <c r="Y47" s="303"/>
      <c r="Z47" s="303"/>
      <c r="AA47" s="303"/>
      <c r="AB47" s="303"/>
      <c r="AC47" s="304"/>
      <c r="AD47" s="304"/>
      <c r="AE47" s="304"/>
      <c r="AF47" s="304"/>
      <c r="AG47" s="304"/>
      <c r="AH47" s="304"/>
      <c r="AI47" s="276"/>
      <c r="AJ47" s="252"/>
      <c r="AK47" s="252"/>
      <c r="AL47" s="197"/>
      <c r="AM47" s="197"/>
      <c r="AN47" s="197"/>
      <c r="AO47" s="197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  <c r="BI47" s="197"/>
      <c r="BJ47" s="197"/>
      <c r="BK47" s="197"/>
      <c r="BL47" s="197"/>
      <c r="BM47" s="197"/>
      <c r="BN47" s="197"/>
      <c r="BO47" s="197"/>
      <c r="BP47" s="197"/>
      <c r="BQ47" s="197"/>
      <c r="BR47" s="197"/>
      <c r="BS47" s="197"/>
      <c r="BT47" s="197"/>
      <c r="BU47" s="197"/>
      <c r="BV47" s="197"/>
      <c r="BW47" s="197"/>
      <c r="BX47" s="197"/>
      <c r="BY47" s="197"/>
      <c r="BZ47" s="197"/>
      <c r="CA47" s="197"/>
      <c r="CB47" s="197"/>
      <c r="CC47" s="197"/>
      <c r="CD47" s="197"/>
      <c r="CE47" s="197"/>
      <c r="CF47" s="197"/>
      <c r="CG47" s="197"/>
      <c r="CH47" s="197"/>
      <c r="CI47" s="197"/>
      <c r="CJ47" s="197"/>
      <c r="CK47" s="197"/>
      <c r="CL47" s="197"/>
      <c r="CM47" s="197"/>
      <c r="CN47" s="197"/>
      <c r="CO47" s="197"/>
      <c r="CP47" s="197"/>
      <c r="CQ47" s="197"/>
      <c r="CR47" s="197"/>
      <c r="CS47" s="197"/>
      <c r="CT47" s="197"/>
      <c r="CU47" s="197"/>
      <c r="CV47" s="197"/>
      <c r="CW47" s="197"/>
      <c r="CX47" s="197"/>
      <c r="CY47" s="197"/>
      <c r="CZ47" s="197"/>
      <c r="DA47" s="197"/>
      <c r="DB47" s="197"/>
      <c r="DC47" s="197"/>
      <c r="DD47" s="197"/>
      <c r="DE47" s="197"/>
      <c r="DF47" s="197"/>
      <c r="DG47" s="197"/>
      <c r="DH47" s="197"/>
      <c r="DI47" s="197"/>
      <c r="DJ47" s="197"/>
      <c r="DK47" s="197"/>
      <c r="DL47" s="197"/>
      <c r="DM47" s="197"/>
      <c r="DN47" s="197"/>
      <c r="DO47" s="197"/>
      <c r="DP47" s="197"/>
      <c r="DQ47" s="197"/>
      <c r="DR47" s="197"/>
      <c r="DS47" s="197"/>
      <c r="DT47" s="197"/>
      <c r="DU47" s="197"/>
      <c r="DV47" s="197"/>
      <c r="DW47" s="197"/>
      <c r="DX47" s="197"/>
      <c r="DY47" s="197"/>
      <c r="DZ47" s="197"/>
      <c r="EA47" s="197"/>
      <c r="EB47" s="197"/>
      <c r="EC47" s="197"/>
      <c r="ED47" s="197"/>
      <c r="EE47" s="197"/>
      <c r="EF47" s="197"/>
      <c r="EG47" s="197"/>
      <c r="EH47" s="197"/>
      <c r="EI47" s="197"/>
      <c r="EJ47" s="197"/>
      <c r="EK47" s="197"/>
      <c r="EL47" s="197"/>
      <c r="EM47" s="197"/>
      <c r="EN47" s="197"/>
      <c r="EO47" s="197"/>
      <c r="EP47" s="197"/>
      <c r="EQ47" s="197"/>
      <c r="ER47" s="197"/>
      <c r="ES47" s="197"/>
      <c r="ET47" s="197"/>
      <c r="EU47" s="197"/>
      <c r="EV47" s="197"/>
      <c r="EW47" s="197"/>
      <c r="EX47" s="197"/>
      <c r="EY47" s="197"/>
      <c r="EZ47" s="197"/>
      <c r="FA47" s="197"/>
      <c r="FB47" s="197"/>
      <c r="FC47" s="197"/>
      <c r="FD47" s="197"/>
      <c r="FE47" s="197"/>
      <c r="FF47" s="197"/>
      <c r="FG47" s="197"/>
      <c r="FH47" s="197"/>
      <c r="FI47" s="197"/>
      <c r="FJ47" s="197"/>
      <c r="FK47" s="197"/>
      <c r="FL47" s="197"/>
      <c r="FM47" s="197"/>
      <c r="FN47" s="277"/>
      <c r="FO47" s="197"/>
      <c r="FP47" s="197"/>
      <c r="FQ47" s="197"/>
      <c r="FR47" s="197"/>
      <c r="FS47" s="197"/>
      <c r="FT47" s="197"/>
      <c r="FU47" s="197"/>
      <c r="FV47" s="197"/>
      <c r="FW47" s="197"/>
      <c r="FX47" s="197"/>
      <c r="FY47" s="197"/>
      <c r="FZ47" s="197"/>
      <c r="GA47" s="197"/>
      <c r="GB47" s="197"/>
      <c r="GC47" s="197"/>
      <c r="GD47" s="197"/>
      <c r="GE47" s="197"/>
      <c r="GF47" s="197"/>
      <c r="GG47" s="197"/>
      <c r="GH47" s="197"/>
      <c r="GI47" s="197"/>
      <c r="GJ47" s="197"/>
      <c r="GK47" s="197"/>
      <c r="GL47" s="197"/>
      <c r="GM47" s="197"/>
      <c r="GN47" s="197"/>
      <c r="GO47" s="197"/>
      <c r="GP47" s="197"/>
      <c r="GQ47" s="197"/>
      <c r="GR47" s="197"/>
      <c r="GS47" s="197"/>
      <c r="GT47" s="197"/>
      <c r="GU47" s="197"/>
      <c r="GV47" s="197"/>
      <c r="GW47" s="197"/>
      <c r="GX47" s="197"/>
      <c r="GY47" s="197"/>
      <c r="GZ47" s="197"/>
      <c r="HA47" s="197"/>
      <c r="HB47" s="197"/>
      <c r="HC47" s="197"/>
      <c r="HD47" s="197"/>
      <c r="HE47" s="197"/>
      <c r="HF47" s="197"/>
      <c r="HG47" s="197"/>
      <c r="HH47" s="197"/>
      <c r="HI47" s="197"/>
      <c r="HJ47" s="197"/>
      <c r="HK47" s="197"/>
      <c r="HL47" s="197"/>
      <c r="HM47" s="197"/>
      <c r="HN47" s="197"/>
      <c r="HO47" s="197"/>
      <c r="HP47" s="197"/>
      <c r="HQ47" s="197"/>
      <c r="HR47" s="197"/>
    </row>
    <row r="48" spans="1:226" ht="15" customHeight="1">
      <c r="A48" s="160"/>
      <c r="B48" s="160"/>
      <c r="C48" s="318" t="str">
        <f>IF(MasterSheet!$A$1=1,MasterSheet!C293,MasterSheet!B293)</f>
        <v>Ostali izdaci</v>
      </c>
      <c r="D48" s="308">
        <f>+'Cental Budget_int'!D63+'Local Government_int'!D68</f>
        <v>5144565.45</v>
      </c>
      <c r="E48" s="309">
        <f t="shared" si="10"/>
        <v>0.23940460002792127</v>
      </c>
      <c r="F48" s="308">
        <f>+'Cental Budget_int'!F63+'Local Government_int'!F68</f>
        <v>7762059.1499999994</v>
      </c>
      <c r="G48" s="309">
        <f t="shared" si="11"/>
        <v>0.28957504756575264</v>
      </c>
      <c r="H48" s="308">
        <f>+'Cental Budget_int'!H63+'Local Government_int'!H68</f>
        <v>10304571.941500001</v>
      </c>
      <c r="I48" s="309">
        <f t="shared" si="12"/>
        <v>0.33395682983860514</v>
      </c>
      <c r="J48" s="308">
        <f>+'Cental Budget_int'!J63+'Local Government_int'!J68</f>
        <v>8465091.3699999992</v>
      </c>
      <c r="K48" s="309">
        <f t="shared" si="13"/>
        <v>0.28396817745722908</v>
      </c>
      <c r="L48" s="308">
        <f>+'Cental Budget_int'!L63+'Local Government_int'!L68</f>
        <v>6211302.6600000001</v>
      </c>
      <c r="M48" s="309">
        <f t="shared" si="14"/>
        <v>0.20010640012886599</v>
      </c>
      <c r="N48" s="308">
        <f>+'Cental Budget_int'!N63+'Local Government_int'!N68</f>
        <v>6749030.8300000001</v>
      </c>
      <c r="O48" s="309">
        <f t="shared" si="15"/>
        <v>0.20868988342609771</v>
      </c>
      <c r="P48" s="308">
        <f>+'Cental Budget_int'!P63+'Local Government_int'!P68</f>
        <v>6888973.7100000009</v>
      </c>
      <c r="Q48" s="309">
        <f t="shared" si="5"/>
        <v>0.21876702794537953</v>
      </c>
      <c r="R48" s="308">
        <f>+'Cental Budget_int'!R63+'Local Government_int'!R68</f>
        <v>7492726.1100000013</v>
      </c>
      <c r="S48" s="309">
        <f t="shared" si="7"/>
        <v>0.22460883449743702</v>
      </c>
      <c r="T48" s="308">
        <f>+'Cental Budget_int'!T63+'Local Government_int'!T68</f>
        <v>32342562.84</v>
      </c>
      <c r="U48" s="309">
        <f t="shared" si="8"/>
        <v>0.94433597594090335</v>
      </c>
      <c r="V48" s="308">
        <f>+'Cental Budget_int'!V63+'Local Government_int'!V68</f>
        <v>31899953.719999999</v>
      </c>
      <c r="W48" s="309">
        <f t="shared" si="9"/>
        <v>0.87982882533028106</v>
      </c>
      <c r="X48" s="303"/>
      <c r="Y48" s="303"/>
      <c r="Z48" s="303"/>
      <c r="AA48" s="303"/>
      <c r="AB48" s="303"/>
      <c r="AC48" s="304"/>
      <c r="AD48" s="304"/>
      <c r="AE48" s="304"/>
      <c r="AF48" s="304"/>
      <c r="AG48" s="304"/>
      <c r="AH48" s="304"/>
      <c r="AI48" s="276"/>
      <c r="AJ48" s="252"/>
      <c r="AK48" s="252"/>
      <c r="AL48" s="197"/>
      <c r="AM48" s="197"/>
      <c r="AN48" s="197"/>
      <c r="AO48" s="197"/>
      <c r="AP48" s="197"/>
      <c r="AQ48" s="197"/>
      <c r="AR48" s="197"/>
      <c r="AS48" s="197"/>
      <c r="AT48" s="197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197"/>
      <c r="BK48" s="197"/>
      <c r="BL48" s="197"/>
      <c r="BM48" s="197"/>
      <c r="BN48" s="197"/>
      <c r="BO48" s="197"/>
      <c r="BP48" s="197"/>
      <c r="BQ48" s="197"/>
      <c r="BR48" s="197"/>
      <c r="BS48" s="197"/>
      <c r="BT48" s="197"/>
      <c r="BU48" s="197"/>
      <c r="BV48" s="197"/>
      <c r="BW48" s="197"/>
      <c r="BX48" s="197"/>
      <c r="BY48" s="197"/>
      <c r="BZ48" s="197"/>
      <c r="CA48" s="197"/>
      <c r="CB48" s="197"/>
      <c r="CC48" s="197"/>
      <c r="CD48" s="197"/>
      <c r="CE48" s="197"/>
      <c r="CF48" s="197"/>
      <c r="CG48" s="197"/>
      <c r="CH48" s="197"/>
      <c r="CI48" s="197"/>
      <c r="CJ48" s="197"/>
      <c r="CK48" s="197"/>
      <c r="CL48" s="197"/>
      <c r="CM48" s="197"/>
      <c r="CN48" s="197"/>
      <c r="CO48" s="197"/>
      <c r="CP48" s="197"/>
      <c r="CQ48" s="197"/>
      <c r="CR48" s="197"/>
      <c r="CS48" s="197"/>
      <c r="CT48" s="197"/>
      <c r="CU48" s="197"/>
      <c r="CV48" s="197"/>
      <c r="CW48" s="197"/>
      <c r="CX48" s="197"/>
      <c r="CY48" s="197"/>
      <c r="CZ48" s="197"/>
      <c r="DA48" s="197"/>
      <c r="DB48" s="197"/>
      <c r="DC48" s="197"/>
      <c r="DD48" s="197"/>
      <c r="DE48" s="197"/>
      <c r="DF48" s="197"/>
      <c r="DG48" s="197"/>
      <c r="DH48" s="197"/>
      <c r="DI48" s="197"/>
      <c r="DJ48" s="197"/>
      <c r="DK48" s="197"/>
      <c r="DL48" s="197"/>
      <c r="DM48" s="197"/>
      <c r="DN48" s="197"/>
      <c r="DO48" s="197"/>
      <c r="DP48" s="197"/>
      <c r="DQ48" s="197"/>
      <c r="DR48" s="197"/>
      <c r="DS48" s="197"/>
      <c r="DT48" s="197"/>
      <c r="DU48" s="197"/>
      <c r="DV48" s="197"/>
      <c r="DW48" s="197"/>
      <c r="DX48" s="197"/>
      <c r="DY48" s="197"/>
      <c r="DZ48" s="197"/>
      <c r="EA48" s="197"/>
      <c r="EB48" s="197"/>
      <c r="EC48" s="197"/>
      <c r="ED48" s="197"/>
      <c r="EE48" s="197"/>
      <c r="EF48" s="197"/>
      <c r="EG48" s="197"/>
      <c r="EH48" s="197"/>
      <c r="EI48" s="197"/>
      <c r="EJ48" s="197"/>
      <c r="EK48" s="197"/>
      <c r="EL48" s="197"/>
      <c r="EM48" s="197"/>
      <c r="EN48" s="197"/>
      <c r="EO48" s="197"/>
      <c r="EP48" s="197"/>
      <c r="EQ48" s="197"/>
      <c r="ER48" s="197"/>
      <c r="ES48" s="197"/>
      <c r="ET48" s="197"/>
      <c r="EU48" s="197"/>
      <c r="EV48" s="197"/>
      <c r="EW48" s="197"/>
      <c r="EX48" s="197"/>
      <c r="EY48" s="197"/>
      <c r="EZ48" s="197"/>
      <c r="FA48" s="197"/>
      <c r="FB48" s="197"/>
      <c r="FC48" s="197"/>
      <c r="FD48" s="197"/>
      <c r="FE48" s="197"/>
      <c r="FF48" s="197"/>
      <c r="FG48" s="197"/>
      <c r="FH48" s="197"/>
      <c r="FI48" s="197"/>
      <c r="FJ48" s="197"/>
      <c r="FK48" s="197"/>
      <c r="FL48" s="197"/>
      <c r="FM48" s="197"/>
      <c r="FN48" s="277"/>
      <c r="FO48" s="197"/>
      <c r="FP48" s="276"/>
      <c r="FQ48" s="197"/>
      <c r="FR48" s="197"/>
      <c r="FS48" s="197"/>
      <c r="FT48" s="197"/>
      <c r="FU48" s="197"/>
      <c r="FV48" s="197"/>
      <c r="FW48" s="197"/>
      <c r="FX48" s="197"/>
      <c r="FY48" s="197"/>
      <c r="FZ48" s="197"/>
      <c r="GA48" s="197"/>
      <c r="GB48" s="197"/>
      <c r="GC48" s="197"/>
      <c r="GD48" s="197"/>
      <c r="GE48" s="197"/>
      <c r="GF48" s="197"/>
      <c r="GG48" s="197"/>
      <c r="GH48" s="197"/>
      <c r="GI48" s="197"/>
      <c r="GJ48" s="197"/>
      <c r="GK48" s="197"/>
      <c r="GL48" s="197"/>
      <c r="GM48" s="197"/>
      <c r="GN48" s="197"/>
      <c r="GO48" s="197"/>
      <c r="GP48" s="197"/>
      <c r="GQ48" s="197"/>
      <c r="GR48" s="197"/>
      <c r="GS48" s="197"/>
      <c r="GT48" s="197"/>
      <c r="GU48" s="197"/>
      <c r="GV48" s="197"/>
      <c r="GW48" s="197"/>
      <c r="GX48" s="197"/>
      <c r="GY48" s="197"/>
      <c r="GZ48" s="197"/>
      <c r="HA48" s="197"/>
      <c r="HB48" s="197"/>
      <c r="HC48" s="197"/>
      <c r="HD48" s="197"/>
      <c r="HE48" s="197"/>
      <c r="HF48" s="197"/>
      <c r="HG48" s="197"/>
      <c r="HH48" s="197"/>
      <c r="HI48" s="197"/>
      <c r="HJ48" s="197"/>
      <c r="HK48" s="197"/>
      <c r="HL48" s="197"/>
      <c r="HM48" s="197"/>
      <c r="HN48" s="197"/>
      <c r="HO48" s="197"/>
      <c r="HP48" s="197"/>
      <c r="HQ48" s="197"/>
      <c r="HR48" s="197"/>
    </row>
    <row r="49" spans="1:226" s="198" customFormat="1" ht="15" customHeight="1">
      <c r="C49" s="314" t="str">
        <f>IF(MasterSheet!$A$1=1,MasterSheet!C294,MasterSheet!B294)</f>
        <v>Kapitalni izdaci Tekućeg budžeta i Državnih fondova</v>
      </c>
      <c r="D49" s="376">
        <f>+'Cental Budget_int'!D64</f>
        <v>40141835.139999993</v>
      </c>
      <c r="E49" s="316">
        <f t="shared" si="10"/>
        <v>1.8680178295872305</v>
      </c>
      <c r="F49" s="376">
        <f>+'Cental Budget_int'!F64</f>
        <v>0</v>
      </c>
      <c r="G49" s="316">
        <f t="shared" si="11"/>
        <v>0</v>
      </c>
      <c r="H49" s="376">
        <f>+'Cental Budget_int'!H64</f>
        <v>75166022.909999996</v>
      </c>
      <c r="I49" s="316">
        <f t="shared" si="12"/>
        <v>2.4360261508296603</v>
      </c>
      <c r="J49" s="376">
        <f>+'Cental Budget_int'!J64</f>
        <v>26511453.920000002</v>
      </c>
      <c r="K49" s="316">
        <f t="shared" si="13"/>
        <v>0.88934766588393155</v>
      </c>
      <c r="L49" s="376">
        <f>+'Cental Budget_int'!L64</f>
        <v>19371879.949999999</v>
      </c>
      <c r="M49" s="316">
        <f t="shared" si="14"/>
        <v>0.62409407055412369</v>
      </c>
      <c r="N49" s="376">
        <f>+'Cental Budget_int'!N64</f>
        <v>17010992.290000129</v>
      </c>
      <c r="O49" s="316">
        <f t="shared" si="15"/>
        <v>0.52600470902907015</v>
      </c>
      <c r="P49" s="376">
        <f>+'Cental Budget_int'!P64</f>
        <v>13391039.780000195</v>
      </c>
      <c r="Q49" s="316">
        <f t="shared" si="5"/>
        <v>0.42524737313433458</v>
      </c>
      <c r="R49" s="376">
        <f>+'Cental Budget_int'!R64</f>
        <v>12216538.75</v>
      </c>
      <c r="S49" s="316">
        <f t="shared" si="7"/>
        <v>0.36621417758326091</v>
      </c>
      <c r="T49" s="376">
        <f>+'Cental Budget_int'!T64</f>
        <v>66246313.219999999</v>
      </c>
      <c r="U49" s="316">
        <f t="shared" si="8"/>
        <v>1.9342554007416273</v>
      </c>
      <c r="V49" s="376">
        <f>+'Cental Budget_int'!V64</f>
        <v>13849877.209999999</v>
      </c>
      <c r="W49" s="316">
        <f t="shared" si="9"/>
        <v>0.38199181427034778</v>
      </c>
      <c r="X49" s="303"/>
      <c r="Y49" s="303"/>
      <c r="Z49" s="303"/>
      <c r="AA49" s="303"/>
      <c r="AB49" s="303"/>
      <c r="AC49" s="304"/>
      <c r="AD49" s="304"/>
      <c r="AE49" s="304"/>
      <c r="AF49" s="304"/>
      <c r="AG49" s="304"/>
      <c r="AH49" s="304"/>
      <c r="AI49" s="276"/>
      <c r="AJ49" s="252"/>
      <c r="AK49" s="252"/>
      <c r="AL49" s="197"/>
      <c r="AM49" s="197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  <c r="BI49" s="197"/>
      <c r="BJ49" s="197"/>
      <c r="BK49" s="197"/>
      <c r="BL49" s="197"/>
      <c r="BM49" s="197"/>
      <c r="BN49" s="197"/>
      <c r="BO49" s="197"/>
      <c r="BP49" s="197"/>
      <c r="BQ49" s="197"/>
      <c r="BR49" s="197"/>
      <c r="BS49" s="197"/>
      <c r="BT49" s="197"/>
      <c r="BU49" s="197"/>
      <c r="BV49" s="197"/>
      <c r="BW49" s="197"/>
      <c r="BX49" s="197"/>
      <c r="BY49" s="197"/>
      <c r="BZ49" s="197"/>
      <c r="CA49" s="197"/>
      <c r="CB49" s="197"/>
      <c r="CC49" s="197"/>
      <c r="CD49" s="197"/>
      <c r="CE49" s="197"/>
      <c r="CF49" s="197"/>
      <c r="CG49" s="197"/>
      <c r="CH49" s="197"/>
      <c r="CI49" s="197"/>
      <c r="CJ49" s="197"/>
      <c r="CK49" s="197"/>
      <c r="CL49" s="197"/>
      <c r="CM49" s="197"/>
      <c r="CN49" s="197"/>
      <c r="CO49" s="197"/>
      <c r="CP49" s="197"/>
      <c r="CQ49" s="197"/>
      <c r="CR49" s="197"/>
      <c r="CS49" s="197"/>
      <c r="CT49" s="197"/>
      <c r="CU49" s="197"/>
      <c r="CV49" s="197"/>
      <c r="CW49" s="197"/>
      <c r="CX49" s="197"/>
      <c r="CY49" s="197"/>
      <c r="CZ49" s="197"/>
      <c r="DA49" s="197"/>
      <c r="DB49" s="197"/>
      <c r="DC49" s="197"/>
      <c r="DD49" s="197"/>
      <c r="DE49" s="197"/>
      <c r="DF49" s="197"/>
      <c r="DG49" s="197"/>
      <c r="DH49" s="197"/>
      <c r="DI49" s="197"/>
      <c r="DJ49" s="197"/>
      <c r="DK49" s="197"/>
      <c r="DL49" s="197"/>
      <c r="DM49" s="197"/>
      <c r="DN49" s="197"/>
      <c r="DO49" s="197"/>
      <c r="DP49" s="197"/>
      <c r="DQ49" s="197"/>
      <c r="DR49" s="197"/>
      <c r="DS49" s="197"/>
      <c r="DT49" s="197"/>
      <c r="DU49" s="197"/>
      <c r="DV49" s="197"/>
      <c r="DW49" s="197"/>
      <c r="DX49" s="197"/>
      <c r="DY49" s="197"/>
      <c r="DZ49" s="197"/>
      <c r="EA49" s="197"/>
      <c r="EB49" s="197"/>
      <c r="EC49" s="197"/>
      <c r="ED49" s="197"/>
      <c r="EE49" s="197"/>
      <c r="EF49" s="197"/>
      <c r="EG49" s="197"/>
      <c r="EH49" s="197"/>
      <c r="EI49" s="197"/>
      <c r="EJ49" s="197"/>
      <c r="EK49" s="197"/>
      <c r="EL49" s="197"/>
      <c r="EM49" s="197"/>
      <c r="EN49" s="197"/>
      <c r="EO49" s="197"/>
      <c r="EP49" s="197"/>
      <c r="EQ49" s="197"/>
      <c r="ER49" s="197"/>
      <c r="ES49" s="197"/>
      <c r="ET49" s="197"/>
      <c r="EU49" s="197"/>
      <c r="EV49" s="197"/>
      <c r="EW49" s="197"/>
      <c r="EX49" s="197"/>
      <c r="EY49" s="197"/>
      <c r="EZ49" s="197"/>
      <c r="FA49" s="197"/>
      <c r="FB49" s="197"/>
      <c r="FC49" s="197"/>
      <c r="FD49" s="197"/>
      <c r="FE49" s="197"/>
      <c r="FF49" s="197"/>
      <c r="FG49" s="197"/>
      <c r="FH49" s="197"/>
      <c r="FI49" s="197"/>
      <c r="FJ49" s="197"/>
      <c r="FK49" s="197"/>
      <c r="FL49" s="197"/>
      <c r="FM49" s="197"/>
      <c r="FN49" s="277"/>
      <c r="FO49" s="197"/>
      <c r="FP49" s="276"/>
      <c r="FQ49" s="197"/>
      <c r="FR49" s="197"/>
      <c r="FS49" s="197"/>
      <c r="FT49" s="197"/>
      <c r="FU49" s="197"/>
      <c r="FV49" s="197"/>
      <c r="FW49" s="197"/>
      <c r="FX49" s="197"/>
      <c r="FY49" s="197"/>
      <c r="FZ49" s="197"/>
      <c r="GA49" s="197"/>
      <c r="GB49" s="197"/>
      <c r="GC49" s="197"/>
      <c r="GD49" s="197"/>
      <c r="GE49" s="197"/>
      <c r="GF49" s="197"/>
      <c r="GG49" s="197"/>
      <c r="GH49" s="197"/>
      <c r="GI49" s="197"/>
      <c r="GJ49" s="197"/>
      <c r="GK49" s="197"/>
      <c r="GL49" s="197"/>
      <c r="GM49" s="197"/>
      <c r="GN49" s="197"/>
      <c r="GO49" s="197"/>
      <c r="GP49" s="197"/>
      <c r="GQ49" s="197"/>
      <c r="GR49" s="197"/>
      <c r="GS49" s="197"/>
      <c r="GT49" s="197"/>
      <c r="GU49" s="197"/>
      <c r="GV49" s="197"/>
      <c r="GW49" s="197"/>
      <c r="GX49" s="197"/>
      <c r="GY49" s="197"/>
      <c r="GZ49" s="197"/>
      <c r="HA49" s="197"/>
      <c r="HB49" s="197"/>
      <c r="HC49" s="197"/>
      <c r="HD49" s="197"/>
      <c r="HE49" s="197"/>
      <c r="HF49" s="197"/>
      <c r="HG49" s="197"/>
      <c r="HH49" s="197"/>
      <c r="HI49" s="197"/>
      <c r="HJ49" s="197"/>
      <c r="HK49" s="197"/>
      <c r="HL49" s="197"/>
      <c r="HM49" s="197"/>
      <c r="HN49" s="197"/>
      <c r="HO49" s="197"/>
      <c r="HP49" s="197"/>
      <c r="HQ49" s="197"/>
      <c r="HR49" s="197"/>
    </row>
    <row r="50" spans="1:226" ht="15" customHeight="1">
      <c r="A50" s="160"/>
      <c r="B50" s="160"/>
      <c r="C50" s="318" t="str">
        <f>IF(MasterSheet!$A$1=1,MasterSheet!C295,MasterSheet!B295)</f>
        <v>Transferi za socijalnu zaštitu</v>
      </c>
      <c r="D50" s="308">
        <f>SUM(D51:D55)</f>
        <v>260053753.81</v>
      </c>
      <c r="E50" s="309">
        <f t="shared" si="10"/>
        <v>12.101715008143701</v>
      </c>
      <c r="F50" s="308">
        <f>SUM(F51:F55)</f>
        <v>298776100.27000004</v>
      </c>
      <c r="G50" s="309">
        <f t="shared" si="11"/>
        <v>11.146282420070884</v>
      </c>
      <c r="H50" s="308">
        <f>SUM(H51:H55)</f>
        <v>350415078.49000001</v>
      </c>
      <c r="I50" s="309">
        <f t="shared" si="12"/>
        <v>11.356464820132226</v>
      </c>
      <c r="J50" s="308">
        <f>SUM(J51:J55)</f>
        <v>413071406.82000005</v>
      </c>
      <c r="K50" s="309">
        <f t="shared" si="13"/>
        <v>13.85680666957397</v>
      </c>
      <c r="L50" s="308">
        <f>SUM(L51:L55)</f>
        <v>423588492.50000012</v>
      </c>
      <c r="M50" s="309">
        <f t="shared" si="14"/>
        <v>13.646536485180416</v>
      </c>
      <c r="N50" s="308">
        <f>SUM(N51:N55)</f>
        <v>455524083.13999999</v>
      </c>
      <c r="O50" s="309">
        <f t="shared" si="15"/>
        <v>14.085469484848485</v>
      </c>
      <c r="P50" s="308">
        <f>SUM(P51:P55)</f>
        <v>482086881.83999997</v>
      </c>
      <c r="Q50" s="309">
        <f t="shared" si="5"/>
        <v>15.30920552048269</v>
      </c>
      <c r="R50" s="308">
        <f>SUM(R51:R55)</f>
        <v>483404241.79999989</v>
      </c>
      <c r="S50" s="309">
        <f t="shared" si="7"/>
        <v>14.49096920771006</v>
      </c>
      <c r="T50" s="308">
        <f>SUM(T51:T55)</f>
        <v>492752528.37250006</v>
      </c>
      <c r="U50" s="309">
        <f t="shared" si="8"/>
        <v>14.387355203728577</v>
      </c>
      <c r="V50" s="308">
        <f>SUM(V51:V55)</f>
        <v>505441733.61755002</v>
      </c>
      <c r="W50" s="309">
        <f t="shared" si="9"/>
        <v>13.940528273645089</v>
      </c>
      <c r="X50" s="294"/>
      <c r="Y50" s="294"/>
      <c r="Z50" s="294"/>
      <c r="AA50" s="294"/>
      <c r="AB50" s="294"/>
      <c r="AC50" s="295"/>
      <c r="AD50" s="295"/>
      <c r="AE50" s="295"/>
      <c r="AF50" s="295"/>
      <c r="AG50" s="295"/>
      <c r="AH50" s="295"/>
      <c r="AI50" s="276"/>
      <c r="AJ50" s="241"/>
      <c r="AK50" s="241"/>
      <c r="AL50" s="197"/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  <c r="BI50" s="197"/>
      <c r="BJ50" s="197"/>
      <c r="BK50" s="197"/>
      <c r="BL50" s="197"/>
      <c r="BM50" s="197"/>
      <c r="BN50" s="197"/>
      <c r="BO50" s="197"/>
      <c r="BP50" s="197"/>
      <c r="BQ50" s="197"/>
      <c r="BR50" s="197"/>
      <c r="BS50" s="197"/>
      <c r="BT50" s="197"/>
      <c r="BU50" s="197"/>
      <c r="BV50" s="197"/>
      <c r="BW50" s="197"/>
      <c r="BX50" s="197"/>
      <c r="BY50" s="197"/>
      <c r="BZ50" s="197"/>
      <c r="CA50" s="197"/>
      <c r="CB50" s="197"/>
      <c r="CC50" s="197"/>
      <c r="CD50" s="197"/>
      <c r="CE50" s="197"/>
      <c r="CF50" s="197"/>
      <c r="CG50" s="197"/>
      <c r="CH50" s="197"/>
      <c r="CI50" s="197"/>
      <c r="CJ50" s="197"/>
      <c r="CK50" s="197"/>
      <c r="CL50" s="197"/>
      <c r="CM50" s="197"/>
      <c r="CN50" s="197"/>
      <c r="CO50" s="197"/>
      <c r="CP50" s="197"/>
      <c r="CQ50" s="197"/>
      <c r="CR50" s="197"/>
      <c r="CS50" s="197"/>
      <c r="CT50" s="197"/>
      <c r="CU50" s="197"/>
      <c r="CV50" s="197"/>
      <c r="CW50" s="197"/>
      <c r="CX50" s="197"/>
      <c r="CY50" s="197"/>
      <c r="CZ50" s="197"/>
      <c r="DA50" s="197"/>
      <c r="DB50" s="197"/>
      <c r="DC50" s="197"/>
      <c r="DD50" s="197"/>
      <c r="DE50" s="197"/>
      <c r="DF50" s="197"/>
      <c r="DG50" s="197"/>
      <c r="DH50" s="197"/>
      <c r="DI50" s="197"/>
      <c r="DJ50" s="197"/>
      <c r="DK50" s="197"/>
      <c r="DL50" s="197"/>
      <c r="DM50" s="197"/>
      <c r="DN50" s="197"/>
      <c r="DO50" s="197"/>
      <c r="DP50" s="197"/>
      <c r="DQ50" s="197"/>
      <c r="DR50" s="197"/>
      <c r="DS50" s="197"/>
      <c r="DT50" s="197"/>
      <c r="DU50" s="197"/>
      <c r="DV50" s="197"/>
      <c r="DW50" s="197"/>
      <c r="DX50" s="197"/>
      <c r="DY50" s="197"/>
      <c r="DZ50" s="197"/>
      <c r="EA50" s="197"/>
      <c r="EB50" s="197"/>
      <c r="EC50" s="197"/>
      <c r="ED50" s="197"/>
      <c r="EE50" s="197"/>
      <c r="EF50" s="197"/>
      <c r="EG50" s="197"/>
      <c r="EH50" s="197"/>
      <c r="EI50" s="197"/>
      <c r="EJ50" s="197"/>
      <c r="EK50" s="197"/>
      <c r="EL50" s="197"/>
      <c r="EM50" s="197"/>
      <c r="EN50" s="197"/>
      <c r="EO50" s="197"/>
      <c r="EP50" s="197"/>
      <c r="EQ50" s="197"/>
      <c r="ER50" s="197"/>
      <c r="ES50" s="197"/>
      <c r="ET50" s="197"/>
      <c r="EU50" s="197"/>
      <c r="EV50" s="197"/>
      <c r="EW50" s="197"/>
      <c r="EX50" s="197"/>
      <c r="EY50" s="197"/>
      <c r="EZ50" s="197"/>
      <c r="FA50" s="197"/>
      <c r="FB50" s="197"/>
      <c r="FC50" s="197"/>
      <c r="FD50" s="296"/>
      <c r="FE50" s="197"/>
      <c r="FF50" s="197"/>
      <c r="FG50" s="197"/>
      <c r="FH50" s="197"/>
      <c r="FI50" s="197"/>
      <c r="FJ50" s="197"/>
      <c r="FK50" s="197"/>
      <c r="FL50" s="197"/>
      <c r="FM50" s="197"/>
      <c r="FN50" s="277"/>
      <c r="FO50" s="197"/>
      <c r="FP50" s="197"/>
      <c r="FQ50" s="197"/>
      <c r="FR50" s="197"/>
      <c r="FS50" s="197"/>
      <c r="FT50" s="197"/>
      <c r="FU50" s="197"/>
      <c r="FV50" s="197"/>
      <c r="FW50" s="197"/>
      <c r="FX50" s="197"/>
      <c r="FY50" s="197"/>
      <c r="FZ50" s="197"/>
      <c r="GA50" s="197"/>
      <c r="GB50" s="197"/>
      <c r="GC50" s="197"/>
      <c r="GD50" s="197"/>
      <c r="GE50" s="197"/>
      <c r="GF50" s="197"/>
      <c r="GG50" s="197"/>
      <c r="GH50" s="197"/>
      <c r="GI50" s="197"/>
      <c r="GJ50" s="197"/>
      <c r="GK50" s="197"/>
      <c r="GL50" s="197"/>
      <c r="GM50" s="197"/>
      <c r="GN50" s="197"/>
      <c r="GO50" s="197"/>
      <c r="GP50" s="197"/>
      <c r="GQ50" s="197"/>
      <c r="GR50" s="197"/>
      <c r="GS50" s="197"/>
      <c r="GT50" s="197"/>
      <c r="GU50" s="197"/>
      <c r="GV50" s="197"/>
      <c r="GW50" s="197"/>
      <c r="GX50" s="197"/>
      <c r="GY50" s="197"/>
      <c r="GZ50" s="197"/>
      <c r="HA50" s="197"/>
      <c r="HB50" s="197"/>
      <c r="HC50" s="197"/>
      <c r="HD50" s="197"/>
      <c r="HE50" s="197"/>
      <c r="HF50" s="197"/>
      <c r="HG50" s="197"/>
      <c r="HH50" s="197"/>
      <c r="HI50" s="197"/>
      <c r="HJ50" s="197"/>
      <c r="HK50" s="197"/>
      <c r="HL50" s="197"/>
      <c r="HM50" s="197"/>
      <c r="HN50" s="197"/>
      <c r="HO50" s="197"/>
      <c r="HP50" s="197"/>
      <c r="HQ50" s="197"/>
      <c r="HR50" s="197"/>
    </row>
    <row r="51" spans="1:226" ht="15" customHeight="1">
      <c r="A51" s="160"/>
      <c r="B51" s="160"/>
      <c r="C51" s="317" t="str">
        <f>IF(MasterSheet!$A$1=1,MasterSheet!C296,MasterSheet!B296)</f>
        <v>Prava iz oblasti socijalne zaštite</v>
      </c>
      <c r="D51" s="301">
        <f>+'Cental Budget_int'!D66+'Local Government_int'!D70</f>
        <v>34330192.07</v>
      </c>
      <c r="E51" s="302">
        <f t="shared" si="10"/>
        <v>1.597570481176416</v>
      </c>
      <c r="F51" s="301">
        <f>+'Cental Budget_int'!F66+'Local Government_int'!F70</f>
        <v>39383527.090000004</v>
      </c>
      <c r="G51" s="302">
        <f t="shared" si="11"/>
        <v>1.4692604771497857</v>
      </c>
      <c r="H51" s="301">
        <f>+'Cental Budget_int'!H66+'Local Government_int'!H70</f>
        <v>45905462.160000004</v>
      </c>
      <c r="I51" s="302">
        <f t="shared" si="12"/>
        <v>1.4877321156339125</v>
      </c>
      <c r="J51" s="301">
        <f>+'Cental Budget_int'!J66+'Local Government_int'!J70</f>
        <v>47456540.350000001</v>
      </c>
      <c r="K51" s="302">
        <f t="shared" si="13"/>
        <v>1.5919671368668231</v>
      </c>
      <c r="L51" s="301">
        <f>+'Cental Budget_int'!L66+'Local Government_int'!L70</f>
        <v>51591720.359999999</v>
      </c>
      <c r="M51" s="302">
        <f t="shared" si="14"/>
        <v>1.6621043930412371</v>
      </c>
      <c r="N51" s="301">
        <f>+'Cental Budget_int'!N66+'Local Government_int'!N70</f>
        <v>60092767.540000007</v>
      </c>
      <c r="O51" s="302">
        <f t="shared" si="15"/>
        <v>1.858156077303649</v>
      </c>
      <c r="P51" s="301">
        <f>+'Cental Budget_int'!P66+'Local Government_int'!P70</f>
        <v>65641911.829999998</v>
      </c>
      <c r="Q51" s="302">
        <f t="shared" si="5"/>
        <v>2.0845319730073038</v>
      </c>
      <c r="R51" s="301">
        <f>+'Cental Budget_int'!R66+'Local Government_int'!R70</f>
        <v>64473016.510000005</v>
      </c>
      <c r="S51" s="302">
        <f t="shared" si="7"/>
        <v>1.9327023145178215</v>
      </c>
      <c r="T51" s="301">
        <f>+'Cental Budget_int'!T66+'Local Government_int'!T70</f>
        <v>62469432.272500001</v>
      </c>
      <c r="U51" s="302">
        <f t="shared" si="8"/>
        <v>1.8239782846944437</v>
      </c>
      <c r="V51" s="301">
        <f>+'Cental Budget_int'!V66+'Local Government_int'!V70</f>
        <v>61126833.617550001</v>
      </c>
      <c r="W51" s="302">
        <f t="shared" si="9"/>
        <v>1.6859319198375486</v>
      </c>
      <c r="X51" s="303"/>
      <c r="Y51" s="303"/>
      <c r="Z51" s="303"/>
      <c r="AA51" s="303"/>
      <c r="AB51" s="303"/>
      <c r="AC51" s="304"/>
      <c r="AD51" s="304"/>
      <c r="AE51" s="304"/>
      <c r="AF51" s="304"/>
      <c r="AG51" s="304"/>
      <c r="AH51" s="304"/>
      <c r="AI51" s="276"/>
      <c r="AJ51" s="252"/>
      <c r="AK51" s="252"/>
      <c r="AL51" s="197"/>
      <c r="AM51" s="197"/>
      <c r="AN51" s="197"/>
      <c r="AO51" s="197"/>
      <c r="AP51" s="197"/>
      <c r="AQ51" s="197"/>
      <c r="AR51" s="197"/>
      <c r="AS51" s="197"/>
      <c r="AT51" s="197"/>
      <c r="AU51" s="197"/>
      <c r="AV51" s="197"/>
      <c r="AW51" s="197"/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  <c r="BK51" s="197"/>
      <c r="BL51" s="197"/>
      <c r="BM51" s="197"/>
      <c r="BN51" s="197"/>
      <c r="BO51" s="197"/>
      <c r="BP51" s="197"/>
      <c r="BQ51" s="197"/>
      <c r="BR51" s="197"/>
      <c r="BS51" s="197"/>
      <c r="BT51" s="197"/>
      <c r="BU51" s="197"/>
      <c r="BV51" s="197"/>
      <c r="BW51" s="197"/>
      <c r="BX51" s="197"/>
      <c r="BY51" s="197"/>
      <c r="BZ51" s="197"/>
      <c r="CA51" s="197"/>
      <c r="CB51" s="197"/>
      <c r="CC51" s="197"/>
      <c r="CD51" s="197"/>
      <c r="CE51" s="197"/>
      <c r="CF51" s="197"/>
      <c r="CG51" s="197"/>
      <c r="CH51" s="197"/>
      <c r="CI51" s="197"/>
      <c r="CJ51" s="197"/>
      <c r="CK51" s="197"/>
      <c r="CL51" s="197"/>
      <c r="CM51" s="197"/>
      <c r="CN51" s="197"/>
      <c r="CO51" s="197"/>
      <c r="CP51" s="197"/>
      <c r="CQ51" s="197"/>
      <c r="CR51" s="197"/>
      <c r="CS51" s="197"/>
      <c r="CT51" s="197"/>
      <c r="CU51" s="197"/>
      <c r="CV51" s="197"/>
      <c r="CW51" s="197"/>
      <c r="CX51" s="197"/>
      <c r="CY51" s="197"/>
      <c r="CZ51" s="197"/>
      <c r="DA51" s="197"/>
      <c r="DB51" s="197"/>
      <c r="DC51" s="197"/>
      <c r="DD51" s="197"/>
      <c r="DE51" s="197"/>
      <c r="DF51" s="197"/>
      <c r="DG51" s="197"/>
      <c r="DH51" s="197"/>
      <c r="DI51" s="197"/>
      <c r="DJ51" s="197"/>
      <c r="DK51" s="197"/>
      <c r="DL51" s="197"/>
      <c r="DM51" s="197"/>
      <c r="DN51" s="197"/>
      <c r="DO51" s="197"/>
      <c r="DP51" s="197"/>
      <c r="DQ51" s="197"/>
      <c r="DR51" s="197"/>
      <c r="DS51" s="197"/>
      <c r="DT51" s="197"/>
      <c r="DU51" s="197"/>
      <c r="DV51" s="197"/>
      <c r="DW51" s="197"/>
      <c r="DX51" s="197"/>
      <c r="DY51" s="197"/>
      <c r="DZ51" s="197"/>
      <c r="EA51" s="197"/>
      <c r="EB51" s="197"/>
      <c r="EC51" s="197"/>
      <c r="ED51" s="197"/>
      <c r="EE51" s="197"/>
      <c r="EF51" s="197"/>
      <c r="EG51" s="197"/>
      <c r="EH51" s="197"/>
      <c r="EI51" s="197"/>
      <c r="EJ51" s="197"/>
      <c r="EK51" s="197"/>
      <c r="EL51" s="197"/>
      <c r="EM51" s="197"/>
      <c r="EN51" s="197"/>
      <c r="EO51" s="197"/>
      <c r="EP51" s="197"/>
      <c r="EQ51" s="197"/>
      <c r="ER51" s="197"/>
      <c r="ES51" s="197"/>
      <c r="ET51" s="197"/>
      <c r="EU51" s="197"/>
      <c r="EV51" s="197"/>
      <c r="EW51" s="197"/>
      <c r="EX51" s="197"/>
      <c r="EY51" s="197"/>
      <c r="EZ51" s="197"/>
      <c r="FA51" s="197"/>
      <c r="FB51" s="197"/>
      <c r="FC51" s="197"/>
      <c r="FD51" s="197"/>
      <c r="FE51" s="197"/>
      <c r="FF51" s="197"/>
      <c r="FG51" s="197"/>
      <c r="FH51" s="197"/>
      <c r="FI51" s="197"/>
      <c r="FJ51" s="197"/>
      <c r="FK51" s="197"/>
      <c r="FL51" s="197"/>
      <c r="FM51" s="197"/>
      <c r="FN51" s="277"/>
      <c r="FO51" s="197"/>
      <c r="FP51" s="197"/>
      <c r="FQ51" s="197"/>
      <c r="FR51" s="197"/>
      <c r="FS51" s="197"/>
      <c r="FT51" s="197"/>
      <c r="FU51" s="197"/>
      <c r="FV51" s="197"/>
      <c r="FW51" s="197"/>
      <c r="FX51" s="197"/>
      <c r="FY51" s="197"/>
      <c r="FZ51" s="197"/>
      <c r="GA51" s="197"/>
      <c r="GB51" s="197"/>
      <c r="GC51" s="197"/>
      <c r="GD51" s="197"/>
      <c r="GE51" s="197"/>
      <c r="GF51" s="197"/>
      <c r="GG51" s="197"/>
      <c r="GH51" s="197"/>
      <c r="GI51" s="197"/>
      <c r="GJ51" s="197"/>
      <c r="GK51" s="197"/>
      <c r="GL51" s="197"/>
      <c r="GM51" s="197"/>
      <c r="GN51" s="197"/>
      <c r="GO51" s="197"/>
      <c r="GP51" s="197"/>
      <c r="GQ51" s="197"/>
      <c r="GR51" s="197"/>
      <c r="GS51" s="197"/>
      <c r="GT51" s="197"/>
      <c r="GU51" s="197"/>
      <c r="GV51" s="197"/>
      <c r="GW51" s="197"/>
      <c r="GX51" s="197"/>
      <c r="GY51" s="197"/>
      <c r="GZ51" s="197"/>
      <c r="HA51" s="197"/>
      <c r="HB51" s="197"/>
      <c r="HC51" s="197"/>
      <c r="HD51" s="197"/>
      <c r="HE51" s="197"/>
      <c r="HF51" s="197"/>
      <c r="HG51" s="197"/>
      <c r="HH51" s="197"/>
      <c r="HI51" s="197"/>
      <c r="HJ51" s="197"/>
      <c r="HK51" s="197"/>
      <c r="HL51" s="197"/>
      <c r="HM51" s="197"/>
      <c r="HN51" s="197"/>
      <c r="HO51" s="197"/>
      <c r="HP51" s="197"/>
      <c r="HQ51" s="197"/>
      <c r="HR51" s="197"/>
    </row>
    <row r="52" spans="1:226" ht="15" customHeight="1">
      <c r="A52" s="160"/>
      <c r="B52" s="160"/>
      <c r="C52" s="317" t="str">
        <f>IF(MasterSheet!$A$1=1,MasterSheet!C297,MasterSheet!B297)</f>
        <v>Sredstva za tehnološke viškove</v>
      </c>
      <c r="D52" s="301">
        <f>+'Cental Budget_int'!D67+'Local Government_int'!D71</f>
        <v>9827053.3399999999</v>
      </c>
      <c r="E52" s="302">
        <f t="shared" si="10"/>
        <v>0.45730621899576529</v>
      </c>
      <c r="F52" s="301">
        <f>+'Cental Budget_int'!F67+'Local Government_int'!F71</f>
        <v>11489125.32</v>
      </c>
      <c r="G52" s="302">
        <f t="shared" si="11"/>
        <v>0.42861873978735315</v>
      </c>
      <c r="H52" s="301">
        <f>+'Cental Budget_int'!H67+'Local Government_int'!H71</f>
        <v>30282109.969999999</v>
      </c>
      <c r="I52" s="302">
        <f t="shared" si="12"/>
        <v>0.98140102313974587</v>
      </c>
      <c r="J52" s="301">
        <f>+'Cental Budget_int'!J67+'Local Government_int'!J71</f>
        <v>19963527.059999999</v>
      </c>
      <c r="K52" s="302">
        <f t="shared" si="13"/>
        <v>0.66969228648104651</v>
      </c>
      <c r="L52" s="301">
        <f>+'Cental Budget_int'!L67+'Local Government_int'!L71</f>
        <v>20513795.120000001</v>
      </c>
      <c r="M52" s="302">
        <f t="shared" si="14"/>
        <v>0.66088257474226808</v>
      </c>
      <c r="N52" s="301">
        <f>+'Cental Budget_int'!N67+'Local Government_int'!N71</f>
        <v>17323007.039999999</v>
      </c>
      <c r="O52" s="302">
        <f t="shared" si="15"/>
        <v>0.5356526604823747</v>
      </c>
      <c r="P52" s="301">
        <f>+'Cental Budget_int'!P67+'Local Government_int'!P71</f>
        <v>16130418.140000001</v>
      </c>
      <c r="Q52" s="302">
        <f t="shared" si="5"/>
        <v>0.51223938202604002</v>
      </c>
      <c r="R52" s="301">
        <f>+'Cental Budget_int'!R67+'Local Government_int'!R71</f>
        <v>13086355.520000001</v>
      </c>
      <c r="S52" s="302">
        <f t="shared" si="7"/>
        <v>0.39228860337540095</v>
      </c>
      <c r="T52" s="301">
        <f>+'Cental Budget_int'!T67+'Local Government_int'!T71</f>
        <v>22587777.399999999</v>
      </c>
      <c r="U52" s="302">
        <f t="shared" si="8"/>
        <v>0.65951640631843267</v>
      </c>
      <c r="V52" s="301">
        <f>+'Cental Budget_int'!V67+'Local Government_int'!V71</f>
        <v>19440000</v>
      </c>
      <c r="W52" s="302">
        <f t="shared" si="9"/>
        <v>0.53617232534407155</v>
      </c>
      <c r="X52" s="303"/>
      <c r="Y52" s="303"/>
      <c r="Z52" s="303"/>
      <c r="AA52" s="303"/>
      <c r="AB52" s="303"/>
      <c r="AC52" s="304"/>
      <c r="AD52" s="304"/>
      <c r="AE52" s="304"/>
      <c r="AF52" s="304"/>
      <c r="AG52" s="304"/>
      <c r="AH52" s="304"/>
      <c r="AI52" s="276"/>
      <c r="AJ52" s="252"/>
      <c r="AK52" s="252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197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197"/>
      <c r="BK52" s="197"/>
      <c r="BL52" s="197"/>
      <c r="BM52" s="197"/>
      <c r="BN52" s="197"/>
      <c r="BO52" s="197"/>
      <c r="BP52" s="197"/>
      <c r="BQ52" s="197"/>
      <c r="BR52" s="197"/>
      <c r="BS52" s="197"/>
      <c r="BT52" s="197"/>
      <c r="BU52" s="197"/>
      <c r="BV52" s="197"/>
      <c r="BW52" s="197"/>
      <c r="BX52" s="197"/>
      <c r="BY52" s="197"/>
      <c r="BZ52" s="197"/>
      <c r="CA52" s="197"/>
      <c r="CB52" s="197"/>
      <c r="CC52" s="197"/>
      <c r="CD52" s="197"/>
      <c r="CE52" s="197"/>
      <c r="CF52" s="197"/>
      <c r="CG52" s="197"/>
      <c r="CH52" s="197"/>
      <c r="CI52" s="197"/>
      <c r="CJ52" s="197"/>
      <c r="CK52" s="197"/>
      <c r="CL52" s="197"/>
      <c r="CM52" s="197"/>
      <c r="CN52" s="197"/>
      <c r="CO52" s="197"/>
      <c r="CP52" s="197"/>
      <c r="CQ52" s="197"/>
      <c r="CR52" s="197"/>
      <c r="CS52" s="197"/>
      <c r="CT52" s="197"/>
      <c r="CU52" s="197"/>
      <c r="CV52" s="197"/>
      <c r="CW52" s="197"/>
      <c r="CX52" s="197"/>
      <c r="CY52" s="197"/>
      <c r="CZ52" s="197"/>
      <c r="DA52" s="197"/>
      <c r="DB52" s="197"/>
      <c r="DC52" s="197"/>
      <c r="DD52" s="197"/>
      <c r="DE52" s="197"/>
      <c r="DF52" s="197"/>
      <c r="DG52" s="197"/>
      <c r="DH52" s="197"/>
      <c r="DI52" s="197"/>
      <c r="DJ52" s="197"/>
      <c r="DK52" s="197"/>
      <c r="DL52" s="197"/>
      <c r="DM52" s="197"/>
      <c r="DN52" s="197"/>
      <c r="DO52" s="197"/>
      <c r="DP52" s="197"/>
      <c r="DQ52" s="197"/>
      <c r="DR52" s="197"/>
      <c r="DS52" s="197"/>
      <c r="DT52" s="197"/>
      <c r="DU52" s="197"/>
      <c r="DV52" s="197"/>
      <c r="DW52" s="197"/>
      <c r="DX52" s="197"/>
      <c r="DY52" s="197"/>
      <c r="DZ52" s="197"/>
      <c r="EA52" s="197"/>
      <c r="EB52" s="197"/>
      <c r="EC52" s="197"/>
      <c r="ED52" s="197"/>
      <c r="EE52" s="197"/>
      <c r="EF52" s="197"/>
      <c r="EG52" s="197"/>
      <c r="EH52" s="197"/>
      <c r="EI52" s="197"/>
      <c r="EJ52" s="197"/>
      <c r="EK52" s="197"/>
      <c r="EL52" s="197"/>
      <c r="EM52" s="197"/>
      <c r="EN52" s="197"/>
      <c r="EO52" s="197"/>
      <c r="EP52" s="197"/>
      <c r="EQ52" s="197"/>
      <c r="ER52" s="197"/>
      <c r="ES52" s="197"/>
      <c r="ET52" s="197"/>
      <c r="EU52" s="197"/>
      <c r="EV52" s="197"/>
      <c r="EW52" s="197"/>
      <c r="EX52" s="197"/>
      <c r="EY52" s="197"/>
      <c r="EZ52" s="197"/>
      <c r="FA52" s="197"/>
      <c r="FB52" s="197"/>
      <c r="FC52" s="197"/>
      <c r="FD52" s="197"/>
      <c r="FE52" s="197"/>
      <c r="FF52" s="197"/>
      <c r="FG52" s="197"/>
      <c r="FH52" s="197"/>
      <c r="FI52" s="197"/>
      <c r="FJ52" s="197"/>
      <c r="FK52" s="197"/>
      <c r="FL52" s="197"/>
      <c r="FM52" s="197"/>
      <c r="FN52" s="277"/>
      <c r="FO52" s="197"/>
      <c r="FP52" s="197"/>
      <c r="FQ52" s="197"/>
      <c r="FR52" s="197"/>
      <c r="FS52" s="197"/>
      <c r="FT52" s="197"/>
      <c r="FU52" s="197"/>
      <c r="FV52" s="197"/>
      <c r="FW52" s="197"/>
      <c r="FX52" s="197"/>
      <c r="FY52" s="197"/>
      <c r="FZ52" s="197"/>
      <c r="GA52" s="197"/>
      <c r="GB52" s="197"/>
      <c r="GC52" s="197"/>
      <c r="GD52" s="197"/>
      <c r="GE52" s="197"/>
      <c r="GF52" s="197"/>
      <c r="GG52" s="197"/>
      <c r="GH52" s="197"/>
      <c r="GI52" s="197"/>
      <c r="GJ52" s="197"/>
      <c r="GK52" s="197"/>
      <c r="GL52" s="197"/>
      <c r="GM52" s="197"/>
      <c r="GN52" s="197"/>
      <c r="GO52" s="197"/>
      <c r="GP52" s="197"/>
      <c r="GQ52" s="197"/>
      <c r="GR52" s="197"/>
      <c r="GS52" s="197"/>
      <c r="GT52" s="197"/>
      <c r="GU52" s="197"/>
      <c r="GV52" s="197"/>
      <c r="GW52" s="197"/>
      <c r="GX52" s="197"/>
      <c r="GY52" s="197"/>
      <c r="GZ52" s="197"/>
      <c r="HA52" s="197"/>
      <c r="HB52" s="197"/>
      <c r="HC52" s="197"/>
      <c r="HD52" s="197"/>
      <c r="HE52" s="197"/>
      <c r="HF52" s="197"/>
      <c r="HG52" s="197"/>
      <c r="HH52" s="197"/>
      <c r="HI52" s="197"/>
      <c r="HJ52" s="197"/>
      <c r="HK52" s="197"/>
      <c r="HL52" s="197"/>
      <c r="HM52" s="197"/>
      <c r="HN52" s="197"/>
      <c r="HO52" s="197"/>
      <c r="HP52" s="197"/>
      <c r="HQ52" s="197"/>
      <c r="HR52" s="197"/>
    </row>
    <row r="53" spans="1:226" ht="15" customHeight="1">
      <c r="A53" s="160"/>
      <c r="B53" s="160"/>
      <c r="C53" s="317" t="str">
        <f>IF(MasterSheet!$A$1=1,MasterSheet!C298,MasterSheet!B298)</f>
        <v>Prava iz oblasti penzijskog i invalidskog osiguranja</v>
      </c>
      <c r="D53" s="301">
        <f>+'Cental Budget_int'!D68+'Local Government_int'!D72</f>
        <v>199416686.40000001</v>
      </c>
      <c r="E53" s="302">
        <f t="shared" si="10"/>
        <v>9.2799425938852451</v>
      </c>
      <c r="F53" s="301">
        <f>+'Cental Budget_int'!F68+'Local Government_int'!F72</f>
        <v>228365332.86000001</v>
      </c>
      <c r="G53" s="302">
        <f t="shared" si="11"/>
        <v>8.5195050498041418</v>
      </c>
      <c r="H53" s="301">
        <f>+'Cental Budget_int'!H68+'Local Government_int'!H72</f>
        <v>250935783.35999998</v>
      </c>
      <c r="I53" s="302">
        <f t="shared" si="12"/>
        <v>8.1324793673839775</v>
      </c>
      <c r="J53" s="301">
        <f>+'Cental Budget_int'!J68+'Local Government_int'!J72</f>
        <v>323500545.41000003</v>
      </c>
      <c r="K53" s="302">
        <f t="shared" si="13"/>
        <v>10.852081362294532</v>
      </c>
      <c r="L53" s="301">
        <f>+'Cental Budget_int'!L68+'Local Government_int'!L72</f>
        <v>330972340.54000008</v>
      </c>
      <c r="M53" s="302">
        <f t="shared" si="14"/>
        <v>10.66276870296392</v>
      </c>
      <c r="N53" s="301">
        <f>+'Cental Budget_int'!N68+'Local Government_int'!N72</f>
        <v>356875323.42000002</v>
      </c>
      <c r="O53" s="302">
        <f t="shared" si="15"/>
        <v>11.035105857142858</v>
      </c>
      <c r="P53" s="301">
        <f>+'Cental Budget_int'!P68+'Local Government_int'!P72</f>
        <v>378962096.58999997</v>
      </c>
      <c r="Q53" s="302">
        <f t="shared" si="5"/>
        <v>12.034363181644967</v>
      </c>
      <c r="R53" s="301">
        <f>+'Cental Budget_int'!R68+'Local Government_int'!R72</f>
        <v>383190248.31999987</v>
      </c>
      <c r="S53" s="302">
        <f t="shared" si="7"/>
        <v>11.486862565424619</v>
      </c>
      <c r="T53" s="301">
        <f>+'Cental Budget_int'!T68+'Local Government_int'!T72</f>
        <v>384390842.85000002</v>
      </c>
      <c r="U53" s="302">
        <f t="shared" si="8"/>
        <v>11.22341799322608</v>
      </c>
      <c r="V53" s="301">
        <f>+'Cental Budget_int'!V68+'Local Government_int'!V72</f>
        <v>402454900</v>
      </c>
      <c r="W53" s="302">
        <f t="shared" si="9"/>
        <v>11.100060677938053</v>
      </c>
      <c r="X53" s="303"/>
      <c r="Y53" s="303"/>
      <c r="Z53" s="303"/>
      <c r="AA53" s="303"/>
      <c r="AB53" s="303"/>
      <c r="AC53" s="304"/>
      <c r="AD53" s="304"/>
      <c r="AE53" s="304"/>
      <c r="AF53" s="304"/>
      <c r="AG53" s="304"/>
      <c r="AH53" s="304"/>
      <c r="AI53" s="276"/>
      <c r="AJ53" s="252"/>
      <c r="AK53" s="252"/>
      <c r="AL53" s="197"/>
      <c r="AM53" s="197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/>
      <c r="BI53" s="197"/>
      <c r="BJ53" s="197"/>
      <c r="BK53" s="197"/>
      <c r="BL53" s="197"/>
      <c r="BM53" s="197"/>
      <c r="BN53" s="197"/>
      <c r="BO53" s="197"/>
      <c r="BP53" s="197"/>
      <c r="BQ53" s="197"/>
      <c r="BR53" s="197"/>
      <c r="BS53" s="197"/>
      <c r="BT53" s="197"/>
      <c r="BU53" s="197"/>
      <c r="BV53" s="197"/>
      <c r="BW53" s="197"/>
      <c r="BX53" s="197"/>
      <c r="BY53" s="197"/>
      <c r="BZ53" s="197"/>
      <c r="CA53" s="197"/>
      <c r="CB53" s="197"/>
      <c r="CC53" s="197"/>
      <c r="CD53" s="197"/>
      <c r="CE53" s="197"/>
      <c r="CF53" s="197"/>
      <c r="CG53" s="197"/>
      <c r="CH53" s="197"/>
      <c r="CI53" s="197"/>
      <c r="CJ53" s="197"/>
      <c r="CK53" s="197"/>
      <c r="CL53" s="197"/>
      <c r="CM53" s="197"/>
      <c r="CN53" s="197"/>
      <c r="CO53" s="197"/>
      <c r="CP53" s="197"/>
      <c r="CQ53" s="197"/>
      <c r="CR53" s="197"/>
      <c r="CS53" s="197"/>
      <c r="CT53" s="197"/>
      <c r="CU53" s="197"/>
      <c r="CV53" s="197"/>
      <c r="CW53" s="197"/>
      <c r="CX53" s="197"/>
      <c r="CY53" s="197"/>
      <c r="CZ53" s="197"/>
      <c r="DA53" s="197"/>
      <c r="DB53" s="197"/>
      <c r="DC53" s="197"/>
      <c r="DD53" s="197"/>
      <c r="DE53" s="197"/>
      <c r="DF53" s="197"/>
      <c r="DG53" s="197"/>
      <c r="DH53" s="197"/>
      <c r="DI53" s="197"/>
      <c r="DJ53" s="197"/>
      <c r="DK53" s="197"/>
      <c r="DL53" s="197"/>
      <c r="DM53" s="197"/>
      <c r="DN53" s="197"/>
      <c r="DO53" s="197"/>
      <c r="DP53" s="197"/>
      <c r="DQ53" s="197"/>
      <c r="DR53" s="197"/>
      <c r="DS53" s="197"/>
      <c r="DT53" s="197"/>
      <c r="DU53" s="197"/>
      <c r="DV53" s="197"/>
      <c r="DW53" s="197"/>
      <c r="DX53" s="197"/>
      <c r="DY53" s="197"/>
      <c r="DZ53" s="197"/>
      <c r="EA53" s="197"/>
      <c r="EB53" s="197"/>
      <c r="EC53" s="197"/>
      <c r="ED53" s="197"/>
      <c r="EE53" s="197"/>
      <c r="EF53" s="197"/>
      <c r="EG53" s="197"/>
      <c r="EH53" s="197"/>
      <c r="EI53" s="197"/>
      <c r="EJ53" s="197"/>
      <c r="EK53" s="197"/>
      <c r="EL53" s="197"/>
      <c r="EM53" s="197"/>
      <c r="EN53" s="197"/>
      <c r="EO53" s="197"/>
      <c r="EP53" s="197"/>
      <c r="EQ53" s="197"/>
      <c r="ER53" s="197"/>
      <c r="ES53" s="197"/>
      <c r="ET53" s="197"/>
      <c r="EU53" s="197"/>
      <c r="EV53" s="197"/>
      <c r="EW53" s="197"/>
      <c r="EX53" s="197"/>
      <c r="EY53" s="197"/>
      <c r="EZ53" s="197"/>
      <c r="FA53" s="197"/>
      <c r="FB53" s="197"/>
      <c r="FC53" s="197"/>
      <c r="FD53" s="197"/>
      <c r="FE53" s="197"/>
      <c r="FF53" s="197"/>
      <c r="FG53" s="197"/>
      <c r="FH53" s="197"/>
      <c r="FI53" s="197"/>
      <c r="FJ53" s="197"/>
      <c r="FK53" s="197"/>
      <c r="FL53" s="197"/>
      <c r="FM53" s="197"/>
      <c r="FN53" s="277"/>
      <c r="FO53" s="197"/>
      <c r="FP53" s="197"/>
      <c r="FQ53" s="197"/>
      <c r="FR53" s="197"/>
      <c r="FS53" s="197"/>
      <c r="FT53" s="197"/>
      <c r="FU53" s="197"/>
      <c r="FV53" s="197"/>
      <c r="FW53" s="197"/>
      <c r="FX53" s="197"/>
      <c r="FY53" s="197"/>
      <c r="FZ53" s="197"/>
      <c r="GA53" s="197"/>
      <c r="GB53" s="197"/>
      <c r="GC53" s="197"/>
      <c r="GD53" s="197"/>
      <c r="GE53" s="197"/>
      <c r="GF53" s="197"/>
      <c r="GG53" s="197"/>
      <c r="GH53" s="197"/>
      <c r="GI53" s="197"/>
      <c r="GJ53" s="197"/>
      <c r="GK53" s="197"/>
      <c r="GL53" s="197"/>
      <c r="GM53" s="197"/>
      <c r="GN53" s="197"/>
      <c r="GO53" s="197"/>
      <c r="GP53" s="197"/>
      <c r="GQ53" s="197"/>
      <c r="GR53" s="197"/>
      <c r="GS53" s="197"/>
      <c r="GT53" s="197"/>
      <c r="GU53" s="197"/>
      <c r="GV53" s="197"/>
      <c r="GW53" s="197"/>
      <c r="GX53" s="197"/>
      <c r="GY53" s="197"/>
      <c r="GZ53" s="197"/>
      <c r="HA53" s="197"/>
      <c r="HB53" s="197"/>
      <c r="HC53" s="197"/>
      <c r="HD53" s="197"/>
      <c r="HE53" s="197"/>
      <c r="HF53" s="197"/>
      <c r="HG53" s="197"/>
      <c r="HH53" s="197"/>
      <c r="HI53" s="197"/>
      <c r="HJ53" s="197"/>
      <c r="HK53" s="197"/>
      <c r="HL53" s="197"/>
      <c r="HM53" s="197"/>
      <c r="HN53" s="197"/>
      <c r="HO53" s="197"/>
      <c r="HP53" s="197"/>
      <c r="HQ53" s="197"/>
      <c r="HR53" s="197"/>
    </row>
    <row r="54" spans="1:226" ht="15" customHeight="1">
      <c r="A54" s="160"/>
      <c r="B54" s="160"/>
      <c r="C54" s="317" t="str">
        <f>IF(MasterSheet!$A$1=1,MasterSheet!C299,MasterSheet!B299)</f>
        <v>Ostala prava iz oblasti zdravstvene zaštite</v>
      </c>
      <c r="D54" s="301">
        <f>+'Cental Budget_int'!D69+'Local Government_int'!D73</f>
        <v>10828245</v>
      </c>
      <c r="E54" s="302">
        <f t="shared" si="10"/>
        <v>0.50389711014937877</v>
      </c>
      <c r="F54" s="301">
        <f>+'Cental Budget_int'!F69+'Local Government_int'!F73</f>
        <v>12762198</v>
      </c>
      <c r="G54" s="302">
        <f t="shared" si="11"/>
        <v>0.47611259093452718</v>
      </c>
      <c r="H54" s="301">
        <f>+'Cental Budget_int'!H69+'Local Government_int'!H73</f>
        <v>15724080</v>
      </c>
      <c r="I54" s="302">
        <f t="shared" si="12"/>
        <v>0.50959554057557688</v>
      </c>
      <c r="J54" s="301">
        <f>+'Cental Budget_int'!J69+'Local Government_int'!J73</f>
        <v>14442818</v>
      </c>
      <c r="K54" s="302">
        <f t="shared" si="13"/>
        <v>0.48449573968466958</v>
      </c>
      <c r="L54" s="301">
        <f>+'Cental Budget_int'!L69+'Local Government_int'!L73</f>
        <v>12638749.91</v>
      </c>
      <c r="M54" s="302">
        <f t="shared" si="14"/>
        <v>0.40717622132731957</v>
      </c>
      <c r="N54" s="301">
        <f>+'Cental Budget_int'!N69+'Local Government_int'!N73</f>
        <v>12978814.83</v>
      </c>
      <c r="O54" s="302">
        <f t="shared" si="15"/>
        <v>0.40132389703153987</v>
      </c>
      <c r="P54" s="301">
        <f>+'Cental Budget_int'!P69+'Local Government_int'!P73</f>
        <v>13497405.869999999</v>
      </c>
      <c r="Q54" s="302">
        <f t="shared" si="5"/>
        <v>0.42862514671324226</v>
      </c>
      <c r="R54" s="301">
        <f>+'Cental Budget_int'!R69+'Local Government_int'!R73</f>
        <v>14792096.089999998</v>
      </c>
      <c r="S54" s="302">
        <f t="shared" si="7"/>
        <v>0.44342144818489754</v>
      </c>
      <c r="T54" s="301">
        <f>+'Cental Budget_int'!T69+'Local Government_int'!T73</f>
        <v>15215135.74</v>
      </c>
      <c r="U54" s="302">
        <f t="shared" si="8"/>
        <v>0.4442505106718444</v>
      </c>
      <c r="V54" s="301">
        <f>+'Cental Budget_int'!V69+'Local Government_int'!V73</f>
        <v>15000000</v>
      </c>
      <c r="W54" s="302">
        <f t="shared" si="9"/>
        <v>0.41371321400005517</v>
      </c>
      <c r="X54" s="303"/>
      <c r="Y54" s="303"/>
      <c r="Z54" s="303"/>
      <c r="AA54" s="303"/>
      <c r="AB54" s="303"/>
      <c r="AC54" s="304"/>
      <c r="AD54" s="304"/>
      <c r="AE54" s="304"/>
      <c r="AF54" s="304"/>
      <c r="AG54" s="304"/>
      <c r="AH54" s="304"/>
      <c r="AI54" s="276"/>
      <c r="AJ54" s="252"/>
      <c r="AK54" s="252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197"/>
      <c r="BL54" s="197"/>
      <c r="BM54" s="197"/>
      <c r="BN54" s="197"/>
      <c r="BO54" s="197"/>
      <c r="BP54" s="197"/>
      <c r="BQ54" s="197"/>
      <c r="BR54" s="197"/>
      <c r="BS54" s="197"/>
      <c r="BT54" s="197"/>
      <c r="BU54" s="197"/>
      <c r="BV54" s="197"/>
      <c r="BW54" s="197"/>
      <c r="BX54" s="197"/>
      <c r="BY54" s="197"/>
      <c r="BZ54" s="197"/>
      <c r="CA54" s="197"/>
      <c r="CB54" s="197"/>
      <c r="CC54" s="197"/>
      <c r="CD54" s="197"/>
      <c r="CE54" s="197"/>
      <c r="CF54" s="197"/>
      <c r="CG54" s="197"/>
      <c r="CH54" s="197"/>
      <c r="CI54" s="197"/>
      <c r="CJ54" s="197"/>
      <c r="CK54" s="197"/>
      <c r="CL54" s="197"/>
      <c r="CM54" s="197"/>
      <c r="CN54" s="197"/>
      <c r="CO54" s="197"/>
      <c r="CP54" s="197"/>
      <c r="CQ54" s="197"/>
      <c r="CR54" s="197"/>
      <c r="CS54" s="197"/>
      <c r="CT54" s="197"/>
      <c r="CU54" s="197"/>
      <c r="CV54" s="197"/>
      <c r="CW54" s="197"/>
      <c r="CX54" s="197"/>
      <c r="CY54" s="197"/>
      <c r="CZ54" s="197"/>
      <c r="DA54" s="197"/>
      <c r="DB54" s="197"/>
      <c r="DC54" s="197"/>
      <c r="DD54" s="197"/>
      <c r="DE54" s="197"/>
      <c r="DF54" s="197"/>
      <c r="DG54" s="197"/>
      <c r="DH54" s="197"/>
      <c r="DI54" s="197"/>
      <c r="DJ54" s="197"/>
      <c r="DK54" s="197"/>
      <c r="DL54" s="197"/>
      <c r="DM54" s="197"/>
      <c r="DN54" s="197"/>
      <c r="DO54" s="197"/>
      <c r="DP54" s="197"/>
      <c r="DQ54" s="197"/>
      <c r="DR54" s="197"/>
      <c r="DS54" s="197"/>
      <c r="DT54" s="197"/>
      <c r="DU54" s="197"/>
      <c r="DV54" s="197"/>
      <c r="DW54" s="197"/>
      <c r="DX54" s="197"/>
      <c r="DY54" s="197"/>
      <c r="DZ54" s="197"/>
      <c r="EA54" s="197"/>
      <c r="EB54" s="197"/>
      <c r="EC54" s="197"/>
      <c r="ED54" s="197"/>
      <c r="EE54" s="197"/>
      <c r="EF54" s="197"/>
      <c r="EG54" s="197"/>
      <c r="EH54" s="197"/>
      <c r="EI54" s="197"/>
      <c r="EJ54" s="197"/>
      <c r="EK54" s="197"/>
      <c r="EL54" s="197"/>
      <c r="EM54" s="197"/>
      <c r="EN54" s="197"/>
      <c r="EO54" s="197"/>
      <c r="EP54" s="197"/>
      <c r="EQ54" s="197"/>
      <c r="ER54" s="197"/>
      <c r="ES54" s="197"/>
      <c r="ET54" s="197"/>
      <c r="EU54" s="197"/>
      <c r="EV54" s="197"/>
      <c r="EW54" s="197"/>
      <c r="EX54" s="197"/>
      <c r="EY54" s="197"/>
      <c r="EZ54" s="197"/>
      <c r="FA54" s="197"/>
      <c r="FB54" s="197"/>
      <c r="FC54" s="197"/>
      <c r="FD54" s="197"/>
      <c r="FE54" s="197"/>
      <c r="FF54" s="197"/>
      <c r="FG54" s="197"/>
      <c r="FH54" s="197"/>
      <c r="FI54" s="197"/>
      <c r="FJ54" s="197"/>
      <c r="FK54" s="197"/>
      <c r="FL54" s="197"/>
      <c r="FM54" s="197"/>
      <c r="FN54" s="277"/>
      <c r="FO54" s="197"/>
      <c r="FP54" s="197"/>
      <c r="FQ54" s="197"/>
      <c r="FR54" s="197"/>
      <c r="FS54" s="197"/>
      <c r="FT54" s="197"/>
      <c r="FU54" s="197"/>
      <c r="FV54" s="197"/>
      <c r="FW54" s="197"/>
      <c r="FX54" s="197"/>
      <c r="FY54" s="197"/>
      <c r="FZ54" s="197"/>
      <c r="GA54" s="197"/>
      <c r="GB54" s="197"/>
      <c r="GC54" s="197"/>
      <c r="GD54" s="197"/>
      <c r="GE54" s="197"/>
      <c r="GF54" s="197"/>
      <c r="GG54" s="197"/>
      <c r="GH54" s="197"/>
      <c r="GI54" s="197"/>
      <c r="GJ54" s="197"/>
      <c r="GK54" s="197"/>
      <c r="GL54" s="197"/>
      <c r="GM54" s="197"/>
      <c r="GN54" s="197"/>
      <c r="GO54" s="197"/>
      <c r="GP54" s="197"/>
      <c r="GQ54" s="197"/>
      <c r="GR54" s="197"/>
      <c r="GS54" s="197"/>
      <c r="GT54" s="197"/>
      <c r="GU54" s="197"/>
      <c r="GV54" s="197"/>
      <c r="GW54" s="197"/>
      <c r="GX54" s="197"/>
      <c r="GY54" s="197"/>
      <c r="GZ54" s="197"/>
      <c r="HA54" s="197"/>
      <c r="HB54" s="197"/>
      <c r="HC54" s="197"/>
      <c r="HD54" s="197"/>
      <c r="HE54" s="197"/>
      <c r="HF54" s="197"/>
      <c r="HG54" s="197"/>
      <c r="HH54" s="197"/>
      <c r="HI54" s="197"/>
      <c r="HJ54" s="197"/>
      <c r="HK54" s="197"/>
      <c r="HL54" s="197"/>
      <c r="HM54" s="197"/>
      <c r="HN54" s="197"/>
      <c r="HO54" s="197"/>
      <c r="HP54" s="197"/>
      <c r="HQ54" s="197"/>
      <c r="HR54" s="197"/>
    </row>
    <row r="55" spans="1:226" ht="15" customHeight="1">
      <c r="A55" s="160"/>
      <c r="B55" s="160"/>
      <c r="C55" s="317" t="str">
        <f>IF(MasterSheet!$A$1=1,MasterSheet!C300,MasterSheet!B300)</f>
        <v>Ostala prava iz oblasti zdravstvenog osiguranja</v>
      </c>
      <c r="D55" s="301">
        <f>+'Cental Budget_int'!D70+'Local Government_int'!D74</f>
        <v>5651577</v>
      </c>
      <c r="E55" s="302">
        <f t="shared" si="10"/>
        <v>0.26299860393689795</v>
      </c>
      <c r="F55" s="301">
        <f>+'Cental Budget_int'!F70+'Local Government_int'!F74</f>
        <v>6775917</v>
      </c>
      <c r="G55" s="302">
        <f t="shared" si="11"/>
        <v>0.25278556239507555</v>
      </c>
      <c r="H55" s="301">
        <f>+'Cental Budget_int'!H70+'Local Government_int'!H74</f>
        <v>7567643</v>
      </c>
      <c r="I55" s="302">
        <f t="shared" si="12"/>
        <v>0.24525677339901478</v>
      </c>
      <c r="J55" s="301">
        <f>+'Cental Budget_int'!J70+'Local Government_int'!J74</f>
        <v>7707976</v>
      </c>
      <c r="K55" s="302">
        <f t="shared" si="13"/>
        <v>0.258570144246897</v>
      </c>
      <c r="L55" s="301">
        <f>+'Cental Budget_int'!L70+'Local Government_int'!L74</f>
        <v>7871886.5700000003</v>
      </c>
      <c r="M55" s="302">
        <f t="shared" si="14"/>
        <v>0.25360459310567013</v>
      </c>
      <c r="N55" s="301">
        <f>+'Cental Budget_int'!N70+'Local Government_int'!N74</f>
        <v>8254170.3099999996</v>
      </c>
      <c r="O55" s="302">
        <f t="shared" si="15"/>
        <v>0.25523099288806428</v>
      </c>
      <c r="P55" s="301">
        <f>+'Cental Budget_int'!P70+'Local Government_int'!P74</f>
        <v>7855049.4100000001</v>
      </c>
      <c r="Q55" s="302">
        <f t="shared" si="5"/>
        <v>0.24944583709114004</v>
      </c>
      <c r="R55" s="301">
        <f>+'Cental Budget_int'!R70+'Local Government_int'!R74</f>
        <v>7862525.3600000013</v>
      </c>
      <c r="S55" s="302">
        <f t="shared" si="7"/>
        <v>0.23569427620732039</v>
      </c>
      <c r="T55" s="301">
        <f>+'Cental Budget_int'!T70+'Local Government_int'!T74</f>
        <v>8089340.1100000003</v>
      </c>
      <c r="U55" s="302">
        <f t="shared" si="8"/>
        <v>0.23619200881777572</v>
      </c>
      <c r="V55" s="301">
        <f>+'Cental Budget_int'!V70+'Local Government_int'!V74</f>
        <v>7420000</v>
      </c>
      <c r="W55" s="302">
        <f t="shared" si="9"/>
        <v>0.2046501365253606</v>
      </c>
      <c r="X55" s="303"/>
      <c r="Y55" s="303"/>
      <c r="Z55" s="303"/>
      <c r="AA55" s="303"/>
      <c r="AB55" s="303"/>
      <c r="AC55" s="304"/>
      <c r="AD55" s="304"/>
      <c r="AE55" s="304"/>
      <c r="AF55" s="304"/>
      <c r="AG55" s="304"/>
      <c r="AH55" s="304"/>
      <c r="AI55" s="276"/>
      <c r="AJ55" s="252"/>
      <c r="AK55" s="252"/>
      <c r="AL55" s="197"/>
      <c r="AM55" s="197"/>
      <c r="AN55" s="197"/>
      <c r="AO55" s="197"/>
      <c r="AP55" s="197"/>
      <c r="AQ55" s="197"/>
      <c r="AR55" s="197"/>
      <c r="AS55" s="197"/>
      <c r="AT55" s="197"/>
      <c r="AU55" s="197"/>
      <c r="AV55" s="197"/>
      <c r="AW55" s="197"/>
      <c r="AX55" s="197"/>
      <c r="AY55" s="197"/>
      <c r="AZ55" s="197"/>
      <c r="BA55" s="197"/>
      <c r="BB55" s="197"/>
      <c r="BC55" s="197"/>
      <c r="BD55" s="197"/>
      <c r="BE55" s="197"/>
      <c r="BF55" s="197"/>
      <c r="BG55" s="197"/>
      <c r="BH55" s="197"/>
      <c r="BI55" s="197"/>
      <c r="BJ55" s="197"/>
      <c r="BK55" s="197"/>
      <c r="BL55" s="197"/>
      <c r="BM55" s="197"/>
      <c r="BN55" s="197"/>
      <c r="BO55" s="197"/>
      <c r="BP55" s="197"/>
      <c r="BQ55" s="197"/>
      <c r="BR55" s="197"/>
      <c r="BS55" s="197"/>
      <c r="BT55" s="197"/>
      <c r="BU55" s="197"/>
      <c r="BV55" s="197"/>
      <c r="BW55" s="197"/>
      <c r="BX55" s="197"/>
      <c r="BY55" s="197"/>
      <c r="BZ55" s="197"/>
      <c r="CA55" s="197"/>
      <c r="CB55" s="197"/>
      <c r="CC55" s="197"/>
      <c r="CD55" s="197"/>
      <c r="CE55" s="197"/>
      <c r="CF55" s="197"/>
      <c r="CG55" s="197"/>
      <c r="CH55" s="197"/>
      <c r="CI55" s="197"/>
      <c r="CJ55" s="197"/>
      <c r="CK55" s="197"/>
      <c r="CL55" s="197"/>
      <c r="CM55" s="197"/>
      <c r="CN55" s="197"/>
      <c r="CO55" s="197"/>
      <c r="CP55" s="197"/>
      <c r="CQ55" s="197"/>
      <c r="CR55" s="197"/>
      <c r="CS55" s="197"/>
      <c r="CT55" s="197"/>
      <c r="CU55" s="197"/>
      <c r="CV55" s="197"/>
      <c r="CW55" s="197"/>
      <c r="CX55" s="197"/>
      <c r="CY55" s="197"/>
      <c r="CZ55" s="197"/>
      <c r="DA55" s="197"/>
      <c r="DB55" s="197"/>
      <c r="DC55" s="197"/>
      <c r="DD55" s="197"/>
      <c r="DE55" s="197"/>
      <c r="DF55" s="197"/>
      <c r="DG55" s="197"/>
      <c r="DH55" s="197"/>
      <c r="DI55" s="197"/>
      <c r="DJ55" s="197"/>
      <c r="DK55" s="197"/>
      <c r="DL55" s="197"/>
      <c r="DM55" s="197"/>
      <c r="DN55" s="197"/>
      <c r="DO55" s="197"/>
      <c r="DP55" s="197"/>
      <c r="DQ55" s="197"/>
      <c r="DR55" s="197"/>
      <c r="DS55" s="197"/>
      <c r="DT55" s="197"/>
      <c r="DU55" s="197"/>
      <c r="DV55" s="197"/>
      <c r="DW55" s="197"/>
      <c r="DX55" s="197"/>
      <c r="DY55" s="197"/>
      <c r="DZ55" s="197"/>
      <c r="EA55" s="197"/>
      <c r="EB55" s="197"/>
      <c r="EC55" s="197"/>
      <c r="ED55" s="197"/>
      <c r="EE55" s="197"/>
      <c r="EF55" s="197"/>
      <c r="EG55" s="197"/>
      <c r="EH55" s="197"/>
      <c r="EI55" s="197"/>
      <c r="EJ55" s="197"/>
      <c r="EK55" s="197"/>
      <c r="EL55" s="197"/>
      <c r="EM55" s="197"/>
      <c r="EN55" s="197"/>
      <c r="EO55" s="197"/>
      <c r="EP55" s="197"/>
      <c r="EQ55" s="197"/>
      <c r="ER55" s="197"/>
      <c r="ES55" s="197"/>
      <c r="ET55" s="197"/>
      <c r="EU55" s="197"/>
      <c r="EV55" s="197"/>
      <c r="EW55" s="197"/>
      <c r="EX55" s="197"/>
      <c r="EY55" s="197"/>
      <c r="EZ55" s="197"/>
      <c r="FA55" s="197"/>
      <c r="FB55" s="197"/>
      <c r="FC55" s="197"/>
      <c r="FD55" s="197"/>
      <c r="FE55" s="197"/>
      <c r="FF55" s="197"/>
      <c r="FG55" s="197"/>
      <c r="FH55" s="197"/>
      <c r="FI55" s="197"/>
      <c r="FJ55" s="197"/>
      <c r="FK55" s="197"/>
      <c r="FL55" s="197"/>
      <c r="FM55" s="197"/>
      <c r="FN55" s="277"/>
      <c r="FO55" s="197"/>
      <c r="FP55" s="197"/>
      <c r="FQ55" s="197"/>
      <c r="FR55" s="197"/>
      <c r="FS55" s="197"/>
      <c r="FT55" s="197"/>
      <c r="FU55" s="197"/>
      <c r="FV55" s="197"/>
      <c r="FW55" s="197"/>
      <c r="FX55" s="197"/>
      <c r="FY55" s="197"/>
      <c r="FZ55" s="197"/>
      <c r="GA55" s="197"/>
      <c r="GB55" s="197"/>
      <c r="GC55" s="197"/>
      <c r="GD55" s="197"/>
      <c r="GE55" s="197"/>
      <c r="GF55" s="197"/>
      <c r="GG55" s="197"/>
      <c r="GH55" s="197"/>
      <c r="GI55" s="197"/>
      <c r="GJ55" s="197"/>
      <c r="GK55" s="197"/>
      <c r="GL55" s="197"/>
      <c r="GM55" s="197"/>
      <c r="GN55" s="197"/>
      <c r="GO55" s="197"/>
      <c r="GP55" s="197"/>
      <c r="GQ55" s="197"/>
      <c r="GR55" s="197"/>
      <c r="GS55" s="197"/>
      <c r="GT55" s="197"/>
      <c r="GU55" s="197"/>
      <c r="GV55" s="197"/>
      <c r="GW55" s="197"/>
      <c r="GX55" s="197"/>
      <c r="GY55" s="197"/>
      <c r="GZ55" s="197"/>
      <c r="HA55" s="197"/>
      <c r="HB55" s="197"/>
      <c r="HC55" s="197"/>
      <c r="HD55" s="197"/>
      <c r="HE55" s="197"/>
      <c r="HF55" s="197"/>
      <c r="HG55" s="197"/>
      <c r="HH55" s="197"/>
      <c r="HI55" s="197"/>
      <c r="HJ55" s="197"/>
      <c r="HK55" s="197"/>
      <c r="HL55" s="197"/>
      <c r="HM55" s="197"/>
      <c r="HN55" s="197"/>
      <c r="HO55" s="197"/>
      <c r="HP55" s="197"/>
      <c r="HQ55" s="197"/>
      <c r="HR55" s="197"/>
    </row>
    <row r="56" spans="1:226" ht="15" customHeight="1">
      <c r="A56" s="160"/>
      <c r="B56" s="160"/>
      <c r="C56" s="318" t="str">
        <f>IF(MasterSheet!$A$1=1,MasterSheet!C301,MasterSheet!B301)</f>
        <v>Transferi instit. pojed. NVO i javnom sektoru</v>
      </c>
      <c r="D56" s="308">
        <f>SUM(D57:D61)</f>
        <v>58051126.109999999</v>
      </c>
      <c r="E56" s="309">
        <f t="shared" si="10"/>
        <v>2.7014345064916934</v>
      </c>
      <c r="F56" s="308">
        <f>SUM(F57:F61)</f>
        <v>81160839.179999992</v>
      </c>
      <c r="G56" s="309">
        <f t="shared" si="11"/>
        <v>3.0278246289871289</v>
      </c>
      <c r="H56" s="308">
        <f>SUM(H57:H61)</f>
        <v>237546077.30000001</v>
      </c>
      <c r="I56" s="309">
        <f t="shared" si="12"/>
        <v>7.6985376361161526</v>
      </c>
      <c r="J56" s="308">
        <f>SUM(J57:J61)</f>
        <v>235061743.41</v>
      </c>
      <c r="K56" s="309">
        <f t="shared" si="13"/>
        <v>7.8853318822542775</v>
      </c>
      <c r="L56" s="308">
        <f>SUM(L57:L61)</f>
        <v>203065334.32000002</v>
      </c>
      <c r="M56" s="309">
        <f t="shared" si="14"/>
        <v>6.542053296391753</v>
      </c>
      <c r="N56" s="308">
        <f>SUM(N57:N61)</f>
        <v>112817813.70999999</v>
      </c>
      <c r="O56" s="309">
        <f t="shared" si="15"/>
        <v>3.4884914567099563</v>
      </c>
      <c r="P56" s="308">
        <f>SUM(P57:P61)</f>
        <v>63605735.049999997</v>
      </c>
      <c r="Q56" s="309">
        <f t="shared" si="5"/>
        <v>2.0198709129882504</v>
      </c>
      <c r="R56" s="308">
        <f>SUM(R57:R61)</f>
        <v>125258515.75</v>
      </c>
      <c r="S56" s="309">
        <f t="shared" si="7"/>
        <v>3.7548642270451751</v>
      </c>
      <c r="T56" s="308">
        <f>SUM(T57:T61)</f>
        <v>131484204.94334939</v>
      </c>
      <c r="U56" s="309">
        <f t="shared" si="8"/>
        <v>3.8390669784037308</v>
      </c>
      <c r="V56" s="308">
        <f>SUM(V57:V61)</f>
        <v>120434924.28338791</v>
      </c>
      <c r="W56" s="309">
        <f t="shared" si="9"/>
        <v>3.3217013068755805</v>
      </c>
      <c r="X56" s="294"/>
      <c r="Y56" s="294"/>
      <c r="Z56" s="294"/>
      <c r="AA56" s="294"/>
      <c r="AB56" s="294"/>
      <c r="AC56" s="295"/>
      <c r="AD56" s="295"/>
      <c r="AE56" s="295"/>
      <c r="AF56" s="295"/>
      <c r="AG56" s="295"/>
      <c r="AH56" s="295"/>
      <c r="AI56" s="276"/>
      <c r="AJ56" s="241"/>
      <c r="AK56" s="241"/>
      <c r="AL56" s="197"/>
      <c r="AM56" s="197"/>
      <c r="AN56" s="197"/>
      <c r="AO56" s="197"/>
      <c r="AP56" s="197"/>
      <c r="AQ56" s="197"/>
      <c r="AR56" s="197"/>
      <c r="AS56" s="197"/>
      <c r="AT56" s="197"/>
      <c r="AU56" s="197"/>
      <c r="AV56" s="197"/>
      <c r="AW56" s="197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  <c r="BK56" s="197"/>
      <c r="BL56" s="197"/>
      <c r="BM56" s="197"/>
      <c r="BN56" s="197"/>
      <c r="BO56" s="197"/>
      <c r="BP56" s="197"/>
      <c r="BQ56" s="197"/>
      <c r="BR56" s="197"/>
      <c r="BS56" s="197"/>
      <c r="BT56" s="197"/>
      <c r="BU56" s="197"/>
      <c r="BV56" s="197"/>
      <c r="BW56" s="197"/>
      <c r="BX56" s="197"/>
      <c r="BY56" s="197"/>
      <c r="BZ56" s="197"/>
      <c r="CA56" s="197"/>
      <c r="CB56" s="197"/>
      <c r="CC56" s="197"/>
      <c r="CD56" s="197"/>
      <c r="CE56" s="197"/>
      <c r="CF56" s="197"/>
      <c r="CG56" s="197"/>
      <c r="CH56" s="197"/>
      <c r="CI56" s="197"/>
      <c r="CJ56" s="197"/>
      <c r="CK56" s="197"/>
      <c r="CL56" s="197"/>
      <c r="CM56" s="197"/>
      <c r="CN56" s="197"/>
      <c r="CO56" s="197"/>
      <c r="CP56" s="197"/>
      <c r="CQ56" s="197"/>
      <c r="CR56" s="197"/>
      <c r="CS56" s="197"/>
      <c r="CT56" s="197"/>
      <c r="CU56" s="197"/>
      <c r="CV56" s="197"/>
      <c r="CW56" s="197"/>
      <c r="CX56" s="197"/>
      <c r="CY56" s="197"/>
      <c r="CZ56" s="197"/>
      <c r="DA56" s="197"/>
      <c r="DB56" s="197"/>
      <c r="DC56" s="197"/>
      <c r="DD56" s="197"/>
      <c r="DE56" s="197"/>
      <c r="DF56" s="197"/>
      <c r="DG56" s="197"/>
      <c r="DH56" s="197"/>
      <c r="DI56" s="197"/>
      <c r="DJ56" s="197"/>
      <c r="DK56" s="197"/>
      <c r="DL56" s="197"/>
      <c r="DM56" s="197"/>
      <c r="DN56" s="197"/>
      <c r="DO56" s="197"/>
      <c r="DP56" s="197"/>
      <c r="DQ56" s="197"/>
      <c r="DR56" s="197"/>
      <c r="DS56" s="197"/>
      <c r="DT56" s="197"/>
      <c r="DU56" s="197"/>
      <c r="DV56" s="197"/>
      <c r="DW56" s="197"/>
      <c r="DX56" s="197"/>
      <c r="DY56" s="197"/>
      <c r="DZ56" s="197"/>
      <c r="EA56" s="197"/>
      <c r="EB56" s="197"/>
      <c r="EC56" s="197"/>
      <c r="ED56" s="197"/>
      <c r="EE56" s="197"/>
      <c r="EF56" s="197"/>
      <c r="EG56" s="197"/>
      <c r="EH56" s="197"/>
      <c r="EI56" s="197"/>
      <c r="EJ56" s="197"/>
      <c r="EK56" s="197"/>
      <c r="EL56" s="197"/>
      <c r="EM56" s="197"/>
      <c r="EN56" s="197"/>
      <c r="EO56" s="197"/>
      <c r="EP56" s="197"/>
      <c r="EQ56" s="197"/>
      <c r="ER56" s="197"/>
      <c r="ES56" s="197"/>
      <c r="ET56" s="197"/>
      <c r="EU56" s="197"/>
      <c r="EV56" s="197"/>
      <c r="EW56" s="197"/>
      <c r="EX56" s="197"/>
      <c r="EY56" s="197"/>
      <c r="EZ56" s="197"/>
      <c r="FA56" s="197"/>
      <c r="FB56" s="197"/>
      <c r="FC56" s="197"/>
      <c r="FD56" s="296"/>
      <c r="FE56" s="197"/>
      <c r="FF56" s="296"/>
      <c r="FG56" s="197"/>
      <c r="FH56" s="197"/>
      <c r="FI56" s="197"/>
      <c r="FJ56" s="197"/>
      <c r="FK56" s="197"/>
      <c r="FL56" s="197"/>
      <c r="FM56" s="197"/>
      <c r="FN56" s="277"/>
      <c r="FO56" s="197"/>
      <c r="FP56" s="197"/>
      <c r="FQ56" s="197"/>
      <c r="FR56" s="197"/>
      <c r="FS56" s="197"/>
      <c r="FT56" s="197"/>
      <c r="FU56" s="197"/>
      <c r="FV56" s="197"/>
      <c r="FW56" s="197"/>
      <c r="FX56" s="197"/>
      <c r="FY56" s="197"/>
      <c r="FZ56" s="197"/>
      <c r="GA56" s="197"/>
      <c r="GB56" s="197"/>
      <c r="GC56" s="197"/>
      <c r="GD56" s="197"/>
      <c r="GE56" s="197"/>
      <c r="GF56" s="197"/>
      <c r="GG56" s="197"/>
      <c r="GH56" s="197"/>
      <c r="GI56" s="197"/>
      <c r="GJ56" s="197"/>
      <c r="GK56" s="197"/>
      <c r="GL56" s="197"/>
      <c r="GM56" s="197"/>
      <c r="GN56" s="197"/>
      <c r="GO56" s="197"/>
      <c r="GP56" s="197"/>
      <c r="GQ56" s="197"/>
      <c r="GR56" s="197"/>
      <c r="GS56" s="197"/>
      <c r="GT56" s="197"/>
      <c r="GU56" s="197"/>
      <c r="GV56" s="197"/>
      <c r="GW56" s="197"/>
      <c r="GX56" s="197"/>
      <c r="GY56" s="197"/>
      <c r="GZ56" s="197"/>
      <c r="HA56" s="197"/>
      <c r="HB56" s="197"/>
      <c r="HC56" s="197"/>
      <c r="HD56" s="197"/>
      <c r="HE56" s="197"/>
      <c r="HF56" s="197"/>
      <c r="HG56" s="197"/>
      <c r="HH56" s="197"/>
      <c r="HI56" s="197"/>
      <c r="HJ56" s="197"/>
      <c r="HK56" s="197"/>
      <c r="HL56" s="197"/>
      <c r="HM56" s="197"/>
      <c r="HN56" s="197"/>
      <c r="HO56" s="197"/>
      <c r="HP56" s="197"/>
      <c r="HQ56" s="197"/>
      <c r="HR56" s="197"/>
    </row>
    <row r="57" spans="1:226" ht="15" customHeight="1">
      <c r="A57" s="160"/>
      <c r="B57" s="160"/>
      <c r="C57" s="317" t="str">
        <f>IF(MasterSheet!$A$1=1,MasterSheet!C302,MasterSheet!B302)</f>
        <v>Transferi javnim institucijama</v>
      </c>
      <c r="D57" s="301">
        <f>+'Cental Budget_int'!D72+'Local Government_int'!D76</f>
        <v>29175316.68</v>
      </c>
      <c r="E57" s="302">
        <f t="shared" si="10"/>
        <v>1.3576861035878822</v>
      </c>
      <c r="F57" s="301">
        <f>+'Cental Budget_int'!F72+'Local Government_int'!F76</f>
        <v>38491216.419999994</v>
      </c>
      <c r="G57" s="302">
        <f t="shared" si="11"/>
        <v>1.4359715135235962</v>
      </c>
      <c r="H57" s="301">
        <f>+'Cental Budget_int'!H72+'Local Government_int'!H76</f>
        <v>194749070.12</v>
      </c>
      <c r="I57" s="302">
        <f t="shared" si="12"/>
        <v>6.3115462185636506</v>
      </c>
      <c r="J57" s="301">
        <f>+'Cental Budget_int'!J72+'Local Government_int'!J76</f>
        <v>235061743.41</v>
      </c>
      <c r="K57" s="302">
        <f t="shared" si="13"/>
        <v>7.8853318822542775</v>
      </c>
      <c r="L57" s="301">
        <f>+'Cental Budget_int'!L72+'Local Government_int'!L76</f>
        <v>183111612.11000001</v>
      </c>
      <c r="M57" s="302">
        <f t="shared" si="14"/>
        <v>5.8992143076675259</v>
      </c>
      <c r="N57" s="301">
        <f>+'Cental Budget_int'!N72+'Local Government_int'!N76</f>
        <v>76423029.519999996</v>
      </c>
      <c r="O57" s="302">
        <f t="shared" si="15"/>
        <v>2.3631116116264685</v>
      </c>
      <c r="P57" s="301">
        <f>+'Cental Budget_int'!P72+'Local Government_int'!P76</f>
        <v>23769288.869999997</v>
      </c>
      <c r="Q57" s="302">
        <f t="shared" si="5"/>
        <v>0.75482022451571917</v>
      </c>
      <c r="R57" s="301">
        <f>+'Cental Budget_int'!R72+'Local Government_int'!R76</f>
        <v>86779044.140000001</v>
      </c>
      <c r="S57" s="302">
        <f t="shared" si="7"/>
        <v>2.6013682706316139</v>
      </c>
      <c r="T57" s="301">
        <f>+'Cental Budget_int'!T72+'Local Government_int'!T76</f>
        <v>88401379.46641539</v>
      </c>
      <c r="U57" s="302">
        <f t="shared" si="8"/>
        <v>2.5811375358817887</v>
      </c>
      <c r="V57" s="301">
        <f>+'Cental Budget_int'!V72+'Local Government_int'!V76</f>
        <v>86528806.683270559</v>
      </c>
      <c r="W57" s="302">
        <f t="shared" si="9"/>
        <v>2.386540714435021</v>
      </c>
      <c r="X57" s="303"/>
      <c r="Y57" s="303"/>
      <c r="Z57" s="303"/>
      <c r="AA57" s="303"/>
      <c r="AB57" s="303"/>
      <c r="AC57" s="304"/>
      <c r="AD57" s="304"/>
      <c r="AE57" s="304"/>
      <c r="AF57" s="304"/>
      <c r="AG57" s="304"/>
      <c r="AH57" s="304"/>
      <c r="AI57" s="276"/>
      <c r="AJ57" s="252"/>
      <c r="AK57" s="252"/>
      <c r="AL57" s="197"/>
      <c r="AM57" s="197"/>
      <c r="AN57" s="197"/>
      <c r="AO57" s="197"/>
      <c r="AP57" s="197"/>
      <c r="AQ57" s="197"/>
      <c r="AR57" s="197"/>
      <c r="AS57" s="197"/>
      <c r="AT57" s="197"/>
      <c r="AU57" s="197"/>
      <c r="AV57" s="197"/>
      <c r="AW57" s="197"/>
      <c r="AX57" s="197"/>
      <c r="AY57" s="197"/>
      <c r="AZ57" s="197"/>
      <c r="BA57" s="197"/>
      <c r="BB57" s="197"/>
      <c r="BC57" s="197"/>
      <c r="BD57" s="197"/>
      <c r="BE57" s="197"/>
      <c r="BF57" s="197"/>
      <c r="BG57" s="197"/>
      <c r="BH57" s="197"/>
      <c r="BI57" s="197"/>
      <c r="BJ57" s="197"/>
      <c r="BK57" s="197"/>
      <c r="BL57" s="197"/>
      <c r="BM57" s="197"/>
      <c r="BN57" s="197"/>
      <c r="BO57" s="197"/>
      <c r="BP57" s="197"/>
      <c r="BQ57" s="197"/>
      <c r="BR57" s="197"/>
      <c r="BS57" s="197"/>
      <c r="BT57" s="197"/>
      <c r="BU57" s="197"/>
      <c r="BV57" s="197"/>
      <c r="BW57" s="197"/>
      <c r="BX57" s="197"/>
      <c r="BY57" s="197"/>
      <c r="BZ57" s="197"/>
      <c r="CA57" s="197"/>
      <c r="CB57" s="197"/>
      <c r="CC57" s="197"/>
      <c r="CD57" s="197"/>
      <c r="CE57" s="197"/>
      <c r="CF57" s="197"/>
      <c r="CG57" s="197"/>
      <c r="CH57" s="197"/>
      <c r="CI57" s="197"/>
      <c r="CJ57" s="197"/>
      <c r="CK57" s="197"/>
      <c r="CL57" s="197"/>
      <c r="CM57" s="197"/>
      <c r="CN57" s="197"/>
      <c r="CO57" s="197"/>
      <c r="CP57" s="197"/>
      <c r="CQ57" s="197"/>
      <c r="CR57" s="197"/>
      <c r="CS57" s="197"/>
      <c r="CT57" s="197"/>
      <c r="CU57" s="197"/>
      <c r="CV57" s="197"/>
      <c r="CW57" s="197"/>
      <c r="CX57" s="197"/>
      <c r="CY57" s="197"/>
      <c r="CZ57" s="197"/>
      <c r="DA57" s="197"/>
      <c r="DB57" s="197"/>
      <c r="DC57" s="197"/>
      <c r="DD57" s="197"/>
      <c r="DE57" s="197"/>
      <c r="DF57" s="197"/>
      <c r="DG57" s="197"/>
      <c r="DH57" s="197"/>
      <c r="DI57" s="197"/>
      <c r="DJ57" s="197"/>
      <c r="DK57" s="197"/>
      <c r="DL57" s="197"/>
      <c r="DM57" s="197"/>
      <c r="DN57" s="197"/>
      <c r="DO57" s="197"/>
      <c r="DP57" s="197"/>
      <c r="DQ57" s="197"/>
      <c r="DR57" s="197"/>
      <c r="DS57" s="197"/>
      <c r="DT57" s="197"/>
      <c r="DU57" s="197"/>
      <c r="DV57" s="197"/>
      <c r="DW57" s="197"/>
      <c r="DX57" s="197"/>
      <c r="DY57" s="197"/>
      <c r="DZ57" s="197"/>
      <c r="EA57" s="197"/>
      <c r="EB57" s="197"/>
      <c r="EC57" s="197"/>
      <c r="ED57" s="197"/>
      <c r="EE57" s="197"/>
      <c r="EF57" s="197"/>
      <c r="EG57" s="197"/>
      <c r="EH57" s="197"/>
      <c r="EI57" s="197"/>
      <c r="EJ57" s="197"/>
      <c r="EK57" s="197"/>
      <c r="EL57" s="197"/>
      <c r="EM57" s="197"/>
      <c r="EN57" s="197"/>
      <c r="EO57" s="197"/>
      <c r="EP57" s="197"/>
      <c r="EQ57" s="197"/>
      <c r="ER57" s="197"/>
      <c r="ES57" s="197"/>
      <c r="ET57" s="197"/>
      <c r="EU57" s="197"/>
      <c r="EV57" s="197"/>
      <c r="EW57" s="197"/>
      <c r="EX57" s="197"/>
      <c r="EY57" s="197"/>
      <c r="EZ57" s="197"/>
      <c r="FA57" s="197"/>
      <c r="FB57" s="197"/>
      <c r="FC57" s="197"/>
      <c r="FD57" s="296"/>
      <c r="FE57" s="197"/>
      <c r="FF57" s="197"/>
      <c r="FG57" s="197"/>
      <c r="FH57" s="197"/>
      <c r="FI57" s="197"/>
      <c r="FJ57" s="197"/>
      <c r="FK57" s="197"/>
      <c r="FL57" s="197"/>
      <c r="FM57" s="197"/>
      <c r="FN57" s="277"/>
      <c r="FO57" s="197"/>
      <c r="FP57" s="197"/>
      <c r="FQ57" s="197"/>
      <c r="FR57" s="197"/>
      <c r="FS57" s="197"/>
      <c r="FT57" s="197"/>
      <c r="FU57" s="197"/>
      <c r="FV57" s="197"/>
      <c r="FW57" s="197"/>
      <c r="FX57" s="197"/>
      <c r="FY57" s="197"/>
      <c r="FZ57" s="197"/>
      <c r="GA57" s="197"/>
      <c r="GB57" s="197"/>
      <c r="GC57" s="197"/>
      <c r="GD57" s="197"/>
      <c r="GE57" s="197"/>
      <c r="GF57" s="197"/>
      <c r="GG57" s="197"/>
      <c r="GH57" s="197"/>
      <c r="GI57" s="197"/>
      <c r="GJ57" s="197"/>
      <c r="GK57" s="197"/>
      <c r="GL57" s="197"/>
      <c r="GM57" s="197"/>
      <c r="GN57" s="197"/>
      <c r="GO57" s="197"/>
      <c r="GP57" s="197"/>
      <c r="GQ57" s="197"/>
      <c r="GR57" s="197"/>
      <c r="GS57" s="197"/>
      <c r="GT57" s="197"/>
      <c r="GU57" s="197"/>
      <c r="GV57" s="197"/>
      <c r="GW57" s="197"/>
      <c r="GX57" s="197"/>
      <c r="GY57" s="197"/>
      <c r="GZ57" s="197"/>
      <c r="HA57" s="197"/>
      <c r="HB57" s="197"/>
      <c r="HC57" s="197"/>
      <c r="HD57" s="197"/>
      <c r="HE57" s="197"/>
      <c r="HF57" s="197"/>
      <c r="HG57" s="197"/>
      <c r="HH57" s="197"/>
      <c r="HI57" s="197"/>
      <c r="HJ57" s="197"/>
      <c r="HK57" s="197"/>
      <c r="HL57" s="197"/>
      <c r="HM57" s="197"/>
      <c r="HN57" s="197"/>
      <c r="HO57" s="197"/>
      <c r="HP57" s="197"/>
      <c r="HQ57" s="197"/>
      <c r="HR57" s="197"/>
    </row>
    <row r="58" spans="1:226" ht="15" customHeight="1">
      <c r="A58" s="160"/>
      <c r="B58" s="160"/>
      <c r="C58" s="317" t="str">
        <f>IF(MasterSheet!$A$1=1,MasterSheet!C303,MasterSheet!B303)</f>
        <v>Transferi nevladinim organizacijama</v>
      </c>
      <c r="D58" s="301">
        <f>+'Cental Budget_int'!D73+'Local Government_int'!D77</f>
        <v>6820983.5</v>
      </c>
      <c r="E58" s="302">
        <f t="shared" si="10"/>
        <v>0.31741744613523198</v>
      </c>
      <c r="F58" s="301">
        <f>+'Cental Budget_int'!F73+'Local Government_int'!F77</f>
        <v>10479150.579999998</v>
      </c>
      <c r="G58" s="302">
        <f t="shared" si="11"/>
        <v>0.39094014474911393</v>
      </c>
      <c r="H58" s="301">
        <f>+'Cental Budget_int'!H73+'Local Government_int'!H77</f>
        <v>12055087.970000001</v>
      </c>
      <c r="I58" s="302">
        <f t="shared" si="12"/>
        <v>0.39068861712470832</v>
      </c>
      <c r="J58" s="301">
        <f>+'Cental Budget_int'!J73+'Local Government_int'!J77</f>
        <v>0</v>
      </c>
      <c r="K58" s="302">
        <f t="shared" si="13"/>
        <v>0</v>
      </c>
      <c r="L58" s="301">
        <f>+'Cental Budget_int'!L73+'Local Government_int'!L77</f>
        <v>4286887.0199999996</v>
      </c>
      <c r="M58" s="302">
        <f t="shared" si="14"/>
        <v>0.13810847358247422</v>
      </c>
      <c r="N58" s="301">
        <f>+'Cental Budget_int'!N73+'Local Government_int'!N77</f>
        <v>6619408.7699999996</v>
      </c>
      <c r="O58" s="302">
        <f t="shared" si="15"/>
        <v>0.204681780148423</v>
      </c>
      <c r="P58" s="301">
        <f>+'Cental Budget_int'!P73+'Local Government_int'!P77</f>
        <v>6597732.5999999996</v>
      </c>
      <c r="Q58" s="302">
        <f t="shared" si="5"/>
        <v>0.20951834233089869</v>
      </c>
      <c r="R58" s="301">
        <f>+'Cental Budget_int'!R73+'Local Government_int'!R77</f>
        <v>2710063.73</v>
      </c>
      <c r="S58" s="302">
        <f t="shared" si="7"/>
        <v>8.1239357594652117E-2</v>
      </c>
      <c r="T58" s="301">
        <f>+'Cental Budget_int'!T73+'Local Government_int'!T77</f>
        <v>4524410.7386499997</v>
      </c>
      <c r="U58" s="302">
        <f t="shared" si="8"/>
        <v>0.13210344064498233</v>
      </c>
      <c r="V58" s="301">
        <f>+'Cental Budget_int'!V73+'Local Government_int'!V77</f>
        <v>5478577.8601262495</v>
      </c>
      <c r="W58" s="302">
        <f t="shared" si="9"/>
        <v>0.15110400364415835</v>
      </c>
      <c r="X58" s="303"/>
      <c r="Y58" s="303"/>
      <c r="Z58" s="303"/>
      <c r="AA58" s="303"/>
      <c r="AB58" s="303"/>
      <c r="AC58" s="304"/>
      <c r="AD58" s="304"/>
      <c r="AE58" s="304"/>
      <c r="AF58" s="304"/>
      <c r="AG58" s="304"/>
      <c r="AH58" s="304"/>
      <c r="AI58" s="276"/>
      <c r="AJ58" s="252"/>
      <c r="AK58" s="252"/>
      <c r="AL58" s="197"/>
      <c r="AM58" s="197"/>
      <c r="AN58" s="197"/>
      <c r="AO58" s="197"/>
      <c r="AP58" s="197"/>
      <c r="AQ58" s="197"/>
      <c r="AR58" s="197"/>
      <c r="AS58" s="197"/>
      <c r="AT58" s="197"/>
      <c r="AU58" s="197"/>
      <c r="AV58" s="197"/>
      <c r="AW58" s="197"/>
      <c r="AX58" s="197"/>
      <c r="AY58" s="197"/>
      <c r="AZ58" s="197"/>
      <c r="BA58" s="197"/>
      <c r="BB58" s="197"/>
      <c r="BC58" s="197"/>
      <c r="BD58" s="197"/>
      <c r="BE58" s="197"/>
      <c r="BF58" s="197"/>
      <c r="BG58" s="197"/>
      <c r="BH58" s="197"/>
      <c r="BI58" s="197"/>
      <c r="BJ58" s="197"/>
      <c r="BK58" s="197"/>
      <c r="BL58" s="197"/>
      <c r="BM58" s="197"/>
      <c r="BN58" s="197"/>
      <c r="BO58" s="197"/>
      <c r="BP58" s="197"/>
      <c r="BQ58" s="197"/>
      <c r="BR58" s="197"/>
      <c r="BS58" s="197"/>
      <c r="BT58" s="197"/>
      <c r="BU58" s="197"/>
      <c r="BV58" s="197"/>
      <c r="BW58" s="197"/>
      <c r="BX58" s="197"/>
      <c r="BY58" s="197"/>
      <c r="BZ58" s="197"/>
      <c r="CA58" s="197"/>
      <c r="CB58" s="197"/>
      <c r="CC58" s="197"/>
      <c r="CD58" s="197"/>
      <c r="CE58" s="197"/>
      <c r="CF58" s="197"/>
      <c r="CG58" s="197"/>
      <c r="CH58" s="197"/>
      <c r="CI58" s="197"/>
      <c r="CJ58" s="197"/>
      <c r="CK58" s="197"/>
      <c r="CL58" s="197"/>
      <c r="CM58" s="197"/>
      <c r="CN58" s="197"/>
      <c r="CO58" s="197"/>
      <c r="CP58" s="197"/>
      <c r="CQ58" s="197"/>
      <c r="CR58" s="197"/>
      <c r="CS58" s="197"/>
      <c r="CT58" s="197"/>
      <c r="CU58" s="197"/>
      <c r="CV58" s="197"/>
      <c r="CW58" s="197"/>
      <c r="CX58" s="197"/>
      <c r="CY58" s="197"/>
      <c r="CZ58" s="197"/>
      <c r="DA58" s="197"/>
      <c r="DB58" s="197"/>
      <c r="DC58" s="197"/>
      <c r="DD58" s="197"/>
      <c r="DE58" s="197"/>
      <c r="DF58" s="197"/>
      <c r="DG58" s="197"/>
      <c r="DH58" s="197"/>
      <c r="DI58" s="197"/>
      <c r="DJ58" s="197"/>
      <c r="DK58" s="197"/>
      <c r="DL58" s="197"/>
      <c r="DM58" s="197"/>
      <c r="DN58" s="197"/>
      <c r="DO58" s="197"/>
      <c r="DP58" s="197"/>
      <c r="DQ58" s="197"/>
      <c r="DR58" s="197"/>
      <c r="DS58" s="197"/>
      <c r="DT58" s="197"/>
      <c r="DU58" s="197"/>
      <c r="DV58" s="197"/>
      <c r="DW58" s="197"/>
      <c r="DX58" s="197"/>
      <c r="DY58" s="197"/>
      <c r="DZ58" s="197"/>
      <c r="EA58" s="197"/>
      <c r="EB58" s="197"/>
      <c r="EC58" s="197"/>
      <c r="ED58" s="197"/>
      <c r="EE58" s="197"/>
      <c r="EF58" s="197"/>
      <c r="EG58" s="197"/>
      <c r="EH58" s="197"/>
      <c r="EI58" s="197"/>
      <c r="EJ58" s="197"/>
      <c r="EK58" s="197"/>
      <c r="EL58" s="197"/>
      <c r="EM58" s="197"/>
      <c r="EN58" s="197"/>
      <c r="EO58" s="197"/>
      <c r="EP58" s="197"/>
      <c r="EQ58" s="197"/>
      <c r="ER58" s="197"/>
      <c r="ES58" s="197"/>
      <c r="ET58" s="197"/>
      <c r="EU58" s="197"/>
      <c r="EV58" s="197"/>
      <c r="EW58" s="197"/>
      <c r="EX58" s="197"/>
      <c r="EY58" s="197"/>
      <c r="EZ58" s="197"/>
      <c r="FA58" s="197"/>
      <c r="FB58" s="197"/>
      <c r="FC58" s="197"/>
      <c r="FD58" s="296"/>
      <c r="FE58" s="197"/>
      <c r="FF58" s="197"/>
      <c r="FG58" s="197"/>
      <c r="FH58" s="197"/>
      <c r="FI58" s="197"/>
      <c r="FJ58" s="197"/>
      <c r="FK58" s="197"/>
      <c r="FL58" s="197"/>
      <c r="FM58" s="197"/>
      <c r="FN58" s="277"/>
      <c r="FO58" s="197"/>
      <c r="FP58" s="197"/>
      <c r="FQ58" s="197"/>
      <c r="FR58" s="197"/>
      <c r="FS58" s="197"/>
      <c r="FT58" s="197"/>
      <c r="FU58" s="197"/>
      <c r="FV58" s="197"/>
      <c r="FW58" s="197"/>
      <c r="FX58" s="197"/>
      <c r="FY58" s="197"/>
      <c r="FZ58" s="197"/>
      <c r="GA58" s="197"/>
      <c r="GB58" s="197"/>
      <c r="GC58" s="197"/>
      <c r="GD58" s="197"/>
      <c r="GE58" s="197"/>
      <c r="GF58" s="197"/>
      <c r="GG58" s="197"/>
      <c r="GH58" s="197"/>
      <c r="GI58" s="197"/>
      <c r="GJ58" s="197"/>
      <c r="GK58" s="197"/>
      <c r="GL58" s="197"/>
      <c r="GM58" s="197"/>
      <c r="GN58" s="197"/>
      <c r="GO58" s="197"/>
      <c r="GP58" s="197"/>
      <c r="GQ58" s="197"/>
      <c r="GR58" s="197"/>
      <c r="GS58" s="197"/>
      <c r="GT58" s="197"/>
      <c r="GU58" s="197"/>
      <c r="GV58" s="197"/>
      <c r="GW58" s="197"/>
      <c r="GX58" s="197"/>
      <c r="GY58" s="197"/>
      <c r="GZ58" s="197"/>
      <c r="HA58" s="197"/>
      <c r="HB58" s="197"/>
      <c r="HC58" s="197"/>
      <c r="HD58" s="197"/>
      <c r="HE58" s="197"/>
      <c r="HF58" s="197"/>
      <c r="HG58" s="197"/>
      <c r="HH58" s="197"/>
      <c r="HI58" s="197"/>
      <c r="HJ58" s="197"/>
      <c r="HK58" s="197"/>
      <c r="HL58" s="197"/>
      <c r="HM58" s="197"/>
      <c r="HN58" s="197"/>
      <c r="HO58" s="197"/>
      <c r="HP58" s="197"/>
      <c r="HQ58" s="197"/>
      <c r="HR58" s="197"/>
    </row>
    <row r="59" spans="1:226" ht="15" customHeight="1">
      <c r="A59" s="160"/>
      <c r="B59" s="160"/>
      <c r="C59" s="317" t="s">
        <v>399</v>
      </c>
      <c r="D59" s="301"/>
      <c r="E59" s="302"/>
      <c r="F59" s="301"/>
      <c r="G59" s="302"/>
      <c r="H59" s="301"/>
      <c r="I59" s="302"/>
      <c r="J59" s="301"/>
      <c r="K59" s="302"/>
      <c r="L59" s="301"/>
      <c r="M59" s="302"/>
      <c r="N59" s="301"/>
      <c r="O59" s="302"/>
      <c r="P59" s="301"/>
      <c r="Q59" s="302"/>
      <c r="R59" s="301"/>
      <c r="S59" s="302"/>
      <c r="T59" s="301">
        <f>+'Cental Budget_int'!T76</f>
        <v>25682.67</v>
      </c>
      <c r="U59" s="302">
        <f t="shared" si="8"/>
        <v>7.498808724342316E-4</v>
      </c>
      <c r="V59" s="301">
        <f>+'Cental Budget_int'!V76</f>
        <v>25682.67</v>
      </c>
      <c r="W59" s="302">
        <f t="shared" si="9"/>
        <v>7.0835066332018638E-4</v>
      </c>
      <c r="X59" s="303"/>
      <c r="Y59" s="303"/>
      <c r="Z59" s="303"/>
      <c r="AA59" s="303"/>
      <c r="AB59" s="303"/>
      <c r="AC59" s="304"/>
      <c r="AD59" s="304"/>
      <c r="AE59" s="304"/>
      <c r="AF59" s="304"/>
      <c r="AG59" s="304"/>
      <c r="AH59" s="304"/>
      <c r="AI59" s="276"/>
      <c r="AJ59" s="252"/>
      <c r="AK59" s="252"/>
      <c r="AL59" s="197"/>
      <c r="AM59" s="197"/>
      <c r="AN59" s="197"/>
      <c r="AO59" s="197"/>
      <c r="AP59" s="197"/>
      <c r="AQ59" s="197"/>
      <c r="AR59" s="197"/>
      <c r="AS59" s="197"/>
      <c r="AT59" s="197"/>
      <c r="AU59" s="197"/>
      <c r="AV59" s="197"/>
      <c r="AW59" s="197"/>
      <c r="AX59" s="197"/>
      <c r="AY59" s="197"/>
      <c r="AZ59" s="197"/>
      <c r="BA59" s="197"/>
      <c r="BB59" s="197"/>
      <c r="BC59" s="197"/>
      <c r="BD59" s="197"/>
      <c r="BE59" s="197"/>
      <c r="BF59" s="197"/>
      <c r="BG59" s="197"/>
      <c r="BH59" s="197"/>
      <c r="BI59" s="197"/>
      <c r="BJ59" s="197"/>
      <c r="BK59" s="197"/>
      <c r="BL59" s="197"/>
      <c r="BM59" s="197"/>
      <c r="BN59" s="197"/>
      <c r="BO59" s="197"/>
      <c r="BP59" s="197"/>
      <c r="BQ59" s="197"/>
      <c r="BR59" s="197"/>
      <c r="BS59" s="197"/>
      <c r="BT59" s="197"/>
      <c r="BU59" s="197"/>
      <c r="BV59" s="197"/>
      <c r="BW59" s="197"/>
      <c r="BX59" s="197"/>
      <c r="BY59" s="197"/>
      <c r="BZ59" s="197"/>
      <c r="CA59" s="197"/>
      <c r="CB59" s="197"/>
      <c r="CC59" s="197"/>
      <c r="CD59" s="197"/>
      <c r="CE59" s="197"/>
      <c r="CF59" s="197"/>
      <c r="CG59" s="197"/>
      <c r="CH59" s="197"/>
      <c r="CI59" s="197"/>
      <c r="CJ59" s="197"/>
      <c r="CK59" s="197"/>
      <c r="CL59" s="197"/>
      <c r="CM59" s="197"/>
      <c r="CN59" s="197"/>
      <c r="CO59" s="197"/>
      <c r="CP59" s="197"/>
      <c r="CQ59" s="197"/>
      <c r="CR59" s="197"/>
      <c r="CS59" s="197"/>
      <c r="CT59" s="197"/>
      <c r="CU59" s="197"/>
      <c r="CV59" s="197"/>
      <c r="CW59" s="197"/>
      <c r="CX59" s="197"/>
      <c r="CY59" s="197"/>
      <c r="CZ59" s="197"/>
      <c r="DA59" s="197"/>
      <c r="DB59" s="197"/>
      <c r="DC59" s="197"/>
      <c r="DD59" s="197"/>
      <c r="DE59" s="197"/>
      <c r="DF59" s="197"/>
      <c r="DG59" s="197"/>
      <c r="DH59" s="197"/>
      <c r="DI59" s="197"/>
      <c r="DJ59" s="197"/>
      <c r="DK59" s="197"/>
      <c r="DL59" s="197"/>
      <c r="DM59" s="197"/>
      <c r="DN59" s="197"/>
      <c r="DO59" s="197"/>
      <c r="DP59" s="197"/>
      <c r="DQ59" s="197"/>
      <c r="DR59" s="197"/>
      <c r="DS59" s="197"/>
      <c r="DT59" s="197"/>
      <c r="DU59" s="197"/>
      <c r="DV59" s="197"/>
      <c r="DW59" s="197"/>
      <c r="DX59" s="197"/>
      <c r="DY59" s="197"/>
      <c r="DZ59" s="197"/>
      <c r="EA59" s="197"/>
      <c r="EB59" s="197"/>
      <c r="EC59" s="197"/>
      <c r="ED59" s="197"/>
      <c r="EE59" s="197"/>
      <c r="EF59" s="197"/>
      <c r="EG59" s="197"/>
      <c r="EH59" s="197"/>
      <c r="EI59" s="197"/>
      <c r="EJ59" s="197"/>
      <c r="EK59" s="197"/>
      <c r="EL59" s="197"/>
      <c r="EM59" s="197"/>
      <c r="EN59" s="197"/>
      <c r="EO59" s="197"/>
      <c r="EP59" s="197"/>
      <c r="EQ59" s="197"/>
      <c r="ER59" s="197"/>
      <c r="ES59" s="197"/>
      <c r="ET59" s="197"/>
      <c r="EU59" s="197"/>
      <c r="EV59" s="197"/>
      <c r="EW59" s="197"/>
      <c r="EX59" s="197"/>
      <c r="EY59" s="197"/>
      <c r="EZ59" s="197"/>
      <c r="FA59" s="197"/>
      <c r="FB59" s="197"/>
      <c r="FC59" s="197"/>
      <c r="FD59" s="296"/>
      <c r="FE59" s="197"/>
      <c r="FF59" s="197"/>
      <c r="FG59" s="197"/>
      <c r="FH59" s="197"/>
      <c r="FI59" s="197"/>
      <c r="FJ59" s="197"/>
      <c r="FK59" s="197"/>
      <c r="FL59" s="197"/>
      <c r="FM59" s="197"/>
      <c r="FN59" s="277"/>
      <c r="FO59" s="197"/>
      <c r="FP59" s="197"/>
      <c r="FQ59" s="197"/>
      <c r="FR59" s="197"/>
      <c r="FS59" s="197"/>
      <c r="FT59" s="197"/>
      <c r="FU59" s="197"/>
      <c r="FV59" s="197"/>
      <c r="FW59" s="197"/>
      <c r="FX59" s="197"/>
      <c r="FY59" s="197"/>
      <c r="FZ59" s="197"/>
      <c r="GA59" s="197"/>
      <c r="GB59" s="197"/>
      <c r="GC59" s="197"/>
      <c r="GD59" s="197"/>
      <c r="GE59" s="197"/>
      <c r="GF59" s="197"/>
      <c r="GG59" s="197"/>
      <c r="GH59" s="197"/>
      <c r="GI59" s="197"/>
      <c r="GJ59" s="197"/>
      <c r="GK59" s="197"/>
      <c r="GL59" s="197"/>
      <c r="GM59" s="197"/>
      <c r="GN59" s="197"/>
      <c r="GO59" s="197"/>
      <c r="GP59" s="197"/>
      <c r="GQ59" s="197"/>
      <c r="GR59" s="197"/>
      <c r="GS59" s="197"/>
      <c r="GT59" s="197"/>
      <c r="GU59" s="197"/>
      <c r="GV59" s="197"/>
      <c r="GW59" s="197"/>
      <c r="GX59" s="197"/>
      <c r="GY59" s="197"/>
      <c r="GZ59" s="197"/>
      <c r="HA59" s="197"/>
      <c r="HB59" s="197"/>
      <c r="HC59" s="197"/>
      <c r="HD59" s="197"/>
      <c r="HE59" s="197"/>
      <c r="HF59" s="197"/>
      <c r="HG59" s="197"/>
      <c r="HH59" s="197"/>
      <c r="HI59" s="197"/>
      <c r="HJ59" s="197"/>
      <c r="HK59" s="197"/>
      <c r="HL59" s="197"/>
      <c r="HM59" s="197"/>
      <c r="HN59" s="197"/>
      <c r="HO59" s="197"/>
      <c r="HP59" s="197"/>
      <c r="HQ59" s="197"/>
      <c r="HR59" s="197"/>
    </row>
    <row r="60" spans="1:226" ht="15" customHeight="1">
      <c r="A60" s="160"/>
      <c r="B60" s="160"/>
      <c r="C60" s="317" t="str">
        <f>IF(MasterSheet!$A$1=1,MasterSheet!C304,MasterSheet!B304)</f>
        <v>Transferi javnim preduzećima</v>
      </c>
      <c r="D60" s="301">
        <f>+'Cental Budget_int'!D77+'Local Government_int'!D80</f>
        <v>0</v>
      </c>
      <c r="E60" s="302">
        <f t="shared" ref="E60:E77" si="16">+D60/$D$9*100</f>
        <v>0</v>
      </c>
      <c r="F60" s="301">
        <f>+'Cental Budget_int'!F77+'Local Government_int'!F80</f>
        <v>12680070.1</v>
      </c>
      <c r="G60" s="302">
        <f t="shared" ref="G60:G77" si="17">+F60/$F$9*100</f>
        <v>0.47304868867748556</v>
      </c>
      <c r="H60" s="301">
        <f>+'Cental Budget_int'!H77+'Local Government_int'!H80</f>
        <v>9714146.5899999999</v>
      </c>
      <c r="I60" s="302">
        <f t="shared" ref="I60:I77" si="18">+H60/$H$9*100</f>
        <v>0.31482196623023073</v>
      </c>
      <c r="J60" s="301">
        <f>+'Cental Budget_int'!J77+'Local Government_int'!J80</f>
        <v>0</v>
      </c>
      <c r="K60" s="302">
        <f t="shared" ref="K60:K77" si="19">+J60/$J$9*100</f>
        <v>0</v>
      </c>
      <c r="L60" s="301">
        <f>+'Cental Budget_int'!L77+'Local Government_int'!L80</f>
        <v>0</v>
      </c>
      <c r="M60" s="302">
        <f t="shared" ref="M60:M77" si="20">+L60/$L$9*100</f>
        <v>0</v>
      </c>
      <c r="N60" s="301">
        <f>+'Cental Budget_int'!N77+'Local Government_int'!N80</f>
        <v>13724659.619999999</v>
      </c>
      <c r="O60" s="302">
        <f t="shared" ref="O60:O77" si="21">+N60/$N$9*100</f>
        <v>0.42438650649350645</v>
      </c>
      <c r="P60" s="301">
        <f>+'Cental Budget_int'!P77+'Local Government_int'!P80</f>
        <v>17753503.809999999</v>
      </c>
      <c r="Q60" s="302">
        <f t="shared" ref="Q60:Q79" si="22">+P60/P$9*100</f>
        <v>0.56378227405525561</v>
      </c>
      <c r="R60" s="301">
        <f>+'Cental Budget_int'!R77+'Local Government_int'!R80</f>
        <v>13350615.140000001</v>
      </c>
      <c r="S60" s="302">
        <f t="shared" si="7"/>
        <v>0.40021029227494831</v>
      </c>
      <c r="T60" s="301">
        <f>+'Cental Budget_int'!T77+'Local Government_int'!T80</f>
        <v>15999051.266684005</v>
      </c>
      <c r="U60" s="302">
        <f t="shared" si="8"/>
        <v>0.46713922353014703</v>
      </c>
      <c r="V60" s="301">
        <f>+'Cental Budget_int'!V77+'Local Government_int'!V80</f>
        <v>16040277.548351103</v>
      </c>
      <c r="W60" s="302">
        <f t="shared" si="9"/>
        <v>0.44240498519875066</v>
      </c>
      <c r="X60" s="303"/>
      <c r="Y60" s="303"/>
      <c r="Z60" s="303"/>
      <c r="AA60" s="303"/>
      <c r="AB60" s="303"/>
      <c r="AC60" s="304"/>
      <c r="AD60" s="304"/>
      <c r="AE60" s="304"/>
      <c r="AF60" s="304"/>
      <c r="AG60" s="304"/>
      <c r="AH60" s="304"/>
      <c r="AI60" s="276"/>
      <c r="AJ60" s="252"/>
      <c r="AK60" s="252"/>
      <c r="AL60" s="197"/>
      <c r="AM60" s="197"/>
      <c r="AN60" s="197"/>
      <c r="AO60" s="197"/>
      <c r="AP60" s="197"/>
      <c r="AQ60" s="197"/>
      <c r="AR60" s="197"/>
      <c r="AS60" s="197"/>
      <c r="AT60" s="197"/>
      <c r="AU60" s="197"/>
      <c r="AV60" s="197"/>
      <c r="AW60" s="197"/>
      <c r="AX60" s="197"/>
      <c r="AY60" s="197"/>
      <c r="AZ60" s="197"/>
      <c r="BA60" s="197"/>
      <c r="BB60" s="197"/>
      <c r="BC60" s="197"/>
      <c r="BD60" s="197"/>
      <c r="BE60" s="197"/>
      <c r="BF60" s="197"/>
      <c r="BG60" s="197"/>
      <c r="BH60" s="197"/>
      <c r="BI60" s="197"/>
      <c r="BJ60" s="197"/>
      <c r="BK60" s="197"/>
      <c r="BL60" s="197"/>
      <c r="BM60" s="197"/>
      <c r="BN60" s="197"/>
      <c r="BO60" s="197"/>
      <c r="BP60" s="197"/>
      <c r="BQ60" s="197"/>
      <c r="BR60" s="197"/>
      <c r="BS60" s="197"/>
      <c r="BT60" s="197"/>
      <c r="BU60" s="197"/>
      <c r="BV60" s="197"/>
      <c r="BW60" s="197"/>
      <c r="BX60" s="197"/>
      <c r="BY60" s="197"/>
      <c r="BZ60" s="197"/>
      <c r="CA60" s="197"/>
      <c r="CB60" s="197"/>
      <c r="CC60" s="197"/>
      <c r="CD60" s="197"/>
      <c r="CE60" s="197"/>
      <c r="CF60" s="197"/>
      <c r="CG60" s="197"/>
      <c r="CH60" s="197"/>
      <c r="CI60" s="197"/>
      <c r="CJ60" s="197"/>
      <c r="CK60" s="197"/>
      <c r="CL60" s="197"/>
      <c r="CM60" s="197"/>
      <c r="CN60" s="197"/>
      <c r="CO60" s="197"/>
      <c r="CP60" s="197"/>
      <c r="CQ60" s="197"/>
      <c r="CR60" s="197"/>
      <c r="CS60" s="197"/>
      <c r="CT60" s="197"/>
      <c r="CU60" s="197"/>
      <c r="CV60" s="197"/>
      <c r="CW60" s="197"/>
      <c r="CX60" s="197"/>
      <c r="CY60" s="197"/>
      <c r="CZ60" s="197"/>
      <c r="DA60" s="197"/>
      <c r="DB60" s="197"/>
      <c r="DC60" s="197"/>
      <c r="DD60" s="197"/>
      <c r="DE60" s="197"/>
      <c r="DF60" s="197"/>
      <c r="DG60" s="197"/>
      <c r="DH60" s="197"/>
      <c r="DI60" s="197"/>
      <c r="DJ60" s="197"/>
      <c r="DK60" s="197"/>
      <c r="DL60" s="197"/>
      <c r="DM60" s="197"/>
      <c r="DN60" s="197"/>
      <c r="DO60" s="197"/>
      <c r="DP60" s="197"/>
      <c r="DQ60" s="197"/>
      <c r="DR60" s="197"/>
      <c r="DS60" s="197"/>
      <c r="DT60" s="197"/>
      <c r="DU60" s="197"/>
      <c r="DV60" s="197"/>
      <c r="DW60" s="197"/>
      <c r="DX60" s="197"/>
      <c r="DY60" s="197"/>
      <c r="DZ60" s="197"/>
      <c r="EA60" s="197"/>
      <c r="EB60" s="197"/>
      <c r="EC60" s="197"/>
      <c r="ED60" s="197"/>
      <c r="EE60" s="197"/>
      <c r="EF60" s="197"/>
      <c r="EG60" s="197"/>
      <c r="EH60" s="197"/>
      <c r="EI60" s="197"/>
      <c r="EJ60" s="197"/>
      <c r="EK60" s="197"/>
      <c r="EL60" s="197"/>
      <c r="EM60" s="197"/>
      <c r="EN60" s="197"/>
      <c r="EO60" s="197"/>
      <c r="EP60" s="197"/>
      <c r="EQ60" s="197"/>
      <c r="ER60" s="197"/>
      <c r="ES60" s="197"/>
      <c r="ET60" s="197"/>
      <c r="EU60" s="197"/>
      <c r="EV60" s="197"/>
      <c r="EW60" s="197"/>
      <c r="EX60" s="197"/>
      <c r="EY60" s="197"/>
      <c r="EZ60" s="197"/>
      <c r="FA60" s="197"/>
      <c r="FB60" s="197"/>
      <c r="FC60" s="197"/>
      <c r="FD60" s="296"/>
      <c r="FE60" s="197"/>
      <c r="FF60" s="197"/>
      <c r="FG60" s="197"/>
      <c r="FH60" s="197"/>
      <c r="FI60" s="197"/>
      <c r="FJ60" s="197"/>
      <c r="FK60" s="197"/>
      <c r="FL60" s="197"/>
      <c r="FM60" s="197"/>
      <c r="FN60" s="277"/>
      <c r="FO60" s="197"/>
      <c r="FP60" s="197"/>
      <c r="FQ60" s="197"/>
      <c r="FR60" s="197"/>
      <c r="FS60" s="197"/>
      <c r="FT60" s="197"/>
      <c r="FU60" s="197"/>
      <c r="FV60" s="197"/>
      <c r="FW60" s="197"/>
      <c r="FX60" s="197"/>
      <c r="FY60" s="197"/>
      <c r="FZ60" s="197"/>
      <c r="GA60" s="197"/>
      <c r="GB60" s="197"/>
      <c r="GC60" s="197"/>
      <c r="GD60" s="197"/>
      <c r="GE60" s="197"/>
      <c r="GF60" s="197"/>
      <c r="GG60" s="197"/>
      <c r="GH60" s="197"/>
      <c r="GI60" s="197"/>
      <c r="GJ60" s="197"/>
      <c r="GK60" s="197"/>
      <c r="GL60" s="197"/>
      <c r="GM60" s="197"/>
      <c r="GN60" s="197"/>
      <c r="GO60" s="197"/>
      <c r="GP60" s="197"/>
      <c r="GQ60" s="197"/>
      <c r="GR60" s="197"/>
      <c r="GS60" s="197"/>
      <c r="GT60" s="197"/>
      <c r="GU60" s="197"/>
      <c r="GV60" s="197"/>
      <c r="GW60" s="197"/>
      <c r="GX60" s="197"/>
      <c r="GY60" s="197"/>
      <c r="GZ60" s="197"/>
      <c r="HA60" s="197"/>
      <c r="HB60" s="197"/>
      <c r="HC60" s="197"/>
      <c r="HD60" s="197"/>
      <c r="HE60" s="197"/>
      <c r="HF60" s="197"/>
      <c r="HG60" s="197"/>
      <c r="HH60" s="197"/>
      <c r="HI60" s="197"/>
      <c r="HJ60" s="197"/>
      <c r="HK60" s="197"/>
      <c r="HL60" s="197"/>
      <c r="HM60" s="197"/>
      <c r="HN60" s="197"/>
      <c r="HO60" s="197"/>
      <c r="HP60" s="197"/>
      <c r="HQ60" s="197"/>
      <c r="HR60" s="197"/>
    </row>
    <row r="61" spans="1:226" ht="15" customHeight="1" thickBot="1">
      <c r="A61" s="160"/>
      <c r="B61" s="160"/>
      <c r="C61" s="319" t="str">
        <f>IF(MasterSheet!$A$1=1,MasterSheet!C305,MasterSheet!B305)</f>
        <v>Transferi pojedincima</v>
      </c>
      <c r="D61" s="301">
        <f>+'Cental Budget_int'!D74+'Local Government_int'!D78</f>
        <v>22054825.93</v>
      </c>
      <c r="E61" s="302">
        <f t="shared" si="16"/>
        <v>1.0263309567685792</v>
      </c>
      <c r="F61" s="301">
        <f>+'Cental Budget_int'!F74+'Local Government_int'!F78</f>
        <v>19510402.080000002</v>
      </c>
      <c r="G61" s="302">
        <f t="shared" si="17"/>
        <v>0.72786428203693354</v>
      </c>
      <c r="H61" s="301">
        <f>+'Cental Budget_int'!H74+'Local Government_int'!H78</f>
        <v>21027772.620000001</v>
      </c>
      <c r="I61" s="302">
        <f t="shared" si="18"/>
        <v>0.68148083419756289</v>
      </c>
      <c r="J61" s="301">
        <f>+'Cental Budget_int'!J74+'Local Government_int'!J78</f>
        <v>0</v>
      </c>
      <c r="K61" s="302">
        <f t="shared" si="19"/>
        <v>0</v>
      </c>
      <c r="L61" s="301">
        <f>+'Cental Budget_int'!L74+'Local Government_int'!L78</f>
        <v>15666835.189999999</v>
      </c>
      <c r="M61" s="302">
        <f t="shared" si="20"/>
        <v>0.50473051514175249</v>
      </c>
      <c r="N61" s="301">
        <f>+'Cental Budget_int'!N74+'Local Government_int'!N78</f>
        <v>16050715.800000001</v>
      </c>
      <c r="O61" s="302">
        <f t="shared" si="21"/>
        <v>0.49631155844155844</v>
      </c>
      <c r="P61" s="301">
        <f>+'Cental Budget_int'!P74+'Local Government_int'!P78</f>
        <v>15485209.77</v>
      </c>
      <c r="Q61" s="302">
        <f t="shared" si="22"/>
        <v>0.49175007208637661</v>
      </c>
      <c r="R61" s="301">
        <f>+'Cental Budget_int'!R74+'Local Government_int'!R78</f>
        <v>22418792.739999998</v>
      </c>
      <c r="S61" s="302">
        <f t="shared" si="7"/>
        <v>0.67204630654396103</v>
      </c>
      <c r="T61" s="301">
        <f>+'Cental Budget_int'!T74+'Local Government_int'!T78</f>
        <v>22533680.801600002</v>
      </c>
      <c r="U61" s="302">
        <f t="shared" si="8"/>
        <v>0.65793689747437889</v>
      </c>
      <c r="V61" s="301">
        <f>+'Cental Budget_int'!V74+'Local Government_int'!V78</f>
        <v>12361579.521639999</v>
      </c>
      <c r="W61" s="302">
        <f t="shared" si="9"/>
        <v>0.34094325293432987</v>
      </c>
      <c r="X61" s="303"/>
      <c r="Y61" s="303"/>
      <c r="Z61" s="303"/>
      <c r="AA61" s="303"/>
      <c r="AB61" s="303"/>
      <c r="AC61" s="304"/>
      <c r="AD61" s="304"/>
      <c r="AE61" s="304"/>
      <c r="AF61" s="304"/>
      <c r="AG61" s="304"/>
      <c r="AH61" s="304"/>
      <c r="AI61" s="276"/>
      <c r="AJ61" s="252"/>
      <c r="AK61" s="252"/>
      <c r="AL61" s="197"/>
      <c r="AM61" s="197"/>
      <c r="AN61" s="197"/>
      <c r="AO61" s="197"/>
      <c r="AP61" s="197"/>
      <c r="AQ61" s="197"/>
      <c r="AR61" s="197"/>
      <c r="AS61" s="197"/>
      <c r="AT61" s="197"/>
      <c r="AU61" s="197"/>
      <c r="AV61" s="197"/>
      <c r="AW61" s="197"/>
      <c r="AX61" s="197"/>
      <c r="AY61" s="197"/>
      <c r="AZ61" s="197"/>
      <c r="BA61" s="197"/>
      <c r="BB61" s="197"/>
      <c r="BC61" s="197"/>
      <c r="BD61" s="197"/>
      <c r="BE61" s="197"/>
      <c r="BF61" s="197"/>
      <c r="BG61" s="197"/>
      <c r="BH61" s="197"/>
      <c r="BI61" s="197"/>
      <c r="BJ61" s="197"/>
      <c r="BK61" s="197"/>
      <c r="BL61" s="197"/>
      <c r="BM61" s="197"/>
      <c r="BN61" s="197"/>
      <c r="BO61" s="197"/>
      <c r="BP61" s="197"/>
      <c r="BQ61" s="197"/>
      <c r="BR61" s="197"/>
      <c r="BS61" s="197"/>
      <c r="BT61" s="197"/>
      <c r="BU61" s="197"/>
      <c r="BV61" s="197"/>
      <c r="BW61" s="197"/>
      <c r="BX61" s="197"/>
      <c r="BY61" s="197"/>
      <c r="BZ61" s="197"/>
      <c r="CA61" s="197"/>
      <c r="CB61" s="197"/>
      <c r="CC61" s="197"/>
      <c r="CD61" s="197"/>
      <c r="CE61" s="197"/>
      <c r="CF61" s="197"/>
      <c r="CG61" s="197"/>
      <c r="CH61" s="197"/>
      <c r="CI61" s="197"/>
      <c r="CJ61" s="197"/>
      <c r="CK61" s="197"/>
      <c r="CL61" s="197"/>
      <c r="CM61" s="197"/>
      <c r="CN61" s="197"/>
      <c r="CO61" s="197"/>
      <c r="CP61" s="197"/>
      <c r="CQ61" s="197"/>
      <c r="CR61" s="197"/>
      <c r="CS61" s="197"/>
      <c r="CT61" s="197"/>
      <c r="CU61" s="197"/>
      <c r="CV61" s="197"/>
      <c r="CW61" s="197"/>
      <c r="CX61" s="197"/>
      <c r="CY61" s="197"/>
      <c r="CZ61" s="197"/>
      <c r="DA61" s="197"/>
      <c r="DB61" s="197"/>
      <c r="DC61" s="197"/>
      <c r="DD61" s="197"/>
      <c r="DE61" s="197"/>
      <c r="DF61" s="197"/>
      <c r="DG61" s="197"/>
      <c r="DH61" s="197"/>
      <c r="DI61" s="197"/>
      <c r="DJ61" s="197"/>
      <c r="DK61" s="197"/>
      <c r="DL61" s="197"/>
      <c r="DM61" s="197"/>
      <c r="DN61" s="197"/>
      <c r="DO61" s="197"/>
      <c r="DP61" s="197"/>
      <c r="DQ61" s="197"/>
      <c r="DR61" s="197"/>
      <c r="DS61" s="197"/>
      <c r="DT61" s="197"/>
      <c r="DU61" s="197"/>
      <c r="DV61" s="197"/>
      <c r="DW61" s="197"/>
      <c r="DX61" s="197"/>
      <c r="DY61" s="197"/>
      <c r="DZ61" s="197"/>
      <c r="EA61" s="197"/>
      <c r="EB61" s="197"/>
      <c r="EC61" s="197"/>
      <c r="ED61" s="197"/>
      <c r="EE61" s="197"/>
      <c r="EF61" s="197"/>
      <c r="EG61" s="197"/>
      <c r="EH61" s="197"/>
      <c r="EI61" s="197"/>
      <c r="EJ61" s="197"/>
      <c r="EK61" s="197"/>
      <c r="EL61" s="197"/>
      <c r="EM61" s="197"/>
      <c r="EN61" s="197"/>
      <c r="EO61" s="197"/>
      <c r="EP61" s="197"/>
      <c r="EQ61" s="197"/>
      <c r="ER61" s="197"/>
      <c r="ES61" s="197"/>
      <c r="ET61" s="197"/>
      <c r="EU61" s="197"/>
      <c r="EV61" s="197"/>
      <c r="EW61" s="197"/>
      <c r="EX61" s="197"/>
      <c r="EY61" s="197"/>
      <c r="EZ61" s="197"/>
      <c r="FA61" s="197"/>
      <c r="FB61" s="197"/>
      <c r="FC61" s="197"/>
      <c r="FD61" s="296"/>
      <c r="FE61" s="197"/>
      <c r="FF61" s="197"/>
      <c r="FG61" s="197"/>
      <c r="FH61" s="197"/>
      <c r="FI61" s="197"/>
      <c r="FJ61" s="197"/>
      <c r="FK61" s="197"/>
      <c r="FL61" s="197"/>
      <c r="FM61" s="197"/>
      <c r="FN61" s="277"/>
      <c r="FO61" s="197"/>
      <c r="FP61" s="197"/>
      <c r="FQ61" s="197"/>
      <c r="FR61" s="197"/>
      <c r="FS61" s="197"/>
      <c r="FT61" s="197"/>
      <c r="FU61" s="197"/>
      <c r="FV61" s="197"/>
      <c r="FW61" s="197"/>
      <c r="FX61" s="197"/>
      <c r="FY61" s="197"/>
      <c r="FZ61" s="197"/>
      <c r="GA61" s="197"/>
      <c r="GB61" s="197"/>
      <c r="GC61" s="197"/>
      <c r="GD61" s="197"/>
      <c r="GE61" s="197"/>
      <c r="GF61" s="197"/>
      <c r="GG61" s="197"/>
      <c r="GH61" s="197"/>
      <c r="GI61" s="197"/>
      <c r="GJ61" s="197"/>
      <c r="GK61" s="197"/>
      <c r="GL61" s="197"/>
      <c r="GM61" s="197"/>
      <c r="GN61" s="197"/>
      <c r="GO61" s="197"/>
      <c r="GP61" s="197"/>
      <c r="GQ61" s="197"/>
      <c r="GR61" s="197"/>
      <c r="GS61" s="197"/>
      <c r="GT61" s="197"/>
      <c r="GU61" s="197"/>
      <c r="GV61" s="197"/>
      <c r="GW61" s="197"/>
      <c r="GX61" s="197"/>
      <c r="GY61" s="197"/>
      <c r="GZ61" s="197"/>
      <c r="HA61" s="197"/>
      <c r="HB61" s="197"/>
      <c r="HC61" s="197"/>
      <c r="HD61" s="197"/>
      <c r="HE61" s="197"/>
      <c r="HF61" s="197"/>
      <c r="HG61" s="197"/>
      <c r="HH61" s="197"/>
      <c r="HI61" s="197"/>
      <c r="HJ61" s="197"/>
      <c r="HK61" s="197"/>
      <c r="HL61" s="197"/>
      <c r="HM61" s="197"/>
      <c r="HN61" s="197"/>
      <c r="HO61" s="197"/>
      <c r="HP61" s="197"/>
      <c r="HQ61" s="197"/>
      <c r="HR61" s="197"/>
    </row>
    <row r="62" spans="1:226" s="198" customFormat="1" ht="15" customHeight="1" thickTop="1" thickBot="1">
      <c r="A62" s="160"/>
      <c r="B62" s="160"/>
      <c r="C62" s="320" t="str">
        <f>IF(MasterSheet!$A$1=1,MasterSheet!C306,MasterSheet!B306)</f>
        <v>Kapitalni izdaci</v>
      </c>
      <c r="D62" s="321">
        <f>+D63+D64</f>
        <v>56911483.659999996</v>
      </c>
      <c r="E62" s="322">
        <f t="shared" si="16"/>
        <v>2.6484007473591138</v>
      </c>
      <c r="F62" s="321">
        <f>+F63+F64</f>
        <v>187261889.72000003</v>
      </c>
      <c r="G62" s="322">
        <f t="shared" si="17"/>
        <v>6.9860805715351626</v>
      </c>
      <c r="H62" s="321">
        <f>+H63+H64</f>
        <v>235721906.43999994</v>
      </c>
      <c r="I62" s="322">
        <f t="shared" si="18"/>
        <v>7.6394187982888235</v>
      </c>
      <c r="J62" s="321">
        <f>+J63+J64</f>
        <v>224699856.63999999</v>
      </c>
      <c r="K62" s="322">
        <f t="shared" si="19"/>
        <v>7.5377342046293192</v>
      </c>
      <c r="L62" s="321">
        <f>+L63+L64</f>
        <v>146400368.81</v>
      </c>
      <c r="M62" s="322">
        <f t="shared" si="20"/>
        <v>4.7165067271262888</v>
      </c>
      <c r="N62" s="321">
        <f>+N63+N64</f>
        <v>118584862.46000001</v>
      </c>
      <c r="O62" s="322">
        <f t="shared" si="21"/>
        <v>3.6668170210265929</v>
      </c>
      <c r="P62" s="321">
        <f>+P63+P64</f>
        <v>124359405.05000001</v>
      </c>
      <c r="Q62" s="322">
        <f t="shared" si="22"/>
        <v>3.9491713258177201</v>
      </c>
      <c r="R62" s="321">
        <f>+R63+R64</f>
        <v>108941071.5</v>
      </c>
      <c r="S62" s="322">
        <f t="shared" si="7"/>
        <v>3.2657175424922809</v>
      </c>
      <c r="T62" s="321">
        <f>+T63+T64</f>
        <v>117106492.81</v>
      </c>
      <c r="U62" s="322">
        <f t="shared" si="8"/>
        <v>3.4192675059125812</v>
      </c>
      <c r="V62" s="321">
        <f>+V63+V64</f>
        <v>324697077</v>
      </c>
      <c r="W62" s="322">
        <f t="shared" si="9"/>
        <v>8.9554314201395595</v>
      </c>
      <c r="X62" s="294"/>
      <c r="Y62" s="294"/>
      <c r="Z62" s="294"/>
      <c r="AA62" s="294"/>
      <c r="AB62" s="294"/>
      <c r="AC62" s="295"/>
      <c r="AD62" s="295"/>
      <c r="AE62" s="295"/>
      <c r="AF62" s="295"/>
      <c r="AG62" s="295"/>
      <c r="AH62" s="295"/>
      <c r="AI62" s="276"/>
      <c r="AJ62" s="252"/>
      <c r="AK62" s="252"/>
      <c r="AL62" s="197"/>
      <c r="AM62" s="197"/>
      <c r="AN62" s="197"/>
      <c r="AO62" s="197"/>
      <c r="AP62" s="197"/>
      <c r="AQ62" s="197"/>
      <c r="AR62" s="197"/>
      <c r="AS62" s="197"/>
      <c r="AT62" s="197"/>
      <c r="AU62" s="197"/>
      <c r="AV62" s="197"/>
      <c r="AW62" s="197"/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7"/>
      <c r="BL62" s="197"/>
      <c r="BM62" s="197"/>
      <c r="BN62" s="197"/>
      <c r="BO62" s="197"/>
      <c r="BP62" s="197"/>
      <c r="BQ62" s="197"/>
      <c r="BR62" s="197"/>
      <c r="BS62" s="197"/>
      <c r="BT62" s="197"/>
      <c r="BU62" s="197"/>
      <c r="BV62" s="197"/>
      <c r="BW62" s="197"/>
      <c r="BX62" s="197"/>
      <c r="BY62" s="197"/>
      <c r="BZ62" s="197"/>
      <c r="CA62" s="197"/>
      <c r="CB62" s="197"/>
      <c r="CC62" s="197"/>
      <c r="CD62" s="197"/>
      <c r="CE62" s="197"/>
      <c r="CF62" s="197"/>
      <c r="CG62" s="197"/>
      <c r="CH62" s="197"/>
      <c r="CI62" s="197"/>
      <c r="CJ62" s="197"/>
      <c r="CK62" s="197"/>
      <c r="CL62" s="197"/>
      <c r="CM62" s="197"/>
      <c r="CN62" s="197"/>
      <c r="CO62" s="197"/>
      <c r="CP62" s="197"/>
      <c r="CQ62" s="197"/>
      <c r="CR62" s="197"/>
      <c r="CS62" s="197"/>
      <c r="CT62" s="197"/>
      <c r="CU62" s="197"/>
      <c r="CV62" s="197"/>
      <c r="CW62" s="197"/>
      <c r="CX62" s="197"/>
      <c r="CY62" s="197"/>
      <c r="CZ62" s="197"/>
      <c r="DA62" s="197"/>
      <c r="DB62" s="197"/>
      <c r="DC62" s="197"/>
      <c r="DD62" s="197"/>
      <c r="DE62" s="197"/>
      <c r="DF62" s="197"/>
      <c r="DG62" s="197"/>
      <c r="DH62" s="197"/>
      <c r="DI62" s="197"/>
      <c r="DJ62" s="197"/>
      <c r="DK62" s="197"/>
      <c r="DL62" s="197"/>
      <c r="DM62" s="197"/>
      <c r="DN62" s="197"/>
      <c r="DO62" s="197"/>
      <c r="DP62" s="197"/>
      <c r="DQ62" s="197"/>
      <c r="DR62" s="197"/>
      <c r="DS62" s="197"/>
      <c r="DT62" s="197"/>
      <c r="DU62" s="197"/>
      <c r="DV62" s="197"/>
      <c r="DW62" s="197"/>
      <c r="DX62" s="197"/>
      <c r="DY62" s="197"/>
      <c r="DZ62" s="197"/>
      <c r="EA62" s="197"/>
      <c r="EB62" s="197"/>
      <c r="EC62" s="197"/>
      <c r="ED62" s="197"/>
      <c r="EE62" s="197"/>
      <c r="EF62" s="197"/>
      <c r="EG62" s="197"/>
      <c r="EH62" s="197"/>
      <c r="EI62" s="197"/>
      <c r="EJ62" s="197"/>
      <c r="EK62" s="197"/>
      <c r="EL62" s="197"/>
      <c r="EM62" s="197"/>
      <c r="EN62" s="197"/>
      <c r="EO62" s="197"/>
      <c r="EP62" s="197"/>
      <c r="EQ62" s="197"/>
      <c r="ER62" s="197"/>
      <c r="ES62" s="197"/>
      <c r="ET62" s="197"/>
      <c r="EU62" s="197"/>
      <c r="EV62" s="197"/>
      <c r="EW62" s="197"/>
      <c r="EX62" s="197"/>
      <c r="EY62" s="197"/>
      <c r="EZ62" s="197"/>
      <c r="FA62" s="197"/>
      <c r="FB62" s="197"/>
      <c r="FC62" s="197"/>
      <c r="FD62" s="197"/>
      <c r="FE62" s="197"/>
      <c r="FF62" s="197"/>
      <c r="FG62" s="197"/>
      <c r="FH62" s="197"/>
      <c r="FI62" s="197"/>
      <c r="FJ62" s="197"/>
      <c r="FK62" s="197"/>
      <c r="FL62" s="197"/>
      <c r="FM62" s="197"/>
      <c r="FN62" s="277"/>
      <c r="FO62" s="197"/>
      <c r="FP62" s="197"/>
      <c r="FQ62" s="197"/>
      <c r="FR62" s="197"/>
      <c r="FS62" s="197"/>
      <c r="FT62" s="197"/>
      <c r="FU62" s="197"/>
      <c r="FV62" s="197"/>
      <c r="FW62" s="197"/>
      <c r="FX62" s="197"/>
      <c r="FY62" s="197"/>
      <c r="FZ62" s="197"/>
      <c r="GA62" s="197"/>
      <c r="GB62" s="197"/>
      <c r="GC62" s="197"/>
      <c r="GD62" s="197"/>
      <c r="GE62" s="197"/>
      <c r="GF62" s="197"/>
      <c r="GG62" s="197"/>
      <c r="GH62" s="197"/>
      <c r="GI62" s="197"/>
      <c r="GJ62" s="197"/>
      <c r="GK62" s="197"/>
      <c r="GL62" s="197"/>
      <c r="GM62" s="197"/>
      <c r="GN62" s="197"/>
      <c r="GO62" s="197"/>
      <c r="GP62" s="197"/>
      <c r="GQ62" s="197"/>
      <c r="GR62" s="197"/>
      <c r="GS62" s="197"/>
      <c r="GT62" s="197"/>
      <c r="GU62" s="197"/>
      <c r="GV62" s="197"/>
      <c r="GW62" s="197"/>
      <c r="GX62" s="197"/>
      <c r="GY62" s="197"/>
      <c r="GZ62" s="197"/>
      <c r="HA62" s="197"/>
      <c r="HB62" s="197"/>
      <c r="HC62" s="197"/>
      <c r="HD62" s="197"/>
      <c r="HE62" s="197"/>
      <c r="HF62" s="197"/>
      <c r="HG62" s="197"/>
      <c r="HH62" s="197"/>
      <c r="HI62" s="197"/>
      <c r="HJ62" s="197"/>
      <c r="HK62" s="197"/>
      <c r="HL62" s="197"/>
      <c r="HM62" s="197"/>
      <c r="HN62" s="197"/>
      <c r="HO62" s="197"/>
      <c r="HP62" s="197"/>
      <c r="HQ62" s="197"/>
      <c r="HR62" s="197"/>
    </row>
    <row r="63" spans="1:226" ht="15" customHeight="1" thickTop="1">
      <c r="A63" s="160"/>
      <c r="B63" s="160"/>
      <c r="C63" s="323" t="str">
        <f>IF(MasterSheet!$A$1=1,MasterSheet!C307,MasterSheet!B307)</f>
        <v>Kapitalni budžet CG</v>
      </c>
      <c r="D63" s="324">
        <f>+'Cental Budget_int'!D78</f>
        <v>0</v>
      </c>
      <c r="E63" s="325">
        <f t="shared" si="16"/>
        <v>0</v>
      </c>
      <c r="F63" s="324">
        <f>+'Cental Budget_int'!F78</f>
        <v>82459238.990000024</v>
      </c>
      <c r="G63" s="325">
        <f t="shared" si="17"/>
        <v>3.076263346017535</v>
      </c>
      <c r="H63" s="324">
        <f>+'Cental Budget_int'!H78</f>
        <v>73370859.459999993</v>
      </c>
      <c r="I63" s="325">
        <f t="shared" si="18"/>
        <v>2.3778474027741763</v>
      </c>
      <c r="J63" s="324">
        <f>+'Cental Budget_int'!J78</f>
        <v>112364696.64</v>
      </c>
      <c r="K63" s="325">
        <f t="shared" si="19"/>
        <v>3.7693625172760821</v>
      </c>
      <c r="L63" s="324">
        <f>+'Cental Budget_int'!L78</f>
        <v>63250368.810000002</v>
      </c>
      <c r="M63" s="325">
        <f t="shared" si="20"/>
        <v>2.0377051807345361</v>
      </c>
      <c r="N63" s="324">
        <f>+'Cental Budget_int'!N78</f>
        <v>67115187.969999999</v>
      </c>
      <c r="O63" s="325">
        <f t="shared" si="21"/>
        <v>2.0752995661719229</v>
      </c>
      <c r="P63" s="324">
        <f>+'Cental Budget_int'!P78</f>
        <v>76042699.980000004</v>
      </c>
      <c r="Q63" s="325">
        <f t="shared" si="22"/>
        <v>2.4148205773261355</v>
      </c>
      <c r="R63" s="324">
        <f>+'Cental Budget_int'!R78</f>
        <v>61785502.860000007</v>
      </c>
      <c r="S63" s="325">
        <f t="shared" si="7"/>
        <v>1.852138938817111</v>
      </c>
      <c r="T63" s="324">
        <f>+'Cental Budget_int'!T78</f>
        <v>67725837.019999996</v>
      </c>
      <c r="U63" s="325">
        <f t="shared" si="8"/>
        <v>1.9774544372098455</v>
      </c>
      <c r="V63" s="324">
        <f>+'Cental Budget_int'!V78</f>
        <v>284697077</v>
      </c>
      <c r="W63" s="325">
        <f t="shared" si="9"/>
        <v>7.8521961828060789</v>
      </c>
      <c r="X63" s="303"/>
      <c r="Y63" s="303"/>
      <c r="Z63" s="303"/>
      <c r="AA63" s="303"/>
      <c r="AB63" s="303"/>
      <c r="AC63" s="304"/>
      <c r="AD63" s="304"/>
      <c r="AE63" s="304"/>
      <c r="AF63" s="304"/>
      <c r="AG63" s="304"/>
      <c r="AH63" s="304"/>
      <c r="AI63" s="276"/>
      <c r="AJ63" s="241"/>
      <c r="AK63" s="241"/>
      <c r="AL63" s="197"/>
      <c r="AM63" s="197"/>
      <c r="AN63" s="197"/>
      <c r="AO63" s="197"/>
      <c r="AP63" s="197"/>
      <c r="AQ63" s="197"/>
      <c r="AR63" s="197"/>
      <c r="AS63" s="197"/>
      <c r="AT63" s="197"/>
      <c r="AU63" s="197"/>
      <c r="AV63" s="197"/>
      <c r="AW63" s="197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  <c r="BK63" s="197"/>
      <c r="BL63" s="197"/>
      <c r="BM63" s="197"/>
      <c r="BN63" s="197"/>
      <c r="BO63" s="197"/>
      <c r="BP63" s="197"/>
      <c r="BQ63" s="197"/>
      <c r="BR63" s="197"/>
      <c r="BS63" s="197"/>
      <c r="BT63" s="197"/>
      <c r="BU63" s="197"/>
      <c r="BV63" s="197"/>
      <c r="BW63" s="197"/>
      <c r="BX63" s="197"/>
      <c r="BY63" s="197"/>
      <c r="BZ63" s="197"/>
      <c r="CA63" s="197"/>
      <c r="CB63" s="197"/>
      <c r="CC63" s="197"/>
      <c r="CD63" s="197"/>
      <c r="CE63" s="197"/>
      <c r="CF63" s="197"/>
      <c r="CG63" s="197"/>
      <c r="CH63" s="197"/>
      <c r="CI63" s="197"/>
      <c r="CJ63" s="197"/>
      <c r="CK63" s="197"/>
      <c r="CL63" s="197"/>
      <c r="CM63" s="197"/>
      <c r="CN63" s="197"/>
      <c r="CO63" s="197"/>
      <c r="CP63" s="197"/>
      <c r="CQ63" s="197"/>
      <c r="CR63" s="197"/>
      <c r="CS63" s="197"/>
      <c r="CT63" s="197"/>
      <c r="CU63" s="197"/>
      <c r="CV63" s="197"/>
      <c r="CW63" s="197"/>
      <c r="CX63" s="197"/>
      <c r="CY63" s="197"/>
      <c r="CZ63" s="197"/>
      <c r="DA63" s="197"/>
      <c r="DB63" s="197"/>
      <c r="DC63" s="197"/>
      <c r="DD63" s="197"/>
      <c r="DE63" s="197"/>
      <c r="DF63" s="197"/>
      <c r="DG63" s="197"/>
      <c r="DH63" s="197"/>
      <c r="DI63" s="197"/>
      <c r="DJ63" s="197"/>
      <c r="DK63" s="197"/>
      <c r="DL63" s="197"/>
      <c r="DM63" s="197"/>
      <c r="DN63" s="197"/>
      <c r="DO63" s="197"/>
      <c r="DP63" s="197"/>
      <c r="DQ63" s="197"/>
      <c r="DR63" s="197"/>
      <c r="DS63" s="197"/>
      <c r="DT63" s="197"/>
      <c r="DU63" s="197"/>
      <c r="DV63" s="197"/>
      <c r="DW63" s="197"/>
      <c r="DX63" s="197"/>
      <c r="DY63" s="197"/>
      <c r="DZ63" s="197"/>
      <c r="EA63" s="197"/>
      <c r="EB63" s="197"/>
      <c r="EC63" s="197"/>
      <c r="ED63" s="197"/>
      <c r="EE63" s="197"/>
      <c r="EF63" s="197"/>
      <c r="EG63" s="197"/>
      <c r="EH63" s="197"/>
      <c r="EI63" s="197"/>
      <c r="EJ63" s="197"/>
      <c r="EK63" s="197"/>
      <c r="EL63" s="197"/>
      <c r="EM63" s="197"/>
      <c r="EN63" s="197"/>
      <c r="EO63" s="197"/>
      <c r="EP63" s="197"/>
      <c r="EQ63" s="197"/>
      <c r="ER63" s="197"/>
      <c r="ES63" s="197"/>
      <c r="ET63" s="197"/>
      <c r="EU63" s="197"/>
      <c r="EV63" s="197"/>
      <c r="EW63" s="197"/>
      <c r="EX63" s="197"/>
      <c r="EY63" s="197"/>
      <c r="EZ63" s="197"/>
      <c r="FA63" s="197"/>
      <c r="FB63" s="197"/>
      <c r="FC63" s="197"/>
      <c r="FD63" s="197"/>
      <c r="FE63" s="197"/>
      <c r="FF63" s="197"/>
      <c r="FG63" s="197"/>
      <c r="FH63" s="197"/>
      <c r="FI63" s="197"/>
      <c r="FJ63" s="197"/>
      <c r="FK63" s="197"/>
      <c r="FL63" s="197"/>
      <c r="FM63" s="197"/>
      <c r="FN63" s="277"/>
      <c r="FO63" s="197"/>
      <c r="FP63" s="197"/>
      <c r="FQ63" s="197"/>
      <c r="FR63" s="197"/>
      <c r="FS63" s="197"/>
      <c r="FT63" s="197"/>
      <c r="FU63" s="197"/>
      <c r="FV63" s="197"/>
      <c r="FW63" s="197"/>
      <c r="FX63" s="197"/>
      <c r="FY63" s="197"/>
      <c r="FZ63" s="197"/>
      <c r="GA63" s="197"/>
      <c r="GB63" s="197"/>
      <c r="GC63" s="197"/>
      <c r="GD63" s="197"/>
      <c r="GE63" s="197"/>
      <c r="GF63" s="197"/>
      <c r="GG63" s="197"/>
      <c r="GH63" s="197"/>
      <c r="GI63" s="197"/>
      <c r="GJ63" s="197"/>
      <c r="GK63" s="197"/>
      <c r="GL63" s="197"/>
      <c r="GM63" s="197"/>
      <c r="GN63" s="197"/>
      <c r="GO63" s="197"/>
      <c r="GP63" s="197"/>
      <c r="GQ63" s="197"/>
      <c r="GR63" s="197"/>
      <c r="GS63" s="197"/>
      <c r="GT63" s="197"/>
      <c r="GU63" s="197"/>
      <c r="GV63" s="197"/>
      <c r="GW63" s="197"/>
      <c r="GX63" s="197"/>
      <c r="GY63" s="197"/>
      <c r="GZ63" s="197"/>
      <c r="HA63" s="197"/>
      <c r="HB63" s="197"/>
      <c r="HC63" s="197"/>
      <c r="HD63" s="197"/>
      <c r="HE63" s="197"/>
      <c r="HF63" s="197"/>
      <c r="HG63" s="197"/>
      <c r="HH63" s="197"/>
      <c r="HI63" s="197"/>
      <c r="HJ63" s="197"/>
      <c r="HK63" s="197"/>
      <c r="HL63" s="197"/>
      <c r="HM63" s="197"/>
      <c r="HN63" s="197"/>
      <c r="HO63" s="197"/>
      <c r="HP63" s="197"/>
      <c r="HQ63" s="197"/>
      <c r="HR63" s="197"/>
    </row>
    <row r="64" spans="1:226" ht="15" customHeight="1">
      <c r="A64" s="160"/>
      <c r="B64" s="160"/>
      <c r="C64" s="326" t="str">
        <f>IF(MasterSheet!$A$1=1,MasterSheet!C308,MasterSheet!B308)</f>
        <v>Kapitalni budžet lokalne samouprave</v>
      </c>
      <c r="D64" s="377">
        <f>+'Local Government_int'!D81</f>
        <v>56911483.659999996</v>
      </c>
      <c r="E64" s="302">
        <f t="shared" si="16"/>
        <v>2.6484007473591138</v>
      </c>
      <c r="F64" s="377">
        <f>+'Local Government_int'!F81</f>
        <v>104802650.73</v>
      </c>
      <c r="G64" s="302">
        <f t="shared" si="17"/>
        <v>3.9098172255176276</v>
      </c>
      <c r="H64" s="377">
        <f>+'Local Government_int'!H81</f>
        <v>162351046.97999996</v>
      </c>
      <c r="I64" s="302">
        <f t="shared" si="18"/>
        <v>5.2615713955146468</v>
      </c>
      <c r="J64" s="377">
        <f>+'Local Government_int'!J81</f>
        <v>112335160</v>
      </c>
      <c r="K64" s="302">
        <f t="shared" si="19"/>
        <v>3.7683716873532371</v>
      </c>
      <c r="L64" s="377">
        <f>+'Local Government_int'!L81</f>
        <v>83150000</v>
      </c>
      <c r="M64" s="302">
        <f t="shared" si="20"/>
        <v>2.6788015463917523</v>
      </c>
      <c r="N64" s="377">
        <f>+'Local Government_int'!N81</f>
        <v>51469674.490000002</v>
      </c>
      <c r="O64" s="302">
        <f t="shared" si="21"/>
        <v>1.5915174548546691</v>
      </c>
      <c r="P64" s="377">
        <f>+'Local Government_int'!P81</f>
        <v>48316705.07</v>
      </c>
      <c r="Q64" s="302">
        <f t="shared" si="22"/>
        <v>1.5343507484915846</v>
      </c>
      <c r="R64" s="377">
        <f>+'Local Government_int'!R81</f>
        <v>47155568.640000001</v>
      </c>
      <c r="S64" s="302">
        <f t="shared" si="7"/>
        <v>1.4135786036751701</v>
      </c>
      <c r="T64" s="377">
        <f>+'Local Government_int'!T81</f>
        <v>49380655.789999999</v>
      </c>
      <c r="U64" s="302">
        <f t="shared" si="8"/>
        <v>1.4418130687027357</v>
      </c>
      <c r="V64" s="377">
        <f>+'Local Government_int'!V81</f>
        <v>40000000</v>
      </c>
      <c r="W64" s="302">
        <f t="shared" si="9"/>
        <v>1.1032352373334804</v>
      </c>
      <c r="X64" s="303"/>
      <c r="Y64" s="303"/>
      <c r="Z64" s="303"/>
      <c r="AA64" s="303"/>
      <c r="AB64" s="303"/>
      <c r="AC64" s="304"/>
      <c r="AD64" s="304"/>
      <c r="AE64" s="304"/>
      <c r="AF64" s="304"/>
      <c r="AG64" s="304"/>
      <c r="AH64" s="304"/>
      <c r="AI64" s="276"/>
      <c r="AJ64" s="241"/>
      <c r="AK64" s="241"/>
      <c r="AL64" s="197"/>
      <c r="AM64" s="197"/>
      <c r="AN64" s="197"/>
      <c r="AO64" s="197"/>
      <c r="AP64" s="197"/>
      <c r="AQ64" s="197"/>
      <c r="AR64" s="197"/>
      <c r="AS64" s="197"/>
      <c r="AT64" s="197"/>
      <c r="AU64" s="197"/>
      <c r="AV64" s="197"/>
      <c r="AW64" s="197"/>
      <c r="AX64" s="197"/>
      <c r="AY64" s="197"/>
      <c r="AZ64" s="197"/>
      <c r="BA64" s="197"/>
      <c r="BB64" s="197"/>
      <c r="BC64" s="197"/>
      <c r="BD64" s="197"/>
      <c r="BE64" s="197"/>
      <c r="BF64" s="197"/>
      <c r="BG64" s="197"/>
      <c r="BH64" s="197"/>
      <c r="BI64" s="197"/>
      <c r="BJ64" s="197"/>
      <c r="BK64" s="197"/>
      <c r="BL64" s="197"/>
      <c r="BM64" s="197"/>
      <c r="BN64" s="197"/>
      <c r="BO64" s="197"/>
      <c r="BP64" s="197"/>
      <c r="BQ64" s="197"/>
      <c r="BR64" s="197"/>
      <c r="BS64" s="197"/>
      <c r="BT64" s="197"/>
      <c r="BU64" s="197"/>
      <c r="BV64" s="197"/>
      <c r="BW64" s="197"/>
      <c r="BX64" s="197"/>
      <c r="BY64" s="197"/>
      <c r="BZ64" s="197"/>
      <c r="CA64" s="197"/>
      <c r="CB64" s="197"/>
      <c r="CC64" s="197"/>
      <c r="CD64" s="197"/>
      <c r="CE64" s="197"/>
      <c r="CF64" s="197"/>
      <c r="CG64" s="197"/>
      <c r="CH64" s="197"/>
      <c r="CI64" s="197"/>
      <c r="CJ64" s="197"/>
      <c r="CK64" s="197"/>
      <c r="CL64" s="197"/>
      <c r="CM64" s="197"/>
      <c r="CN64" s="197"/>
      <c r="CO64" s="197"/>
      <c r="CP64" s="197"/>
      <c r="CQ64" s="197"/>
      <c r="CR64" s="197"/>
      <c r="CS64" s="197"/>
      <c r="CT64" s="197"/>
      <c r="CU64" s="197"/>
      <c r="CV64" s="197"/>
      <c r="CW64" s="197"/>
      <c r="CX64" s="197"/>
      <c r="CY64" s="197"/>
      <c r="CZ64" s="197"/>
      <c r="DA64" s="197"/>
      <c r="DB64" s="197"/>
      <c r="DC64" s="197"/>
      <c r="DD64" s="197"/>
      <c r="DE64" s="197"/>
      <c r="DF64" s="197"/>
      <c r="DG64" s="197"/>
      <c r="DH64" s="197"/>
      <c r="DI64" s="197"/>
      <c r="DJ64" s="197"/>
      <c r="DK64" s="197"/>
      <c r="DL64" s="197"/>
      <c r="DM64" s="197"/>
      <c r="DN64" s="197"/>
      <c r="DO64" s="197"/>
      <c r="DP64" s="197"/>
      <c r="DQ64" s="197"/>
      <c r="DR64" s="197"/>
      <c r="DS64" s="197"/>
      <c r="DT64" s="197"/>
      <c r="DU64" s="197"/>
      <c r="DV64" s="197"/>
      <c r="DW64" s="197"/>
      <c r="DX64" s="197"/>
      <c r="DY64" s="197"/>
      <c r="DZ64" s="197"/>
      <c r="EA64" s="197"/>
      <c r="EB64" s="197"/>
      <c r="EC64" s="197"/>
      <c r="ED64" s="197"/>
      <c r="EE64" s="197"/>
      <c r="EF64" s="197"/>
      <c r="EG64" s="197"/>
      <c r="EH64" s="197"/>
      <c r="EI64" s="197"/>
      <c r="EJ64" s="197"/>
      <c r="EK64" s="197"/>
      <c r="EL64" s="197"/>
      <c r="EM64" s="197"/>
      <c r="EN64" s="197"/>
      <c r="EO64" s="197"/>
      <c r="EP64" s="197"/>
      <c r="EQ64" s="197"/>
      <c r="ER64" s="197"/>
      <c r="ES64" s="197"/>
      <c r="ET64" s="197"/>
      <c r="EU64" s="197"/>
      <c r="EV64" s="197"/>
      <c r="EW64" s="197"/>
      <c r="EX64" s="197"/>
      <c r="EY64" s="197"/>
      <c r="EZ64" s="197"/>
      <c r="FA64" s="197"/>
      <c r="FB64" s="197"/>
      <c r="FC64" s="197"/>
      <c r="FD64" s="197"/>
      <c r="FE64" s="197"/>
      <c r="FF64" s="197"/>
      <c r="FG64" s="197"/>
      <c r="FH64" s="197"/>
      <c r="FI64" s="197"/>
      <c r="FJ64" s="197"/>
      <c r="FK64" s="197"/>
      <c r="FL64" s="197"/>
      <c r="FM64" s="197"/>
      <c r="FN64" s="277"/>
      <c r="FO64" s="197"/>
      <c r="FP64" s="197"/>
      <c r="FQ64" s="197"/>
      <c r="FR64" s="197"/>
      <c r="FS64" s="197"/>
      <c r="FT64" s="197"/>
      <c r="FU64" s="197"/>
      <c r="FV64" s="197"/>
      <c r="FW64" s="197"/>
      <c r="FX64" s="197"/>
      <c r="FY64" s="197"/>
      <c r="FZ64" s="197"/>
      <c r="GA64" s="197"/>
      <c r="GB64" s="197"/>
      <c r="GC64" s="197"/>
      <c r="GD64" s="197"/>
      <c r="GE64" s="197"/>
      <c r="GF64" s="197"/>
      <c r="GG64" s="197"/>
      <c r="GH64" s="197"/>
      <c r="GI64" s="197"/>
      <c r="GJ64" s="197"/>
      <c r="GK64" s="197"/>
      <c r="GL64" s="197"/>
      <c r="GM64" s="197"/>
      <c r="GN64" s="197"/>
      <c r="GO64" s="197"/>
      <c r="GP64" s="197"/>
      <c r="GQ64" s="197"/>
      <c r="GR64" s="197"/>
      <c r="GS64" s="197"/>
      <c r="GT64" s="197"/>
      <c r="GU64" s="197"/>
      <c r="GV64" s="197"/>
      <c r="GW64" s="197"/>
      <c r="GX64" s="197"/>
      <c r="GY64" s="197"/>
      <c r="GZ64" s="197"/>
      <c r="HA64" s="197"/>
      <c r="HB64" s="197"/>
      <c r="HC64" s="197"/>
      <c r="HD64" s="197"/>
      <c r="HE64" s="197"/>
      <c r="HF64" s="197"/>
      <c r="HG64" s="197"/>
      <c r="HH64" s="197"/>
      <c r="HI64" s="197"/>
      <c r="HJ64" s="197"/>
      <c r="HK64" s="197"/>
      <c r="HL64" s="197"/>
      <c r="HM64" s="197"/>
      <c r="HN64" s="197"/>
      <c r="HO64" s="197"/>
      <c r="HP64" s="197"/>
      <c r="HQ64" s="197"/>
      <c r="HR64" s="197"/>
    </row>
    <row r="65" spans="1:226" ht="15" customHeight="1">
      <c r="A65" s="160"/>
      <c r="B65" s="160"/>
      <c r="C65" s="318" t="str">
        <f>IF(MasterSheet!$A$1=1,MasterSheet!C309,MasterSheet!B309)</f>
        <v>Pozajmice i krediti</v>
      </c>
      <c r="D65" s="308">
        <f>+'Cental Budget_int'!D79+'Local Government_int'!D82</f>
        <v>16541430.840000002</v>
      </c>
      <c r="E65" s="309">
        <f t="shared" si="16"/>
        <v>0.76976270836241811</v>
      </c>
      <c r="F65" s="308">
        <f>+'Cental Budget_int'!F79+'Local Government_int'!F82</f>
        <v>7862016.04</v>
      </c>
      <c r="G65" s="309">
        <f t="shared" si="17"/>
        <v>0.29330408655101664</v>
      </c>
      <c r="H65" s="308">
        <f>+'Cental Budget_int'!H79+'Local Government_int'!H82</f>
        <v>63513658.890000001</v>
      </c>
      <c r="I65" s="309">
        <f t="shared" si="18"/>
        <v>2.0583892562224526</v>
      </c>
      <c r="J65" s="308">
        <f>+'Cental Budget_int'!J79+'Local Government_int'!J82</f>
        <v>18262430.710000001</v>
      </c>
      <c r="K65" s="309">
        <f t="shared" si="19"/>
        <v>0.6126276655484737</v>
      </c>
      <c r="L65" s="308">
        <f>+'Cental Budget_int'!L79+'Local Government_int'!L82</f>
        <v>5044638.38</v>
      </c>
      <c r="M65" s="309">
        <f t="shared" si="20"/>
        <v>0.16252056636597939</v>
      </c>
      <c r="N65" s="308">
        <f>+'Cental Budget_int'!N79+'Local Government_int'!N82</f>
        <v>4233950.1899999995</v>
      </c>
      <c r="O65" s="309">
        <f t="shared" si="21"/>
        <v>0.13091991929499072</v>
      </c>
      <c r="P65" s="308">
        <f>+'Cental Budget_int'!P79+'Local Government_int'!P82</f>
        <v>2964872.96</v>
      </c>
      <c r="Q65" s="309">
        <f t="shared" si="22"/>
        <v>9.4152840901873605E-2</v>
      </c>
      <c r="R65" s="308">
        <f>+'Cental Budget_int'!R79+'Local Government_int'!R82</f>
        <v>4129219.6499999994</v>
      </c>
      <c r="S65" s="309">
        <f t="shared" si="7"/>
        <v>0.12378127791600466</v>
      </c>
      <c r="T65" s="308">
        <f>+'Cental Budget_int'!T79+'Local Government_int'!T82</f>
        <v>3761315.8200000003</v>
      </c>
      <c r="U65" s="309">
        <f t="shared" si="8"/>
        <v>0.10982264650062777</v>
      </c>
      <c r="V65" s="308">
        <f>+'Cental Budget_int'!V79+'Local Government_int'!V82</f>
        <v>4450408.9481499996</v>
      </c>
      <c r="W65" s="309">
        <f t="shared" si="9"/>
        <v>0.12274619930358274</v>
      </c>
      <c r="X65" s="294"/>
      <c r="Y65" s="294"/>
      <c r="Z65" s="294"/>
      <c r="AA65" s="294"/>
      <c r="AB65" s="294"/>
      <c r="AC65" s="295"/>
      <c r="AD65" s="295"/>
      <c r="AE65" s="295"/>
      <c r="AF65" s="295"/>
      <c r="AG65" s="295"/>
      <c r="AH65" s="295"/>
      <c r="AI65" s="276"/>
      <c r="AJ65" s="241"/>
      <c r="AK65" s="241"/>
      <c r="AL65" s="197"/>
      <c r="AM65" s="197"/>
      <c r="AN65" s="197"/>
      <c r="AO65" s="197"/>
      <c r="AP65" s="197"/>
      <c r="AQ65" s="197"/>
      <c r="AR65" s="197"/>
      <c r="AS65" s="197"/>
      <c r="AT65" s="197"/>
      <c r="AU65" s="197"/>
      <c r="AV65" s="197"/>
      <c r="AW65" s="197"/>
      <c r="AX65" s="197"/>
      <c r="AY65" s="197"/>
      <c r="AZ65" s="197"/>
      <c r="BA65" s="197"/>
      <c r="BB65" s="197"/>
      <c r="BC65" s="197"/>
      <c r="BD65" s="197"/>
      <c r="BE65" s="197"/>
      <c r="BF65" s="197"/>
      <c r="BG65" s="197"/>
      <c r="BH65" s="197"/>
      <c r="BI65" s="197"/>
      <c r="BJ65" s="197"/>
      <c r="BK65" s="197"/>
      <c r="BL65" s="197"/>
      <c r="BM65" s="197"/>
      <c r="BN65" s="197"/>
      <c r="BO65" s="197"/>
      <c r="BP65" s="197"/>
      <c r="BQ65" s="197"/>
      <c r="BR65" s="197"/>
      <c r="BS65" s="197"/>
      <c r="BT65" s="197"/>
      <c r="BU65" s="197"/>
      <c r="BV65" s="197"/>
      <c r="BW65" s="197"/>
      <c r="BX65" s="197"/>
      <c r="BY65" s="197"/>
      <c r="BZ65" s="197"/>
      <c r="CA65" s="197"/>
      <c r="CB65" s="197"/>
      <c r="CC65" s="197"/>
      <c r="CD65" s="197"/>
      <c r="CE65" s="197"/>
      <c r="CF65" s="197"/>
      <c r="CG65" s="197"/>
      <c r="CH65" s="197"/>
      <c r="CI65" s="197"/>
      <c r="CJ65" s="197"/>
      <c r="CK65" s="197"/>
      <c r="CL65" s="197"/>
      <c r="CM65" s="197"/>
      <c r="CN65" s="197"/>
      <c r="CO65" s="197"/>
      <c r="CP65" s="197"/>
      <c r="CQ65" s="197"/>
      <c r="CR65" s="197"/>
      <c r="CS65" s="197"/>
      <c r="CT65" s="197"/>
      <c r="CU65" s="197"/>
      <c r="CV65" s="197"/>
      <c r="CW65" s="197"/>
      <c r="CX65" s="197"/>
      <c r="CY65" s="197"/>
      <c r="CZ65" s="197"/>
      <c r="DA65" s="197"/>
      <c r="DB65" s="197"/>
      <c r="DC65" s="197"/>
      <c r="DD65" s="197"/>
      <c r="DE65" s="197"/>
      <c r="DF65" s="197"/>
      <c r="DG65" s="197"/>
      <c r="DH65" s="197"/>
      <c r="DI65" s="197"/>
      <c r="DJ65" s="197"/>
      <c r="DK65" s="197"/>
      <c r="DL65" s="197"/>
      <c r="DM65" s="197"/>
      <c r="DN65" s="197"/>
      <c r="DO65" s="197"/>
      <c r="DP65" s="197"/>
      <c r="DQ65" s="197"/>
      <c r="DR65" s="197"/>
      <c r="DS65" s="197"/>
      <c r="DT65" s="197"/>
      <c r="DU65" s="197"/>
      <c r="DV65" s="197"/>
      <c r="DW65" s="197"/>
      <c r="DX65" s="197"/>
      <c r="DY65" s="197"/>
      <c r="DZ65" s="197"/>
      <c r="EA65" s="197"/>
      <c r="EB65" s="197"/>
      <c r="EC65" s="197"/>
      <c r="ED65" s="197"/>
      <c r="EE65" s="197"/>
      <c r="EF65" s="197"/>
      <c r="EG65" s="197"/>
      <c r="EH65" s="197"/>
      <c r="EI65" s="197"/>
      <c r="EJ65" s="197"/>
      <c r="EK65" s="197"/>
      <c r="EL65" s="197"/>
      <c r="EM65" s="197"/>
      <c r="EN65" s="197"/>
      <c r="EO65" s="197"/>
      <c r="EP65" s="197"/>
      <c r="EQ65" s="197"/>
      <c r="ER65" s="197"/>
      <c r="ES65" s="197"/>
      <c r="ET65" s="197"/>
      <c r="EU65" s="197"/>
      <c r="EV65" s="197"/>
      <c r="EW65" s="197"/>
      <c r="EX65" s="197"/>
      <c r="EY65" s="197"/>
      <c r="EZ65" s="197"/>
      <c r="FA65" s="197"/>
      <c r="FB65" s="197"/>
      <c r="FC65" s="197"/>
      <c r="FD65" s="197"/>
      <c r="FE65" s="197"/>
      <c r="FF65" s="197"/>
      <c r="FG65" s="197"/>
      <c r="FH65" s="197"/>
      <c r="FI65" s="197"/>
      <c r="FJ65" s="197"/>
      <c r="FK65" s="197"/>
      <c r="FL65" s="197"/>
      <c r="FM65" s="197"/>
      <c r="FN65" s="277"/>
      <c r="FO65" s="197"/>
      <c r="FP65" s="197"/>
      <c r="FQ65" s="197"/>
      <c r="FR65" s="197"/>
      <c r="FS65" s="197"/>
      <c r="FT65" s="197"/>
      <c r="FU65" s="197"/>
      <c r="FV65" s="197"/>
      <c r="FW65" s="197"/>
      <c r="FX65" s="197"/>
      <c r="FY65" s="197"/>
      <c r="FZ65" s="197"/>
      <c r="GA65" s="197"/>
      <c r="GB65" s="197"/>
      <c r="GC65" s="197"/>
      <c r="GD65" s="197"/>
      <c r="GE65" s="197"/>
      <c r="GF65" s="197"/>
      <c r="GG65" s="197"/>
      <c r="GH65" s="197"/>
      <c r="GI65" s="197"/>
      <c r="GJ65" s="197"/>
      <c r="GK65" s="197"/>
      <c r="GL65" s="197"/>
      <c r="GM65" s="197"/>
      <c r="GN65" s="197"/>
      <c r="GO65" s="197"/>
      <c r="GP65" s="197"/>
      <c r="GQ65" s="197"/>
      <c r="GR65" s="197"/>
      <c r="GS65" s="197"/>
      <c r="GT65" s="197"/>
      <c r="GU65" s="197"/>
      <c r="GV65" s="197"/>
      <c r="GW65" s="197"/>
      <c r="GX65" s="197"/>
      <c r="GY65" s="197"/>
      <c r="GZ65" s="197"/>
      <c r="HA65" s="197"/>
      <c r="HB65" s="197"/>
      <c r="HC65" s="197"/>
      <c r="HD65" s="197"/>
      <c r="HE65" s="197"/>
      <c r="HF65" s="197"/>
      <c r="HG65" s="197"/>
      <c r="HH65" s="197"/>
      <c r="HI65" s="197"/>
      <c r="HJ65" s="197"/>
      <c r="HK65" s="197"/>
      <c r="HL65" s="197"/>
      <c r="HM65" s="197"/>
      <c r="HN65" s="197"/>
      <c r="HO65" s="197"/>
      <c r="HP65" s="197"/>
      <c r="HQ65" s="197"/>
      <c r="HR65" s="197"/>
    </row>
    <row r="66" spans="1:226" ht="15" hidden="1" customHeight="1">
      <c r="A66" s="160"/>
      <c r="B66" s="160"/>
      <c r="C66" s="318" t="str">
        <f>IF(MasterSheet!$A$1=1,MasterSheet!C311,MasterSheet!B311)</f>
        <v>Otplata obaveza iz prethodnog perioda</v>
      </c>
      <c r="D66" s="308"/>
      <c r="E66" s="309">
        <f t="shared" si="16"/>
        <v>0</v>
      </c>
      <c r="F66" s="308"/>
      <c r="G66" s="309">
        <f t="shared" si="17"/>
        <v>0</v>
      </c>
      <c r="H66" s="308"/>
      <c r="I66" s="309">
        <f t="shared" si="18"/>
        <v>0</v>
      </c>
      <c r="J66" s="308"/>
      <c r="K66" s="309">
        <f t="shared" si="19"/>
        <v>0</v>
      </c>
      <c r="L66" s="308"/>
      <c r="M66" s="309">
        <f t="shared" si="20"/>
        <v>0</v>
      </c>
      <c r="N66" s="308"/>
      <c r="O66" s="309">
        <f t="shared" si="21"/>
        <v>0</v>
      </c>
      <c r="P66" s="308"/>
      <c r="Q66" s="309">
        <f t="shared" si="22"/>
        <v>0</v>
      </c>
      <c r="R66" s="308"/>
      <c r="S66" s="309">
        <f t="shared" si="7"/>
        <v>0</v>
      </c>
      <c r="T66" s="308"/>
      <c r="U66" s="309">
        <f t="shared" si="8"/>
        <v>0</v>
      </c>
      <c r="V66" s="308"/>
      <c r="W66" s="309">
        <f t="shared" si="9"/>
        <v>0</v>
      </c>
      <c r="X66" s="294"/>
      <c r="Y66" s="294"/>
      <c r="Z66" s="294"/>
      <c r="AA66" s="294"/>
      <c r="AB66" s="294"/>
      <c r="AC66" s="295"/>
      <c r="AD66" s="295"/>
      <c r="AE66" s="295"/>
      <c r="AF66" s="295"/>
      <c r="AG66" s="295"/>
      <c r="AH66" s="295"/>
      <c r="AI66" s="276"/>
      <c r="AJ66" s="241"/>
      <c r="AK66" s="241"/>
      <c r="AL66" s="197"/>
      <c r="AM66" s="197"/>
      <c r="AN66" s="197"/>
      <c r="AO66" s="197"/>
      <c r="AP66" s="197"/>
      <c r="AQ66" s="197"/>
      <c r="AR66" s="197"/>
      <c r="AS66" s="197"/>
      <c r="AT66" s="197"/>
      <c r="AU66" s="197"/>
      <c r="AV66" s="197"/>
      <c r="AW66" s="197"/>
      <c r="AX66" s="197"/>
      <c r="AY66" s="197"/>
      <c r="AZ66" s="197"/>
      <c r="BA66" s="197"/>
      <c r="BB66" s="197"/>
      <c r="BC66" s="197"/>
      <c r="BD66" s="197"/>
      <c r="BE66" s="197"/>
      <c r="BF66" s="197"/>
      <c r="BG66" s="197"/>
      <c r="BH66" s="197"/>
      <c r="BI66" s="197"/>
      <c r="BJ66" s="197"/>
      <c r="BK66" s="197"/>
      <c r="BL66" s="197"/>
      <c r="BM66" s="197"/>
      <c r="BN66" s="197"/>
      <c r="BO66" s="197"/>
      <c r="BP66" s="197"/>
      <c r="BQ66" s="197"/>
      <c r="BR66" s="197"/>
      <c r="BS66" s="197"/>
      <c r="BT66" s="197"/>
      <c r="BU66" s="197"/>
      <c r="BV66" s="197"/>
      <c r="BW66" s="197"/>
      <c r="BX66" s="197"/>
      <c r="BY66" s="197"/>
      <c r="BZ66" s="197"/>
      <c r="CA66" s="197"/>
      <c r="CB66" s="197"/>
      <c r="CC66" s="197"/>
      <c r="CD66" s="197"/>
      <c r="CE66" s="197"/>
      <c r="CF66" s="197"/>
      <c r="CG66" s="197"/>
      <c r="CH66" s="197"/>
      <c r="CI66" s="197"/>
      <c r="CJ66" s="197"/>
      <c r="CK66" s="197"/>
      <c r="CL66" s="197"/>
      <c r="CM66" s="197"/>
      <c r="CN66" s="197"/>
      <c r="CO66" s="197"/>
      <c r="CP66" s="197"/>
      <c r="CQ66" s="197"/>
      <c r="CR66" s="197"/>
      <c r="CS66" s="197"/>
      <c r="CT66" s="197"/>
      <c r="CU66" s="197"/>
      <c r="CV66" s="197"/>
      <c r="CW66" s="197"/>
      <c r="CX66" s="197"/>
      <c r="CY66" s="197"/>
      <c r="CZ66" s="197"/>
      <c r="DA66" s="197"/>
      <c r="DB66" s="197"/>
      <c r="DC66" s="197"/>
      <c r="DD66" s="197"/>
      <c r="DE66" s="197"/>
      <c r="DF66" s="197"/>
      <c r="DG66" s="197"/>
      <c r="DH66" s="197"/>
      <c r="DI66" s="197"/>
      <c r="DJ66" s="197"/>
      <c r="DK66" s="197"/>
      <c r="DL66" s="197"/>
      <c r="DM66" s="197"/>
      <c r="DN66" s="197"/>
      <c r="DO66" s="197"/>
      <c r="DP66" s="197"/>
      <c r="DQ66" s="197"/>
      <c r="DR66" s="197"/>
      <c r="DS66" s="197"/>
      <c r="DT66" s="197"/>
      <c r="DU66" s="197"/>
      <c r="DV66" s="197"/>
      <c r="DW66" s="197"/>
      <c r="DX66" s="197"/>
      <c r="DY66" s="197"/>
      <c r="DZ66" s="197"/>
      <c r="EA66" s="197"/>
      <c r="EB66" s="197"/>
      <c r="EC66" s="197"/>
      <c r="ED66" s="197"/>
      <c r="EE66" s="197"/>
      <c r="EF66" s="197"/>
      <c r="EG66" s="197"/>
      <c r="EH66" s="197"/>
      <c r="EI66" s="197"/>
      <c r="EJ66" s="197"/>
      <c r="EK66" s="197"/>
      <c r="EL66" s="197"/>
      <c r="EM66" s="197"/>
      <c r="EN66" s="197"/>
      <c r="EO66" s="197"/>
      <c r="EP66" s="197"/>
      <c r="EQ66" s="197"/>
      <c r="ER66" s="197"/>
      <c r="ES66" s="197"/>
      <c r="ET66" s="197"/>
      <c r="EU66" s="197"/>
      <c r="EV66" s="197"/>
      <c r="EW66" s="197"/>
      <c r="EX66" s="197"/>
      <c r="EY66" s="197"/>
      <c r="EZ66" s="197"/>
      <c r="FA66" s="197"/>
      <c r="FB66" s="197"/>
      <c r="FC66" s="197"/>
      <c r="FD66" s="197"/>
      <c r="FE66" s="197"/>
      <c r="FF66" s="197"/>
      <c r="FG66" s="197"/>
      <c r="FH66" s="197"/>
      <c r="FI66" s="197"/>
      <c r="FJ66" s="197"/>
      <c r="FK66" s="197"/>
      <c r="FL66" s="197"/>
      <c r="FM66" s="197"/>
      <c r="FN66" s="277"/>
      <c r="FO66" s="197"/>
      <c r="FP66" s="197"/>
      <c r="FQ66" s="197"/>
      <c r="FR66" s="197"/>
      <c r="FS66" s="197"/>
      <c r="FT66" s="197"/>
      <c r="FU66" s="197"/>
      <c r="FV66" s="197"/>
      <c r="FW66" s="197"/>
      <c r="FX66" s="197"/>
      <c r="FY66" s="197"/>
      <c r="FZ66" s="197"/>
      <c r="GA66" s="197"/>
      <c r="GB66" s="197"/>
      <c r="GC66" s="197"/>
      <c r="GD66" s="197"/>
      <c r="GE66" s="197"/>
      <c r="GF66" s="197"/>
      <c r="GG66" s="197"/>
      <c r="GH66" s="197"/>
      <c r="GI66" s="197"/>
      <c r="GJ66" s="197"/>
      <c r="GK66" s="197"/>
      <c r="GL66" s="197"/>
      <c r="GM66" s="197"/>
      <c r="GN66" s="197"/>
      <c r="GO66" s="197"/>
      <c r="GP66" s="197"/>
      <c r="GQ66" s="197"/>
      <c r="GR66" s="197"/>
      <c r="GS66" s="197"/>
      <c r="GT66" s="197"/>
      <c r="GU66" s="197"/>
      <c r="GV66" s="197"/>
      <c r="GW66" s="197"/>
      <c r="GX66" s="197"/>
      <c r="GY66" s="197"/>
      <c r="GZ66" s="197"/>
      <c r="HA66" s="197"/>
      <c r="HB66" s="197"/>
      <c r="HC66" s="197"/>
      <c r="HD66" s="197"/>
      <c r="HE66" s="197"/>
      <c r="HF66" s="197"/>
      <c r="HG66" s="197"/>
      <c r="HH66" s="197"/>
      <c r="HI66" s="197"/>
      <c r="HJ66" s="197"/>
      <c r="HK66" s="197"/>
      <c r="HL66" s="197"/>
      <c r="HM66" s="197"/>
      <c r="HN66" s="197"/>
      <c r="HO66" s="197"/>
      <c r="HP66" s="197"/>
      <c r="HQ66" s="197"/>
      <c r="HR66" s="197"/>
    </row>
    <row r="67" spans="1:226" ht="15" customHeight="1" thickBot="1">
      <c r="A67" s="160"/>
      <c r="B67" s="160"/>
      <c r="C67" s="327" t="str">
        <f>IF(MasterSheet!$A$1=1,MasterSheet!C312,MasterSheet!B312)</f>
        <v>Rezerve</v>
      </c>
      <c r="D67" s="328">
        <f>+'Cental Budget_int'!D80+'Local Government_int'!D84</f>
        <v>32087326.02</v>
      </c>
      <c r="E67" s="329">
        <f t="shared" si="16"/>
        <v>1.4931977300013961</v>
      </c>
      <c r="F67" s="328">
        <f>+'Cental Budget_int'!F80+'Local Government_int'!F84</f>
        <v>18948782.990000002</v>
      </c>
      <c r="G67" s="329">
        <f t="shared" si="17"/>
        <v>0.70691225480320852</v>
      </c>
      <c r="H67" s="328">
        <f>+'Cental Budget_int'!H80+'Local Government_int'!H84</f>
        <v>19188060.239999998</v>
      </c>
      <c r="I67" s="329">
        <f t="shared" si="18"/>
        <v>0.62185831734508679</v>
      </c>
      <c r="J67" s="328">
        <f>+'Cental Budget_int'!J80+'Local Government_int'!J84</f>
        <v>14515250.74</v>
      </c>
      <c r="K67" s="329">
        <f t="shared" si="19"/>
        <v>0.48692555317007713</v>
      </c>
      <c r="L67" s="328">
        <f>+'Cental Budget_int'!L80+'Local Government_int'!L84</f>
        <v>15839952.310000001</v>
      </c>
      <c r="M67" s="329">
        <f t="shared" si="20"/>
        <v>0.51030774194587625</v>
      </c>
      <c r="N67" s="328">
        <f>+'Cental Budget_int'!N80+'Local Government_int'!N84</f>
        <v>14085755.789999999</v>
      </c>
      <c r="O67" s="329">
        <f t="shared" si="21"/>
        <v>0.43555212708719848</v>
      </c>
      <c r="P67" s="328">
        <f>+'Cental Budget_int'!P80+'Local Government_int'!P84</f>
        <v>21536009.560000002</v>
      </c>
      <c r="Q67" s="329">
        <f t="shared" si="22"/>
        <v>0.68389995427119732</v>
      </c>
      <c r="R67" s="328">
        <f>+'Cental Budget_int'!R80+'Local Government_int'!R84</f>
        <v>15943054.059999999</v>
      </c>
      <c r="S67" s="329">
        <f t="shared" si="7"/>
        <v>0.47792362061212856</v>
      </c>
      <c r="T67" s="328">
        <f>+'Cental Budget_int'!T80+'Local Government_int'!T84</f>
        <v>15997463.290000001</v>
      </c>
      <c r="U67" s="329">
        <f t="shared" si="8"/>
        <v>0.46709285789366117</v>
      </c>
      <c r="V67" s="328">
        <f>+'Cental Budget_int'!V80+'Local Government_int'!V84</f>
        <v>15909665.330150001</v>
      </c>
      <c r="W67" s="329">
        <f t="shared" si="9"/>
        <v>0.43880258516010701</v>
      </c>
      <c r="X67" s="294"/>
      <c r="Y67" s="294"/>
      <c r="Z67" s="294"/>
      <c r="AA67" s="294"/>
      <c r="AB67" s="294"/>
      <c r="AC67" s="295"/>
      <c r="AD67" s="295"/>
      <c r="AE67" s="295"/>
      <c r="AF67" s="295"/>
      <c r="AG67" s="295"/>
      <c r="AH67" s="295"/>
      <c r="AI67" s="276"/>
      <c r="AJ67" s="241"/>
      <c r="AK67" s="241"/>
      <c r="AL67" s="197"/>
      <c r="AM67" s="197"/>
      <c r="AN67" s="197"/>
      <c r="AO67" s="197"/>
      <c r="AP67" s="197"/>
      <c r="AQ67" s="197"/>
      <c r="AR67" s="197"/>
      <c r="AS67" s="197"/>
      <c r="AT67" s="197"/>
      <c r="AU67" s="197"/>
      <c r="AV67" s="197"/>
      <c r="AW67" s="197"/>
      <c r="AX67" s="197"/>
      <c r="AY67" s="197"/>
      <c r="AZ67" s="197"/>
      <c r="BA67" s="197"/>
      <c r="BB67" s="197"/>
      <c r="BC67" s="197"/>
      <c r="BD67" s="197"/>
      <c r="BE67" s="197"/>
      <c r="BF67" s="197"/>
      <c r="BG67" s="197"/>
      <c r="BH67" s="197"/>
      <c r="BI67" s="197"/>
      <c r="BJ67" s="197"/>
      <c r="BK67" s="197"/>
      <c r="BL67" s="197"/>
      <c r="BM67" s="197"/>
      <c r="BN67" s="197"/>
      <c r="BO67" s="197"/>
      <c r="BP67" s="197"/>
      <c r="BQ67" s="197"/>
      <c r="BR67" s="197"/>
      <c r="BS67" s="197"/>
      <c r="BT67" s="197"/>
      <c r="BU67" s="197"/>
      <c r="BV67" s="197"/>
      <c r="BW67" s="197"/>
      <c r="BX67" s="197"/>
      <c r="BY67" s="197"/>
      <c r="BZ67" s="197"/>
      <c r="CA67" s="197"/>
      <c r="CB67" s="197"/>
      <c r="CC67" s="197"/>
      <c r="CD67" s="197"/>
      <c r="CE67" s="197"/>
      <c r="CF67" s="197"/>
      <c r="CG67" s="197"/>
      <c r="CH67" s="197"/>
      <c r="CI67" s="197"/>
      <c r="CJ67" s="197"/>
      <c r="CK67" s="197"/>
      <c r="CL67" s="197"/>
      <c r="CM67" s="197"/>
      <c r="CN67" s="197"/>
      <c r="CO67" s="197"/>
      <c r="CP67" s="197"/>
      <c r="CQ67" s="197"/>
      <c r="CR67" s="197"/>
      <c r="CS67" s="197"/>
      <c r="CT67" s="197"/>
      <c r="CU67" s="197"/>
      <c r="CV67" s="197"/>
      <c r="CW67" s="197"/>
      <c r="CX67" s="197"/>
      <c r="CY67" s="197"/>
      <c r="CZ67" s="197"/>
      <c r="DA67" s="197"/>
      <c r="DB67" s="197"/>
      <c r="DC67" s="197"/>
      <c r="DD67" s="197"/>
      <c r="DE67" s="197"/>
      <c r="DF67" s="197"/>
      <c r="DG67" s="197"/>
      <c r="DH67" s="197"/>
      <c r="DI67" s="197"/>
      <c r="DJ67" s="197"/>
      <c r="DK67" s="197"/>
      <c r="DL67" s="197"/>
      <c r="DM67" s="197"/>
      <c r="DN67" s="197"/>
      <c r="DO67" s="197"/>
      <c r="DP67" s="197"/>
      <c r="DQ67" s="197"/>
      <c r="DR67" s="197"/>
      <c r="DS67" s="197"/>
      <c r="DT67" s="197"/>
      <c r="DU67" s="197"/>
      <c r="DV67" s="197"/>
      <c r="DW67" s="197"/>
      <c r="DX67" s="197"/>
      <c r="DY67" s="197"/>
      <c r="DZ67" s="197"/>
      <c r="EA67" s="197"/>
      <c r="EB67" s="197"/>
      <c r="EC67" s="197"/>
      <c r="ED67" s="197"/>
      <c r="EE67" s="197"/>
      <c r="EF67" s="197"/>
      <c r="EG67" s="197"/>
      <c r="EH67" s="197"/>
      <c r="EI67" s="197"/>
      <c r="EJ67" s="197"/>
      <c r="EK67" s="197"/>
      <c r="EL67" s="197"/>
      <c r="EM67" s="197"/>
      <c r="EN67" s="197"/>
      <c r="EO67" s="197"/>
      <c r="EP67" s="197"/>
      <c r="EQ67" s="197"/>
      <c r="ER67" s="197"/>
      <c r="ES67" s="197"/>
      <c r="ET67" s="197"/>
      <c r="EU67" s="197"/>
      <c r="EV67" s="197"/>
      <c r="EW67" s="197"/>
      <c r="EX67" s="197"/>
      <c r="EY67" s="197"/>
      <c r="EZ67" s="197"/>
      <c r="FA67" s="197"/>
      <c r="FB67" s="197"/>
      <c r="FC67" s="197"/>
      <c r="FD67" s="197"/>
      <c r="FE67" s="197"/>
      <c r="FF67" s="197"/>
      <c r="FG67" s="197"/>
      <c r="FH67" s="197"/>
      <c r="FI67" s="197"/>
      <c r="FJ67" s="197"/>
      <c r="FK67" s="197"/>
      <c r="FL67" s="197"/>
      <c r="FM67" s="197"/>
      <c r="FN67" s="277"/>
      <c r="FO67" s="197"/>
      <c r="FP67" s="197"/>
      <c r="FQ67" s="197"/>
      <c r="FR67" s="197"/>
      <c r="FS67" s="197"/>
      <c r="FT67" s="197"/>
      <c r="FU67" s="197"/>
      <c r="FV67" s="197"/>
      <c r="FW67" s="197"/>
      <c r="FX67" s="197"/>
      <c r="FY67" s="197"/>
      <c r="FZ67" s="197"/>
      <c r="GA67" s="197"/>
      <c r="GB67" s="197"/>
      <c r="GC67" s="197"/>
      <c r="GD67" s="197"/>
      <c r="GE67" s="197"/>
      <c r="GF67" s="197"/>
      <c r="GG67" s="197"/>
      <c r="GH67" s="197"/>
      <c r="GI67" s="197"/>
      <c r="GJ67" s="197"/>
      <c r="GK67" s="197"/>
      <c r="GL67" s="197"/>
      <c r="GM67" s="197"/>
      <c r="GN67" s="197"/>
      <c r="GO67" s="197"/>
      <c r="GP67" s="197"/>
      <c r="GQ67" s="197"/>
      <c r="GR67" s="197"/>
      <c r="GS67" s="197"/>
      <c r="GT67" s="197"/>
      <c r="GU67" s="197"/>
      <c r="GV67" s="197"/>
      <c r="GW67" s="197"/>
      <c r="GX67" s="197"/>
      <c r="GY67" s="197"/>
      <c r="GZ67" s="197"/>
      <c r="HA67" s="197"/>
      <c r="HB67" s="197"/>
      <c r="HC67" s="197"/>
      <c r="HD67" s="197"/>
      <c r="HE67" s="197"/>
      <c r="HF67" s="197"/>
      <c r="HG67" s="197"/>
      <c r="HH67" s="197"/>
      <c r="HI67" s="197"/>
      <c r="HJ67" s="197"/>
      <c r="HK67" s="197"/>
      <c r="HL67" s="197"/>
      <c r="HM67" s="197"/>
      <c r="HN67" s="197"/>
      <c r="HO67" s="197"/>
      <c r="HP67" s="197"/>
      <c r="HQ67" s="197"/>
      <c r="HR67" s="197"/>
    </row>
    <row r="68" spans="1:226" ht="15" customHeight="1" thickTop="1" thickBot="1">
      <c r="A68" s="160"/>
      <c r="B68" s="160"/>
      <c r="C68" s="330" t="str">
        <f>IF(MasterSheet!$A$1=1,MasterSheet!C320,MasterSheet!B320)</f>
        <v>Otplata garancija</v>
      </c>
      <c r="D68" s="378">
        <f>+'Cental Budget_int'!D81+'Local Government_int'!D85</f>
        <v>1050939.44</v>
      </c>
      <c r="E68" s="379">
        <f t="shared" si="16"/>
        <v>4.8905925822513845E-2</v>
      </c>
      <c r="F68" s="378">
        <f>+'Cental Budget_int'!F81+'Local Government_int'!F85</f>
        <v>0</v>
      </c>
      <c r="G68" s="380">
        <f t="shared" si="17"/>
        <v>0</v>
      </c>
      <c r="H68" s="378">
        <f>+'Cental Budget_int'!H81+'Local Government_int'!H85</f>
        <v>0</v>
      </c>
      <c r="I68" s="380">
        <f t="shared" si="18"/>
        <v>0</v>
      </c>
      <c r="J68" s="378">
        <f>+'Cental Budget_int'!J81+'Local Government_int'!J85</f>
        <v>1769093.84</v>
      </c>
      <c r="K68" s="379">
        <f t="shared" si="19"/>
        <v>5.9345650452868166E-2</v>
      </c>
      <c r="L68" s="378">
        <f>+'Cental Budget_int'!L81+'Local Government_int'!L85</f>
        <v>0</v>
      </c>
      <c r="M68" s="380">
        <f t="shared" si="20"/>
        <v>0</v>
      </c>
      <c r="N68" s="378">
        <f>+'Cental Budget_int'!N81+'Local Government_int'!N85</f>
        <v>34112641.390000001</v>
      </c>
      <c r="O68" s="379">
        <f t="shared" si="21"/>
        <v>1.0548126589363018</v>
      </c>
      <c r="P68" s="378">
        <f>+'Cental Budget_int'!P81+'Local Government_int'!P85</f>
        <v>24719832.629999999</v>
      </c>
      <c r="Q68" s="379">
        <f t="shared" si="22"/>
        <v>0.78500579961892658</v>
      </c>
      <c r="R68" s="378">
        <f>+'Cental Budget_int'!R81+'Local Government_int'!R85</f>
        <v>107239350.92999999</v>
      </c>
      <c r="S68" s="379">
        <f t="shared" si="7"/>
        <v>3.2147052048922329</v>
      </c>
      <c r="T68" s="378">
        <f>+'Cental Budget_int'!T81+'Local Government_int'!T85</f>
        <v>15258930.949999999</v>
      </c>
      <c r="U68" s="379">
        <f t="shared" si="8"/>
        <v>0.44552924026978885</v>
      </c>
      <c r="V68" s="378">
        <f>+'Cental Budget_int'!V81+'Local Government_int'!V85</f>
        <v>0</v>
      </c>
      <c r="W68" s="379">
        <f t="shared" si="9"/>
        <v>0</v>
      </c>
      <c r="X68" s="331"/>
      <c r="Y68" s="331"/>
      <c r="Z68" s="331"/>
      <c r="AA68" s="331"/>
      <c r="AB68" s="331"/>
      <c r="AC68" s="276"/>
      <c r="AD68" s="276"/>
      <c r="AE68" s="276"/>
      <c r="AF68" s="276"/>
      <c r="AG68" s="276"/>
      <c r="AH68" s="276"/>
      <c r="AI68" s="276"/>
      <c r="AJ68" s="332"/>
      <c r="AK68" s="197"/>
      <c r="AL68" s="197"/>
      <c r="AM68" s="197"/>
      <c r="AN68" s="197"/>
      <c r="AO68" s="197"/>
      <c r="AP68" s="197"/>
      <c r="AQ68" s="197"/>
      <c r="AR68" s="197"/>
      <c r="AS68" s="197"/>
      <c r="AT68" s="197"/>
      <c r="AU68" s="197"/>
      <c r="AV68" s="197"/>
      <c r="AW68" s="197"/>
      <c r="AX68" s="197"/>
      <c r="AY68" s="197"/>
      <c r="AZ68" s="197"/>
      <c r="BA68" s="197"/>
      <c r="BB68" s="197"/>
      <c r="BC68" s="197"/>
      <c r="BD68" s="197"/>
      <c r="BE68" s="197"/>
      <c r="BF68" s="197"/>
      <c r="BG68" s="197"/>
      <c r="BH68" s="197"/>
      <c r="BI68" s="197"/>
      <c r="BJ68" s="197"/>
      <c r="BK68" s="197"/>
      <c r="BL68" s="197"/>
      <c r="BM68" s="197"/>
      <c r="BN68" s="197"/>
      <c r="BO68" s="197"/>
      <c r="BP68" s="197"/>
      <c r="BQ68" s="197"/>
      <c r="BR68" s="197"/>
      <c r="BS68" s="197"/>
      <c r="BT68" s="197"/>
      <c r="BU68" s="197"/>
      <c r="BV68" s="197"/>
      <c r="BW68" s="197"/>
      <c r="BX68" s="197"/>
      <c r="BY68" s="197"/>
      <c r="BZ68" s="197"/>
      <c r="CA68" s="197"/>
      <c r="CB68" s="197"/>
      <c r="CC68" s="197"/>
      <c r="CD68" s="197"/>
      <c r="CE68" s="197"/>
      <c r="CF68" s="197"/>
      <c r="CG68" s="197"/>
      <c r="CH68" s="197"/>
      <c r="CI68" s="197"/>
      <c r="CJ68" s="197"/>
      <c r="CK68" s="197"/>
      <c r="CL68" s="197"/>
      <c r="CM68" s="197"/>
      <c r="CN68" s="197"/>
      <c r="CO68" s="197"/>
      <c r="CP68" s="197"/>
      <c r="CQ68" s="197"/>
      <c r="CR68" s="197"/>
      <c r="CS68" s="197"/>
      <c r="CT68" s="197"/>
      <c r="CU68" s="197"/>
      <c r="CV68" s="197"/>
      <c r="CW68" s="197"/>
      <c r="CX68" s="197"/>
      <c r="CY68" s="197"/>
      <c r="CZ68" s="197"/>
      <c r="DA68" s="197"/>
      <c r="DB68" s="197"/>
      <c r="DC68" s="197"/>
      <c r="DD68" s="197"/>
      <c r="DE68" s="197"/>
      <c r="DF68" s="197"/>
      <c r="DG68" s="197"/>
      <c r="DH68" s="197"/>
      <c r="DI68" s="197"/>
      <c r="DJ68" s="197"/>
      <c r="DK68" s="197"/>
      <c r="DL68" s="197"/>
      <c r="DM68" s="197"/>
      <c r="DN68" s="197"/>
      <c r="DO68" s="197"/>
      <c r="DP68" s="197"/>
      <c r="DQ68" s="197"/>
      <c r="DR68" s="197"/>
      <c r="DS68" s="197"/>
      <c r="DT68" s="197"/>
      <c r="DU68" s="197"/>
      <c r="DV68" s="197"/>
      <c r="DW68" s="197"/>
      <c r="DX68" s="197"/>
      <c r="DY68" s="197"/>
      <c r="DZ68" s="197"/>
      <c r="EA68" s="197"/>
      <c r="EB68" s="197"/>
      <c r="EC68" s="197"/>
      <c r="ED68" s="197"/>
      <c r="EE68" s="197"/>
      <c r="EF68" s="197"/>
      <c r="EG68" s="197"/>
      <c r="EH68" s="197"/>
      <c r="EI68" s="197"/>
      <c r="EJ68" s="197"/>
      <c r="EK68" s="197"/>
      <c r="EL68" s="197"/>
      <c r="EM68" s="197"/>
      <c r="EN68" s="197"/>
      <c r="EO68" s="197"/>
      <c r="EP68" s="197"/>
      <c r="EQ68" s="197"/>
      <c r="ER68" s="197"/>
      <c r="ES68" s="197"/>
      <c r="ET68" s="197"/>
      <c r="EU68" s="197"/>
      <c r="EV68" s="197"/>
      <c r="EW68" s="197"/>
      <c r="EX68" s="197"/>
      <c r="EY68" s="197"/>
      <c r="EZ68" s="197"/>
      <c r="FA68" s="197"/>
      <c r="FB68" s="197"/>
      <c r="FC68" s="197"/>
      <c r="FD68" s="197"/>
      <c r="FE68" s="197"/>
      <c r="FF68" s="197"/>
      <c r="FG68" s="197"/>
      <c r="FH68" s="197"/>
      <c r="FI68" s="197"/>
      <c r="FJ68" s="197"/>
      <c r="FK68" s="197"/>
      <c r="FL68" s="197"/>
      <c r="FM68" s="197"/>
      <c r="FN68" s="277"/>
      <c r="FO68" s="197"/>
      <c r="FP68" s="197"/>
      <c r="FQ68" s="197"/>
      <c r="FR68" s="197"/>
      <c r="FS68" s="197"/>
      <c r="FT68" s="197"/>
      <c r="FU68" s="197"/>
      <c r="FV68" s="197"/>
      <c r="FW68" s="197"/>
      <c r="FX68" s="197"/>
      <c r="FY68" s="197"/>
      <c r="FZ68" s="197"/>
      <c r="GA68" s="197"/>
      <c r="GB68" s="197"/>
      <c r="GC68" s="197"/>
      <c r="GD68" s="197"/>
      <c r="GE68" s="197"/>
      <c r="GF68" s="197"/>
      <c r="GG68" s="197"/>
      <c r="GH68" s="197"/>
      <c r="GI68" s="197"/>
      <c r="GJ68" s="197"/>
      <c r="GK68" s="197"/>
      <c r="GL68" s="197"/>
      <c r="GM68" s="197"/>
      <c r="GN68" s="197"/>
      <c r="GO68" s="197"/>
      <c r="GP68" s="197"/>
      <c r="GQ68" s="197"/>
      <c r="GR68" s="197"/>
      <c r="GS68" s="197"/>
      <c r="GT68" s="197"/>
      <c r="GU68" s="197"/>
      <c r="GV68" s="197"/>
      <c r="GW68" s="197"/>
      <c r="GX68" s="197"/>
      <c r="GY68" s="197"/>
      <c r="GZ68" s="197"/>
      <c r="HA68" s="197"/>
      <c r="HB68" s="197"/>
      <c r="HC68" s="197"/>
      <c r="HD68" s="197"/>
      <c r="HE68" s="197"/>
      <c r="HF68" s="197"/>
      <c r="HG68" s="197"/>
      <c r="HH68" s="197"/>
      <c r="HI68" s="197"/>
      <c r="HJ68" s="197"/>
      <c r="HK68" s="197"/>
      <c r="HL68" s="197"/>
      <c r="HM68" s="197"/>
      <c r="HN68" s="197"/>
      <c r="HO68" s="197"/>
      <c r="HP68" s="197"/>
      <c r="HQ68" s="197"/>
      <c r="HR68" s="197"/>
    </row>
    <row r="69" spans="1:226" ht="15" customHeight="1" thickTop="1" thickBot="1">
      <c r="A69" s="160"/>
      <c r="B69" s="160"/>
      <c r="C69" s="333" t="str">
        <f>IF(MasterSheet!$A$1=1,MasterSheet!C313,MasterSheet!B313)</f>
        <v>Neto povećanje obaveza</v>
      </c>
      <c r="D69" s="334">
        <f>+'Cental Budget_int'!D83+'Local Government_int'!D86</f>
        <v>0</v>
      </c>
      <c r="E69" s="335">
        <f t="shared" si="16"/>
        <v>0</v>
      </c>
      <c r="F69" s="334">
        <f>+'Cental Budget_int'!F83+'Local Government_int'!F86</f>
        <v>0</v>
      </c>
      <c r="G69" s="335">
        <f t="shared" si="17"/>
        <v>0</v>
      </c>
      <c r="H69" s="334">
        <f>+'Cental Budget_int'!H83+'Local Government_int'!H86</f>
        <v>0</v>
      </c>
      <c r="I69" s="335">
        <f t="shared" si="18"/>
        <v>0</v>
      </c>
      <c r="J69" s="334">
        <f>+'Cental Budget_int'!J83+'Local Government_int'!J86</f>
        <v>29123695.350000001</v>
      </c>
      <c r="K69" s="335">
        <f t="shared" si="19"/>
        <v>0.97697736833277427</v>
      </c>
      <c r="L69" s="334">
        <f>+'Cental Budget_int'!L83+'Local Government_int'!L86</f>
        <v>61764588.780000001</v>
      </c>
      <c r="M69" s="335">
        <f t="shared" si="20"/>
        <v>1.9898385560567011</v>
      </c>
      <c r="N69" s="334">
        <f>+'Cental Budget_int'!N83+'Local Government_int'!N86</f>
        <v>24342189.18</v>
      </c>
      <c r="O69" s="335">
        <f t="shared" si="21"/>
        <v>0.75269601669758812</v>
      </c>
      <c r="P69" s="334">
        <f>+'Cental Budget_int'!P83+'Local Government_int'!P86</f>
        <v>44390154.63000001</v>
      </c>
      <c r="Q69" s="335">
        <f t="shared" si="22"/>
        <v>1.4096587688154973</v>
      </c>
      <c r="R69" s="334">
        <f>+'Cental Budget_int'!R83+'Local Government_int'!R86</f>
        <v>0</v>
      </c>
      <c r="S69" s="335">
        <f t="shared" si="7"/>
        <v>0</v>
      </c>
      <c r="T69" s="334">
        <f>+'Cental Budget_int'!T83+'Local Government_int'!T86</f>
        <v>6513211.9100000113</v>
      </c>
      <c r="U69" s="335">
        <f t="shared" si="8"/>
        <v>0.19017232357149147</v>
      </c>
      <c r="V69" s="334">
        <f>+'Cental Budget_int'!V83+'Local Government_int'!V86</f>
        <v>0</v>
      </c>
      <c r="W69" s="335">
        <f t="shared" si="9"/>
        <v>0</v>
      </c>
      <c r="X69" s="294"/>
      <c r="Y69" s="294"/>
      <c r="Z69" s="294"/>
      <c r="AA69" s="294"/>
      <c r="AB69" s="294"/>
      <c r="AC69" s="295"/>
      <c r="AD69" s="295"/>
      <c r="AE69" s="295"/>
      <c r="AF69" s="295"/>
      <c r="AG69" s="295"/>
      <c r="AH69" s="295"/>
      <c r="AI69" s="276"/>
      <c r="AJ69" s="241"/>
      <c r="AK69" s="241"/>
      <c r="AL69" s="197"/>
      <c r="AM69" s="197"/>
      <c r="AN69" s="197"/>
      <c r="AO69" s="197"/>
      <c r="AP69" s="197"/>
      <c r="AQ69" s="197"/>
      <c r="AR69" s="197"/>
      <c r="AS69" s="197"/>
      <c r="AT69" s="197"/>
      <c r="AU69" s="197"/>
      <c r="AV69" s="197"/>
      <c r="AW69" s="197"/>
      <c r="AX69" s="197"/>
      <c r="AY69" s="197"/>
      <c r="AZ69" s="197"/>
      <c r="BA69" s="197"/>
      <c r="BB69" s="197"/>
      <c r="BC69" s="197"/>
      <c r="BD69" s="197"/>
      <c r="BE69" s="197"/>
      <c r="BF69" s="197"/>
      <c r="BG69" s="197"/>
      <c r="BH69" s="197"/>
      <c r="BI69" s="197"/>
      <c r="BJ69" s="197"/>
      <c r="BK69" s="197"/>
      <c r="BL69" s="197"/>
      <c r="BM69" s="197"/>
      <c r="BN69" s="197"/>
      <c r="BO69" s="197"/>
      <c r="BP69" s="197"/>
      <c r="BQ69" s="197"/>
      <c r="BR69" s="197"/>
      <c r="BS69" s="197"/>
      <c r="BT69" s="197"/>
      <c r="BU69" s="197"/>
      <c r="BV69" s="197"/>
      <c r="BW69" s="197"/>
      <c r="BX69" s="197"/>
      <c r="BY69" s="197"/>
      <c r="BZ69" s="197"/>
      <c r="CA69" s="197"/>
      <c r="CB69" s="197"/>
      <c r="CC69" s="197"/>
      <c r="CD69" s="197"/>
      <c r="CE69" s="197"/>
      <c r="CF69" s="197"/>
      <c r="CG69" s="197"/>
      <c r="CH69" s="197"/>
      <c r="CI69" s="197"/>
      <c r="CJ69" s="197"/>
      <c r="CK69" s="197"/>
      <c r="CL69" s="197"/>
      <c r="CM69" s="197"/>
      <c r="CN69" s="197"/>
      <c r="CO69" s="197"/>
      <c r="CP69" s="197"/>
      <c r="CQ69" s="197"/>
      <c r="CR69" s="197"/>
      <c r="CS69" s="197"/>
      <c r="CT69" s="197"/>
      <c r="CU69" s="197"/>
      <c r="CV69" s="197"/>
      <c r="CW69" s="197"/>
      <c r="CX69" s="197"/>
      <c r="CY69" s="197"/>
      <c r="CZ69" s="197"/>
      <c r="DA69" s="197"/>
      <c r="DB69" s="197"/>
      <c r="DC69" s="197"/>
      <c r="DD69" s="197"/>
      <c r="DE69" s="197"/>
      <c r="DF69" s="197"/>
      <c r="DG69" s="197"/>
      <c r="DH69" s="197"/>
      <c r="DI69" s="197"/>
      <c r="DJ69" s="197"/>
      <c r="DK69" s="197"/>
      <c r="DL69" s="197"/>
      <c r="DM69" s="197"/>
      <c r="DN69" s="197"/>
      <c r="DO69" s="197"/>
      <c r="DP69" s="197"/>
      <c r="DQ69" s="197"/>
      <c r="DR69" s="197"/>
      <c r="DS69" s="197"/>
      <c r="DT69" s="197"/>
      <c r="DU69" s="197"/>
      <c r="DV69" s="197"/>
      <c r="DW69" s="197"/>
      <c r="DX69" s="197"/>
      <c r="DY69" s="197"/>
      <c r="DZ69" s="197"/>
      <c r="EA69" s="197"/>
      <c r="EB69" s="197"/>
      <c r="EC69" s="197"/>
      <c r="ED69" s="197"/>
      <c r="EE69" s="197"/>
      <c r="EF69" s="197"/>
      <c r="EG69" s="197"/>
      <c r="EH69" s="197"/>
      <c r="EI69" s="197"/>
      <c r="EJ69" s="197"/>
      <c r="EK69" s="197"/>
      <c r="EL69" s="197"/>
      <c r="EM69" s="197"/>
      <c r="EN69" s="197"/>
      <c r="EO69" s="197"/>
      <c r="EP69" s="197"/>
      <c r="EQ69" s="197"/>
      <c r="ER69" s="197"/>
      <c r="ES69" s="197"/>
      <c r="ET69" s="197"/>
      <c r="EU69" s="197"/>
      <c r="EV69" s="197"/>
      <c r="EW69" s="197"/>
      <c r="EX69" s="197"/>
      <c r="EY69" s="197"/>
      <c r="EZ69" s="197"/>
      <c r="FA69" s="197"/>
      <c r="FB69" s="197"/>
      <c r="FC69" s="197"/>
      <c r="FD69" s="197"/>
      <c r="FE69" s="197"/>
      <c r="FF69" s="197"/>
      <c r="FG69" s="197"/>
      <c r="FH69" s="197"/>
      <c r="FI69" s="197"/>
      <c r="FJ69" s="197"/>
      <c r="FK69" s="197"/>
      <c r="FL69" s="197"/>
      <c r="FM69" s="197"/>
      <c r="FN69" s="277"/>
      <c r="FO69" s="197"/>
      <c r="FP69" s="197"/>
      <c r="FQ69" s="197"/>
      <c r="FR69" s="197"/>
      <c r="FS69" s="197"/>
      <c r="FT69" s="197"/>
      <c r="FU69" s="197"/>
      <c r="FV69" s="197"/>
      <c r="FW69" s="197"/>
      <c r="FX69" s="197"/>
      <c r="FY69" s="197"/>
      <c r="FZ69" s="197"/>
      <c r="GA69" s="197"/>
      <c r="GB69" s="197"/>
      <c r="GC69" s="197"/>
      <c r="GD69" s="197"/>
      <c r="GE69" s="197"/>
      <c r="GF69" s="197"/>
      <c r="GG69" s="197"/>
      <c r="GH69" s="197"/>
      <c r="GI69" s="197"/>
      <c r="GJ69" s="197"/>
      <c r="GK69" s="197"/>
      <c r="GL69" s="197"/>
      <c r="GM69" s="197"/>
      <c r="GN69" s="197"/>
      <c r="GO69" s="197"/>
      <c r="GP69" s="197"/>
      <c r="GQ69" s="197"/>
      <c r="GR69" s="197"/>
      <c r="GS69" s="197"/>
      <c r="GT69" s="197"/>
      <c r="GU69" s="197"/>
      <c r="GV69" s="197"/>
      <c r="GW69" s="197"/>
      <c r="GX69" s="197"/>
      <c r="GY69" s="197"/>
      <c r="GZ69" s="197"/>
      <c r="HA69" s="197"/>
      <c r="HB69" s="197"/>
      <c r="HC69" s="197"/>
      <c r="HD69" s="197"/>
      <c r="HE69" s="197"/>
      <c r="HF69" s="197"/>
      <c r="HG69" s="197"/>
      <c r="HH69" s="197"/>
      <c r="HI69" s="197"/>
      <c r="HJ69" s="197"/>
      <c r="HK69" s="197"/>
      <c r="HL69" s="197"/>
      <c r="HM69" s="197"/>
      <c r="HN69" s="197"/>
      <c r="HO69" s="197"/>
      <c r="HP69" s="197"/>
      <c r="HQ69" s="197"/>
      <c r="HR69" s="197"/>
    </row>
    <row r="70" spans="1:226" s="258" customFormat="1" ht="15" customHeight="1" thickTop="1" thickBot="1">
      <c r="A70" s="164"/>
      <c r="B70" s="164"/>
      <c r="C70" s="336" t="str">
        <f>IF(MasterSheet!$A$1=1,MasterSheet!C314,MasterSheet!B314)</f>
        <v>Suficit/deficit</v>
      </c>
      <c r="D70" s="292">
        <f>+D13-D33</f>
        <v>68513189.400199533</v>
      </c>
      <c r="E70" s="293">
        <f t="shared" si="16"/>
        <v>3.1882911908511113</v>
      </c>
      <c r="F70" s="292">
        <f>+F13-F33-'Local Government_int'!F79</f>
        <v>169835699.90999961</v>
      </c>
      <c r="G70" s="293">
        <f t="shared" si="17"/>
        <v>6.3359708975937181</v>
      </c>
      <c r="H70" s="292">
        <f>+H13-H33-'Local Government_int'!H79</f>
        <v>-7851079.092543602</v>
      </c>
      <c r="I70" s="293">
        <f t="shared" si="18"/>
        <v>-0.2544425425377107</v>
      </c>
      <c r="J70" s="292">
        <f>+J13-J33-'Local Government_int'!J79</f>
        <v>-159513552.5844996</v>
      </c>
      <c r="K70" s="293">
        <f t="shared" si="19"/>
        <v>-5.3510081376886811</v>
      </c>
      <c r="L70" s="292">
        <f>+L13-L33-'Local Government_int'!L79</f>
        <v>-142876362.85153842</v>
      </c>
      <c r="M70" s="293">
        <f t="shared" si="20"/>
        <v>-4.6029756073304906</v>
      </c>
      <c r="N70" s="311">
        <f>+N13-N33</f>
        <v>-167919083.72000027</v>
      </c>
      <c r="O70" s="293">
        <f t="shared" si="21"/>
        <v>-5.1923031453308681</v>
      </c>
      <c r="P70" s="311">
        <f>+P13-P33</f>
        <v>-185513850.51666713</v>
      </c>
      <c r="Q70" s="293">
        <f t="shared" si="22"/>
        <v>-5.8911988096750436</v>
      </c>
      <c r="R70" s="311">
        <f>+R13-R33</f>
        <v>-78156716.302917957</v>
      </c>
      <c r="S70" s="293">
        <f t="shared" si="7"/>
        <v>-2.3428974580448441</v>
      </c>
      <c r="T70" s="311">
        <f>+T13-T33</f>
        <v>6583693.5339205265</v>
      </c>
      <c r="U70" s="293">
        <f t="shared" si="8"/>
        <v>0.19223024128939609</v>
      </c>
      <c r="V70" s="311">
        <f>+V13-V33</f>
        <v>-128989259.40791059</v>
      </c>
      <c r="W70" s="293">
        <f t="shared" si="9"/>
        <v>-3.5576374054089026</v>
      </c>
      <c r="X70" s="294"/>
      <c r="Y70" s="294"/>
      <c r="Z70" s="294"/>
      <c r="AA70" s="294"/>
      <c r="AB70" s="294"/>
      <c r="AC70" s="295"/>
      <c r="AD70" s="295"/>
      <c r="AE70" s="295"/>
      <c r="AF70" s="295"/>
      <c r="AG70" s="295"/>
      <c r="AH70" s="295"/>
      <c r="AI70" s="276"/>
      <c r="AJ70" s="357"/>
      <c r="AK70" s="255"/>
      <c r="AL70" s="256"/>
      <c r="AM70" s="256"/>
      <c r="AN70" s="256"/>
      <c r="AO70" s="256"/>
      <c r="AP70" s="256"/>
      <c r="AQ70" s="256"/>
      <c r="AR70" s="256"/>
      <c r="AS70" s="256"/>
      <c r="AT70" s="256"/>
      <c r="AU70" s="256"/>
      <c r="AV70" s="256"/>
      <c r="AW70" s="256"/>
      <c r="AX70" s="256"/>
      <c r="AY70" s="256"/>
      <c r="AZ70" s="256"/>
      <c r="BA70" s="256"/>
      <c r="BB70" s="256"/>
      <c r="BC70" s="256"/>
      <c r="BD70" s="256"/>
      <c r="BE70" s="256"/>
      <c r="BF70" s="256"/>
      <c r="BG70" s="256"/>
      <c r="BH70" s="256"/>
      <c r="BI70" s="256"/>
      <c r="BJ70" s="256"/>
      <c r="BK70" s="256"/>
      <c r="BL70" s="256"/>
      <c r="BM70" s="256"/>
      <c r="BN70" s="256"/>
      <c r="BO70" s="256"/>
      <c r="BP70" s="256"/>
      <c r="BQ70" s="256"/>
      <c r="BR70" s="256"/>
      <c r="BS70" s="256"/>
      <c r="BT70" s="256"/>
      <c r="BU70" s="256"/>
      <c r="BV70" s="256"/>
      <c r="BW70" s="256"/>
      <c r="BX70" s="256"/>
      <c r="BY70" s="256"/>
      <c r="BZ70" s="256"/>
      <c r="CA70" s="256"/>
      <c r="CB70" s="256"/>
      <c r="CC70" s="256"/>
      <c r="CD70" s="256"/>
      <c r="CE70" s="256"/>
      <c r="CF70" s="256"/>
      <c r="CG70" s="256"/>
      <c r="CH70" s="256"/>
      <c r="CI70" s="256"/>
      <c r="CJ70" s="256"/>
      <c r="CK70" s="256"/>
      <c r="CL70" s="256"/>
      <c r="CM70" s="256"/>
      <c r="CN70" s="256"/>
      <c r="CO70" s="256"/>
      <c r="CP70" s="256"/>
      <c r="CQ70" s="256"/>
      <c r="CR70" s="256"/>
      <c r="CS70" s="256"/>
      <c r="CT70" s="256"/>
      <c r="CU70" s="256"/>
      <c r="CV70" s="256"/>
      <c r="CW70" s="256"/>
      <c r="CX70" s="256"/>
      <c r="CY70" s="256"/>
      <c r="CZ70" s="256"/>
      <c r="DA70" s="256"/>
      <c r="DB70" s="256"/>
      <c r="DC70" s="256"/>
      <c r="DD70" s="256"/>
      <c r="DE70" s="256"/>
      <c r="DF70" s="256"/>
      <c r="DG70" s="256"/>
      <c r="DH70" s="256"/>
      <c r="DI70" s="256"/>
      <c r="DJ70" s="256"/>
      <c r="DK70" s="256"/>
      <c r="DL70" s="256"/>
      <c r="DM70" s="256"/>
      <c r="DN70" s="256"/>
      <c r="DO70" s="256"/>
      <c r="DP70" s="256"/>
      <c r="DQ70" s="256"/>
      <c r="DR70" s="256"/>
      <c r="DS70" s="256"/>
      <c r="DT70" s="256"/>
      <c r="DU70" s="256"/>
      <c r="DV70" s="256"/>
      <c r="DW70" s="256"/>
      <c r="DX70" s="256"/>
      <c r="DY70" s="256"/>
      <c r="DZ70" s="256"/>
      <c r="EA70" s="256"/>
      <c r="EB70" s="256"/>
      <c r="EC70" s="256"/>
      <c r="ED70" s="256"/>
      <c r="EE70" s="256"/>
      <c r="EF70" s="256"/>
      <c r="EG70" s="256"/>
      <c r="EH70" s="256"/>
      <c r="EI70" s="256"/>
      <c r="EJ70" s="256"/>
      <c r="EK70" s="256"/>
      <c r="EL70" s="256"/>
      <c r="EM70" s="256"/>
      <c r="EN70" s="256"/>
      <c r="EO70" s="256"/>
      <c r="EP70" s="256"/>
      <c r="EQ70" s="256"/>
      <c r="ER70" s="256"/>
      <c r="ES70" s="256"/>
      <c r="ET70" s="256"/>
      <c r="EU70" s="256"/>
      <c r="EV70" s="256"/>
      <c r="EW70" s="256"/>
      <c r="EX70" s="256"/>
      <c r="EY70" s="256"/>
      <c r="EZ70" s="256"/>
      <c r="FA70" s="256"/>
      <c r="FB70" s="256"/>
      <c r="FC70" s="256"/>
      <c r="FD70" s="256"/>
      <c r="FE70" s="256"/>
      <c r="FF70" s="256"/>
      <c r="FG70" s="256"/>
      <c r="FH70" s="256"/>
      <c r="FI70" s="256"/>
      <c r="FJ70" s="256"/>
      <c r="FK70" s="256"/>
      <c r="FL70" s="256"/>
      <c r="FM70" s="256"/>
      <c r="FN70" s="277"/>
      <c r="FO70" s="256"/>
      <c r="FP70" s="256"/>
      <c r="FQ70" s="256"/>
      <c r="FR70" s="256"/>
      <c r="FS70" s="256"/>
      <c r="FT70" s="256"/>
      <c r="FU70" s="256"/>
      <c r="FV70" s="256"/>
      <c r="FW70" s="256"/>
      <c r="FX70" s="256"/>
      <c r="FY70" s="256"/>
      <c r="FZ70" s="256"/>
      <c r="GA70" s="256"/>
      <c r="GB70" s="256"/>
      <c r="GC70" s="256"/>
      <c r="GD70" s="256"/>
      <c r="GE70" s="256"/>
      <c r="GF70" s="256"/>
      <c r="GG70" s="256"/>
      <c r="GH70" s="256"/>
      <c r="GI70" s="256"/>
      <c r="GJ70" s="256"/>
      <c r="GK70" s="256"/>
      <c r="GL70" s="256"/>
      <c r="GM70" s="256"/>
      <c r="GN70" s="256"/>
      <c r="GO70" s="256"/>
      <c r="GP70" s="256"/>
      <c r="GQ70" s="256"/>
      <c r="GR70" s="256"/>
      <c r="GS70" s="256"/>
      <c r="GT70" s="256"/>
      <c r="GU70" s="256"/>
      <c r="GV70" s="256"/>
      <c r="GW70" s="256"/>
      <c r="GX70" s="256"/>
      <c r="GY70" s="256"/>
      <c r="GZ70" s="256"/>
      <c r="HA70" s="256"/>
      <c r="HB70" s="256"/>
      <c r="HC70" s="256"/>
      <c r="HD70" s="256"/>
      <c r="HE70" s="256"/>
      <c r="HF70" s="256"/>
      <c r="HG70" s="256"/>
      <c r="HH70" s="256"/>
      <c r="HI70" s="256"/>
      <c r="HJ70" s="256"/>
      <c r="HK70" s="256"/>
      <c r="HL70" s="256"/>
      <c r="HM70" s="256"/>
      <c r="HN70" s="256"/>
      <c r="HO70" s="256"/>
      <c r="HP70" s="256"/>
      <c r="HQ70" s="256"/>
      <c r="HR70" s="256"/>
    </row>
    <row r="71" spans="1:226" s="258" customFormat="1" ht="15" customHeight="1" thickTop="1" thickBot="1">
      <c r="A71" s="164"/>
      <c r="B71" s="164"/>
      <c r="C71" s="336" t="str">
        <f>IF(MasterSheet!$A$1=1,MasterSheet!C315,MasterSheet!B315)</f>
        <v>Primarni deficit</v>
      </c>
      <c r="D71" s="292">
        <f>+D70+D45</f>
        <v>92367852.900199533</v>
      </c>
      <c r="E71" s="293">
        <f t="shared" si="16"/>
        <v>4.2983783749918345</v>
      </c>
      <c r="F71" s="292">
        <f>+F70+F45</f>
        <v>197770803.07999963</v>
      </c>
      <c r="G71" s="293">
        <f t="shared" si="17"/>
        <v>7.3781310606230042</v>
      </c>
      <c r="H71" s="292">
        <f>+H70+H45</f>
        <v>15954612.967456397</v>
      </c>
      <c r="I71" s="293">
        <f t="shared" si="18"/>
        <v>0.51706679308583081</v>
      </c>
      <c r="J71" s="292">
        <f>+J70+J45</f>
        <v>-133990814.54449961</v>
      </c>
      <c r="K71" s="293">
        <f t="shared" si="19"/>
        <v>-4.4948277270882127</v>
      </c>
      <c r="L71" s="292">
        <f>+L70+L45</f>
        <v>-111470084.38153842</v>
      </c>
      <c r="M71" s="293">
        <f t="shared" si="20"/>
        <v>-3.591175398889769</v>
      </c>
      <c r="N71" s="292">
        <f>+N70+N45</f>
        <v>-120315818.01000026</v>
      </c>
      <c r="O71" s="293">
        <f t="shared" si="21"/>
        <v>-3.7203406929499154</v>
      </c>
      <c r="P71" s="292">
        <f>+P70+P45</f>
        <v>-125793533.77666712</v>
      </c>
      <c r="Q71" s="293">
        <f t="shared" si="22"/>
        <v>-3.9947136797925409</v>
      </c>
      <c r="R71" s="292">
        <f>+R70+R45</f>
        <v>-7381693.4529179633</v>
      </c>
      <c r="S71" s="293">
        <f t="shared" si="7"/>
        <v>-0.22128041766593612</v>
      </c>
      <c r="T71" s="292">
        <f>+T70+T45</f>
        <v>85485481.983920529</v>
      </c>
      <c r="U71" s="293">
        <f t="shared" si="8"/>
        <v>2.4959993571759913</v>
      </c>
      <c r="V71" s="292">
        <f>+V70+V45</f>
        <v>-49223375.437910587</v>
      </c>
      <c r="W71" s="293">
        <f t="shared" si="9"/>
        <v>-1.3576240570899574</v>
      </c>
      <c r="X71" s="294"/>
      <c r="Y71" s="294"/>
      <c r="Z71" s="294"/>
      <c r="AA71" s="294"/>
      <c r="AB71" s="294"/>
      <c r="AC71" s="295"/>
      <c r="AD71" s="295"/>
      <c r="AE71" s="295"/>
      <c r="AF71" s="295"/>
      <c r="AG71" s="295"/>
      <c r="AH71" s="295"/>
      <c r="AI71" s="276"/>
      <c r="AJ71" s="357"/>
      <c r="AK71" s="255"/>
      <c r="AL71" s="256"/>
      <c r="AM71" s="256"/>
      <c r="AN71" s="256"/>
      <c r="AO71" s="256"/>
      <c r="AP71" s="256"/>
      <c r="AQ71" s="256"/>
      <c r="AR71" s="256"/>
      <c r="AS71" s="256"/>
      <c r="AT71" s="256"/>
      <c r="AU71" s="256"/>
      <c r="AV71" s="256"/>
      <c r="AW71" s="256"/>
      <c r="AX71" s="256"/>
      <c r="AY71" s="256"/>
      <c r="AZ71" s="256"/>
      <c r="BA71" s="256"/>
      <c r="BB71" s="256"/>
      <c r="BC71" s="256"/>
      <c r="BD71" s="256"/>
      <c r="BE71" s="256"/>
      <c r="BF71" s="256"/>
      <c r="BG71" s="256"/>
      <c r="BH71" s="256"/>
      <c r="BI71" s="256"/>
      <c r="BJ71" s="256"/>
      <c r="BK71" s="256"/>
      <c r="BL71" s="256"/>
      <c r="BM71" s="256"/>
      <c r="BN71" s="256"/>
      <c r="BO71" s="256"/>
      <c r="BP71" s="256"/>
      <c r="BQ71" s="256"/>
      <c r="BR71" s="256"/>
      <c r="BS71" s="256"/>
      <c r="BT71" s="256"/>
      <c r="BU71" s="256"/>
      <c r="BV71" s="256"/>
      <c r="BW71" s="256"/>
      <c r="BX71" s="256"/>
      <c r="BY71" s="256"/>
      <c r="BZ71" s="256"/>
      <c r="CA71" s="256"/>
      <c r="CB71" s="256"/>
      <c r="CC71" s="256"/>
      <c r="CD71" s="256"/>
      <c r="CE71" s="256"/>
      <c r="CF71" s="256"/>
      <c r="CG71" s="256"/>
      <c r="CH71" s="256"/>
      <c r="CI71" s="256"/>
      <c r="CJ71" s="256"/>
      <c r="CK71" s="256"/>
      <c r="CL71" s="256"/>
      <c r="CM71" s="256"/>
      <c r="CN71" s="256"/>
      <c r="CO71" s="256"/>
      <c r="CP71" s="256"/>
      <c r="CQ71" s="256"/>
      <c r="CR71" s="256"/>
      <c r="CS71" s="256"/>
      <c r="CT71" s="256"/>
      <c r="CU71" s="256"/>
      <c r="CV71" s="256"/>
      <c r="CW71" s="256"/>
      <c r="CX71" s="256"/>
      <c r="CY71" s="256"/>
      <c r="CZ71" s="256"/>
      <c r="DA71" s="256"/>
      <c r="DB71" s="256"/>
      <c r="DC71" s="256"/>
      <c r="DD71" s="256"/>
      <c r="DE71" s="256"/>
      <c r="DF71" s="256"/>
      <c r="DG71" s="256"/>
      <c r="DH71" s="256"/>
      <c r="DI71" s="256"/>
      <c r="DJ71" s="256"/>
      <c r="DK71" s="256"/>
      <c r="DL71" s="256"/>
      <c r="DM71" s="256"/>
      <c r="DN71" s="256"/>
      <c r="DO71" s="256"/>
      <c r="DP71" s="256"/>
      <c r="DQ71" s="256"/>
      <c r="DR71" s="256"/>
      <c r="DS71" s="256"/>
      <c r="DT71" s="256"/>
      <c r="DU71" s="256"/>
      <c r="DV71" s="256"/>
      <c r="DW71" s="256"/>
      <c r="DX71" s="256"/>
      <c r="DY71" s="256"/>
      <c r="DZ71" s="256"/>
      <c r="EA71" s="256"/>
      <c r="EB71" s="256"/>
      <c r="EC71" s="256"/>
      <c r="ED71" s="256"/>
      <c r="EE71" s="256"/>
      <c r="EF71" s="256"/>
      <c r="EG71" s="256"/>
      <c r="EH71" s="256"/>
      <c r="EI71" s="256"/>
      <c r="EJ71" s="256"/>
      <c r="EK71" s="256"/>
      <c r="EL71" s="256"/>
      <c r="EM71" s="256"/>
      <c r="EN71" s="256"/>
      <c r="EO71" s="256"/>
      <c r="EP71" s="256"/>
      <c r="EQ71" s="256"/>
      <c r="ER71" s="256"/>
      <c r="ES71" s="256"/>
      <c r="ET71" s="256"/>
      <c r="EU71" s="256"/>
      <c r="EV71" s="256"/>
      <c r="EW71" s="256"/>
      <c r="EX71" s="256"/>
      <c r="EY71" s="256"/>
      <c r="EZ71" s="256"/>
      <c r="FA71" s="256"/>
      <c r="FB71" s="256"/>
      <c r="FC71" s="256"/>
      <c r="FD71" s="256"/>
      <c r="FE71" s="256"/>
      <c r="FF71" s="256"/>
      <c r="FG71" s="256"/>
      <c r="FH71" s="256"/>
      <c r="FI71" s="256"/>
      <c r="FJ71" s="256"/>
      <c r="FK71" s="256"/>
      <c r="FL71" s="256"/>
      <c r="FM71" s="256"/>
      <c r="FN71" s="277"/>
      <c r="FO71" s="256"/>
      <c r="FP71" s="256"/>
      <c r="FQ71" s="256"/>
      <c r="FR71" s="256"/>
      <c r="FS71" s="256"/>
      <c r="FT71" s="256"/>
      <c r="FU71" s="256"/>
      <c r="FV71" s="256"/>
      <c r="FW71" s="256"/>
      <c r="FX71" s="256"/>
      <c r="FY71" s="256"/>
      <c r="FZ71" s="256"/>
      <c r="GA71" s="256"/>
      <c r="GB71" s="256"/>
      <c r="GC71" s="256"/>
      <c r="GD71" s="256"/>
      <c r="GE71" s="256"/>
      <c r="GF71" s="256"/>
      <c r="GG71" s="256"/>
      <c r="GH71" s="256"/>
      <c r="GI71" s="256"/>
      <c r="GJ71" s="256"/>
      <c r="GK71" s="256"/>
      <c r="GL71" s="256"/>
      <c r="GM71" s="256"/>
      <c r="GN71" s="256"/>
      <c r="GO71" s="256"/>
      <c r="GP71" s="256"/>
      <c r="GQ71" s="256"/>
      <c r="GR71" s="256"/>
      <c r="GS71" s="256"/>
      <c r="GT71" s="256"/>
      <c r="GU71" s="256"/>
      <c r="GV71" s="256"/>
      <c r="GW71" s="256"/>
      <c r="GX71" s="256"/>
      <c r="GY71" s="256"/>
      <c r="GZ71" s="256"/>
      <c r="HA71" s="256"/>
      <c r="HB71" s="256"/>
      <c r="HC71" s="256"/>
      <c r="HD71" s="256"/>
      <c r="HE71" s="256"/>
      <c r="HF71" s="256"/>
      <c r="HG71" s="256"/>
      <c r="HH71" s="256"/>
      <c r="HI71" s="256"/>
      <c r="HJ71" s="256"/>
      <c r="HK71" s="256"/>
      <c r="HL71" s="256"/>
      <c r="HM71" s="256"/>
      <c r="HN71" s="256"/>
      <c r="HO71" s="256"/>
      <c r="HP71" s="256"/>
      <c r="HQ71" s="256"/>
      <c r="HR71" s="256"/>
    </row>
    <row r="72" spans="1:226" ht="15" customHeight="1" thickTop="1" thickBot="1">
      <c r="A72" s="160"/>
      <c r="B72" s="160"/>
      <c r="C72" s="337" t="str">
        <f>IF(MasterSheet!$A$1=1,MasterSheet!C316,MasterSheet!B316)</f>
        <v>Otplata duga</v>
      </c>
      <c r="D72" s="381">
        <f>SUM(D73:D75)</f>
        <v>121275304.05</v>
      </c>
      <c r="E72" s="382">
        <f t="shared" si="16"/>
        <v>5.6435992391456091</v>
      </c>
      <c r="F72" s="381">
        <f>SUM(F73:F75)</f>
        <v>182472251.90000001</v>
      </c>
      <c r="G72" s="382">
        <f t="shared" si="17"/>
        <v>6.8073960790897221</v>
      </c>
      <c r="H72" s="381">
        <f>SUM(H73:H75)</f>
        <v>145616020.09509</v>
      </c>
      <c r="I72" s="382">
        <f t="shared" si="18"/>
        <v>4.7192124739139878</v>
      </c>
      <c r="J72" s="381">
        <f>SUM(J73:J75)</f>
        <v>187782372.56</v>
      </c>
      <c r="K72" s="382">
        <f t="shared" si="19"/>
        <v>6.2993080362294531</v>
      </c>
      <c r="L72" s="381">
        <f>SUM(L73:L75)</f>
        <v>196850160.81</v>
      </c>
      <c r="M72" s="382">
        <f t="shared" si="20"/>
        <v>6.3418221910438142</v>
      </c>
      <c r="N72" s="381">
        <f>SUM(N73:N75)</f>
        <v>182469921.50999999</v>
      </c>
      <c r="O72" s="382">
        <f t="shared" si="21"/>
        <v>5.6422362866419293</v>
      </c>
      <c r="P72" s="381">
        <f>SUM(P73:P75)</f>
        <v>173085570.57999998</v>
      </c>
      <c r="Q72" s="382">
        <f t="shared" si="22"/>
        <v>5.4965249469672903</v>
      </c>
      <c r="R72" s="381">
        <f>SUM(R73:R75)</f>
        <v>308541752.65999997</v>
      </c>
      <c r="S72" s="382">
        <f t="shared" si="7"/>
        <v>9.2491307491231751</v>
      </c>
      <c r="T72" s="381">
        <f>SUM(T73:T75)</f>
        <v>452153280.73000002</v>
      </c>
      <c r="U72" s="382">
        <f t="shared" si="8"/>
        <v>13.201941099886128</v>
      </c>
      <c r="V72" s="381">
        <f>SUM(V73:V75)</f>
        <v>465292084.37</v>
      </c>
      <c r="W72" s="382">
        <f t="shared" si="9"/>
        <v>12.833165578233169</v>
      </c>
      <c r="X72" s="259"/>
      <c r="Y72" s="259"/>
      <c r="Z72" s="259"/>
      <c r="AA72" s="259"/>
      <c r="AB72" s="259"/>
      <c r="AC72" s="236"/>
      <c r="AD72" s="236"/>
      <c r="AE72" s="236"/>
      <c r="AF72" s="236"/>
      <c r="AG72" s="236"/>
      <c r="AH72" s="236"/>
      <c r="AI72" s="276"/>
      <c r="AJ72" s="252"/>
      <c r="AK72" s="197"/>
      <c r="AL72" s="197"/>
      <c r="AM72" s="197"/>
      <c r="AN72" s="197"/>
      <c r="AO72" s="197"/>
      <c r="AP72" s="197"/>
      <c r="AQ72" s="197"/>
      <c r="AR72" s="197"/>
      <c r="AS72" s="197"/>
      <c r="AT72" s="197"/>
      <c r="AU72" s="197"/>
      <c r="AV72" s="197"/>
      <c r="AW72" s="197"/>
      <c r="AX72" s="197"/>
      <c r="AY72" s="197"/>
      <c r="AZ72" s="197"/>
      <c r="BA72" s="197"/>
      <c r="BB72" s="197"/>
      <c r="BC72" s="197"/>
      <c r="BD72" s="197"/>
      <c r="BE72" s="197"/>
      <c r="BF72" s="197"/>
      <c r="BG72" s="197"/>
      <c r="BH72" s="197"/>
      <c r="BI72" s="197"/>
      <c r="BJ72" s="197"/>
      <c r="BK72" s="197"/>
      <c r="BL72" s="197"/>
      <c r="BM72" s="197"/>
      <c r="BN72" s="197"/>
      <c r="BO72" s="197"/>
      <c r="BP72" s="197"/>
      <c r="BQ72" s="197"/>
      <c r="BR72" s="197"/>
      <c r="BS72" s="197"/>
      <c r="BT72" s="197"/>
      <c r="BU72" s="197"/>
      <c r="BV72" s="197"/>
      <c r="BW72" s="197"/>
      <c r="BX72" s="197"/>
      <c r="BY72" s="197"/>
      <c r="BZ72" s="197"/>
      <c r="CA72" s="197"/>
      <c r="CB72" s="197"/>
      <c r="CC72" s="197"/>
      <c r="CD72" s="197"/>
      <c r="CE72" s="197"/>
      <c r="CF72" s="197"/>
      <c r="CG72" s="197"/>
      <c r="CH72" s="197"/>
      <c r="CI72" s="197"/>
      <c r="CJ72" s="197"/>
      <c r="CK72" s="197"/>
      <c r="CL72" s="197"/>
      <c r="CM72" s="197"/>
      <c r="CN72" s="197"/>
      <c r="CO72" s="197"/>
      <c r="CP72" s="197"/>
      <c r="CQ72" s="197"/>
      <c r="CR72" s="197"/>
      <c r="CS72" s="197"/>
      <c r="CT72" s="197"/>
      <c r="CU72" s="197"/>
      <c r="CV72" s="197"/>
      <c r="CW72" s="197"/>
      <c r="CX72" s="197"/>
      <c r="CY72" s="197"/>
      <c r="CZ72" s="197"/>
      <c r="DA72" s="197"/>
      <c r="DB72" s="197"/>
      <c r="DC72" s="197"/>
      <c r="DD72" s="197"/>
      <c r="DE72" s="197"/>
      <c r="DF72" s="197"/>
      <c r="DG72" s="197"/>
      <c r="DH72" s="197"/>
      <c r="DI72" s="197"/>
      <c r="DJ72" s="197"/>
      <c r="DK72" s="197"/>
      <c r="DL72" s="197"/>
      <c r="DM72" s="197"/>
      <c r="DN72" s="197"/>
      <c r="DO72" s="197"/>
      <c r="DP72" s="197"/>
      <c r="DQ72" s="197"/>
      <c r="DR72" s="197"/>
      <c r="DS72" s="197"/>
      <c r="DT72" s="197"/>
      <c r="DU72" s="197"/>
      <c r="DV72" s="197"/>
      <c r="DW72" s="197"/>
      <c r="DX72" s="197"/>
      <c r="DY72" s="197"/>
      <c r="DZ72" s="197"/>
      <c r="EA72" s="197"/>
      <c r="EB72" s="197"/>
      <c r="EC72" s="197"/>
      <c r="ED72" s="197"/>
      <c r="EE72" s="197"/>
      <c r="EF72" s="197"/>
      <c r="EG72" s="197"/>
      <c r="EH72" s="197"/>
      <c r="EI72" s="197"/>
      <c r="EJ72" s="197"/>
      <c r="EK72" s="197"/>
      <c r="EL72" s="197"/>
      <c r="EM72" s="197"/>
      <c r="EN72" s="197"/>
      <c r="EO72" s="197"/>
      <c r="EP72" s="197"/>
      <c r="EQ72" s="197"/>
      <c r="ER72" s="197"/>
      <c r="ES72" s="197"/>
      <c r="ET72" s="197"/>
      <c r="EU72" s="197"/>
      <c r="EV72" s="197"/>
      <c r="EW72" s="197"/>
      <c r="EX72" s="197"/>
      <c r="EY72" s="197"/>
      <c r="EZ72" s="197"/>
      <c r="FA72" s="197"/>
      <c r="FB72" s="197"/>
      <c r="FC72" s="197"/>
      <c r="FD72" s="197"/>
      <c r="FE72" s="197"/>
      <c r="FF72" s="197"/>
      <c r="FG72" s="197"/>
      <c r="FH72" s="197"/>
      <c r="FI72" s="197"/>
      <c r="FJ72" s="197"/>
      <c r="FK72" s="197"/>
      <c r="FL72" s="197"/>
      <c r="FM72" s="197"/>
      <c r="FN72" s="277"/>
      <c r="FO72" s="197"/>
      <c r="FP72" s="197"/>
      <c r="FQ72" s="197"/>
      <c r="FR72" s="197"/>
      <c r="FS72" s="197"/>
      <c r="FT72" s="197"/>
      <c r="FU72" s="197"/>
      <c r="FV72" s="197"/>
      <c r="FW72" s="197"/>
      <c r="FX72" s="197"/>
      <c r="FY72" s="197"/>
      <c r="FZ72" s="197"/>
      <c r="GA72" s="197"/>
      <c r="GB72" s="197"/>
      <c r="GC72" s="197"/>
      <c r="GD72" s="197"/>
      <c r="GE72" s="197"/>
      <c r="GF72" s="197"/>
      <c r="GG72" s="197"/>
      <c r="GH72" s="197"/>
      <c r="GI72" s="197"/>
      <c r="GJ72" s="197"/>
      <c r="GK72" s="197"/>
      <c r="GL72" s="197"/>
      <c r="GM72" s="197"/>
      <c r="GN72" s="197"/>
      <c r="GO72" s="197"/>
      <c r="GP72" s="197"/>
      <c r="GQ72" s="197"/>
      <c r="GR72" s="197"/>
      <c r="GS72" s="197"/>
      <c r="GT72" s="197"/>
      <c r="GU72" s="197"/>
      <c r="GV72" s="197"/>
      <c r="GW72" s="197"/>
      <c r="GX72" s="197"/>
      <c r="GY72" s="197"/>
      <c r="GZ72" s="197"/>
      <c r="HA72" s="197"/>
      <c r="HB72" s="197"/>
      <c r="HC72" s="197"/>
      <c r="HD72" s="197"/>
      <c r="HE72" s="197"/>
      <c r="HF72" s="197"/>
      <c r="HG72" s="197"/>
      <c r="HH72" s="197"/>
      <c r="HI72" s="197"/>
      <c r="HJ72" s="197"/>
      <c r="HK72" s="197"/>
      <c r="HL72" s="197"/>
      <c r="HM72" s="197"/>
      <c r="HN72" s="197"/>
      <c r="HO72" s="197"/>
      <c r="HP72" s="197"/>
      <c r="HQ72" s="197"/>
      <c r="HR72" s="197"/>
    </row>
    <row r="73" spans="1:226" ht="15" customHeight="1" thickTop="1">
      <c r="A73" s="160"/>
      <c r="B73" s="160"/>
      <c r="C73" s="212" t="str">
        <f>IF(MasterSheet!$A$1=1,MasterSheet!C317,MasterSheet!B317)</f>
        <v>Otplata glavnice rezidentima</v>
      </c>
      <c r="D73" s="383">
        <f>+'Cental Budget_int'!D87+'Local Government_int'!D90</f>
        <v>45134259.909999996</v>
      </c>
      <c r="E73" s="384">
        <f t="shared" si="16"/>
        <v>2.1003424966261806</v>
      </c>
      <c r="F73" s="383">
        <f>+'Cental Budget_int'!F87+'Local Government_int'!F90</f>
        <v>29729051.460000001</v>
      </c>
      <c r="G73" s="384">
        <f t="shared" si="17"/>
        <v>1.1090860458869614</v>
      </c>
      <c r="H73" s="383">
        <f>+'Cental Budget_int'!H87+'Local Government_int'!H90</f>
        <v>52839148.952959999</v>
      </c>
      <c r="I73" s="384">
        <f t="shared" si="18"/>
        <v>1.7124432510033705</v>
      </c>
      <c r="J73" s="383">
        <f>+'Cental Budget_int'!J87+'Local Government_int'!J90</f>
        <v>76653571.25</v>
      </c>
      <c r="K73" s="384">
        <f t="shared" si="19"/>
        <v>2.5714046041596781</v>
      </c>
      <c r="L73" s="383">
        <f>+'Cental Budget_int'!L87+'Local Government_int'!L90</f>
        <v>62137566.530000001</v>
      </c>
      <c r="M73" s="384">
        <f t="shared" si="20"/>
        <v>2.0018545918170103</v>
      </c>
      <c r="N73" s="383">
        <f>+'Cental Budget_int'!N87+'Local Government_int'!N90</f>
        <v>39559505.469999999</v>
      </c>
      <c r="O73" s="384">
        <f t="shared" si="21"/>
        <v>1.2232376459492889</v>
      </c>
      <c r="P73" s="383">
        <f>+'Cental Budget_int'!P87+'Local Government_int'!P90</f>
        <v>66125105.950000003</v>
      </c>
      <c r="Q73" s="384">
        <f t="shared" si="22"/>
        <v>2.0998763401079708</v>
      </c>
      <c r="R73" s="383">
        <f>+'Cental Budget_int'!R87+'Local Government_int'!R90</f>
        <v>124992701.63</v>
      </c>
      <c r="S73" s="384">
        <f t="shared" si="7"/>
        <v>3.7468959390269494</v>
      </c>
      <c r="T73" s="383">
        <f>+'Cental Budget_int'!T87+'Local Government_int'!T90</f>
        <v>254353222.45000002</v>
      </c>
      <c r="U73" s="384">
        <f t="shared" si="8"/>
        <v>7.4265882930888498</v>
      </c>
      <c r="V73" s="383">
        <f>+'Cental Budget_int'!V87+'Local Government_int'!V90</f>
        <v>61710121.920000002</v>
      </c>
      <c r="W73" s="384">
        <f t="shared" si="9"/>
        <v>1.7020195250572305</v>
      </c>
      <c r="X73" s="261"/>
      <c r="Y73" s="261"/>
      <c r="Z73" s="261"/>
      <c r="AA73" s="261"/>
      <c r="AB73" s="261"/>
      <c r="AC73" s="238"/>
      <c r="AD73" s="238"/>
      <c r="AE73" s="238"/>
      <c r="AF73" s="238"/>
      <c r="AG73" s="238"/>
      <c r="AH73" s="238"/>
      <c r="AI73" s="276"/>
      <c r="AJ73" s="332"/>
      <c r="AK73" s="197"/>
      <c r="AL73" s="197"/>
      <c r="AM73" s="197"/>
      <c r="AN73" s="197"/>
      <c r="AO73" s="197"/>
      <c r="AP73" s="197"/>
      <c r="AQ73" s="197"/>
      <c r="AR73" s="197"/>
      <c r="AS73" s="197"/>
      <c r="AT73" s="197"/>
      <c r="AU73" s="197"/>
      <c r="AV73" s="197"/>
      <c r="AW73" s="197"/>
      <c r="AX73" s="197"/>
      <c r="AY73" s="197"/>
      <c r="AZ73" s="197"/>
      <c r="BA73" s="197"/>
      <c r="BB73" s="197"/>
      <c r="BC73" s="197"/>
      <c r="BD73" s="197"/>
      <c r="BE73" s="197"/>
      <c r="BF73" s="197"/>
      <c r="BG73" s="197"/>
      <c r="BH73" s="197"/>
      <c r="BI73" s="197"/>
      <c r="BJ73" s="197"/>
      <c r="BK73" s="197"/>
      <c r="BL73" s="197"/>
      <c r="BM73" s="197"/>
      <c r="BN73" s="197"/>
      <c r="BO73" s="197"/>
      <c r="BP73" s="197"/>
      <c r="BQ73" s="197"/>
      <c r="BR73" s="197"/>
      <c r="BS73" s="197"/>
      <c r="BT73" s="197"/>
      <c r="BU73" s="197"/>
      <c r="BV73" s="197"/>
      <c r="BW73" s="197"/>
      <c r="BX73" s="197"/>
      <c r="BY73" s="197"/>
      <c r="BZ73" s="197"/>
      <c r="CA73" s="197"/>
      <c r="CB73" s="197"/>
      <c r="CC73" s="197"/>
      <c r="CD73" s="197"/>
      <c r="CE73" s="197"/>
      <c r="CF73" s="197"/>
      <c r="CG73" s="197"/>
      <c r="CH73" s="197"/>
      <c r="CI73" s="197"/>
      <c r="CJ73" s="197"/>
      <c r="CK73" s="197"/>
      <c r="CL73" s="197"/>
      <c r="CM73" s="197"/>
      <c r="CN73" s="197"/>
      <c r="CO73" s="197"/>
      <c r="CP73" s="197"/>
      <c r="CQ73" s="197"/>
      <c r="CR73" s="197"/>
      <c r="CS73" s="197"/>
      <c r="CT73" s="197"/>
      <c r="CU73" s="197"/>
      <c r="CV73" s="197"/>
      <c r="CW73" s="197"/>
      <c r="CX73" s="197"/>
      <c r="CY73" s="197"/>
      <c r="CZ73" s="197"/>
      <c r="DA73" s="197"/>
      <c r="DB73" s="197"/>
      <c r="DC73" s="197"/>
      <c r="DD73" s="197"/>
      <c r="DE73" s="197"/>
      <c r="DF73" s="197"/>
      <c r="DG73" s="197"/>
      <c r="DH73" s="197"/>
      <c r="DI73" s="197"/>
      <c r="DJ73" s="197"/>
      <c r="DK73" s="197"/>
      <c r="DL73" s="197"/>
      <c r="DM73" s="197"/>
      <c r="DN73" s="197"/>
      <c r="DO73" s="197"/>
      <c r="DP73" s="197"/>
      <c r="DQ73" s="197"/>
      <c r="DR73" s="197"/>
      <c r="DS73" s="197"/>
      <c r="DT73" s="197"/>
      <c r="DU73" s="197"/>
      <c r="DV73" s="197"/>
      <c r="DW73" s="197"/>
      <c r="DX73" s="197"/>
      <c r="DY73" s="197"/>
      <c r="DZ73" s="197"/>
      <c r="EA73" s="197"/>
      <c r="EB73" s="197"/>
      <c r="EC73" s="197"/>
      <c r="ED73" s="197"/>
      <c r="EE73" s="197"/>
      <c r="EF73" s="197"/>
      <c r="EG73" s="197"/>
      <c r="EH73" s="197"/>
      <c r="EI73" s="197"/>
      <c r="EJ73" s="197"/>
      <c r="EK73" s="197"/>
      <c r="EL73" s="197"/>
      <c r="EM73" s="197"/>
      <c r="EN73" s="197"/>
      <c r="EO73" s="197"/>
      <c r="EP73" s="197"/>
      <c r="EQ73" s="197"/>
      <c r="ER73" s="197"/>
      <c r="ES73" s="197"/>
      <c r="ET73" s="197"/>
      <c r="EU73" s="197"/>
      <c r="EV73" s="197"/>
      <c r="EW73" s="197"/>
      <c r="EX73" s="197"/>
      <c r="EY73" s="197"/>
      <c r="EZ73" s="197"/>
      <c r="FA73" s="197"/>
      <c r="FB73" s="197"/>
      <c r="FC73" s="197"/>
      <c r="FD73" s="197"/>
      <c r="FE73" s="197"/>
      <c r="FF73" s="197"/>
      <c r="FG73" s="197"/>
      <c r="FH73" s="197"/>
      <c r="FI73" s="197"/>
      <c r="FJ73" s="197"/>
      <c r="FK73" s="197"/>
      <c r="FL73" s="197"/>
      <c r="FM73" s="197"/>
      <c r="FN73" s="277"/>
      <c r="FO73" s="197"/>
      <c r="FP73" s="197"/>
      <c r="FQ73" s="197"/>
      <c r="FR73" s="197"/>
      <c r="FS73" s="197"/>
      <c r="FT73" s="197"/>
      <c r="FU73" s="197"/>
      <c r="FV73" s="197"/>
      <c r="FW73" s="197"/>
      <c r="FX73" s="197"/>
      <c r="FY73" s="197"/>
      <c r="FZ73" s="197"/>
      <c r="GA73" s="197"/>
      <c r="GB73" s="197"/>
      <c r="GC73" s="197"/>
      <c r="GD73" s="197"/>
      <c r="GE73" s="197"/>
      <c r="GF73" s="197"/>
      <c r="GG73" s="197"/>
      <c r="GH73" s="197"/>
      <c r="GI73" s="197"/>
      <c r="GJ73" s="197"/>
      <c r="GK73" s="197"/>
      <c r="GL73" s="197"/>
      <c r="GM73" s="197"/>
      <c r="GN73" s="197"/>
      <c r="GO73" s="197"/>
      <c r="GP73" s="197"/>
      <c r="GQ73" s="197"/>
      <c r="GR73" s="197"/>
      <c r="GS73" s="197"/>
      <c r="GT73" s="197"/>
      <c r="GU73" s="197"/>
      <c r="GV73" s="197"/>
      <c r="GW73" s="197"/>
      <c r="GX73" s="197"/>
      <c r="GY73" s="197"/>
      <c r="GZ73" s="197"/>
      <c r="HA73" s="197"/>
      <c r="HB73" s="197"/>
      <c r="HC73" s="197"/>
      <c r="HD73" s="197"/>
      <c r="HE73" s="197"/>
      <c r="HF73" s="197"/>
      <c r="HG73" s="197"/>
      <c r="HH73" s="197"/>
      <c r="HI73" s="197"/>
      <c r="HJ73" s="197"/>
      <c r="HK73" s="197"/>
      <c r="HL73" s="197"/>
      <c r="HM73" s="197"/>
      <c r="HN73" s="197"/>
      <c r="HO73" s="197"/>
      <c r="HP73" s="197"/>
      <c r="HQ73" s="197"/>
      <c r="HR73" s="197"/>
    </row>
    <row r="74" spans="1:226" ht="15" customHeight="1">
      <c r="A74" s="160"/>
      <c r="B74" s="160"/>
      <c r="C74" s="195" t="str">
        <f>IF(MasterSheet!$A$1=1,MasterSheet!C318,MasterSheet!B318)</f>
        <v>Otplata glavnice nerezidentima</v>
      </c>
      <c r="D74" s="377">
        <f>+'Cental Budget_int'!D88+'Local Government_int'!D91</f>
        <v>14260035.939999999</v>
      </c>
      <c r="E74" s="385">
        <f t="shared" si="16"/>
        <v>0.66359700032574798</v>
      </c>
      <c r="F74" s="377">
        <f>+'Cental Budget_int'!F88+'Local Government_int'!F91</f>
        <v>84240903.909999996</v>
      </c>
      <c r="G74" s="385">
        <f t="shared" si="17"/>
        <v>3.1427309796679723</v>
      </c>
      <c r="H74" s="377">
        <f>+'Cental Budget_int'!H88+'Local Government_int'!H91</f>
        <v>19914054.949519999</v>
      </c>
      <c r="I74" s="385">
        <f t="shared" si="18"/>
        <v>0.64538679509722574</v>
      </c>
      <c r="J74" s="377">
        <f>+'Cental Budget_int'!J88+'Local Government_int'!J91</f>
        <v>25402765.82</v>
      </c>
      <c r="K74" s="385">
        <f t="shared" si="19"/>
        <v>0.8521558477021135</v>
      </c>
      <c r="L74" s="377">
        <f>+'Cental Budget_int'!L88+'Local Government_int'!L91</f>
        <v>45342776.32</v>
      </c>
      <c r="M74" s="385">
        <f t="shared" si="20"/>
        <v>1.4607853195876288</v>
      </c>
      <c r="N74" s="377">
        <f>+'Cental Budget_int'!N88+'Local Government_int'!N91</f>
        <v>60317011.140000001</v>
      </c>
      <c r="O74" s="385">
        <f t="shared" si="21"/>
        <v>1.8650900166975883</v>
      </c>
      <c r="P74" s="377">
        <f>+'Cental Budget_int'!P88+'Local Government_int'!P91</f>
        <v>59874811.390000001</v>
      </c>
      <c r="Q74" s="385">
        <f t="shared" si="22"/>
        <v>1.901391279453795</v>
      </c>
      <c r="R74" s="377">
        <f>+'Cental Budget_int'!R88+'Local Government_int'!R91</f>
        <v>70718682.309999987</v>
      </c>
      <c r="S74" s="385">
        <f t="shared" si="7"/>
        <v>2.1199281246440238</v>
      </c>
      <c r="T74" s="377">
        <f>+'Cental Budget_int'!T88+'Local Government_int'!T91</f>
        <v>197800058.28</v>
      </c>
      <c r="U74" s="385">
        <f t="shared" si="8"/>
        <v>5.7753528067972786</v>
      </c>
      <c r="V74" s="377">
        <f>+'Cental Budget_int'!V88+'Local Government_int'!V91</f>
        <v>319770882.44999999</v>
      </c>
      <c r="W74" s="385">
        <f t="shared" si="9"/>
        <v>8.8195626348015548</v>
      </c>
      <c r="X74" s="261"/>
      <c r="Y74" s="261"/>
      <c r="Z74" s="261"/>
      <c r="AA74" s="261"/>
      <c r="AB74" s="261"/>
      <c r="AC74" s="238"/>
      <c r="AD74" s="238"/>
      <c r="AE74" s="238"/>
      <c r="AF74" s="238"/>
      <c r="AG74" s="238"/>
      <c r="AH74" s="238"/>
      <c r="AI74" s="276"/>
      <c r="AJ74" s="332"/>
      <c r="AK74" s="197"/>
      <c r="AL74" s="197"/>
      <c r="AM74" s="197"/>
      <c r="AN74" s="197"/>
      <c r="AO74" s="197"/>
      <c r="AP74" s="197"/>
      <c r="AQ74" s="197"/>
      <c r="AR74" s="197"/>
      <c r="AS74" s="197"/>
      <c r="AT74" s="197"/>
      <c r="AU74" s="197"/>
      <c r="AV74" s="197"/>
      <c r="AW74" s="197"/>
      <c r="AX74" s="197"/>
      <c r="AY74" s="197"/>
      <c r="AZ74" s="197"/>
      <c r="BA74" s="197"/>
      <c r="BB74" s="197"/>
      <c r="BC74" s="197"/>
      <c r="BD74" s="197"/>
      <c r="BE74" s="197"/>
      <c r="BF74" s="197"/>
      <c r="BG74" s="197"/>
      <c r="BH74" s="197"/>
      <c r="BI74" s="197"/>
      <c r="BJ74" s="197"/>
      <c r="BK74" s="197"/>
      <c r="BL74" s="197"/>
      <c r="BM74" s="197"/>
      <c r="BN74" s="197"/>
      <c r="BO74" s="197"/>
      <c r="BP74" s="197"/>
      <c r="BQ74" s="197"/>
      <c r="BR74" s="197"/>
      <c r="BS74" s="197"/>
      <c r="BT74" s="197"/>
      <c r="BU74" s="197"/>
      <c r="BV74" s="197"/>
      <c r="BW74" s="197"/>
      <c r="BX74" s="197"/>
      <c r="BY74" s="197"/>
      <c r="BZ74" s="197"/>
      <c r="CA74" s="197"/>
      <c r="CB74" s="197"/>
      <c r="CC74" s="197"/>
      <c r="CD74" s="197"/>
      <c r="CE74" s="197"/>
      <c r="CF74" s="197"/>
      <c r="CG74" s="197"/>
      <c r="CH74" s="197"/>
      <c r="CI74" s="197"/>
      <c r="CJ74" s="197"/>
      <c r="CK74" s="197"/>
      <c r="CL74" s="197"/>
      <c r="CM74" s="197"/>
      <c r="CN74" s="197"/>
      <c r="CO74" s="197"/>
      <c r="CP74" s="197"/>
      <c r="CQ74" s="197"/>
      <c r="CR74" s="197"/>
      <c r="CS74" s="197"/>
      <c r="CT74" s="197"/>
      <c r="CU74" s="197"/>
      <c r="CV74" s="197"/>
      <c r="CW74" s="197"/>
      <c r="CX74" s="197"/>
      <c r="CY74" s="197"/>
      <c r="CZ74" s="197"/>
      <c r="DA74" s="197"/>
      <c r="DB74" s="197"/>
      <c r="DC74" s="197"/>
      <c r="DD74" s="197"/>
      <c r="DE74" s="197"/>
      <c r="DF74" s="197"/>
      <c r="DG74" s="197"/>
      <c r="DH74" s="197"/>
      <c r="DI74" s="197"/>
      <c r="DJ74" s="197"/>
      <c r="DK74" s="197"/>
      <c r="DL74" s="197"/>
      <c r="DM74" s="197"/>
      <c r="DN74" s="197"/>
      <c r="DO74" s="197"/>
      <c r="DP74" s="197"/>
      <c r="DQ74" s="197"/>
      <c r="DR74" s="197"/>
      <c r="DS74" s="197"/>
      <c r="DT74" s="197"/>
      <c r="DU74" s="197"/>
      <c r="DV74" s="197"/>
      <c r="DW74" s="197"/>
      <c r="DX74" s="197"/>
      <c r="DY74" s="197"/>
      <c r="DZ74" s="197"/>
      <c r="EA74" s="197"/>
      <c r="EB74" s="197"/>
      <c r="EC74" s="197"/>
      <c r="ED74" s="197"/>
      <c r="EE74" s="197"/>
      <c r="EF74" s="197"/>
      <c r="EG74" s="197"/>
      <c r="EH74" s="197"/>
      <c r="EI74" s="197"/>
      <c r="EJ74" s="197"/>
      <c r="EK74" s="197"/>
      <c r="EL74" s="197"/>
      <c r="EM74" s="197"/>
      <c r="EN74" s="197"/>
      <c r="EO74" s="197"/>
      <c r="EP74" s="197"/>
      <c r="EQ74" s="197"/>
      <c r="ER74" s="197"/>
      <c r="ES74" s="197"/>
      <c r="ET74" s="197"/>
      <c r="EU74" s="197"/>
      <c r="EV74" s="197"/>
      <c r="EW74" s="197"/>
      <c r="EX74" s="197"/>
      <c r="EY74" s="197"/>
      <c r="EZ74" s="197"/>
      <c r="FA74" s="197"/>
      <c r="FB74" s="197"/>
      <c r="FC74" s="197"/>
      <c r="FD74" s="197"/>
      <c r="FE74" s="197"/>
      <c r="FF74" s="197"/>
      <c r="FG74" s="197"/>
      <c r="FH74" s="197"/>
      <c r="FI74" s="197"/>
      <c r="FJ74" s="197"/>
      <c r="FK74" s="197"/>
      <c r="FL74" s="197"/>
      <c r="FM74" s="197"/>
      <c r="FN74" s="277"/>
      <c r="FO74" s="197"/>
      <c r="FP74" s="197"/>
      <c r="FQ74" s="197"/>
      <c r="FR74" s="197"/>
      <c r="FS74" s="197"/>
      <c r="FT74" s="197"/>
      <c r="FU74" s="197"/>
      <c r="FV74" s="197"/>
      <c r="FW74" s="197"/>
      <c r="FX74" s="197"/>
      <c r="FY74" s="197"/>
      <c r="FZ74" s="197"/>
      <c r="GA74" s="197"/>
      <c r="GB74" s="197"/>
      <c r="GC74" s="197"/>
      <c r="GD74" s="197"/>
      <c r="GE74" s="197"/>
      <c r="GF74" s="197"/>
      <c r="GG74" s="197"/>
      <c r="GH74" s="197"/>
      <c r="GI74" s="197"/>
      <c r="GJ74" s="197"/>
      <c r="GK74" s="197"/>
      <c r="GL74" s="197"/>
      <c r="GM74" s="197"/>
      <c r="GN74" s="197"/>
      <c r="GO74" s="197"/>
      <c r="GP74" s="197"/>
      <c r="GQ74" s="197"/>
      <c r="GR74" s="197"/>
      <c r="GS74" s="197"/>
      <c r="GT74" s="197"/>
      <c r="GU74" s="197"/>
      <c r="GV74" s="197"/>
      <c r="GW74" s="197"/>
      <c r="GX74" s="197"/>
      <c r="GY74" s="197"/>
      <c r="GZ74" s="197"/>
      <c r="HA74" s="197"/>
      <c r="HB74" s="197"/>
      <c r="HC74" s="197"/>
      <c r="HD74" s="197"/>
      <c r="HE74" s="197"/>
      <c r="HF74" s="197"/>
      <c r="HG74" s="197"/>
      <c r="HH74" s="197"/>
      <c r="HI74" s="197"/>
      <c r="HJ74" s="197"/>
      <c r="HK74" s="197"/>
      <c r="HL74" s="197"/>
      <c r="HM74" s="197"/>
      <c r="HN74" s="197"/>
      <c r="HO74" s="197"/>
      <c r="HP74" s="197"/>
      <c r="HQ74" s="197"/>
      <c r="HR74" s="197"/>
    </row>
    <row r="75" spans="1:226" ht="15" customHeight="1" thickBot="1">
      <c r="A75" s="160"/>
      <c r="B75" s="160"/>
      <c r="C75" s="195" t="str">
        <f>IF(MasterSheet!$A$1=1,MasterSheet!C319,MasterSheet!B319)</f>
        <v>Otplata obaveza iz prethodnog perioda</v>
      </c>
      <c r="D75" s="377">
        <f>+'Cental Budget_int'!D89+'Local Government_int'!D92</f>
        <v>61881008.200000003</v>
      </c>
      <c r="E75" s="385">
        <f t="shared" si="16"/>
        <v>2.8796597421936805</v>
      </c>
      <c r="F75" s="377">
        <f>+'Cental Budget_int'!F89+'Local Government_int'!F92</f>
        <v>68502296.530000001</v>
      </c>
      <c r="G75" s="385">
        <f t="shared" si="17"/>
        <v>2.5555790535347884</v>
      </c>
      <c r="H75" s="377">
        <f>+'Cental Budget_int'!H89+'Local Government_int'!H92</f>
        <v>72862816.192609996</v>
      </c>
      <c r="I75" s="385">
        <f t="shared" si="18"/>
        <v>2.3613824278133908</v>
      </c>
      <c r="J75" s="377">
        <f>+'Cental Budget_int'!J89+'Local Government_int'!J92</f>
        <v>85726035.49000001</v>
      </c>
      <c r="K75" s="385">
        <f t="shared" si="19"/>
        <v>2.8757475843676623</v>
      </c>
      <c r="L75" s="377">
        <f>+'Cental Budget_int'!L89+'Local Government_int'!L92</f>
        <v>89369817.959999993</v>
      </c>
      <c r="M75" s="385">
        <f t="shared" si="20"/>
        <v>2.8791822796391751</v>
      </c>
      <c r="N75" s="377">
        <f>+'Cental Budget_int'!N89+'Local Government_int'!N92</f>
        <v>82593404.900000006</v>
      </c>
      <c r="O75" s="385">
        <f t="shared" si="21"/>
        <v>2.5539086239950528</v>
      </c>
      <c r="P75" s="377">
        <f>+'Cental Budget_int'!P89+'Local Government_int'!P92</f>
        <v>47085653.239999995</v>
      </c>
      <c r="Q75" s="385">
        <f t="shared" si="22"/>
        <v>1.4952573274055254</v>
      </c>
      <c r="R75" s="377">
        <f>+'Cental Budget_int'!R89+'Local Government_int'!R92</f>
        <v>112830368.72</v>
      </c>
      <c r="S75" s="385">
        <f t="shared" si="7"/>
        <v>3.3823066854522015</v>
      </c>
      <c r="T75" s="377">
        <f>+'Cental Budget_int'!T89+'Local Government_int'!T92</f>
        <v>0</v>
      </c>
      <c r="U75" s="385">
        <f t="shared" si="8"/>
        <v>0</v>
      </c>
      <c r="V75" s="377">
        <f>+'Cental Budget_int'!V89+'Local Government_int'!V92</f>
        <v>83811080</v>
      </c>
      <c r="W75" s="385">
        <f t="shared" si="9"/>
        <v>2.3115834183743829</v>
      </c>
      <c r="X75" s="261"/>
      <c r="Y75" s="261"/>
      <c r="Z75" s="261"/>
      <c r="AA75" s="261"/>
      <c r="AB75" s="261"/>
      <c r="AC75" s="238"/>
      <c r="AD75" s="238"/>
      <c r="AE75" s="238"/>
      <c r="AF75" s="238"/>
      <c r="AG75" s="238"/>
      <c r="AH75" s="238"/>
      <c r="AI75" s="276"/>
      <c r="AJ75" s="332"/>
      <c r="AK75" s="197"/>
      <c r="AL75" s="197"/>
      <c r="AM75" s="197"/>
      <c r="AN75" s="197"/>
      <c r="AO75" s="197"/>
      <c r="AP75" s="197"/>
      <c r="AQ75" s="197"/>
      <c r="AR75" s="197"/>
      <c r="AS75" s="197"/>
      <c r="AT75" s="197"/>
      <c r="AU75" s="197"/>
      <c r="AV75" s="197"/>
      <c r="AW75" s="197"/>
      <c r="AX75" s="197"/>
      <c r="AY75" s="197"/>
      <c r="AZ75" s="197"/>
      <c r="BA75" s="197"/>
      <c r="BB75" s="197"/>
      <c r="BC75" s="197"/>
      <c r="BD75" s="197"/>
      <c r="BE75" s="197"/>
      <c r="BF75" s="197"/>
      <c r="BG75" s="197"/>
      <c r="BH75" s="197"/>
      <c r="BI75" s="197"/>
      <c r="BJ75" s="197"/>
      <c r="BK75" s="197"/>
      <c r="BL75" s="197"/>
      <c r="BM75" s="197"/>
      <c r="BN75" s="197"/>
      <c r="BO75" s="197"/>
      <c r="BP75" s="197"/>
      <c r="BQ75" s="197"/>
      <c r="BR75" s="197"/>
      <c r="BS75" s="197"/>
      <c r="BT75" s="197"/>
      <c r="BU75" s="197"/>
      <c r="BV75" s="197"/>
      <c r="BW75" s="197"/>
      <c r="BX75" s="197"/>
      <c r="BY75" s="197"/>
      <c r="BZ75" s="197"/>
      <c r="CA75" s="197"/>
      <c r="CB75" s="197"/>
      <c r="CC75" s="197"/>
      <c r="CD75" s="197"/>
      <c r="CE75" s="197"/>
      <c r="CF75" s="197"/>
      <c r="CG75" s="197"/>
      <c r="CH75" s="197"/>
      <c r="CI75" s="197"/>
      <c r="CJ75" s="197"/>
      <c r="CK75" s="197"/>
      <c r="CL75" s="197"/>
      <c r="CM75" s="197"/>
      <c r="CN75" s="197"/>
      <c r="CO75" s="197"/>
      <c r="CP75" s="197"/>
      <c r="CQ75" s="197"/>
      <c r="CR75" s="197"/>
      <c r="CS75" s="197"/>
      <c r="CT75" s="197"/>
      <c r="CU75" s="197"/>
      <c r="CV75" s="197"/>
      <c r="CW75" s="197"/>
      <c r="CX75" s="197"/>
      <c r="CY75" s="197"/>
      <c r="CZ75" s="197"/>
      <c r="DA75" s="197"/>
      <c r="DB75" s="197"/>
      <c r="DC75" s="197"/>
      <c r="DD75" s="197"/>
      <c r="DE75" s="197"/>
      <c r="DF75" s="197"/>
      <c r="DG75" s="197"/>
      <c r="DH75" s="197"/>
      <c r="DI75" s="197"/>
      <c r="DJ75" s="197"/>
      <c r="DK75" s="197"/>
      <c r="DL75" s="197"/>
      <c r="DM75" s="197"/>
      <c r="DN75" s="197"/>
      <c r="DO75" s="197"/>
      <c r="DP75" s="197"/>
      <c r="DQ75" s="197"/>
      <c r="DR75" s="197"/>
      <c r="DS75" s="197"/>
      <c r="DT75" s="197"/>
      <c r="DU75" s="197"/>
      <c r="DV75" s="197"/>
      <c r="DW75" s="197"/>
      <c r="DX75" s="197"/>
      <c r="DY75" s="197"/>
      <c r="DZ75" s="197"/>
      <c r="EA75" s="197"/>
      <c r="EB75" s="197"/>
      <c r="EC75" s="197"/>
      <c r="ED75" s="197"/>
      <c r="EE75" s="197"/>
      <c r="EF75" s="197"/>
      <c r="EG75" s="197"/>
      <c r="EH75" s="197"/>
      <c r="EI75" s="197"/>
      <c r="EJ75" s="197"/>
      <c r="EK75" s="197"/>
      <c r="EL75" s="197"/>
      <c r="EM75" s="197"/>
      <c r="EN75" s="197"/>
      <c r="EO75" s="197"/>
      <c r="EP75" s="197"/>
      <c r="EQ75" s="197"/>
      <c r="ER75" s="197"/>
      <c r="ES75" s="197"/>
      <c r="ET75" s="197"/>
      <c r="EU75" s="197"/>
      <c r="EV75" s="197"/>
      <c r="EW75" s="197"/>
      <c r="EX75" s="197"/>
      <c r="EY75" s="197"/>
      <c r="EZ75" s="197"/>
      <c r="FA75" s="197"/>
      <c r="FB75" s="197"/>
      <c r="FC75" s="197"/>
      <c r="FD75" s="197"/>
      <c r="FE75" s="197"/>
      <c r="FF75" s="197"/>
      <c r="FG75" s="197"/>
      <c r="FH75" s="197"/>
      <c r="FI75" s="197"/>
      <c r="FJ75" s="197"/>
      <c r="FK75" s="197"/>
      <c r="FL75" s="197"/>
      <c r="FM75" s="197"/>
      <c r="FN75" s="277"/>
      <c r="FO75" s="197"/>
      <c r="FP75" s="197"/>
      <c r="FQ75" s="197"/>
      <c r="FR75" s="197"/>
      <c r="FS75" s="197"/>
      <c r="FT75" s="197"/>
      <c r="FU75" s="197"/>
      <c r="FV75" s="197"/>
      <c r="FW75" s="197"/>
      <c r="FX75" s="197"/>
      <c r="FY75" s="197"/>
      <c r="FZ75" s="197"/>
      <c r="GA75" s="197"/>
      <c r="GB75" s="197"/>
      <c r="GC75" s="197"/>
      <c r="GD75" s="197"/>
      <c r="GE75" s="197"/>
      <c r="GF75" s="197"/>
      <c r="GG75" s="197"/>
      <c r="GH75" s="197"/>
      <c r="GI75" s="197"/>
      <c r="GJ75" s="197"/>
      <c r="GK75" s="197"/>
      <c r="GL75" s="197"/>
      <c r="GM75" s="197"/>
      <c r="GN75" s="197"/>
      <c r="GO75" s="197"/>
      <c r="GP75" s="197"/>
      <c r="GQ75" s="197"/>
      <c r="GR75" s="197"/>
      <c r="GS75" s="197"/>
      <c r="GT75" s="197"/>
      <c r="GU75" s="197"/>
      <c r="GV75" s="197"/>
      <c r="GW75" s="197"/>
      <c r="GX75" s="197"/>
      <c r="GY75" s="197"/>
      <c r="GZ75" s="197"/>
      <c r="HA75" s="197"/>
      <c r="HB75" s="197"/>
      <c r="HC75" s="197"/>
      <c r="HD75" s="197"/>
      <c r="HE75" s="197"/>
      <c r="HF75" s="197"/>
      <c r="HG75" s="197"/>
      <c r="HH75" s="197"/>
      <c r="HI75" s="197"/>
      <c r="HJ75" s="197"/>
      <c r="HK75" s="197"/>
      <c r="HL75" s="197"/>
      <c r="HM75" s="197"/>
      <c r="HN75" s="197"/>
      <c r="HO75" s="197"/>
      <c r="HP75" s="197"/>
      <c r="HQ75" s="197"/>
      <c r="HR75" s="197"/>
    </row>
    <row r="76" spans="1:226" ht="15" customHeight="1" thickTop="1" thickBot="1">
      <c r="A76" s="160"/>
      <c r="B76" s="160"/>
      <c r="C76" s="337" t="str">
        <f>IF(MasterSheet!$A$1=1,MasterSheet!C321,MasterSheet!B321)</f>
        <v>Nedostajuća sredstva</v>
      </c>
      <c r="D76" s="381">
        <f>+D70-D72</f>
        <v>-52762114.649800465</v>
      </c>
      <c r="E76" s="382">
        <f t="shared" si="16"/>
        <v>-2.4553080482944978</v>
      </c>
      <c r="F76" s="381">
        <f>+F70-F72</f>
        <v>-12636551.990000397</v>
      </c>
      <c r="G76" s="382">
        <f t="shared" si="17"/>
        <v>-0.47142518149600438</v>
      </c>
      <c r="H76" s="381">
        <f>+H70-H72</f>
        <v>-153467099.1876336</v>
      </c>
      <c r="I76" s="382">
        <f t="shared" si="18"/>
        <v>-4.9736550164516977</v>
      </c>
      <c r="J76" s="381">
        <f>+J70-J72</f>
        <v>-347295925.1444996</v>
      </c>
      <c r="K76" s="382">
        <f t="shared" si="19"/>
        <v>-11.650316173918135</v>
      </c>
      <c r="L76" s="381">
        <f>+L70-L72</f>
        <v>-339726523.66153842</v>
      </c>
      <c r="M76" s="382">
        <f t="shared" si="20"/>
        <v>-10.944797798374305</v>
      </c>
      <c r="N76" s="381">
        <f>+N70-N72</f>
        <v>-350389005.23000026</v>
      </c>
      <c r="O76" s="382">
        <f t="shared" si="21"/>
        <v>-10.834539431972797</v>
      </c>
      <c r="P76" s="381">
        <f>+P70-P72</f>
        <v>-358599421.09666711</v>
      </c>
      <c r="Q76" s="382">
        <f t="shared" si="22"/>
        <v>-11.387723756642334</v>
      </c>
      <c r="R76" s="381">
        <f>+R70-R72</f>
        <v>-386698468.96291792</v>
      </c>
      <c r="S76" s="382">
        <f t="shared" si="7"/>
        <v>-11.592028207168019</v>
      </c>
      <c r="T76" s="381">
        <f>+T70-T72</f>
        <v>-445569587.19607949</v>
      </c>
      <c r="U76" s="382">
        <f t="shared" si="8"/>
        <v>-13.009710858596732</v>
      </c>
      <c r="V76" s="381">
        <f>+V70-V72</f>
        <v>-594281343.77791059</v>
      </c>
      <c r="W76" s="382">
        <f t="shared" si="9"/>
        <v>-16.390802983642072</v>
      </c>
      <c r="X76" s="259"/>
      <c r="Y76" s="259"/>
      <c r="Z76" s="259"/>
      <c r="AA76" s="259"/>
      <c r="AB76" s="259"/>
      <c r="AC76" s="236"/>
      <c r="AD76" s="236"/>
      <c r="AE76" s="236"/>
      <c r="AF76" s="236"/>
      <c r="AG76" s="236"/>
      <c r="AH76" s="236"/>
      <c r="AI76" s="276"/>
      <c r="AJ76" s="332"/>
      <c r="AK76" s="197"/>
      <c r="AL76" s="197"/>
      <c r="AM76" s="197"/>
      <c r="AN76" s="197"/>
      <c r="AO76" s="197"/>
      <c r="AP76" s="197"/>
      <c r="AQ76" s="197"/>
      <c r="AR76" s="197"/>
      <c r="AS76" s="197"/>
      <c r="AT76" s="197"/>
      <c r="AU76" s="197"/>
      <c r="AV76" s="197"/>
      <c r="AW76" s="197"/>
      <c r="AX76" s="197"/>
      <c r="AY76" s="197"/>
      <c r="AZ76" s="197"/>
      <c r="BA76" s="197"/>
      <c r="BB76" s="197"/>
      <c r="BC76" s="197"/>
      <c r="BD76" s="197"/>
      <c r="BE76" s="197"/>
      <c r="BF76" s="197"/>
      <c r="BG76" s="197"/>
      <c r="BH76" s="197"/>
      <c r="BI76" s="197"/>
      <c r="BJ76" s="197"/>
      <c r="BK76" s="197"/>
      <c r="BL76" s="197"/>
      <c r="BM76" s="197"/>
      <c r="BN76" s="197"/>
      <c r="BO76" s="197"/>
      <c r="BP76" s="197"/>
      <c r="BQ76" s="197"/>
      <c r="BR76" s="197"/>
      <c r="BS76" s="197"/>
      <c r="BT76" s="197"/>
      <c r="BU76" s="197"/>
      <c r="BV76" s="197"/>
      <c r="BW76" s="197"/>
      <c r="BX76" s="197"/>
      <c r="BY76" s="197"/>
      <c r="BZ76" s="197"/>
      <c r="CA76" s="197"/>
      <c r="CB76" s="197"/>
      <c r="CC76" s="197"/>
      <c r="CD76" s="197"/>
      <c r="CE76" s="197"/>
      <c r="CF76" s="197"/>
      <c r="CG76" s="197"/>
      <c r="CH76" s="197"/>
      <c r="CI76" s="197"/>
      <c r="CJ76" s="197"/>
      <c r="CK76" s="197"/>
      <c r="CL76" s="197"/>
      <c r="CM76" s="197"/>
      <c r="CN76" s="197"/>
      <c r="CO76" s="197"/>
      <c r="CP76" s="197"/>
      <c r="CQ76" s="197"/>
      <c r="CR76" s="197"/>
      <c r="CS76" s="197"/>
      <c r="CT76" s="197"/>
      <c r="CU76" s="197"/>
      <c r="CV76" s="197"/>
      <c r="CW76" s="197"/>
      <c r="CX76" s="197"/>
      <c r="CY76" s="197"/>
      <c r="CZ76" s="197"/>
      <c r="DA76" s="197"/>
      <c r="DB76" s="197"/>
      <c r="DC76" s="197"/>
      <c r="DD76" s="197"/>
      <c r="DE76" s="197"/>
      <c r="DF76" s="197"/>
      <c r="DG76" s="197"/>
      <c r="DH76" s="197"/>
      <c r="DI76" s="197"/>
      <c r="DJ76" s="197"/>
      <c r="DK76" s="197"/>
      <c r="DL76" s="197"/>
      <c r="DM76" s="197"/>
      <c r="DN76" s="197"/>
      <c r="DO76" s="197"/>
      <c r="DP76" s="197"/>
      <c r="DQ76" s="197"/>
      <c r="DR76" s="197"/>
      <c r="DS76" s="197"/>
      <c r="DT76" s="197"/>
      <c r="DU76" s="197"/>
      <c r="DV76" s="197"/>
      <c r="DW76" s="197"/>
      <c r="DX76" s="197"/>
      <c r="DY76" s="197"/>
      <c r="DZ76" s="197"/>
      <c r="EA76" s="197"/>
      <c r="EB76" s="197"/>
      <c r="EC76" s="197"/>
      <c r="ED76" s="197"/>
      <c r="EE76" s="197"/>
      <c r="EF76" s="197"/>
      <c r="EG76" s="197"/>
      <c r="EH76" s="197"/>
      <c r="EI76" s="197"/>
      <c r="EJ76" s="197"/>
      <c r="EK76" s="197"/>
      <c r="EL76" s="197"/>
      <c r="EM76" s="197"/>
      <c r="EN76" s="197"/>
      <c r="EO76" s="197"/>
      <c r="EP76" s="197"/>
      <c r="EQ76" s="197"/>
      <c r="ER76" s="197"/>
      <c r="ES76" s="197"/>
      <c r="ET76" s="197"/>
      <c r="EU76" s="197"/>
      <c r="EV76" s="197"/>
      <c r="EW76" s="197"/>
      <c r="EX76" s="197"/>
      <c r="EY76" s="197"/>
      <c r="EZ76" s="197"/>
      <c r="FA76" s="197"/>
      <c r="FB76" s="197"/>
      <c r="FC76" s="197"/>
      <c r="FD76" s="197"/>
      <c r="FE76" s="197"/>
      <c r="FF76" s="197"/>
      <c r="FG76" s="197"/>
      <c r="FH76" s="197"/>
      <c r="FI76" s="197"/>
      <c r="FJ76" s="197"/>
      <c r="FK76" s="197"/>
      <c r="FL76" s="197"/>
      <c r="FM76" s="197"/>
      <c r="FN76" s="277"/>
      <c r="FO76" s="197"/>
      <c r="FP76" s="197"/>
      <c r="FQ76" s="197"/>
      <c r="FR76" s="197"/>
      <c r="FS76" s="197"/>
      <c r="FT76" s="197"/>
      <c r="FU76" s="197"/>
      <c r="FV76" s="197"/>
      <c r="FW76" s="197"/>
      <c r="FX76" s="197"/>
      <c r="FY76" s="197"/>
      <c r="FZ76" s="197"/>
      <c r="GA76" s="197"/>
      <c r="GB76" s="197"/>
      <c r="GC76" s="197"/>
      <c r="GD76" s="197"/>
      <c r="GE76" s="197"/>
      <c r="GF76" s="197"/>
      <c r="GG76" s="197"/>
      <c r="GH76" s="197"/>
      <c r="GI76" s="197"/>
      <c r="GJ76" s="197"/>
      <c r="GK76" s="197"/>
      <c r="GL76" s="197"/>
      <c r="GM76" s="197"/>
      <c r="GN76" s="197"/>
      <c r="GO76" s="197"/>
      <c r="GP76" s="197"/>
      <c r="GQ76" s="197"/>
      <c r="GR76" s="197"/>
      <c r="GS76" s="197"/>
      <c r="GT76" s="197"/>
      <c r="GU76" s="197"/>
      <c r="GV76" s="197"/>
      <c r="GW76" s="197"/>
      <c r="GX76" s="197"/>
      <c r="GY76" s="197"/>
      <c r="GZ76" s="197"/>
      <c r="HA76" s="197"/>
      <c r="HB76" s="197"/>
      <c r="HC76" s="197"/>
      <c r="HD76" s="197"/>
      <c r="HE76" s="197"/>
      <c r="HF76" s="197"/>
      <c r="HG76" s="197"/>
      <c r="HH76" s="197"/>
      <c r="HI76" s="197"/>
      <c r="HJ76" s="197"/>
      <c r="HK76" s="197"/>
      <c r="HL76" s="197"/>
      <c r="HM76" s="197"/>
      <c r="HN76" s="197"/>
      <c r="HO76" s="197"/>
      <c r="HP76" s="197"/>
      <c r="HQ76" s="197"/>
      <c r="HR76" s="197"/>
    </row>
    <row r="77" spans="1:226" ht="15" customHeight="1" thickTop="1" thickBot="1">
      <c r="A77" s="160"/>
      <c r="B77" s="160"/>
      <c r="C77" s="337" t="str">
        <f>IF(MasterSheet!$A$1=1,MasterSheet!C322,MasterSheet!B322)</f>
        <v>Finansiranje</v>
      </c>
      <c r="D77" s="381">
        <f>SUM(D78:D81)</f>
        <v>51708342.029800363</v>
      </c>
      <c r="E77" s="382">
        <f t="shared" si="16"/>
        <v>2.4062702792033304</v>
      </c>
      <c r="F77" s="381">
        <f>SUM(F78:F81)</f>
        <v>11075986.140000358</v>
      </c>
      <c r="G77" s="382">
        <f t="shared" si="17"/>
        <v>0.41320597425854716</v>
      </c>
      <c r="H77" s="381">
        <f>SUM(H78:H81)</f>
        <v>151486615.18763345</v>
      </c>
      <c r="I77" s="382">
        <f t="shared" si="18"/>
        <v>4.9094702873876539</v>
      </c>
      <c r="J77" s="381">
        <f>SUM(J78:J81)</f>
        <v>341753790.77449965</v>
      </c>
      <c r="K77" s="382">
        <f t="shared" si="19"/>
        <v>11.464400898171743</v>
      </c>
      <c r="L77" s="381">
        <f>SUM(L78:L81)</f>
        <v>336646523.66153818</v>
      </c>
      <c r="M77" s="382">
        <f t="shared" si="20"/>
        <v>10.845570994250586</v>
      </c>
      <c r="N77" s="381">
        <f>SUM(N78:N81)</f>
        <v>346144813.68000007</v>
      </c>
      <c r="O77" s="382">
        <f t="shared" si="21"/>
        <v>10.703302834879407</v>
      </c>
      <c r="P77" s="381">
        <f>SUM(P78:P81)</f>
        <v>358599421.09666741</v>
      </c>
      <c r="Q77" s="382">
        <f t="shared" si="22"/>
        <v>11.387723756642345</v>
      </c>
      <c r="R77" s="381">
        <f>SUM(R78:R81)</f>
        <v>383596099.90291762</v>
      </c>
      <c r="S77" s="382">
        <f t="shared" si="7"/>
        <v>11.499028744953915</v>
      </c>
      <c r="T77" s="381">
        <f>SUM(T78:T81)</f>
        <v>550307936.67250001</v>
      </c>
      <c r="U77" s="382">
        <f t="shared" si="8"/>
        <v>16.067854146763409</v>
      </c>
      <c r="V77" s="381">
        <f>SUM(V78:V81)</f>
        <v>635132087.56005442</v>
      </c>
      <c r="W77" s="382">
        <f t="shared" si="9"/>
        <v>17.517502483935637</v>
      </c>
      <c r="X77" s="259"/>
      <c r="Y77" s="259"/>
      <c r="Z77" s="259"/>
      <c r="AA77" s="259"/>
      <c r="AB77" s="259"/>
      <c r="AC77" s="236"/>
      <c r="AD77" s="236"/>
      <c r="AE77" s="236"/>
      <c r="AF77" s="236"/>
      <c r="AG77" s="236"/>
      <c r="AH77" s="236"/>
      <c r="AI77" s="276"/>
      <c r="AJ77" s="332"/>
      <c r="AK77" s="197"/>
      <c r="AL77" s="197"/>
      <c r="AM77" s="197"/>
      <c r="AN77" s="197"/>
      <c r="AO77" s="197"/>
      <c r="AP77" s="197"/>
      <c r="AQ77" s="197"/>
      <c r="AR77" s="197"/>
      <c r="AS77" s="197"/>
      <c r="AT77" s="197"/>
      <c r="AU77" s="197"/>
      <c r="AV77" s="197"/>
      <c r="AW77" s="197"/>
      <c r="AX77" s="197"/>
      <c r="AY77" s="197"/>
      <c r="AZ77" s="197"/>
      <c r="BA77" s="197"/>
      <c r="BB77" s="197"/>
      <c r="BC77" s="197"/>
      <c r="BD77" s="197"/>
      <c r="BE77" s="197"/>
      <c r="BF77" s="197"/>
      <c r="BG77" s="197"/>
      <c r="BH77" s="197"/>
      <c r="BI77" s="197"/>
      <c r="BJ77" s="197"/>
      <c r="BK77" s="197"/>
      <c r="BL77" s="197"/>
      <c r="BM77" s="197"/>
      <c r="BN77" s="197"/>
      <c r="BO77" s="197"/>
      <c r="BP77" s="197"/>
      <c r="BQ77" s="197"/>
      <c r="BR77" s="197"/>
      <c r="BS77" s="197"/>
      <c r="BT77" s="197"/>
      <c r="BU77" s="197"/>
      <c r="BV77" s="197"/>
      <c r="BW77" s="197"/>
      <c r="BX77" s="197"/>
      <c r="BY77" s="197"/>
      <c r="BZ77" s="197"/>
      <c r="CA77" s="197"/>
      <c r="CB77" s="197"/>
      <c r="CC77" s="197"/>
      <c r="CD77" s="197"/>
      <c r="CE77" s="197"/>
      <c r="CF77" s="197"/>
      <c r="CG77" s="197"/>
      <c r="CH77" s="197"/>
      <c r="CI77" s="197"/>
      <c r="CJ77" s="197"/>
      <c r="CK77" s="197"/>
      <c r="CL77" s="197"/>
      <c r="CM77" s="197"/>
      <c r="CN77" s="197"/>
      <c r="CO77" s="197"/>
      <c r="CP77" s="197"/>
      <c r="CQ77" s="197"/>
      <c r="CR77" s="197"/>
      <c r="CS77" s="197"/>
      <c r="CT77" s="197"/>
      <c r="CU77" s="197"/>
      <c r="CV77" s="197"/>
      <c r="CW77" s="197"/>
      <c r="CX77" s="197"/>
      <c r="CY77" s="197"/>
      <c r="CZ77" s="197"/>
      <c r="DA77" s="197"/>
      <c r="DB77" s="197"/>
      <c r="DC77" s="197"/>
      <c r="DD77" s="197"/>
      <c r="DE77" s="197"/>
      <c r="DF77" s="197"/>
      <c r="DG77" s="197"/>
      <c r="DH77" s="197"/>
      <c r="DI77" s="197"/>
      <c r="DJ77" s="197"/>
      <c r="DK77" s="197"/>
      <c r="DL77" s="197"/>
      <c r="DM77" s="197"/>
      <c r="DN77" s="197"/>
      <c r="DO77" s="197"/>
      <c r="DP77" s="197"/>
      <c r="DQ77" s="197"/>
      <c r="DR77" s="197"/>
      <c r="DS77" s="197"/>
      <c r="DT77" s="197"/>
      <c r="DU77" s="197"/>
      <c r="DV77" s="197"/>
      <c r="DW77" s="197"/>
      <c r="DX77" s="197"/>
      <c r="DY77" s="197"/>
      <c r="DZ77" s="197"/>
      <c r="EA77" s="197"/>
      <c r="EB77" s="197"/>
      <c r="EC77" s="197"/>
      <c r="ED77" s="197"/>
      <c r="EE77" s="197"/>
      <c r="EF77" s="197"/>
      <c r="EG77" s="197"/>
      <c r="EH77" s="197"/>
      <c r="EI77" s="197"/>
      <c r="EJ77" s="197"/>
      <c r="EK77" s="197"/>
      <c r="EL77" s="197"/>
      <c r="EM77" s="197"/>
      <c r="EN77" s="197"/>
      <c r="EO77" s="197"/>
      <c r="EP77" s="197"/>
      <c r="EQ77" s="197"/>
      <c r="ER77" s="197"/>
      <c r="ES77" s="197"/>
      <c r="ET77" s="197"/>
      <c r="EU77" s="197"/>
      <c r="EV77" s="197"/>
      <c r="EW77" s="197"/>
      <c r="EX77" s="197"/>
      <c r="EY77" s="197"/>
      <c r="EZ77" s="197"/>
      <c r="FA77" s="197"/>
      <c r="FB77" s="197"/>
      <c r="FC77" s="197"/>
      <c r="FD77" s="197"/>
      <c r="FE77" s="197"/>
      <c r="FF77" s="197"/>
      <c r="FG77" s="197"/>
      <c r="FH77" s="197"/>
      <c r="FI77" s="197"/>
      <c r="FJ77" s="197"/>
      <c r="FK77" s="197"/>
      <c r="FL77" s="197"/>
      <c r="FM77" s="197"/>
      <c r="FN77" s="277"/>
      <c r="FO77" s="197"/>
      <c r="FP77" s="197"/>
      <c r="FQ77" s="197"/>
      <c r="FR77" s="197"/>
      <c r="FS77" s="197"/>
      <c r="FT77" s="197"/>
      <c r="FU77" s="197"/>
      <c r="FV77" s="197"/>
      <c r="FW77" s="197"/>
      <c r="FX77" s="197"/>
      <c r="FY77" s="197"/>
      <c r="FZ77" s="197"/>
      <c r="GA77" s="197"/>
      <c r="GB77" s="197"/>
      <c r="GC77" s="197"/>
      <c r="GD77" s="197"/>
      <c r="GE77" s="197"/>
      <c r="GF77" s="197"/>
      <c r="GG77" s="197"/>
      <c r="GH77" s="197"/>
      <c r="GI77" s="197"/>
      <c r="GJ77" s="197"/>
      <c r="GK77" s="197"/>
      <c r="GL77" s="197"/>
      <c r="GM77" s="197"/>
      <c r="GN77" s="197"/>
      <c r="GO77" s="197"/>
      <c r="GP77" s="197"/>
      <c r="GQ77" s="197"/>
      <c r="GR77" s="197"/>
      <c r="GS77" s="197"/>
      <c r="GT77" s="197"/>
      <c r="GU77" s="197"/>
      <c r="GV77" s="197"/>
      <c r="GW77" s="197"/>
      <c r="GX77" s="197"/>
      <c r="GY77" s="197"/>
      <c r="GZ77" s="197"/>
      <c r="HA77" s="197"/>
      <c r="HB77" s="197"/>
      <c r="HC77" s="197"/>
      <c r="HD77" s="197"/>
      <c r="HE77" s="197"/>
      <c r="HF77" s="197"/>
      <c r="HG77" s="197"/>
      <c r="HH77" s="197"/>
      <c r="HI77" s="197"/>
      <c r="HJ77" s="197"/>
      <c r="HK77" s="197"/>
      <c r="HL77" s="197"/>
      <c r="HM77" s="197"/>
      <c r="HN77" s="197"/>
      <c r="HO77" s="197"/>
      <c r="HP77" s="197"/>
      <c r="HQ77" s="197"/>
      <c r="HR77" s="197"/>
    </row>
    <row r="78" spans="1:226" ht="15" customHeight="1" thickTop="1">
      <c r="A78" s="160"/>
      <c r="B78" s="160"/>
      <c r="C78" s="212" t="str">
        <f>IF(MasterSheet!$A$1=1,MasterSheet!C323,MasterSheet!B323)</f>
        <v>Pozajmice i krediti iz domaćih izvora</v>
      </c>
      <c r="D78" s="383">
        <f>+'Cental Budget_int'!D92+'Local Government_int'!D95</f>
        <v>16580968.940000001</v>
      </c>
      <c r="E78" s="384">
        <f t="shared" ref="E78:E81" si="23">+D78/$D$9*100</f>
        <v>0.77160263111359306</v>
      </c>
      <c r="F78" s="383">
        <f>+'Cental Budget_int'!F92+'Local Government_int'!F95</f>
        <v>17496957.030000001</v>
      </c>
      <c r="G78" s="384">
        <f t="shared" ref="G78:G81" si="24">+F78/$F$9*100</f>
        <v>0.65274974930050367</v>
      </c>
      <c r="H78" s="383">
        <f>+'Cental Budget_int'!H92+'Local Government_int'!H95</f>
        <v>14908540.26</v>
      </c>
      <c r="I78" s="384">
        <f t="shared" ref="I78:I81" si="25">+H78/$H$9*100</f>
        <v>0.48316503305677988</v>
      </c>
      <c r="J78" s="383">
        <f>+'Cental Budget_int'!J92+'Local Government_int'!J95</f>
        <v>125659172.79000001</v>
      </c>
      <c r="K78" s="384">
        <f t="shared" ref="K78:K81" si="26">+J78/$J$9*100</f>
        <v>4.2153362224085882</v>
      </c>
      <c r="L78" s="383">
        <f>+'Cental Budget_int'!L92+'Local Government_int'!L95</f>
        <v>42118251.93</v>
      </c>
      <c r="M78" s="384">
        <f t="shared" ref="M78:M81" si="27">+L78/$L$9*100</f>
        <v>1.3569024461984536</v>
      </c>
      <c r="N78" s="383">
        <f>+'Cental Budget_int'!N92+'Local Government_int'!N95</f>
        <v>66346883.030000001</v>
      </c>
      <c r="O78" s="384">
        <f t="shared" ref="O78:O81" si="28">+N78/$N$9*100</f>
        <v>2.0515424560915276</v>
      </c>
      <c r="P78" s="383">
        <f>+'Cental Budget_int'!P92+'Local Government_int'!P95</f>
        <v>71270565.070000008</v>
      </c>
      <c r="Q78" s="384">
        <f t="shared" si="22"/>
        <v>2.2632761216259132</v>
      </c>
      <c r="R78" s="383">
        <f>+'Cental Budget_int'!R92+'Local Government_int'!R95</f>
        <v>111692344.50999999</v>
      </c>
      <c r="S78" s="384">
        <f t="shared" si="7"/>
        <v>3.34819222728499</v>
      </c>
      <c r="T78" s="383">
        <f>+'Cental Budget_int'!T92+'Local Government_int'!T95</f>
        <v>250098651.93000001</v>
      </c>
      <c r="U78" s="384">
        <f t="shared" si="8"/>
        <v>7.3023636290110661</v>
      </c>
      <c r="V78" s="383">
        <f>+'Cental Budget_int'!V92+'Local Government_int'!V95</f>
        <v>10000000</v>
      </c>
      <c r="W78" s="384">
        <f t="shared" si="9"/>
        <v>0.2758088093333701</v>
      </c>
      <c r="X78" s="261"/>
      <c r="Y78" s="261"/>
      <c r="Z78" s="261"/>
      <c r="AA78" s="261"/>
      <c r="AB78" s="261"/>
      <c r="AC78" s="238"/>
      <c r="AD78" s="238"/>
      <c r="AE78" s="238"/>
      <c r="AF78" s="238"/>
      <c r="AG78" s="238"/>
      <c r="AH78" s="238"/>
      <c r="AI78" s="276"/>
      <c r="AJ78" s="332"/>
      <c r="AK78" s="197"/>
      <c r="AL78" s="197"/>
      <c r="AM78" s="197"/>
      <c r="AN78" s="197"/>
      <c r="AO78" s="197"/>
      <c r="AP78" s="197"/>
      <c r="AQ78" s="197"/>
      <c r="AR78" s="197"/>
      <c r="AS78" s="197"/>
      <c r="AT78" s="197"/>
      <c r="AU78" s="197"/>
      <c r="AV78" s="197"/>
      <c r="AW78" s="197"/>
      <c r="AX78" s="197"/>
      <c r="AY78" s="197"/>
      <c r="AZ78" s="197"/>
      <c r="BA78" s="197"/>
      <c r="BB78" s="197"/>
      <c r="BC78" s="197"/>
      <c r="BD78" s="197"/>
      <c r="BE78" s="197"/>
      <c r="BF78" s="197"/>
      <c r="BG78" s="197"/>
      <c r="BH78" s="197"/>
      <c r="BI78" s="197"/>
      <c r="BJ78" s="197"/>
      <c r="BK78" s="197"/>
      <c r="BL78" s="197"/>
      <c r="BM78" s="197"/>
      <c r="BN78" s="197"/>
      <c r="BO78" s="197"/>
      <c r="BP78" s="197"/>
      <c r="BQ78" s="197"/>
      <c r="BR78" s="197"/>
      <c r="BS78" s="197"/>
      <c r="BT78" s="197"/>
      <c r="BU78" s="197"/>
      <c r="BV78" s="197"/>
      <c r="BW78" s="197"/>
      <c r="BX78" s="197"/>
      <c r="BY78" s="197"/>
      <c r="BZ78" s="197"/>
      <c r="CA78" s="197"/>
      <c r="CB78" s="197"/>
      <c r="CC78" s="197"/>
      <c r="CD78" s="197"/>
      <c r="CE78" s="197"/>
      <c r="CF78" s="197"/>
      <c r="CG78" s="197"/>
      <c r="CH78" s="197"/>
      <c r="CI78" s="197"/>
      <c r="CJ78" s="197"/>
      <c r="CK78" s="197"/>
      <c r="CL78" s="197"/>
      <c r="CM78" s="197"/>
      <c r="CN78" s="197"/>
      <c r="CO78" s="197"/>
      <c r="CP78" s="197"/>
      <c r="CQ78" s="197"/>
      <c r="CR78" s="197"/>
      <c r="CS78" s="197"/>
      <c r="CT78" s="197"/>
      <c r="CU78" s="197"/>
      <c r="CV78" s="197"/>
      <c r="CW78" s="197"/>
      <c r="CX78" s="197"/>
      <c r="CY78" s="197"/>
      <c r="CZ78" s="197"/>
      <c r="DA78" s="197"/>
      <c r="DB78" s="197"/>
      <c r="DC78" s="197"/>
      <c r="DD78" s="197"/>
      <c r="DE78" s="197"/>
      <c r="DF78" s="197"/>
      <c r="DG78" s="197"/>
      <c r="DH78" s="197"/>
      <c r="DI78" s="197"/>
      <c r="DJ78" s="197"/>
      <c r="DK78" s="197"/>
      <c r="DL78" s="197"/>
      <c r="DM78" s="197"/>
      <c r="DN78" s="197"/>
      <c r="DO78" s="197"/>
      <c r="DP78" s="197"/>
      <c r="DQ78" s="197"/>
      <c r="DR78" s="197"/>
      <c r="DS78" s="197"/>
      <c r="DT78" s="197"/>
      <c r="DU78" s="197"/>
      <c r="DV78" s="197"/>
      <c r="DW78" s="197"/>
      <c r="DX78" s="197"/>
      <c r="DY78" s="197"/>
      <c r="DZ78" s="197"/>
      <c r="EA78" s="197"/>
      <c r="EB78" s="197"/>
      <c r="EC78" s="197"/>
      <c r="ED78" s="197"/>
      <c r="EE78" s="197"/>
      <c r="EF78" s="197"/>
      <c r="EG78" s="197"/>
      <c r="EH78" s="197"/>
      <c r="EI78" s="197"/>
      <c r="EJ78" s="197"/>
      <c r="EK78" s="197"/>
      <c r="EL78" s="197"/>
      <c r="EM78" s="197"/>
      <c r="EN78" s="197"/>
      <c r="EO78" s="197"/>
      <c r="EP78" s="197"/>
      <c r="EQ78" s="197"/>
      <c r="ER78" s="197"/>
      <c r="ES78" s="197"/>
      <c r="ET78" s="197"/>
      <c r="EU78" s="197"/>
      <c r="EV78" s="197"/>
      <c r="EW78" s="197"/>
      <c r="EX78" s="197"/>
      <c r="EY78" s="197"/>
      <c r="EZ78" s="197"/>
      <c r="FA78" s="197"/>
      <c r="FB78" s="197"/>
      <c r="FC78" s="197"/>
      <c r="FD78" s="197"/>
      <c r="FE78" s="197"/>
      <c r="FF78" s="197"/>
      <c r="FG78" s="197"/>
      <c r="FH78" s="197"/>
      <c r="FI78" s="197"/>
      <c r="FJ78" s="197"/>
      <c r="FK78" s="197"/>
      <c r="FL78" s="197"/>
      <c r="FM78" s="197"/>
      <c r="FN78" s="277"/>
      <c r="FO78" s="197"/>
      <c r="FP78" s="197"/>
      <c r="FQ78" s="197"/>
      <c r="FR78" s="197"/>
      <c r="FS78" s="197"/>
      <c r="FT78" s="197"/>
      <c r="FU78" s="197"/>
      <c r="FV78" s="197"/>
      <c r="FW78" s="197"/>
      <c r="FX78" s="197"/>
      <c r="FY78" s="197"/>
      <c r="FZ78" s="197"/>
      <c r="GA78" s="197"/>
      <c r="GB78" s="197"/>
      <c r="GC78" s="197"/>
      <c r="GD78" s="197"/>
      <c r="GE78" s="197"/>
      <c r="GF78" s="197"/>
      <c r="GG78" s="197"/>
      <c r="GH78" s="197"/>
      <c r="GI78" s="197"/>
      <c r="GJ78" s="197"/>
      <c r="GK78" s="197"/>
      <c r="GL78" s="197"/>
      <c r="GM78" s="197"/>
      <c r="GN78" s="197"/>
      <c r="GO78" s="197"/>
      <c r="GP78" s="197"/>
      <c r="GQ78" s="197"/>
      <c r="GR78" s="197"/>
      <c r="GS78" s="197"/>
      <c r="GT78" s="197"/>
      <c r="GU78" s="197"/>
      <c r="GV78" s="197"/>
      <c r="GW78" s="197"/>
      <c r="GX78" s="197"/>
      <c r="GY78" s="197"/>
      <c r="GZ78" s="197"/>
      <c r="HA78" s="197"/>
      <c r="HB78" s="197"/>
      <c r="HC78" s="197"/>
      <c r="HD78" s="197"/>
      <c r="HE78" s="197"/>
      <c r="HF78" s="197"/>
      <c r="HG78" s="197"/>
      <c r="HH78" s="197"/>
      <c r="HI78" s="197"/>
      <c r="HJ78" s="197"/>
      <c r="HK78" s="197"/>
      <c r="HL78" s="197"/>
      <c r="HM78" s="197"/>
      <c r="HN78" s="197"/>
      <c r="HO78" s="197"/>
      <c r="HP78" s="197"/>
      <c r="HQ78" s="197"/>
      <c r="HR78" s="197"/>
    </row>
    <row r="79" spans="1:226" ht="15" customHeight="1">
      <c r="A79" s="160"/>
      <c r="B79" s="160"/>
      <c r="C79" s="195" t="str">
        <f>IF(MasterSheet!$A$1=1,MasterSheet!C324,MasterSheet!B324)</f>
        <v>Pozajmice i krediti iz inostranih izvora</v>
      </c>
      <c r="D79" s="377">
        <f>+'Cental Budget_int'!D93+'Local Government_int'!D96</f>
        <v>13153290.85</v>
      </c>
      <c r="E79" s="385">
        <f t="shared" si="23"/>
        <v>0.61209413420819947</v>
      </c>
      <c r="F79" s="377">
        <f>+'Cental Budget_int'!F93+'Local Government_int'!F96</f>
        <v>3522927.48</v>
      </c>
      <c r="G79" s="385">
        <f t="shared" si="24"/>
        <v>0.13142799776161163</v>
      </c>
      <c r="H79" s="377">
        <f>+'Cental Budget_int'!H93+'Local Government_int'!H96</f>
        <v>13050054.98</v>
      </c>
      <c r="I79" s="385">
        <f t="shared" si="25"/>
        <v>0.42293411265232045</v>
      </c>
      <c r="J79" s="377">
        <f>+'Cental Budget_int'!J93+'Local Government_int'!J96</f>
        <v>148637806.47</v>
      </c>
      <c r="K79" s="385">
        <f t="shared" si="26"/>
        <v>4.9861726424018791</v>
      </c>
      <c r="L79" s="377">
        <f>+'Cental Budget_int'!L93+'Local Government_int'!L96</f>
        <v>205658070.65000001</v>
      </c>
      <c r="M79" s="385">
        <f t="shared" si="27"/>
        <v>6.6255821730025772</v>
      </c>
      <c r="N79" s="377">
        <f>+'Cental Budget_int'!N93+'Local Government_int'!N96</f>
        <v>189720116.38</v>
      </c>
      <c r="O79" s="385">
        <f t="shared" si="28"/>
        <v>5.8664228936301788</v>
      </c>
      <c r="P79" s="377">
        <f>+'Cental Budget_int'!P93+'Local Government_int'!P96</f>
        <v>258129375.97</v>
      </c>
      <c r="Q79" s="385">
        <f t="shared" si="22"/>
        <v>8.1971856452842182</v>
      </c>
      <c r="R79" s="377">
        <f>+'Cental Budget_int'!R93+'Local Government_int'!R96</f>
        <v>230537476.81999999</v>
      </c>
      <c r="S79" s="385">
        <f t="shared" si="7"/>
        <v>6.9108029863005491</v>
      </c>
      <c r="T79" s="377">
        <f>+'Cental Budget_int'!T93+'Local Government_int'!T96</f>
        <v>295393317.5</v>
      </c>
      <c r="U79" s="385">
        <f t="shared" si="8"/>
        <v>8.6248742299045222</v>
      </c>
      <c r="V79" s="377">
        <f>+'Cental Budget_int'!V93+'Local Government_int'!V96</f>
        <v>636081638.83661711</v>
      </c>
      <c r="W79" s="385">
        <f t="shared" si="9"/>
        <v>17.543691944634613</v>
      </c>
      <c r="X79" s="261"/>
      <c r="Y79" s="261"/>
      <c r="Z79" s="261"/>
      <c r="AA79" s="261"/>
      <c r="AB79" s="261"/>
      <c r="AC79" s="238"/>
      <c r="AD79" s="238"/>
      <c r="AE79" s="238"/>
      <c r="AF79" s="238"/>
      <c r="AG79" s="238"/>
      <c r="AH79" s="238"/>
      <c r="AI79" s="276"/>
      <c r="AJ79" s="332"/>
      <c r="AK79" s="197"/>
      <c r="AL79" s="197"/>
      <c r="AM79" s="197"/>
      <c r="AN79" s="197"/>
      <c r="AO79" s="197"/>
      <c r="AP79" s="197"/>
      <c r="AQ79" s="197"/>
      <c r="AR79" s="197"/>
      <c r="AS79" s="197"/>
      <c r="AT79" s="197"/>
      <c r="AU79" s="197"/>
      <c r="AV79" s="197"/>
      <c r="AW79" s="197"/>
      <c r="AX79" s="197"/>
      <c r="AY79" s="197"/>
      <c r="AZ79" s="197"/>
      <c r="BA79" s="197"/>
      <c r="BB79" s="197"/>
      <c r="BC79" s="197"/>
      <c r="BD79" s="197"/>
      <c r="BE79" s="197"/>
      <c r="BF79" s="197"/>
      <c r="BG79" s="197"/>
      <c r="BH79" s="197"/>
      <c r="BI79" s="197"/>
      <c r="BJ79" s="197"/>
      <c r="BK79" s="197"/>
      <c r="BL79" s="197"/>
      <c r="BM79" s="197"/>
      <c r="BN79" s="197"/>
      <c r="BO79" s="197"/>
      <c r="BP79" s="197"/>
      <c r="BQ79" s="197"/>
      <c r="BR79" s="197"/>
      <c r="BS79" s="197"/>
      <c r="BT79" s="197"/>
      <c r="BU79" s="197"/>
      <c r="BV79" s="197"/>
      <c r="BW79" s="197"/>
      <c r="BX79" s="197"/>
      <c r="BY79" s="197"/>
      <c r="BZ79" s="197"/>
      <c r="CA79" s="197"/>
      <c r="CB79" s="197"/>
      <c r="CC79" s="197"/>
      <c r="CD79" s="197"/>
      <c r="CE79" s="197"/>
      <c r="CF79" s="197"/>
      <c r="CG79" s="197"/>
      <c r="CH79" s="197"/>
      <c r="CI79" s="197"/>
      <c r="CJ79" s="197"/>
      <c r="CK79" s="197"/>
      <c r="CL79" s="197"/>
      <c r="CM79" s="197"/>
      <c r="CN79" s="197"/>
      <c r="CO79" s="197"/>
      <c r="CP79" s="197"/>
      <c r="CQ79" s="197"/>
      <c r="CR79" s="197"/>
      <c r="CS79" s="197"/>
      <c r="CT79" s="197"/>
      <c r="CU79" s="197"/>
      <c r="CV79" s="197"/>
      <c r="CW79" s="197"/>
      <c r="CX79" s="197"/>
      <c r="CY79" s="197"/>
      <c r="CZ79" s="197"/>
      <c r="DA79" s="197"/>
      <c r="DB79" s="197"/>
      <c r="DC79" s="197"/>
      <c r="DD79" s="197"/>
      <c r="DE79" s="197"/>
      <c r="DF79" s="197"/>
      <c r="DG79" s="197"/>
      <c r="DH79" s="197"/>
      <c r="DI79" s="197"/>
      <c r="DJ79" s="197"/>
      <c r="DK79" s="197"/>
      <c r="DL79" s="197"/>
      <c r="DM79" s="197"/>
      <c r="DN79" s="197"/>
      <c r="DO79" s="197"/>
      <c r="DP79" s="197"/>
      <c r="DQ79" s="197"/>
      <c r="DR79" s="197"/>
      <c r="DS79" s="197"/>
      <c r="DT79" s="197"/>
      <c r="DU79" s="197"/>
      <c r="DV79" s="197"/>
      <c r="DW79" s="197"/>
      <c r="DX79" s="197"/>
      <c r="DY79" s="197"/>
      <c r="DZ79" s="197"/>
      <c r="EA79" s="197"/>
      <c r="EB79" s="197"/>
      <c r="EC79" s="197"/>
      <c r="ED79" s="197"/>
      <c r="EE79" s="197"/>
      <c r="EF79" s="197"/>
      <c r="EG79" s="197"/>
      <c r="EH79" s="197"/>
      <c r="EI79" s="197"/>
      <c r="EJ79" s="197"/>
      <c r="EK79" s="197"/>
      <c r="EL79" s="197"/>
      <c r="EM79" s="197"/>
      <c r="EN79" s="197"/>
      <c r="EO79" s="197"/>
      <c r="EP79" s="197"/>
      <c r="EQ79" s="197"/>
      <c r="ER79" s="197"/>
      <c r="ES79" s="197"/>
      <c r="ET79" s="197"/>
      <c r="EU79" s="197"/>
      <c r="EV79" s="197"/>
      <c r="EW79" s="197"/>
      <c r="EX79" s="197"/>
      <c r="EY79" s="197"/>
      <c r="EZ79" s="197"/>
      <c r="FA79" s="197"/>
      <c r="FB79" s="197"/>
      <c r="FC79" s="197"/>
      <c r="FD79" s="197"/>
      <c r="FE79" s="197"/>
      <c r="FF79" s="197"/>
      <c r="FG79" s="197"/>
      <c r="FH79" s="197"/>
      <c r="FI79" s="197"/>
      <c r="FJ79" s="197"/>
      <c r="FK79" s="197"/>
      <c r="FL79" s="197"/>
      <c r="FM79" s="197"/>
      <c r="FN79" s="277"/>
      <c r="FO79" s="197"/>
      <c r="FP79" s="197"/>
      <c r="FQ79" s="197"/>
      <c r="FR79" s="197"/>
      <c r="FS79" s="197"/>
      <c r="FT79" s="197"/>
      <c r="FU79" s="197"/>
      <c r="FV79" s="197"/>
      <c r="FW79" s="197"/>
      <c r="FX79" s="197"/>
      <c r="FY79" s="197"/>
      <c r="FZ79" s="197"/>
      <c r="GA79" s="197"/>
      <c r="GB79" s="197"/>
      <c r="GC79" s="197"/>
      <c r="GD79" s="197"/>
      <c r="GE79" s="197"/>
      <c r="GF79" s="197"/>
      <c r="GG79" s="197"/>
      <c r="GH79" s="197"/>
      <c r="GI79" s="197"/>
      <c r="GJ79" s="197"/>
      <c r="GK79" s="197"/>
      <c r="GL79" s="197"/>
      <c r="GM79" s="197"/>
      <c r="GN79" s="197"/>
      <c r="GO79" s="197"/>
      <c r="GP79" s="197"/>
      <c r="GQ79" s="197"/>
      <c r="GR79" s="197"/>
      <c r="GS79" s="197"/>
      <c r="GT79" s="197"/>
      <c r="GU79" s="197"/>
      <c r="GV79" s="197"/>
      <c r="GW79" s="197"/>
      <c r="GX79" s="197"/>
      <c r="GY79" s="197"/>
      <c r="GZ79" s="197"/>
      <c r="HA79" s="197"/>
      <c r="HB79" s="197"/>
      <c r="HC79" s="197"/>
      <c r="HD79" s="197"/>
      <c r="HE79" s="197"/>
      <c r="HF79" s="197"/>
      <c r="HG79" s="197"/>
      <c r="HH79" s="197"/>
      <c r="HI79" s="197"/>
      <c r="HJ79" s="197"/>
      <c r="HK79" s="197"/>
      <c r="HL79" s="197"/>
      <c r="HM79" s="197"/>
      <c r="HN79" s="197"/>
      <c r="HO79" s="197"/>
      <c r="HP79" s="197"/>
      <c r="HQ79" s="197"/>
      <c r="HR79" s="197"/>
    </row>
    <row r="80" spans="1:226" s="198" customFormat="1" ht="15" customHeight="1">
      <c r="C80" s="338" t="str">
        <f>IF(MasterSheet!$A$1=1,MasterSheet!C326,MasterSheet!B326)</f>
        <v>Prihodi od privatizacije i prodaje imovine</v>
      </c>
      <c r="D80" s="386">
        <f>+'Cental Budget_int'!D94+'Local Government_int'!D97</f>
        <v>59314747.700000003</v>
      </c>
      <c r="E80" s="387">
        <f>+D80/$D$9*100</f>
        <v>2.7602376890502116</v>
      </c>
      <c r="F80" s="386">
        <f>+'Cental Budget_int'!F94+'Local Government_int'!F97</f>
        <v>106120145.58000001</v>
      </c>
      <c r="G80" s="387">
        <f>+F80/$F$9*100</f>
        <v>3.9589683111359824</v>
      </c>
      <c r="H80" s="386">
        <f>+'Cental Budget_int'!H94+'Local Government_int'!H97</f>
        <v>38556116.769999996</v>
      </c>
      <c r="I80" s="387">
        <f>+H80/$H$9*100</f>
        <v>1.249550063844957</v>
      </c>
      <c r="J80" s="386">
        <f>+'Cental Budget_int'!J94+'Local Government_int'!J97</f>
        <v>129752212.13999999</v>
      </c>
      <c r="K80" s="387">
        <f>+J80/$J$9*100</f>
        <v>4.3526404609191545</v>
      </c>
      <c r="L80" s="386">
        <f>+'Cental Budget_int'!L94+'Local Government_int'!L97</f>
        <v>25071826.52</v>
      </c>
      <c r="M80" s="387">
        <f>+L80/$L$9*100</f>
        <v>0.80772636984536084</v>
      </c>
      <c r="N80" s="386">
        <f>+'Cental Budget_int'!N94+'Local Government_int'!N97</f>
        <v>14984968.159999998</v>
      </c>
      <c r="O80" s="387">
        <f>+N80/$N$9*100</f>
        <v>0.46335708596165731</v>
      </c>
      <c r="P80" s="388">
        <f>+'Cental Budget_int'!P94+'Local Government_int'!P97</f>
        <v>14015354.420000002</v>
      </c>
      <c r="Q80" s="389">
        <f t="shared" ref="Q80:Q81" si="29">+P80/P$9*100</f>
        <v>0.44507317942203878</v>
      </c>
      <c r="R80" s="388">
        <f>+'Cental Budget_int'!R94+'Local Government_int'!R97</f>
        <v>26774423.43</v>
      </c>
      <c r="S80" s="389">
        <f t="shared" ref="S80:S81" si="30">+R80/R$9*100</f>
        <v>0.80261468958901638</v>
      </c>
      <c r="T80" s="386">
        <f>+'Cental Budget_int'!T94+'Local Government_int'!T97</f>
        <v>14545325.050000001</v>
      </c>
      <c r="U80" s="387">
        <f t="shared" ref="U80:U81" si="31">+T80/T$9*100</f>
        <v>0.42469342316563991</v>
      </c>
      <c r="V80" s="386">
        <f>+'Cental Budget_int'!V94+'Local Government_int'!V97</f>
        <v>5000000</v>
      </c>
      <c r="W80" s="387">
        <f t="shared" ref="W80:W81" si="32">+V80/V$9*100</f>
        <v>0.13790440466668505</v>
      </c>
      <c r="X80" s="261"/>
      <c r="Y80" s="261"/>
      <c r="Z80" s="261"/>
      <c r="AA80" s="261"/>
      <c r="AB80" s="261"/>
      <c r="AC80" s="238"/>
      <c r="AD80" s="238"/>
      <c r="AE80" s="238"/>
      <c r="AF80" s="238"/>
      <c r="AG80" s="238"/>
      <c r="AH80" s="238"/>
      <c r="AI80" s="276"/>
      <c r="AJ80" s="332"/>
      <c r="AK80" s="197"/>
      <c r="AL80" s="197"/>
      <c r="AM80" s="197"/>
      <c r="AN80" s="197"/>
      <c r="AO80" s="197"/>
      <c r="AP80" s="197"/>
      <c r="AQ80" s="197"/>
      <c r="AR80" s="197"/>
      <c r="AS80" s="197"/>
      <c r="AT80" s="197"/>
      <c r="AU80" s="197"/>
      <c r="AV80" s="197"/>
      <c r="AW80" s="197"/>
      <c r="AX80" s="197"/>
      <c r="AY80" s="197"/>
      <c r="AZ80" s="197"/>
      <c r="BA80" s="197"/>
      <c r="BB80" s="197"/>
      <c r="BC80" s="197"/>
      <c r="BD80" s="197"/>
      <c r="BE80" s="197"/>
      <c r="BF80" s="197"/>
      <c r="BG80" s="197"/>
      <c r="BH80" s="197"/>
      <c r="BI80" s="197"/>
      <c r="BJ80" s="197"/>
      <c r="BK80" s="197"/>
      <c r="BL80" s="197"/>
      <c r="BM80" s="197"/>
      <c r="BN80" s="197"/>
      <c r="BO80" s="197"/>
      <c r="BP80" s="197"/>
      <c r="BQ80" s="197"/>
      <c r="BR80" s="197"/>
      <c r="BS80" s="197"/>
      <c r="BT80" s="197"/>
      <c r="BU80" s="197"/>
      <c r="BV80" s="197"/>
      <c r="BW80" s="197"/>
      <c r="BX80" s="197"/>
      <c r="BY80" s="197"/>
      <c r="BZ80" s="197"/>
      <c r="CA80" s="197"/>
      <c r="CB80" s="197"/>
      <c r="CC80" s="197"/>
      <c r="CD80" s="197"/>
      <c r="CE80" s="197"/>
      <c r="CF80" s="197"/>
      <c r="CG80" s="197"/>
      <c r="CH80" s="197"/>
      <c r="CI80" s="197"/>
      <c r="CJ80" s="197"/>
      <c r="CK80" s="197"/>
      <c r="CL80" s="197"/>
      <c r="CM80" s="197"/>
      <c r="CN80" s="197"/>
      <c r="CO80" s="197"/>
      <c r="CP80" s="197"/>
      <c r="CQ80" s="197"/>
      <c r="CR80" s="197"/>
      <c r="CS80" s="197"/>
      <c r="CT80" s="197"/>
      <c r="CU80" s="197"/>
      <c r="CV80" s="197"/>
      <c r="CW80" s="197"/>
      <c r="CX80" s="197"/>
      <c r="CY80" s="197"/>
      <c r="CZ80" s="197"/>
      <c r="DA80" s="197"/>
      <c r="DB80" s="197"/>
      <c r="DC80" s="197"/>
      <c r="DD80" s="197"/>
      <c r="DE80" s="197"/>
      <c r="DF80" s="197"/>
      <c r="DG80" s="197"/>
      <c r="DH80" s="197"/>
      <c r="DI80" s="197"/>
      <c r="DJ80" s="197"/>
      <c r="DK80" s="197"/>
      <c r="DL80" s="197"/>
      <c r="DM80" s="197"/>
      <c r="DN80" s="197"/>
      <c r="DO80" s="197"/>
      <c r="DP80" s="197"/>
      <c r="DQ80" s="197"/>
      <c r="DR80" s="197"/>
      <c r="DS80" s="197"/>
      <c r="DT80" s="197"/>
      <c r="DU80" s="197"/>
      <c r="DV80" s="197"/>
      <c r="DW80" s="197"/>
      <c r="DX80" s="197"/>
      <c r="DY80" s="197"/>
      <c r="DZ80" s="197"/>
      <c r="EA80" s="197"/>
      <c r="EB80" s="197"/>
      <c r="EC80" s="197"/>
      <c r="ED80" s="197"/>
      <c r="EE80" s="197"/>
      <c r="EF80" s="197"/>
      <c r="EG80" s="197"/>
      <c r="EH80" s="197"/>
      <c r="EI80" s="197"/>
      <c r="EJ80" s="197"/>
      <c r="EK80" s="197"/>
      <c r="EL80" s="197"/>
      <c r="EM80" s="197"/>
      <c r="EN80" s="197"/>
      <c r="EO80" s="197"/>
      <c r="EP80" s="197"/>
      <c r="EQ80" s="197"/>
      <c r="ER80" s="197"/>
      <c r="ES80" s="197"/>
      <c r="ET80" s="197"/>
      <c r="EU80" s="197"/>
      <c r="EV80" s="197"/>
      <c r="EW80" s="197"/>
      <c r="EX80" s="197"/>
      <c r="EY80" s="197"/>
      <c r="EZ80" s="197"/>
      <c r="FA80" s="197"/>
      <c r="FB80" s="197"/>
      <c r="FC80" s="197"/>
      <c r="FD80" s="197"/>
      <c r="FE80" s="197"/>
      <c r="FF80" s="197"/>
      <c r="FG80" s="197"/>
      <c r="FH80" s="197"/>
      <c r="FI80" s="197"/>
      <c r="FJ80" s="197"/>
      <c r="FK80" s="197"/>
      <c r="FL80" s="197"/>
      <c r="FM80" s="197"/>
      <c r="FN80" s="277"/>
      <c r="FO80" s="197"/>
      <c r="FP80" s="197"/>
      <c r="FQ80" s="197"/>
      <c r="FR80" s="197"/>
      <c r="FS80" s="197"/>
      <c r="FT80" s="197"/>
      <c r="FU80" s="197"/>
      <c r="FV80" s="197"/>
      <c r="FW80" s="197"/>
      <c r="FX80" s="197"/>
      <c r="FY80" s="197"/>
      <c r="FZ80" s="197"/>
      <c r="GA80" s="197"/>
      <c r="GB80" s="197"/>
      <c r="GC80" s="197"/>
      <c r="GD80" s="197"/>
      <c r="GE80" s="197"/>
      <c r="GF80" s="197"/>
      <c r="GG80" s="197"/>
      <c r="GH80" s="197"/>
      <c r="GI80" s="197"/>
      <c r="GJ80" s="197"/>
      <c r="GK80" s="197"/>
      <c r="GL80" s="197"/>
      <c r="GM80" s="197"/>
      <c r="GN80" s="197"/>
      <c r="GO80" s="197"/>
      <c r="GP80" s="197"/>
      <c r="GQ80" s="197"/>
      <c r="GR80" s="197"/>
      <c r="GS80" s="197"/>
      <c r="GT80" s="197"/>
      <c r="GU80" s="197"/>
      <c r="GV80" s="197"/>
      <c r="GW80" s="197"/>
      <c r="GX80" s="197"/>
      <c r="GY80" s="197"/>
      <c r="GZ80" s="197"/>
      <c r="HA80" s="197"/>
      <c r="HB80" s="197"/>
      <c r="HC80" s="197"/>
      <c r="HD80" s="197"/>
      <c r="HE80" s="197"/>
      <c r="HF80" s="197"/>
      <c r="HG80" s="197"/>
      <c r="HH80" s="197"/>
      <c r="HI80" s="197"/>
      <c r="HJ80" s="197"/>
      <c r="HK80" s="197"/>
      <c r="HL80" s="197"/>
      <c r="HM80" s="197"/>
      <c r="HN80" s="197"/>
      <c r="HO80" s="197"/>
      <c r="HP80" s="197"/>
      <c r="HQ80" s="197"/>
      <c r="HR80" s="197"/>
    </row>
    <row r="81" spans="1:226" ht="15" customHeight="1" thickBot="1">
      <c r="A81" s="160"/>
      <c r="B81" s="160"/>
      <c r="C81" s="199" t="str">
        <f>IF(MasterSheet!$A$1=1,MasterSheet!C327,MasterSheet!B327)</f>
        <v>Korišćenje depozita države</v>
      </c>
      <c r="D81" s="390">
        <f>+'Cental Budget_int'!D95+'Local Government_int'!D98</f>
        <v>-37340665.460199647</v>
      </c>
      <c r="E81" s="391">
        <f t="shared" si="23"/>
        <v>-1.7376641751686746</v>
      </c>
      <c r="F81" s="390">
        <f>+'Cental Budget_int'!F95+'Local Government_int'!F98</f>
        <v>-116064043.94999966</v>
      </c>
      <c r="G81" s="391">
        <f t="shared" si="24"/>
        <v>-4.329940083939551</v>
      </c>
      <c r="H81" s="390">
        <f>+'Cental Budget_int'!H95+'Local Government_int'!H98</f>
        <v>84971903.177633464</v>
      </c>
      <c r="I81" s="391">
        <f t="shared" si="25"/>
        <v>2.7538210778335968</v>
      </c>
      <c r="J81" s="390">
        <f>+'Cental Budget_int'!J95+'Local Government_int'!J98</f>
        <v>-62295400.625500321</v>
      </c>
      <c r="K81" s="391">
        <f t="shared" si="26"/>
        <v>-2.0897484275578773</v>
      </c>
      <c r="L81" s="390">
        <f>+'Cental Budget_int'!L95+'Local Government_int'!L98</f>
        <v>63798374.561538137</v>
      </c>
      <c r="M81" s="391">
        <f t="shared" si="27"/>
        <v>2.0553600052041925</v>
      </c>
      <c r="N81" s="390">
        <f>+'Cental Budget_int'!N95+'Local Government_int'!N98</f>
        <v>75092846.110000074</v>
      </c>
      <c r="O81" s="391">
        <f t="shared" si="28"/>
        <v>2.3219803991960446</v>
      </c>
      <c r="P81" s="390">
        <f>+'Cental Budget_int'!P95+'Local Government_int'!P98</f>
        <v>15184125.636667356</v>
      </c>
      <c r="Q81" s="391">
        <f t="shared" si="29"/>
        <v>0.4821888103101733</v>
      </c>
      <c r="R81" s="390">
        <f>+'Cental Budget_int'!R95+'Local Government_int'!R98</f>
        <v>14591855.142917614</v>
      </c>
      <c r="S81" s="391">
        <f t="shared" si="30"/>
        <v>0.4374188417793583</v>
      </c>
      <c r="T81" s="390">
        <f>+'Cental Budget_int'!T95+'Local Government_int'!T98</f>
        <v>-9729357.8075000141</v>
      </c>
      <c r="U81" s="391">
        <f t="shared" si="31"/>
        <v>-0.28407713531781992</v>
      </c>
      <c r="V81" s="390">
        <f>+'Cental Budget_int'!V95+'Local Government_int'!V98</f>
        <v>-15949551.276562698</v>
      </c>
      <c r="W81" s="391">
        <f t="shared" si="32"/>
        <v>-0.43990267469902911</v>
      </c>
      <c r="X81" s="261"/>
      <c r="Y81" s="261"/>
      <c r="Z81" s="261"/>
      <c r="AA81" s="261"/>
      <c r="AB81" s="261"/>
      <c r="AC81" s="238"/>
      <c r="AD81" s="238"/>
      <c r="AE81" s="238"/>
      <c r="AF81" s="238"/>
      <c r="AG81" s="238"/>
      <c r="AH81" s="238"/>
      <c r="AI81" s="276"/>
      <c r="AJ81" s="332"/>
      <c r="AK81" s="197"/>
      <c r="AL81" s="197"/>
      <c r="AM81" s="197"/>
      <c r="AN81" s="197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7"/>
      <c r="BL81" s="197"/>
      <c r="BM81" s="197"/>
      <c r="BN81" s="197"/>
      <c r="BO81" s="197"/>
      <c r="BP81" s="197"/>
      <c r="BQ81" s="197"/>
      <c r="BR81" s="197"/>
      <c r="BS81" s="197"/>
      <c r="BT81" s="197"/>
      <c r="BU81" s="197"/>
      <c r="BV81" s="197"/>
      <c r="BW81" s="197"/>
      <c r="BX81" s="197"/>
      <c r="BY81" s="197"/>
      <c r="BZ81" s="197"/>
      <c r="CA81" s="197"/>
      <c r="CB81" s="197"/>
      <c r="CC81" s="197"/>
      <c r="CD81" s="197"/>
      <c r="CE81" s="197"/>
      <c r="CF81" s="197"/>
      <c r="CG81" s="197"/>
      <c r="CH81" s="197"/>
      <c r="CI81" s="197"/>
      <c r="CJ81" s="197"/>
      <c r="CK81" s="197"/>
      <c r="CL81" s="197"/>
      <c r="CM81" s="197"/>
      <c r="CN81" s="197"/>
      <c r="CO81" s="197"/>
      <c r="CP81" s="197"/>
      <c r="CQ81" s="197"/>
      <c r="CR81" s="197"/>
      <c r="CS81" s="197"/>
      <c r="CT81" s="197"/>
      <c r="CU81" s="197"/>
      <c r="CV81" s="197"/>
      <c r="CW81" s="197"/>
      <c r="CX81" s="197"/>
      <c r="CY81" s="197"/>
      <c r="CZ81" s="197"/>
      <c r="DA81" s="197"/>
      <c r="DB81" s="197"/>
      <c r="DC81" s="197"/>
      <c r="DD81" s="197"/>
      <c r="DE81" s="197"/>
      <c r="DF81" s="197"/>
      <c r="DG81" s="197"/>
      <c r="DH81" s="197"/>
      <c r="DI81" s="197"/>
      <c r="DJ81" s="197"/>
      <c r="DK81" s="197"/>
      <c r="DL81" s="197"/>
      <c r="DM81" s="197"/>
      <c r="DN81" s="197"/>
      <c r="DO81" s="197"/>
      <c r="DP81" s="197"/>
      <c r="DQ81" s="197"/>
      <c r="DR81" s="197"/>
      <c r="DS81" s="197"/>
      <c r="DT81" s="197"/>
      <c r="DU81" s="197"/>
      <c r="DV81" s="197"/>
      <c r="DW81" s="197"/>
      <c r="DX81" s="197"/>
      <c r="DY81" s="197"/>
      <c r="DZ81" s="197"/>
      <c r="EA81" s="197"/>
      <c r="EB81" s="197"/>
      <c r="EC81" s="197"/>
      <c r="ED81" s="197"/>
      <c r="EE81" s="197"/>
      <c r="EF81" s="197"/>
      <c r="EG81" s="197"/>
      <c r="EH81" s="197"/>
      <c r="EI81" s="197"/>
      <c r="EJ81" s="197"/>
      <c r="EK81" s="197"/>
      <c r="EL81" s="197"/>
      <c r="EM81" s="197"/>
      <c r="EN81" s="197"/>
      <c r="EO81" s="197"/>
      <c r="EP81" s="197"/>
      <c r="EQ81" s="197"/>
      <c r="ER81" s="197"/>
      <c r="ES81" s="197"/>
      <c r="ET81" s="197"/>
      <c r="EU81" s="197"/>
      <c r="EV81" s="197"/>
      <c r="EW81" s="197"/>
      <c r="EX81" s="197"/>
      <c r="EY81" s="197"/>
      <c r="EZ81" s="197"/>
      <c r="FA81" s="197"/>
      <c r="FB81" s="197"/>
      <c r="FC81" s="197"/>
      <c r="FD81" s="197"/>
      <c r="FE81" s="197"/>
      <c r="FF81" s="197"/>
      <c r="FG81" s="197"/>
      <c r="FH81" s="197"/>
      <c r="FI81" s="197"/>
      <c r="FJ81" s="197"/>
      <c r="FK81" s="197"/>
      <c r="FL81" s="197"/>
      <c r="FM81" s="197"/>
      <c r="FN81" s="277"/>
      <c r="FO81" s="197"/>
      <c r="FP81" s="197"/>
      <c r="FQ81" s="197"/>
      <c r="FR81" s="197"/>
      <c r="FS81" s="197"/>
      <c r="FT81" s="197"/>
      <c r="FU81" s="197"/>
      <c r="FV81" s="197"/>
      <c r="FW81" s="197"/>
      <c r="FX81" s="197"/>
      <c r="FY81" s="197"/>
      <c r="FZ81" s="197"/>
      <c r="GA81" s="197"/>
      <c r="GB81" s="197"/>
      <c r="GC81" s="197"/>
      <c r="GD81" s="197"/>
      <c r="GE81" s="197"/>
      <c r="GF81" s="197"/>
      <c r="GG81" s="197"/>
      <c r="GH81" s="197"/>
      <c r="GI81" s="197"/>
      <c r="GJ81" s="197"/>
      <c r="GK81" s="197"/>
      <c r="GL81" s="197"/>
      <c r="GM81" s="197"/>
      <c r="GN81" s="197"/>
      <c r="GO81" s="197"/>
      <c r="GP81" s="197"/>
      <c r="GQ81" s="197"/>
      <c r="GR81" s="197"/>
      <c r="GS81" s="197"/>
      <c r="GT81" s="197"/>
      <c r="GU81" s="197"/>
      <c r="GV81" s="197"/>
      <c r="GW81" s="197"/>
      <c r="GX81" s="197"/>
      <c r="GY81" s="197"/>
      <c r="GZ81" s="197"/>
      <c r="HA81" s="197"/>
      <c r="HB81" s="197"/>
      <c r="HC81" s="197"/>
      <c r="HD81" s="197"/>
      <c r="HE81" s="197"/>
      <c r="HF81" s="197"/>
      <c r="HG81" s="197"/>
      <c r="HH81" s="197"/>
      <c r="HI81" s="197"/>
      <c r="HJ81" s="197"/>
      <c r="HK81" s="197"/>
      <c r="HL81" s="197"/>
      <c r="HM81" s="197"/>
      <c r="HN81" s="197"/>
      <c r="HO81" s="197"/>
      <c r="HP81" s="197"/>
      <c r="HQ81" s="197"/>
      <c r="HR81" s="197"/>
    </row>
    <row r="82" spans="1:226" ht="15" customHeight="1" thickTop="1">
      <c r="A82" s="160"/>
      <c r="B82" s="160"/>
      <c r="C82" s="392" t="str">
        <f>IF(MasterSheet!$A$1=1,MasterSheet!C328,MasterSheet!B328)</f>
        <v>Izvor: Ministarstvo finansija Crne Gore</v>
      </c>
      <c r="D82" s="393"/>
      <c r="E82" s="394"/>
      <c r="F82" s="393"/>
      <c r="G82" s="394"/>
      <c r="H82" s="393"/>
      <c r="I82" s="394"/>
      <c r="J82" s="393"/>
      <c r="K82" s="394"/>
      <c r="L82" s="393"/>
      <c r="M82" s="394"/>
      <c r="N82" s="393"/>
      <c r="O82" s="394"/>
      <c r="P82" s="394"/>
      <c r="Q82" s="394"/>
      <c r="R82" s="394"/>
      <c r="S82" s="394"/>
      <c r="T82" s="394"/>
      <c r="U82" s="394"/>
      <c r="V82" s="394"/>
      <c r="W82" s="394"/>
      <c r="X82" s="280"/>
      <c r="Y82" s="280"/>
      <c r="Z82" s="280"/>
      <c r="AA82" s="280"/>
      <c r="AB82" s="280"/>
      <c r="AC82" s="339"/>
      <c r="AD82" s="339"/>
      <c r="AE82" s="238"/>
      <c r="AF82" s="238"/>
      <c r="AG82" s="238"/>
      <c r="AH82" s="238"/>
      <c r="AI82" s="276"/>
      <c r="AJ82" s="332"/>
      <c r="AK82" s="197"/>
      <c r="AL82" s="197"/>
      <c r="AM82" s="197"/>
      <c r="AN82" s="197"/>
      <c r="AO82" s="197"/>
      <c r="AP82" s="197"/>
      <c r="AQ82" s="197"/>
      <c r="AR82" s="197"/>
      <c r="AS82" s="197"/>
      <c r="AT82" s="197"/>
      <c r="AU82" s="197"/>
      <c r="AV82" s="197"/>
      <c r="AW82" s="197"/>
      <c r="AX82" s="197"/>
      <c r="AY82" s="197"/>
      <c r="AZ82" s="197"/>
      <c r="BA82" s="197"/>
      <c r="BB82" s="197"/>
      <c r="BC82" s="197"/>
      <c r="BD82" s="197"/>
      <c r="BE82" s="197"/>
      <c r="BF82" s="197"/>
      <c r="BG82" s="197"/>
      <c r="BH82" s="197"/>
      <c r="BI82" s="197"/>
      <c r="BJ82" s="197"/>
      <c r="BK82" s="197"/>
      <c r="BL82" s="197"/>
      <c r="BM82" s="197"/>
      <c r="BN82" s="197"/>
      <c r="BO82" s="197"/>
      <c r="BP82" s="197"/>
      <c r="BQ82" s="197"/>
      <c r="BR82" s="197"/>
      <c r="BS82" s="197"/>
      <c r="BT82" s="197"/>
      <c r="BU82" s="197"/>
      <c r="BV82" s="197"/>
      <c r="BW82" s="197"/>
      <c r="BX82" s="197"/>
      <c r="BY82" s="197"/>
      <c r="BZ82" s="197"/>
      <c r="CA82" s="197"/>
      <c r="CB82" s="197"/>
      <c r="CC82" s="197"/>
      <c r="CD82" s="197"/>
      <c r="CE82" s="197"/>
      <c r="CF82" s="197"/>
      <c r="CG82" s="197"/>
      <c r="CH82" s="197"/>
      <c r="CI82" s="197"/>
      <c r="CJ82" s="197"/>
      <c r="CK82" s="197"/>
      <c r="CL82" s="197"/>
      <c r="CM82" s="197"/>
      <c r="CN82" s="197"/>
      <c r="CO82" s="197"/>
      <c r="CP82" s="197"/>
      <c r="CQ82" s="197"/>
      <c r="CR82" s="197"/>
      <c r="CS82" s="197"/>
      <c r="CT82" s="197"/>
      <c r="CU82" s="197"/>
      <c r="CV82" s="197"/>
      <c r="CW82" s="197"/>
      <c r="CX82" s="197"/>
      <c r="CY82" s="197"/>
      <c r="CZ82" s="197"/>
      <c r="DA82" s="197"/>
      <c r="DB82" s="197"/>
      <c r="DC82" s="197"/>
      <c r="DD82" s="197"/>
      <c r="DE82" s="197"/>
      <c r="DF82" s="197"/>
      <c r="DG82" s="197"/>
      <c r="DH82" s="197"/>
      <c r="DI82" s="197"/>
      <c r="DJ82" s="197"/>
      <c r="DK82" s="197"/>
      <c r="DL82" s="197"/>
      <c r="DM82" s="197"/>
      <c r="DN82" s="197"/>
      <c r="DO82" s="197"/>
      <c r="DP82" s="197"/>
      <c r="DQ82" s="197"/>
      <c r="DR82" s="197"/>
      <c r="DS82" s="197"/>
      <c r="DT82" s="197"/>
      <c r="DU82" s="197"/>
      <c r="DV82" s="197"/>
      <c r="DW82" s="197"/>
      <c r="DX82" s="197"/>
      <c r="DY82" s="197"/>
      <c r="DZ82" s="197"/>
      <c r="EA82" s="197"/>
      <c r="EB82" s="197"/>
      <c r="EC82" s="197"/>
      <c r="ED82" s="197"/>
      <c r="EE82" s="197"/>
      <c r="EF82" s="197"/>
      <c r="EG82" s="197"/>
      <c r="EH82" s="197"/>
      <c r="EI82" s="197"/>
      <c r="EJ82" s="197"/>
      <c r="EK82" s="197"/>
      <c r="EL82" s="197"/>
      <c r="EM82" s="197"/>
      <c r="EN82" s="197"/>
      <c r="EO82" s="197"/>
      <c r="EP82" s="197"/>
      <c r="EQ82" s="197"/>
      <c r="ER82" s="197"/>
      <c r="ES82" s="197"/>
      <c r="ET82" s="197"/>
      <c r="EU82" s="197"/>
      <c r="EV82" s="197"/>
      <c r="EW82" s="197"/>
      <c r="EX82" s="197"/>
      <c r="EY82" s="197"/>
      <c r="EZ82" s="197"/>
      <c r="FA82" s="197"/>
      <c r="FB82" s="197"/>
      <c r="FC82" s="197"/>
      <c r="FD82" s="197"/>
      <c r="FE82" s="197"/>
      <c r="FF82" s="197"/>
      <c r="FG82" s="197"/>
      <c r="FH82" s="197"/>
      <c r="FI82" s="197"/>
      <c r="FJ82" s="197"/>
      <c r="FK82" s="197"/>
      <c r="FL82" s="197"/>
      <c r="FM82" s="197"/>
      <c r="FN82" s="277"/>
      <c r="FO82" s="197"/>
      <c r="FP82" s="197"/>
      <c r="FQ82" s="197"/>
      <c r="FR82" s="197"/>
      <c r="FS82" s="197"/>
      <c r="FT82" s="197"/>
      <c r="FU82" s="197"/>
      <c r="FV82" s="197"/>
      <c r="FW82" s="197"/>
      <c r="FX82" s="197"/>
      <c r="FY82" s="197"/>
      <c r="FZ82" s="197"/>
      <c r="GA82" s="197"/>
      <c r="GB82" s="197"/>
      <c r="GC82" s="197"/>
      <c r="GD82" s="197"/>
      <c r="GE82" s="197"/>
      <c r="GF82" s="197"/>
      <c r="GG82" s="197"/>
      <c r="GH82" s="197"/>
      <c r="GI82" s="197"/>
      <c r="GJ82" s="197"/>
      <c r="GK82" s="197"/>
      <c r="GL82" s="197"/>
      <c r="GM82" s="197"/>
      <c r="GN82" s="197"/>
      <c r="GO82" s="197"/>
      <c r="GP82" s="197"/>
      <c r="GQ82" s="197"/>
      <c r="GR82" s="197"/>
      <c r="GS82" s="197"/>
      <c r="GT82" s="197"/>
      <c r="GU82" s="197"/>
      <c r="GV82" s="197"/>
      <c r="GW82" s="197"/>
      <c r="GX82" s="197"/>
      <c r="GY82" s="197"/>
      <c r="GZ82" s="197"/>
      <c r="HA82" s="197"/>
      <c r="HB82" s="197"/>
      <c r="HC82" s="197"/>
      <c r="HD82" s="197"/>
      <c r="HE82" s="197"/>
      <c r="HF82" s="197"/>
      <c r="HG82" s="197"/>
      <c r="HH82" s="197"/>
      <c r="HI82" s="197"/>
      <c r="HJ82" s="197"/>
      <c r="HK82" s="197"/>
      <c r="HL82" s="197"/>
      <c r="HM82" s="197"/>
      <c r="HN82" s="197"/>
      <c r="HO82" s="197"/>
      <c r="HP82" s="197"/>
      <c r="HQ82" s="197"/>
      <c r="HR82" s="197"/>
    </row>
    <row r="83" spans="1:226" ht="15" customHeight="1">
      <c r="A83" s="160"/>
      <c r="B83" s="160"/>
      <c r="C83" s="230"/>
      <c r="D83" s="160"/>
      <c r="E83" s="280"/>
      <c r="F83" s="160"/>
      <c r="G83" s="280"/>
      <c r="H83" s="160"/>
      <c r="I83" s="280"/>
      <c r="J83" s="160"/>
      <c r="K83" s="280"/>
      <c r="L83" s="160"/>
      <c r="M83" s="280"/>
      <c r="N83" s="340"/>
      <c r="O83" s="340"/>
      <c r="P83" s="280"/>
      <c r="Q83" s="280"/>
      <c r="R83" s="370"/>
      <c r="S83" s="280"/>
      <c r="T83" s="280"/>
      <c r="U83" s="280"/>
      <c r="V83" s="280"/>
      <c r="W83" s="280"/>
      <c r="X83" s="280"/>
      <c r="Y83" s="280"/>
      <c r="Z83" s="280"/>
      <c r="AA83" s="280"/>
      <c r="AB83" s="280"/>
      <c r="AC83" s="339"/>
      <c r="AD83" s="339"/>
      <c r="AE83" s="238"/>
      <c r="AF83" s="238"/>
      <c r="AG83" s="238"/>
      <c r="AH83" s="238"/>
      <c r="AI83" s="276"/>
      <c r="AJ83" s="197"/>
      <c r="AK83" s="197"/>
      <c r="AL83" s="197"/>
      <c r="AM83" s="197"/>
      <c r="AN83" s="197"/>
      <c r="AO83" s="197"/>
      <c r="AP83" s="197"/>
      <c r="AQ83" s="197"/>
      <c r="AR83" s="197"/>
      <c r="AS83" s="197"/>
      <c r="AT83" s="197"/>
      <c r="AU83" s="197"/>
      <c r="AV83" s="197"/>
      <c r="AW83" s="197"/>
      <c r="AX83" s="197"/>
      <c r="AY83" s="197"/>
      <c r="AZ83" s="197"/>
      <c r="BA83" s="197"/>
      <c r="BB83" s="197"/>
      <c r="BC83" s="197"/>
      <c r="BD83" s="197"/>
      <c r="BE83" s="197"/>
      <c r="BF83" s="197"/>
      <c r="BG83" s="197"/>
      <c r="BH83" s="197"/>
      <c r="BI83" s="197"/>
      <c r="BJ83" s="197"/>
      <c r="BK83" s="197"/>
      <c r="BL83" s="197"/>
      <c r="BM83" s="197"/>
      <c r="BN83" s="197"/>
      <c r="BO83" s="197"/>
      <c r="BP83" s="197"/>
      <c r="BQ83" s="197"/>
      <c r="BR83" s="197"/>
      <c r="BS83" s="197"/>
      <c r="BT83" s="197"/>
      <c r="BU83" s="197"/>
      <c r="BV83" s="197"/>
      <c r="BW83" s="197"/>
      <c r="BX83" s="197"/>
      <c r="BY83" s="197"/>
      <c r="BZ83" s="197"/>
      <c r="CA83" s="197"/>
      <c r="CB83" s="197"/>
      <c r="CC83" s="197"/>
      <c r="CD83" s="197"/>
      <c r="CE83" s="197"/>
      <c r="CF83" s="197"/>
      <c r="CG83" s="197"/>
      <c r="CH83" s="197"/>
      <c r="CI83" s="197"/>
      <c r="CJ83" s="197"/>
      <c r="CK83" s="197"/>
      <c r="CL83" s="197"/>
      <c r="CM83" s="197"/>
      <c r="CN83" s="197"/>
      <c r="CO83" s="197"/>
      <c r="CP83" s="197"/>
      <c r="CQ83" s="197"/>
      <c r="CR83" s="197"/>
      <c r="CS83" s="197"/>
      <c r="CT83" s="197"/>
      <c r="CU83" s="197"/>
      <c r="CV83" s="197"/>
      <c r="CW83" s="197"/>
      <c r="CX83" s="197"/>
      <c r="CY83" s="197"/>
      <c r="CZ83" s="197"/>
      <c r="DA83" s="197"/>
      <c r="DB83" s="197"/>
      <c r="DC83" s="197"/>
      <c r="DD83" s="197"/>
      <c r="DE83" s="197"/>
      <c r="DF83" s="197"/>
      <c r="DG83" s="197"/>
      <c r="DH83" s="197"/>
      <c r="DI83" s="197"/>
      <c r="DJ83" s="197"/>
      <c r="DK83" s="197"/>
      <c r="DL83" s="197"/>
      <c r="DM83" s="197"/>
      <c r="DN83" s="197"/>
      <c r="DO83" s="197"/>
      <c r="DP83" s="197"/>
      <c r="DQ83" s="197"/>
      <c r="DR83" s="197"/>
      <c r="DS83" s="197"/>
      <c r="DT83" s="197"/>
      <c r="DU83" s="197"/>
      <c r="DV83" s="197"/>
      <c r="DW83" s="197"/>
      <c r="DX83" s="197"/>
      <c r="DY83" s="197"/>
      <c r="DZ83" s="197"/>
      <c r="EA83" s="197"/>
      <c r="EB83" s="197"/>
      <c r="EC83" s="197"/>
      <c r="ED83" s="197"/>
      <c r="EE83" s="197"/>
      <c r="EF83" s="197"/>
      <c r="EG83" s="197"/>
      <c r="EH83" s="197"/>
      <c r="EI83" s="197"/>
      <c r="EJ83" s="197"/>
      <c r="EK83" s="197"/>
      <c r="EL83" s="197"/>
      <c r="EM83" s="197"/>
      <c r="EN83" s="197"/>
      <c r="EO83" s="197"/>
      <c r="EP83" s="197"/>
      <c r="EQ83" s="197"/>
      <c r="ER83" s="197"/>
      <c r="ES83" s="197"/>
      <c r="ET83" s="197"/>
      <c r="EU83" s="197"/>
      <c r="EV83" s="197"/>
      <c r="EW83" s="197"/>
      <c r="EX83" s="197"/>
      <c r="EY83" s="197"/>
      <c r="EZ83" s="197"/>
      <c r="FA83" s="197"/>
      <c r="FB83" s="197"/>
      <c r="FC83" s="197"/>
      <c r="FD83" s="197"/>
      <c r="FE83" s="197"/>
      <c r="FF83" s="197"/>
      <c r="FG83" s="197"/>
      <c r="FH83" s="197"/>
      <c r="FI83" s="197"/>
      <c r="FJ83" s="197"/>
      <c r="FK83" s="197"/>
      <c r="FL83" s="197"/>
      <c r="FM83" s="197"/>
      <c r="FN83" s="277"/>
      <c r="FO83" s="197"/>
      <c r="FP83" s="197"/>
      <c r="FQ83" s="197"/>
      <c r="FR83" s="197"/>
      <c r="FS83" s="197"/>
      <c r="FT83" s="197"/>
      <c r="FU83" s="197"/>
      <c r="FV83" s="197"/>
      <c r="FW83" s="197"/>
      <c r="FX83" s="197"/>
      <c r="FY83" s="197"/>
      <c r="FZ83" s="197"/>
      <c r="GA83" s="197"/>
      <c r="GB83" s="197"/>
      <c r="GC83" s="197"/>
      <c r="GD83" s="197"/>
      <c r="GE83" s="197"/>
      <c r="GF83" s="197"/>
      <c r="GG83" s="197"/>
      <c r="GH83" s="197"/>
      <c r="GI83" s="197"/>
      <c r="GJ83" s="197"/>
      <c r="GK83" s="197"/>
      <c r="GL83" s="197"/>
      <c r="GM83" s="197"/>
      <c r="GN83" s="197"/>
      <c r="GO83" s="197"/>
      <c r="GP83" s="197"/>
      <c r="GQ83" s="197"/>
      <c r="GR83" s="197"/>
      <c r="GS83" s="197"/>
      <c r="GT83" s="197"/>
      <c r="GU83" s="197"/>
      <c r="GV83" s="197"/>
      <c r="GW83" s="197"/>
      <c r="GX83" s="197"/>
      <c r="GY83" s="197"/>
      <c r="GZ83" s="197"/>
      <c r="HA83" s="197"/>
      <c r="HB83" s="197"/>
      <c r="HC83" s="197"/>
      <c r="HD83" s="197"/>
      <c r="HE83" s="197"/>
      <c r="HF83" s="197"/>
      <c r="HG83" s="197"/>
      <c r="HH83" s="197"/>
      <c r="HI83" s="197"/>
      <c r="HJ83" s="197"/>
      <c r="HK83" s="197"/>
      <c r="HL83" s="197"/>
      <c r="HM83" s="197"/>
      <c r="HN83" s="197"/>
      <c r="HO83" s="197"/>
      <c r="HP83" s="197"/>
      <c r="HQ83" s="197"/>
      <c r="HR83" s="197"/>
    </row>
    <row r="84" spans="1:226" ht="15" customHeight="1">
      <c r="A84" s="160"/>
      <c r="B84" s="160"/>
      <c r="C84" s="231"/>
      <c r="D84" s="261"/>
      <c r="E84" s="162"/>
      <c r="F84" s="261"/>
      <c r="G84" s="162"/>
      <c r="H84" s="261"/>
      <c r="I84" s="162"/>
      <c r="J84" s="261"/>
      <c r="K84" s="162"/>
      <c r="L84" s="261"/>
      <c r="M84" s="162"/>
      <c r="N84" s="261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97"/>
      <c r="AD84" s="197"/>
      <c r="AE84" s="197"/>
      <c r="AF84" s="197"/>
      <c r="AG84" s="197"/>
      <c r="AH84" s="197"/>
      <c r="AI84" s="276"/>
      <c r="AJ84" s="197"/>
      <c r="AK84" s="197"/>
      <c r="AL84" s="197"/>
      <c r="AM84" s="197"/>
      <c r="AN84" s="197"/>
      <c r="AO84" s="197"/>
      <c r="AP84" s="197"/>
      <c r="AQ84" s="197"/>
      <c r="AR84" s="197"/>
      <c r="AS84" s="197"/>
      <c r="AT84" s="197"/>
      <c r="AU84" s="197"/>
      <c r="AV84" s="197"/>
      <c r="AW84" s="197"/>
      <c r="AX84" s="197"/>
      <c r="AY84" s="197"/>
      <c r="AZ84" s="197"/>
      <c r="BA84" s="197"/>
      <c r="BB84" s="197"/>
      <c r="BC84" s="197"/>
      <c r="BD84" s="197"/>
      <c r="BE84" s="197"/>
      <c r="BF84" s="197"/>
      <c r="BG84" s="197"/>
      <c r="BH84" s="197"/>
      <c r="BI84" s="197"/>
      <c r="BJ84" s="197"/>
      <c r="BK84" s="197"/>
      <c r="BL84" s="197"/>
      <c r="BM84" s="197"/>
      <c r="BN84" s="197"/>
      <c r="BO84" s="197"/>
      <c r="BP84" s="197"/>
      <c r="BQ84" s="197"/>
      <c r="BR84" s="197"/>
      <c r="BS84" s="197"/>
      <c r="BT84" s="197"/>
      <c r="BU84" s="197"/>
      <c r="BV84" s="197"/>
      <c r="BW84" s="197"/>
      <c r="BX84" s="197"/>
      <c r="BY84" s="197"/>
      <c r="BZ84" s="197"/>
      <c r="CA84" s="197"/>
      <c r="CB84" s="197"/>
      <c r="CC84" s="197"/>
      <c r="CD84" s="197"/>
      <c r="CE84" s="197"/>
      <c r="CF84" s="197"/>
      <c r="CG84" s="197"/>
      <c r="CH84" s="197"/>
      <c r="CI84" s="197"/>
      <c r="CJ84" s="197"/>
      <c r="CK84" s="197"/>
      <c r="CL84" s="197"/>
      <c r="CM84" s="197"/>
      <c r="CN84" s="197"/>
      <c r="CO84" s="197"/>
      <c r="CP84" s="197"/>
      <c r="CQ84" s="197"/>
      <c r="CR84" s="197"/>
      <c r="CS84" s="197"/>
      <c r="CT84" s="197"/>
      <c r="CU84" s="197"/>
      <c r="CV84" s="197"/>
      <c r="CW84" s="197"/>
      <c r="CX84" s="197"/>
      <c r="CY84" s="197"/>
      <c r="CZ84" s="197"/>
      <c r="DA84" s="197"/>
      <c r="DB84" s="197"/>
      <c r="DC84" s="197"/>
      <c r="DD84" s="197"/>
      <c r="DE84" s="197"/>
      <c r="DF84" s="197"/>
      <c r="DG84" s="197"/>
      <c r="DH84" s="197"/>
      <c r="DI84" s="197"/>
      <c r="DJ84" s="197"/>
      <c r="DK84" s="197"/>
      <c r="DL84" s="197"/>
      <c r="DM84" s="197"/>
      <c r="DN84" s="197"/>
      <c r="DO84" s="197"/>
      <c r="DP84" s="197"/>
      <c r="DQ84" s="197"/>
      <c r="DR84" s="197"/>
      <c r="DS84" s="197"/>
      <c r="DT84" s="197"/>
      <c r="DU84" s="197"/>
      <c r="DV84" s="197"/>
      <c r="DW84" s="197"/>
      <c r="DX84" s="197"/>
      <c r="DY84" s="197"/>
      <c r="DZ84" s="197"/>
      <c r="EA84" s="197"/>
      <c r="EB84" s="197"/>
      <c r="EC84" s="197"/>
      <c r="ED84" s="197"/>
      <c r="EE84" s="197"/>
      <c r="EF84" s="197"/>
      <c r="EG84" s="197"/>
      <c r="EH84" s="197"/>
      <c r="EI84" s="197"/>
      <c r="EJ84" s="197"/>
      <c r="EK84" s="197"/>
      <c r="EL84" s="197"/>
      <c r="EM84" s="197"/>
      <c r="EN84" s="197"/>
      <c r="EO84" s="197"/>
      <c r="EP84" s="197"/>
      <c r="EQ84" s="197"/>
      <c r="ER84" s="197"/>
      <c r="ES84" s="197"/>
      <c r="ET84" s="197"/>
      <c r="EU84" s="197"/>
      <c r="EV84" s="197"/>
      <c r="EW84" s="197"/>
      <c r="EX84" s="197"/>
      <c r="EY84" s="197"/>
      <c r="EZ84" s="197"/>
      <c r="FA84" s="197"/>
      <c r="FB84" s="197"/>
      <c r="FC84" s="197"/>
      <c r="FD84" s="197"/>
      <c r="FE84" s="197"/>
      <c r="FF84" s="197"/>
      <c r="FG84" s="197"/>
      <c r="FH84" s="197"/>
      <c r="FI84" s="197"/>
      <c r="FJ84" s="197"/>
      <c r="FK84" s="197"/>
      <c r="FL84" s="197"/>
      <c r="FM84" s="197"/>
      <c r="FN84" s="277"/>
      <c r="FO84" s="197"/>
      <c r="FP84" s="197"/>
      <c r="FQ84" s="197"/>
      <c r="FR84" s="197"/>
      <c r="FS84" s="197"/>
      <c r="FT84" s="197"/>
      <c r="FU84" s="197"/>
      <c r="FV84" s="197"/>
      <c r="FW84" s="197"/>
      <c r="FX84" s="197"/>
      <c r="FY84" s="197"/>
      <c r="FZ84" s="197"/>
      <c r="GA84" s="197"/>
      <c r="GB84" s="197"/>
      <c r="GC84" s="197"/>
      <c r="GD84" s="197"/>
      <c r="GE84" s="197"/>
      <c r="GF84" s="197"/>
      <c r="GG84" s="197"/>
      <c r="GH84" s="197"/>
      <c r="GI84" s="197"/>
      <c r="GJ84" s="197"/>
      <c r="GK84" s="197"/>
      <c r="GL84" s="197"/>
      <c r="GM84" s="197"/>
      <c r="GN84" s="197"/>
      <c r="GO84" s="197"/>
      <c r="GP84" s="197"/>
      <c r="GQ84" s="197"/>
      <c r="GR84" s="197"/>
      <c r="GS84" s="197"/>
      <c r="GT84" s="197"/>
      <c r="GU84" s="197"/>
      <c r="GV84" s="197"/>
      <c r="GW84" s="197"/>
      <c r="GX84" s="197"/>
      <c r="GY84" s="197"/>
      <c r="GZ84" s="197"/>
      <c r="HA84" s="197"/>
      <c r="HB84" s="197"/>
      <c r="HC84" s="197"/>
      <c r="HD84" s="197"/>
      <c r="HE84" s="197"/>
      <c r="HF84" s="197"/>
      <c r="HG84" s="197"/>
      <c r="HH84" s="197"/>
      <c r="HI84" s="197"/>
      <c r="HJ84" s="197"/>
      <c r="HK84" s="197"/>
      <c r="HL84" s="197"/>
      <c r="HM84" s="197"/>
      <c r="HN84" s="197"/>
      <c r="HO84" s="197"/>
      <c r="HP84" s="197"/>
      <c r="HQ84" s="197"/>
      <c r="HR84" s="197"/>
    </row>
    <row r="85" spans="1:226" ht="15" customHeight="1">
      <c r="A85" s="160"/>
      <c r="B85" s="160"/>
      <c r="C85" s="231"/>
      <c r="D85" s="160"/>
      <c r="E85" s="160"/>
      <c r="F85" s="160"/>
      <c r="G85" s="160"/>
      <c r="H85" s="160"/>
      <c r="I85" s="160"/>
      <c r="J85" s="160"/>
      <c r="K85" s="160"/>
      <c r="L85" s="341"/>
      <c r="M85" s="160"/>
      <c r="N85" s="160"/>
      <c r="O85" s="160"/>
      <c r="P85" s="342"/>
      <c r="Q85" s="342"/>
      <c r="R85" s="342"/>
      <c r="S85" s="342"/>
      <c r="T85" s="342"/>
      <c r="U85" s="342"/>
      <c r="V85" s="342"/>
      <c r="W85" s="342"/>
      <c r="X85" s="342"/>
      <c r="Y85" s="342"/>
      <c r="Z85" s="342"/>
      <c r="AA85" s="342"/>
      <c r="AB85" s="342"/>
      <c r="AC85" s="343"/>
      <c r="AD85" s="343"/>
      <c r="AE85" s="343"/>
      <c r="AF85" s="343"/>
      <c r="AG85" s="343"/>
      <c r="AH85" s="343"/>
      <c r="AI85" s="343"/>
      <c r="AJ85" s="343"/>
      <c r="AK85" s="343"/>
      <c r="AL85" s="343"/>
      <c r="AM85" s="343"/>
      <c r="AN85" s="343"/>
      <c r="AO85" s="343"/>
      <c r="AP85" s="343"/>
      <c r="AQ85" s="343"/>
      <c r="AR85" s="343"/>
      <c r="AS85" s="343"/>
      <c r="AT85" s="343"/>
      <c r="AU85" s="343"/>
      <c r="AV85" s="343"/>
      <c r="AW85" s="343"/>
      <c r="AX85" s="343"/>
      <c r="AY85" s="343"/>
      <c r="AZ85" s="343"/>
      <c r="BA85" s="343"/>
      <c r="BB85" s="343"/>
      <c r="BC85" s="343"/>
      <c r="BD85" s="343"/>
      <c r="BE85" s="343"/>
      <c r="BF85" s="343"/>
      <c r="BG85" s="343"/>
      <c r="BH85" s="343"/>
      <c r="BI85" s="343"/>
      <c r="BJ85" s="343"/>
      <c r="BK85" s="343"/>
      <c r="BL85" s="343"/>
      <c r="BM85" s="343"/>
      <c r="BN85" s="343"/>
      <c r="BO85" s="343"/>
      <c r="BP85" s="343"/>
      <c r="BQ85" s="343"/>
      <c r="BR85" s="343"/>
      <c r="BS85" s="343"/>
      <c r="BT85" s="343"/>
      <c r="BU85" s="343"/>
      <c r="BV85" s="343"/>
      <c r="BW85" s="343"/>
      <c r="BX85" s="343"/>
      <c r="BY85" s="343"/>
      <c r="BZ85" s="343"/>
      <c r="CA85" s="343"/>
      <c r="CB85" s="343"/>
      <c r="CC85" s="343"/>
      <c r="CD85" s="343"/>
      <c r="CE85" s="343"/>
      <c r="CF85" s="343"/>
      <c r="CG85" s="343"/>
      <c r="CH85" s="343"/>
      <c r="CI85" s="343"/>
      <c r="CJ85" s="343"/>
      <c r="CK85" s="343"/>
      <c r="CL85" s="343"/>
      <c r="CM85" s="343"/>
      <c r="CN85" s="343"/>
      <c r="CO85" s="343"/>
      <c r="CP85" s="343"/>
      <c r="CQ85" s="343"/>
      <c r="CR85" s="343"/>
      <c r="CS85" s="343"/>
      <c r="CT85" s="343"/>
      <c r="CU85" s="343"/>
      <c r="CV85" s="343"/>
      <c r="CW85" s="343"/>
      <c r="CX85" s="343"/>
      <c r="CY85" s="343"/>
      <c r="CZ85" s="343"/>
      <c r="DA85" s="343"/>
      <c r="DB85" s="343"/>
      <c r="DC85" s="343"/>
      <c r="DD85" s="343"/>
      <c r="DE85" s="343"/>
      <c r="DF85" s="343"/>
      <c r="DG85" s="343"/>
      <c r="DH85" s="343"/>
      <c r="DI85" s="343"/>
      <c r="DJ85" s="343"/>
      <c r="DK85" s="343"/>
      <c r="DL85" s="343"/>
      <c r="DM85" s="343"/>
      <c r="DN85" s="343"/>
      <c r="DO85" s="343"/>
      <c r="DP85" s="343"/>
      <c r="DQ85" s="197"/>
      <c r="DR85" s="197"/>
      <c r="DS85" s="197"/>
      <c r="DT85" s="197"/>
      <c r="DU85" s="197"/>
      <c r="DV85" s="197"/>
      <c r="DW85" s="197"/>
      <c r="DX85" s="197"/>
      <c r="DY85" s="197"/>
      <c r="DZ85" s="197"/>
      <c r="EA85" s="197"/>
      <c r="EB85" s="197"/>
      <c r="EC85" s="197"/>
      <c r="ED85" s="197"/>
      <c r="EE85" s="197"/>
      <c r="EF85" s="197"/>
      <c r="EG85" s="197"/>
      <c r="EH85" s="197"/>
      <c r="EI85" s="197"/>
      <c r="EJ85" s="197"/>
      <c r="EK85" s="197"/>
      <c r="EL85" s="197"/>
      <c r="EM85" s="197"/>
      <c r="EN85" s="197"/>
      <c r="EO85" s="197"/>
      <c r="EP85" s="197"/>
      <c r="EQ85" s="197"/>
      <c r="ER85" s="197"/>
      <c r="ES85" s="197"/>
      <c r="ET85" s="197"/>
      <c r="EU85" s="197"/>
      <c r="EV85" s="197"/>
      <c r="EW85" s="197"/>
      <c r="EX85" s="197"/>
      <c r="EY85" s="197"/>
      <c r="EZ85" s="197"/>
      <c r="FA85" s="197"/>
      <c r="FB85" s="197"/>
      <c r="FC85" s="197"/>
      <c r="FD85" s="197"/>
      <c r="FE85" s="197"/>
      <c r="FF85" s="197"/>
      <c r="FG85" s="197"/>
      <c r="FH85" s="197"/>
      <c r="FI85" s="197"/>
      <c r="FJ85" s="197"/>
      <c r="FK85" s="197"/>
      <c r="FL85" s="197"/>
      <c r="FM85" s="197"/>
      <c r="FN85" s="277"/>
      <c r="FO85" s="197"/>
      <c r="FP85" s="197"/>
      <c r="FQ85" s="197"/>
      <c r="FR85" s="197"/>
      <c r="FS85" s="197"/>
      <c r="FT85" s="197"/>
      <c r="FU85" s="197"/>
      <c r="FV85" s="197"/>
      <c r="FW85" s="197"/>
      <c r="FX85" s="197"/>
      <c r="FY85" s="197"/>
      <c r="FZ85" s="197"/>
      <c r="GA85" s="197"/>
      <c r="GB85" s="197"/>
      <c r="GC85" s="197"/>
      <c r="GD85" s="197"/>
      <c r="GE85" s="197"/>
      <c r="GF85" s="197"/>
      <c r="GG85" s="197"/>
      <c r="GH85" s="197"/>
      <c r="GI85" s="197"/>
      <c r="GJ85" s="197"/>
      <c r="GK85" s="197"/>
      <c r="GL85" s="197"/>
      <c r="GM85" s="197"/>
      <c r="GN85" s="197"/>
      <c r="GO85" s="197"/>
      <c r="GP85" s="197"/>
      <c r="GQ85" s="197"/>
      <c r="GR85" s="197"/>
      <c r="GS85" s="197"/>
      <c r="GT85" s="197"/>
      <c r="GU85" s="197"/>
      <c r="GV85" s="197"/>
      <c r="GW85" s="197"/>
      <c r="GX85" s="197"/>
      <c r="GY85" s="197"/>
      <c r="GZ85" s="197"/>
      <c r="HA85" s="197"/>
      <c r="HB85" s="197"/>
      <c r="HC85" s="197"/>
      <c r="HD85" s="197"/>
      <c r="HE85" s="197"/>
      <c r="HF85" s="197"/>
      <c r="HG85" s="197"/>
      <c r="HH85" s="197"/>
      <c r="HI85" s="197"/>
      <c r="HJ85" s="197"/>
      <c r="HK85" s="197"/>
      <c r="HL85" s="197"/>
      <c r="HM85" s="197"/>
      <c r="HN85" s="197"/>
      <c r="HO85" s="197"/>
      <c r="HP85" s="197"/>
      <c r="HQ85" s="197"/>
      <c r="HR85" s="197"/>
    </row>
    <row r="86" spans="1:226" ht="15" customHeight="1">
      <c r="A86" s="160"/>
      <c r="B86" s="160"/>
      <c r="C86" s="231"/>
      <c r="D86" s="342"/>
      <c r="E86" s="342"/>
      <c r="F86" s="342"/>
      <c r="G86" s="342"/>
      <c r="H86" s="342"/>
      <c r="I86" s="342"/>
      <c r="J86" s="342"/>
      <c r="K86" s="342"/>
      <c r="L86" s="342"/>
      <c r="M86" s="342"/>
      <c r="N86" s="342"/>
      <c r="O86" s="342"/>
      <c r="P86" s="342"/>
      <c r="Q86" s="342"/>
      <c r="R86" s="342"/>
      <c r="S86" s="342"/>
      <c r="T86" s="342"/>
      <c r="U86" s="342"/>
      <c r="V86" s="342"/>
      <c r="W86" s="342"/>
      <c r="X86" s="342"/>
      <c r="Y86" s="342"/>
      <c r="Z86" s="342"/>
      <c r="AA86" s="342"/>
      <c r="AB86" s="342"/>
      <c r="AC86" s="343"/>
      <c r="AD86" s="343"/>
      <c r="AE86" s="343"/>
      <c r="AF86" s="343"/>
      <c r="AG86" s="343"/>
      <c r="AH86" s="343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  <c r="AY86" s="238"/>
      <c r="AZ86" s="238"/>
      <c r="BA86" s="238"/>
      <c r="BB86" s="238"/>
      <c r="BC86" s="238"/>
      <c r="BD86" s="238"/>
      <c r="BE86" s="238"/>
      <c r="BF86" s="238"/>
      <c r="BG86" s="238"/>
      <c r="BH86" s="238"/>
      <c r="BI86" s="238"/>
      <c r="BJ86" s="238"/>
      <c r="BK86" s="238"/>
      <c r="BL86" s="238"/>
      <c r="BM86" s="238"/>
      <c r="BN86" s="238"/>
      <c r="BO86" s="238"/>
      <c r="BP86" s="238"/>
      <c r="BQ86" s="238"/>
      <c r="BR86" s="238"/>
      <c r="BS86" s="238"/>
      <c r="BT86" s="238"/>
      <c r="BU86" s="238"/>
      <c r="BV86" s="238"/>
      <c r="BW86" s="238"/>
      <c r="BX86" s="238"/>
      <c r="BY86" s="238"/>
      <c r="BZ86" s="238"/>
      <c r="CA86" s="238"/>
      <c r="CB86" s="238"/>
      <c r="CC86" s="238"/>
      <c r="CD86" s="238"/>
      <c r="CE86" s="238"/>
      <c r="CF86" s="238"/>
      <c r="CG86" s="238"/>
      <c r="CH86" s="238"/>
      <c r="CI86" s="238"/>
      <c r="CJ86" s="238"/>
      <c r="CK86" s="238"/>
      <c r="CL86" s="238"/>
      <c r="CM86" s="238"/>
      <c r="CN86" s="238"/>
      <c r="CO86" s="238"/>
      <c r="CP86" s="238"/>
      <c r="CQ86" s="238"/>
      <c r="CR86" s="238"/>
      <c r="CS86" s="238"/>
      <c r="CT86" s="238"/>
      <c r="CU86" s="238"/>
      <c r="CV86" s="238"/>
      <c r="CW86" s="238"/>
      <c r="CX86" s="238"/>
      <c r="CY86" s="238"/>
      <c r="CZ86" s="238"/>
      <c r="DA86" s="238"/>
      <c r="DB86" s="238"/>
      <c r="DC86" s="238"/>
      <c r="DD86" s="238"/>
      <c r="DE86" s="238"/>
      <c r="DF86" s="238"/>
      <c r="DG86" s="238"/>
      <c r="DH86" s="238"/>
      <c r="DI86" s="238"/>
      <c r="DJ86" s="238"/>
      <c r="DK86" s="238"/>
      <c r="DL86" s="238"/>
      <c r="DM86" s="238"/>
      <c r="DN86" s="238"/>
      <c r="DO86" s="238"/>
      <c r="DP86" s="238"/>
      <c r="DQ86" s="197"/>
      <c r="DR86" s="197"/>
      <c r="DS86" s="197"/>
      <c r="DT86" s="197"/>
      <c r="DU86" s="197"/>
      <c r="DV86" s="197"/>
      <c r="DW86" s="197"/>
      <c r="DX86" s="197"/>
      <c r="DY86" s="197"/>
      <c r="DZ86" s="197"/>
      <c r="EA86" s="197"/>
      <c r="EB86" s="197"/>
      <c r="EC86" s="197"/>
      <c r="ED86" s="197"/>
      <c r="EE86" s="197"/>
      <c r="EF86" s="197"/>
      <c r="EG86" s="197"/>
      <c r="EH86" s="197"/>
      <c r="EI86" s="197"/>
      <c r="EJ86" s="197"/>
      <c r="EK86" s="197"/>
      <c r="EL86" s="197"/>
      <c r="EM86" s="197"/>
      <c r="EN86" s="197"/>
      <c r="EO86" s="197"/>
      <c r="EP86" s="197"/>
      <c r="EQ86" s="197"/>
      <c r="ER86" s="197"/>
      <c r="ES86" s="197"/>
      <c r="ET86" s="197"/>
      <c r="EU86" s="197"/>
      <c r="EV86" s="197"/>
      <c r="EW86" s="197"/>
      <c r="EX86" s="197"/>
      <c r="EY86" s="197"/>
      <c r="EZ86" s="197"/>
      <c r="FA86" s="197"/>
      <c r="FB86" s="197"/>
      <c r="FC86" s="197"/>
      <c r="FD86" s="197"/>
      <c r="FE86" s="197"/>
      <c r="FF86" s="197"/>
      <c r="FG86" s="197"/>
      <c r="FH86" s="197"/>
      <c r="FI86" s="197"/>
      <c r="FJ86" s="197"/>
      <c r="FK86" s="197"/>
      <c r="FL86" s="197"/>
      <c r="FM86" s="197"/>
      <c r="FN86" s="277"/>
      <c r="FO86" s="197"/>
      <c r="FP86" s="197"/>
      <c r="FQ86" s="197"/>
      <c r="FR86" s="197"/>
      <c r="FS86" s="197"/>
      <c r="FT86" s="197"/>
      <c r="FU86" s="197"/>
      <c r="FV86" s="197"/>
      <c r="FW86" s="197"/>
      <c r="FX86" s="197"/>
      <c r="FY86" s="197"/>
      <c r="FZ86" s="197"/>
      <c r="GA86" s="197"/>
      <c r="GB86" s="197"/>
      <c r="GC86" s="197"/>
      <c r="GD86" s="197"/>
      <c r="GE86" s="197"/>
      <c r="GF86" s="197"/>
      <c r="GG86" s="197"/>
      <c r="GH86" s="197"/>
      <c r="GI86" s="197"/>
      <c r="GJ86" s="197"/>
      <c r="GK86" s="197"/>
      <c r="GL86" s="197"/>
      <c r="GM86" s="197"/>
      <c r="GN86" s="197"/>
      <c r="GO86" s="197"/>
      <c r="GP86" s="197"/>
      <c r="GQ86" s="197"/>
      <c r="GR86" s="197"/>
      <c r="GS86" s="197"/>
      <c r="GT86" s="197"/>
      <c r="GU86" s="197"/>
      <c r="GV86" s="197"/>
      <c r="GW86" s="197"/>
      <c r="GX86" s="197"/>
      <c r="GY86" s="197"/>
      <c r="GZ86" s="197"/>
      <c r="HA86" s="197"/>
      <c r="HB86" s="197"/>
      <c r="HC86" s="197"/>
      <c r="HD86" s="197"/>
      <c r="HE86" s="197"/>
      <c r="HF86" s="197"/>
      <c r="HG86" s="197"/>
      <c r="HH86" s="197"/>
      <c r="HI86" s="197"/>
      <c r="HJ86" s="197"/>
      <c r="HK86" s="197"/>
      <c r="HL86" s="197"/>
      <c r="HM86" s="197"/>
      <c r="HN86" s="197"/>
      <c r="HO86" s="197"/>
      <c r="HP86" s="197"/>
      <c r="HQ86" s="197"/>
      <c r="HR86" s="197"/>
    </row>
    <row r="87" spans="1:226" ht="15" customHeight="1">
      <c r="A87" s="160"/>
      <c r="B87" s="160"/>
      <c r="C87" s="231"/>
      <c r="D87" s="342"/>
      <c r="E87" s="342"/>
      <c r="F87" s="342"/>
      <c r="G87" s="342"/>
      <c r="H87" s="342"/>
      <c r="I87" s="342"/>
      <c r="J87" s="342"/>
      <c r="K87" s="342"/>
      <c r="L87" s="342"/>
      <c r="M87" s="342"/>
      <c r="N87" s="342"/>
      <c r="O87" s="342"/>
      <c r="P87" s="342"/>
      <c r="Q87" s="342"/>
      <c r="R87" s="342"/>
      <c r="S87" s="342"/>
      <c r="T87" s="342"/>
      <c r="U87" s="342"/>
      <c r="V87" s="342"/>
      <c r="W87" s="342"/>
      <c r="X87" s="342"/>
      <c r="Y87" s="342"/>
      <c r="Z87" s="342"/>
      <c r="AA87" s="342"/>
      <c r="AB87" s="342"/>
      <c r="AC87" s="343"/>
      <c r="AD87" s="343"/>
      <c r="AE87" s="343"/>
      <c r="AF87" s="343"/>
      <c r="AG87" s="343"/>
      <c r="AH87" s="343"/>
      <c r="AI87" s="276"/>
      <c r="AJ87" s="197"/>
      <c r="AK87" s="197"/>
      <c r="AL87" s="197"/>
      <c r="AM87" s="197"/>
      <c r="AN87" s="197"/>
      <c r="AO87" s="197"/>
      <c r="AP87" s="197"/>
      <c r="AQ87" s="197"/>
      <c r="AR87" s="197"/>
      <c r="AS87" s="197"/>
      <c r="AT87" s="197"/>
      <c r="AU87" s="197"/>
      <c r="AV87" s="197"/>
      <c r="AW87" s="197"/>
      <c r="AX87" s="197"/>
      <c r="AY87" s="197"/>
      <c r="AZ87" s="197"/>
      <c r="BA87" s="197"/>
      <c r="BB87" s="197"/>
      <c r="BC87" s="197"/>
      <c r="BD87" s="197"/>
      <c r="BE87" s="197"/>
      <c r="BF87" s="197"/>
      <c r="BG87" s="197"/>
      <c r="BH87" s="197"/>
      <c r="BI87" s="197"/>
      <c r="BJ87" s="197"/>
      <c r="BK87" s="197"/>
      <c r="BL87" s="197"/>
      <c r="BM87" s="197"/>
      <c r="BN87" s="197"/>
      <c r="BO87" s="197"/>
      <c r="BP87" s="197"/>
      <c r="BQ87" s="197"/>
      <c r="BR87" s="197"/>
      <c r="BS87" s="197"/>
      <c r="BT87" s="197"/>
      <c r="BU87" s="197"/>
      <c r="BV87" s="197"/>
      <c r="BW87" s="197"/>
      <c r="BX87" s="197"/>
      <c r="BY87" s="197"/>
      <c r="BZ87" s="197"/>
      <c r="CA87" s="197"/>
      <c r="CB87" s="197"/>
      <c r="CC87" s="197"/>
      <c r="CD87" s="197"/>
      <c r="CE87" s="197"/>
      <c r="CF87" s="197"/>
      <c r="CG87" s="197"/>
      <c r="CH87" s="197"/>
      <c r="CI87" s="197"/>
      <c r="CJ87" s="197"/>
      <c r="CK87" s="197"/>
      <c r="CL87" s="197"/>
      <c r="CM87" s="197"/>
      <c r="CN87" s="197"/>
      <c r="CO87" s="197"/>
      <c r="CP87" s="197"/>
      <c r="CQ87" s="197"/>
      <c r="CR87" s="197"/>
      <c r="CS87" s="197"/>
      <c r="CT87" s="197"/>
      <c r="CU87" s="197"/>
      <c r="CV87" s="197"/>
      <c r="CW87" s="197"/>
      <c r="CX87" s="197"/>
      <c r="CY87" s="197"/>
      <c r="CZ87" s="197"/>
      <c r="DA87" s="197"/>
      <c r="DB87" s="197"/>
      <c r="DC87" s="197"/>
      <c r="DD87" s="197"/>
      <c r="DE87" s="197"/>
      <c r="DF87" s="197"/>
      <c r="DG87" s="197"/>
      <c r="DH87" s="197"/>
      <c r="DI87" s="197"/>
      <c r="DJ87" s="197"/>
      <c r="DK87" s="197"/>
      <c r="DL87" s="197"/>
      <c r="DM87" s="197"/>
      <c r="DN87" s="197"/>
      <c r="DO87" s="197"/>
      <c r="DP87" s="197"/>
      <c r="DQ87" s="197"/>
      <c r="DR87" s="197"/>
      <c r="DS87" s="197"/>
      <c r="DT87" s="197"/>
      <c r="DU87" s="197"/>
      <c r="DV87" s="197"/>
      <c r="DW87" s="197"/>
      <c r="DX87" s="197"/>
      <c r="DY87" s="197"/>
      <c r="DZ87" s="197"/>
      <c r="EA87" s="197"/>
      <c r="EB87" s="197"/>
      <c r="EC87" s="197"/>
      <c r="ED87" s="197"/>
      <c r="EE87" s="197"/>
      <c r="EF87" s="197"/>
      <c r="EG87" s="197"/>
      <c r="EH87" s="197"/>
      <c r="EI87" s="197"/>
      <c r="EJ87" s="197"/>
      <c r="EK87" s="197"/>
      <c r="EL87" s="197"/>
      <c r="EM87" s="197"/>
      <c r="EN87" s="197"/>
      <c r="EO87" s="197"/>
      <c r="EP87" s="197"/>
      <c r="EQ87" s="197"/>
      <c r="ER87" s="197"/>
      <c r="ES87" s="197"/>
      <c r="ET87" s="197"/>
      <c r="EU87" s="197"/>
      <c r="EV87" s="197"/>
      <c r="EW87" s="197"/>
      <c r="EX87" s="197"/>
      <c r="EY87" s="197"/>
      <c r="EZ87" s="197"/>
      <c r="FA87" s="197"/>
      <c r="FB87" s="197"/>
      <c r="FC87" s="197"/>
      <c r="FD87" s="197"/>
      <c r="FE87" s="197"/>
      <c r="FF87" s="197"/>
      <c r="FG87" s="197"/>
      <c r="FH87" s="197"/>
      <c r="FI87" s="197"/>
      <c r="FJ87" s="197"/>
      <c r="FK87" s="197"/>
      <c r="FL87" s="197"/>
      <c r="FM87" s="197"/>
      <c r="FN87" s="277"/>
      <c r="FO87" s="197"/>
      <c r="FP87" s="197"/>
      <c r="FQ87" s="197"/>
      <c r="FR87" s="197"/>
      <c r="FS87" s="197"/>
      <c r="FT87" s="197"/>
      <c r="FU87" s="197"/>
      <c r="FV87" s="197"/>
      <c r="FW87" s="197"/>
      <c r="FX87" s="197"/>
      <c r="FY87" s="197"/>
      <c r="FZ87" s="197"/>
      <c r="GA87" s="197"/>
      <c r="GB87" s="197"/>
      <c r="GC87" s="197"/>
      <c r="GD87" s="197"/>
      <c r="GE87" s="197"/>
      <c r="GF87" s="197"/>
      <c r="GG87" s="197"/>
      <c r="GH87" s="197"/>
      <c r="GI87" s="197"/>
      <c r="GJ87" s="197"/>
      <c r="GK87" s="197"/>
      <c r="GL87" s="197"/>
      <c r="GM87" s="197"/>
      <c r="GN87" s="197"/>
      <c r="GO87" s="197"/>
      <c r="GP87" s="197"/>
      <c r="GQ87" s="197"/>
      <c r="GR87" s="197"/>
      <c r="GS87" s="197"/>
      <c r="GT87" s="197"/>
      <c r="GU87" s="197"/>
      <c r="GV87" s="197"/>
      <c r="GW87" s="197"/>
      <c r="GX87" s="197"/>
      <c r="GY87" s="197"/>
      <c r="GZ87" s="197"/>
      <c r="HA87" s="197"/>
      <c r="HB87" s="197"/>
      <c r="HC87" s="197"/>
      <c r="HD87" s="197"/>
      <c r="HE87" s="197"/>
      <c r="HF87" s="197"/>
      <c r="HG87" s="197"/>
      <c r="HH87" s="197"/>
      <c r="HI87" s="197"/>
      <c r="HJ87" s="197"/>
      <c r="HK87" s="197"/>
      <c r="HL87" s="197"/>
      <c r="HM87" s="197"/>
      <c r="HN87" s="197"/>
      <c r="HO87" s="197"/>
      <c r="HP87" s="197"/>
      <c r="HQ87" s="197"/>
      <c r="HR87" s="197"/>
    </row>
    <row r="88" spans="1:226" ht="15" customHeight="1">
      <c r="A88" s="160"/>
      <c r="B88" s="160"/>
      <c r="C88" s="231"/>
      <c r="D88" s="342"/>
      <c r="E88" s="342"/>
      <c r="F88" s="342"/>
      <c r="G88" s="342"/>
      <c r="H88" s="342"/>
      <c r="I88" s="342"/>
      <c r="J88" s="342"/>
      <c r="K88" s="342"/>
      <c r="L88" s="342"/>
      <c r="M88" s="342"/>
      <c r="N88" s="342"/>
      <c r="O88" s="342"/>
      <c r="P88" s="342"/>
      <c r="Q88" s="342"/>
      <c r="R88" s="342"/>
      <c r="S88" s="342"/>
      <c r="T88" s="342"/>
      <c r="U88" s="342"/>
      <c r="V88" s="342"/>
      <c r="W88" s="342"/>
      <c r="X88" s="342"/>
      <c r="Y88" s="342"/>
      <c r="Z88" s="342"/>
      <c r="AA88" s="342"/>
      <c r="AB88" s="342"/>
      <c r="AC88" s="343"/>
      <c r="AD88" s="343"/>
      <c r="AE88" s="343"/>
      <c r="AF88" s="343"/>
      <c r="AG88" s="343"/>
      <c r="AH88" s="343"/>
      <c r="AI88" s="276"/>
      <c r="AJ88" s="197"/>
      <c r="AK88" s="197"/>
      <c r="AL88" s="197"/>
      <c r="AM88" s="197"/>
      <c r="AN88" s="197"/>
      <c r="AO88" s="197"/>
      <c r="AP88" s="197"/>
      <c r="AQ88" s="197"/>
      <c r="AR88" s="197"/>
      <c r="AS88" s="197"/>
      <c r="AT88" s="197"/>
      <c r="AU88" s="197"/>
      <c r="AV88" s="197"/>
      <c r="AW88" s="197"/>
      <c r="AX88" s="197"/>
      <c r="AY88" s="197"/>
      <c r="AZ88" s="197"/>
      <c r="BA88" s="197"/>
      <c r="BB88" s="197"/>
      <c r="BC88" s="197"/>
      <c r="BD88" s="197"/>
      <c r="BE88" s="197"/>
      <c r="BF88" s="197"/>
      <c r="BG88" s="197"/>
      <c r="BH88" s="197"/>
      <c r="BI88" s="197"/>
      <c r="BJ88" s="197"/>
      <c r="BK88" s="197"/>
      <c r="BL88" s="197"/>
      <c r="BM88" s="197"/>
      <c r="BN88" s="197"/>
      <c r="BO88" s="197"/>
      <c r="BP88" s="197"/>
      <c r="BQ88" s="197"/>
      <c r="BR88" s="197"/>
      <c r="BS88" s="197"/>
      <c r="BT88" s="197"/>
      <c r="BU88" s="197"/>
      <c r="BV88" s="197"/>
      <c r="BW88" s="197"/>
      <c r="BX88" s="197"/>
      <c r="BY88" s="197"/>
      <c r="BZ88" s="197"/>
      <c r="CA88" s="197"/>
      <c r="CB88" s="197"/>
      <c r="CC88" s="197"/>
      <c r="CD88" s="197"/>
      <c r="CE88" s="197"/>
      <c r="CF88" s="197"/>
      <c r="CG88" s="197"/>
      <c r="CH88" s="197"/>
      <c r="CI88" s="197"/>
      <c r="CJ88" s="197"/>
      <c r="CK88" s="197"/>
      <c r="CL88" s="197"/>
      <c r="CM88" s="197"/>
      <c r="CN88" s="197"/>
      <c r="CO88" s="197"/>
      <c r="CP88" s="197"/>
      <c r="CQ88" s="197"/>
      <c r="CR88" s="197"/>
      <c r="CS88" s="197"/>
      <c r="CT88" s="197"/>
      <c r="CU88" s="197"/>
      <c r="CV88" s="197"/>
      <c r="CW88" s="197"/>
      <c r="CX88" s="197"/>
      <c r="CY88" s="197"/>
      <c r="CZ88" s="197"/>
      <c r="DA88" s="197"/>
      <c r="DB88" s="197"/>
      <c r="DC88" s="197"/>
      <c r="DD88" s="197"/>
      <c r="DE88" s="197"/>
      <c r="DF88" s="197"/>
      <c r="DG88" s="197"/>
      <c r="DH88" s="197"/>
      <c r="DI88" s="197"/>
      <c r="DJ88" s="197"/>
      <c r="DK88" s="197"/>
      <c r="DL88" s="197"/>
      <c r="DM88" s="197"/>
      <c r="DN88" s="197"/>
      <c r="DO88" s="197"/>
      <c r="DP88" s="197"/>
      <c r="DQ88" s="197"/>
      <c r="DR88" s="197"/>
      <c r="DS88" s="197"/>
      <c r="DT88" s="197"/>
      <c r="DU88" s="197"/>
      <c r="DV88" s="197"/>
      <c r="DW88" s="197"/>
      <c r="DX88" s="197"/>
      <c r="DY88" s="197"/>
      <c r="DZ88" s="197"/>
      <c r="EA88" s="197"/>
      <c r="EB88" s="197"/>
      <c r="EC88" s="197"/>
      <c r="ED88" s="197"/>
      <c r="EE88" s="197"/>
      <c r="EF88" s="197"/>
      <c r="EG88" s="197"/>
      <c r="EH88" s="197"/>
      <c r="EI88" s="197"/>
      <c r="EJ88" s="197"/>
      <c r="EK88" s="197"/>
      <c r="EL88" s="197"/>
      <c r="EM88" s="197"/>
      <c r="EN88" s="197"/>
      <c r="EO88" s="197"/>
      <c r="EP88" s="197"/>
      <c r="EQ88" s="197"/>
      <c r="ER88" s="197"/>
      <c r="ES88" s="197"/>
      <c r="ET88" s="197"/>
      <c r="EU88" s="197"/>
      <c r="EV88" s="197"/>
      <c r="EW88" s="197"/>
      <c r="EX88" s="197"/>
      <c r="EY88" s="197"/>
      <c r="EZ88" s="197"/>
      <c r="FA88" s="197"/>
      <c r="FB88" s="197"/>
      <c r="FC88" s="197"/>
      <c r="FD88" s="197"/>
      <c r="FE88" s="197"/>
      <c r="FF88" s="197"/>
      <c r="FG88" s="197"/>
      <c r="FH88" s="197"/>
      <c r="FI88" s="197"/>
      <c r="FJ88" s="197"/>
      <c r="FK88" s="197"/>
      <c r="FL88" s="197"/>
      <c r="FM88" s="197"/>
      <c r="FN88" s="277"/>
      <c r="FO88" s="197"/>
      <c r="FP88" s="197"/>
      <c r="FQ88" s="197"/>
      <c r="FR88" s="197"/>
      <c r="FS88" s="197"/>
      <c r="FT88" s="197"/>
      <c r="FU88" s="197"/>
      <c r="FV88" s="197"/>
      <c r="FW88" s="197"/>
      <c r="FX88" s="197"/>
      <c r="FY88" s="197"/>
      <c r="FZ88" s="197"/>
      <c r="GA88" s="197"/>
      <c r="GB88" s="197"/>
      <c r="GC88" s="197"/>
      <c r="GD88" s="197"/>
      <c r="GE88" s="197"/>
      <c r="GF88" s="197"/>
      <c r="GG88" s="197"/>
      <c r="GH88" s="197"/>
      <c r="GI88" s="197"/>
      <c r="GJ88" s="197"/>
      <c r="GK88" s="197"/>
      <c r="GL88" s="197"/>
      <c r="GM88" s="197"/>
      <c r="GN88" s="197"/>
      <c r="GO88" s="197"/>
      <c r="GP88" s="197"/>
      <c r="GQ88" s="197"/>
      <c r="GR88" s="197"/>
      <c r="GS88" s="197"/>
      <c r="GT88" s="197"/>
      <c r="GU88" s="197"/>
      <c r="GV88" s="197"/>
      <c r="GW88" s="197"/>
      <c r="GX88" s="197"/>
      <c r="GY88" s="197"/>
      <c r="GZ88" s="197"/>
      <c r="HA88" s="197"/>
      <c r="HB88" s="197"/>
      <c r="HC88" s="197"/>
      <c r="HD88" s="197"/>
      <c r="HE88" s="197"/>
      <c r="HF88" s="197"/>
      <c r="HG88" s="197"/>
      <c r="HH88" s="197"/>
      <c r="HI88" s="197"/>
      <c r="HJ88" s="197"/>
      <c r="HK88" s="197"/>
      <c r="HL88" s="197"/>
      <c r="HM88" s="197"/>
      <c r="HN88" s="197"/>
      <c r="HO88" s="197"/>
      <c r="HP88" s="197"/>
      <c r="HQ88" s="197"/>
      <c r="HR88" s="197"/>
    </row>
    <row r="89" spans="1:226" ht="15" customHeight="1">
      <c r="A89" s="160"/>
      <c r="B89" s="160"/>
      <c r="C89" s="231"/>
      <c r="D89" s="342"/>
      <c r="E89" s="342"/>
      <c r="F89" s="342"/>
      <c r="G89" s="342"/>
      <c r="H89" s="342"/>
      <c r="I89" s="342"/>
      <c r="J89" s="342"/>
      <c r="K89" s="342"/>
      <c r="L89" s="342"/>
      <c r="M89" s="342"/>
      <c r="N89" s="342"/>
      <c r="O89" s="342"/>
      <c r="P89" s="342"/>
      <c r="Q89" s="342"/>
      <c r="R89" s="342"/>
      <c r="S89" s="342"/>
      <c r="T89" s="342"/>
      <c r="U89" s="342"/>
      <c r="V89" s="342"/>
      <c r="W89" s="342"/>
      <c r="X89" s="342"/>
      <c r="Y89" s="342"/>
      <c r="Z89" s="342"/>
      <c r="AA89" s="342"/>
      <c r="AB89" s="342"/>
      <c r="AC89" s="343"/>
      <c r="AD89" s="343"/>
      <c r="AE89" s="343"/>
      <c r="AF89" s="343"/>
      <c r="AG89" s="343"/>
      <c r="AH89" s="343"/>
      <c r="AI89" s="276"/>
      <c r="AJ89" s="197"/>
      <c r="AK89" s="197"/>
      <c r="AL89" s="197"/>
      <c r="AM89" s="197"/>
      <c r="AN89" s="197"/>
      <c r="AO89" s="197"/>
      <c r="AP89" s="197"/>
      <c r="AQ89" s="197"/>
      <c r="AR89" s="197"/>
      <c r="AS89" s="197"/>
      <c r="AT89" s="197"/>
      <c r="AU89" s="197"/>
      <c r="AV89" s="197"/>
      <c r="AW89" s="197"/>
      <c r="AX89" s="197"/>
      <c r="AY89" s="197"/>
      <c r="AZ89" s="197"/>
      <c r="BA89" s="197"/>
      <c r="BB89" s="197"/>
      <c r="BC89" s="197"/>
      <c r="BD89" s="197"/>
      <c r="BE89" s="197"/>
      <c r="BF89" s="197"/>
      <c r="BG89" s="197"/>
      <c r="BH89" s="197"/>
      <c r="BI89" s="197"/>
      <c r="BJ89" s="197"/>
      <c r="BK89" s="197"/>
      <c r="BL89" s="197"/>
      <c r="BM89" s="197"/>
      <c r="BN89" s="197"/>
      <c r="BO89" s="197"/>
      <c r="BP89" s="197"/>
      <c r="BQ89" s="197"/>
      <c r="BR89" s="197"/>
      <c r="BS89" s="197"/>
      <c r="BT89" s="197"/>
      <c r="BU89" s="197"/>
      <c r="BV89" s="197"/>
      <c r="BW89" s="197"/>
      <c r="BX89" s="197"/>
      <c r="BY89" s="197"/>
      <c r="BZ89" s="197"/>
      <c r="CA89" s="197"/>
      <c r="CB89" s="197"/>
      <c r="CC89" s="197"/>
      <c r="CD89" s="197"/>
      <c r="CE89" s="197"/>
      <c r="CF89" s="197"/>
      <c r="CG89" s="197"/>
      <c r="CH89" s="197"/>
      <c r="CI89" s="197"/>
      <c r="CJ89" s="197"/>
      <c r="CK89" s="197"/>
      <c r="CL89" s="197"/>
      <c r="CM89" s="197"/>
      <c r="CN89" s="197"/>
      <c r="CO89" s="197"/>
      <c r="CP89" s="197"/>
      <c r="CQ89" s="197"/>
      <c r="CR89" s="197"/>
      <c r="CS89" s="197"/>
      <c r="CT89" s="197"/>
      <c r="CU89" s="197"/>
      <c r="CV89" s="197"/>
      <c r="CW89" s="197"/>
      <c r="CX89" s="197"/>
      <c r="CY89" s="197"/>
      <c r="CZ89" s="197"/>
      <c r="DA89" s="197"/>
      <c r="DB89" s="197"/>
      <c r="DC89" s="197"/>
      <c r="DD89" s="197"/>
      <c r="DE89" s="197"/>
      <c r="DF89" s="197"/>
      <c r="DG89" s="197"/>
      <c r="DH89" s="197"/>
      <c r="DI89" s="197"/>
      <c r="DJ89" s="197"/>
      <c r="DK89" s="197"/>
      <c r="DL89" s="197"/>
      <c r="DM89" s="197"/>
      <c r="DN89" s="197"/>
      <c r="DO89" s="197"/>
      <c r="DP89" s="197"/>
      <c r="DQ89" s="197"/>
      <c r="DR89" s="197"/>
      <c r="DS89" s="197"/>
      <c r="DT89" s="197"/>
      <c r="DU89" s="197"/>
      <c r="DV89" s="197"/>
      <c r="DW89" s="197"/>
      <c r="DX89" s="197"/>
      <c r="DY89" s="197"/>
      <c r="DZ89" s="197"/>
      <c r="EA89" s="197"/>
      <c r="EB89" s="197"/>
      <c r="EC89" s="197"/>
      <c r="ED89" s="197"/>
      <c r="EE89" s="197"/>
      <c r="EF89" s="197"/>
      <c r="EG89" s="197"/>
      <c r="EH89" s="197"/>
      <c r="EI89" s="197"/>
      <c r="EJ89" s="197"/>
      <c r="EK89" s="197"/>
      <c r="EL89" s="197"/>
      <c r="EM89" s="197"/>
      <c r="EN89" s="197"/>
      <c r="EO89" s="197"/>
      <c r="EP89" s="197"/>
      <c r="EQ89" s="197"/>
      <c r="ER89" s="197"/>
      <c r="ES89" s="197"/>
      <c r="ET89" s="197"/>
      <c r="EU89" s="197"/>
      <c r="EV89" s="197"/>
      <c r="EW89" s="197"/>
      <c r="EX89" s="197"/>
      <c r="EY89" s="197"/>
      <c r="EZ89" s="197"/>
      <c r="FA89" s="197"/>
      <c r="FB89" s="197"/>
      <c r="FC89" s="197"/>
      <c r="FD89" s="197"/>
      <c r="FE89" s="197"/>
      <c r="FF89" s="197"/>
      <c r="FG89" s="197"/>
      <c r="FH89" s="197"/>
      <c r="FI89" s="197"/>
      <c r="FJ89" s="197"/>
      <c r="FK89" s="197"/>
      <c r="FL89" s="197"/>
      <c r="FM89" s="197"/>
      <c r="FN89" s="277"/>
      <c r="FO89" s="197"/>
      <c r="FP89" s="197"/>
      <c r="FQ89" s="197"/>
      <c r="FR89" s="197"/>
      <c r="FS89" s="197"/>
      <c r="FT89" s="197"/>
      <c r="FU89" s="197"/>
      <c r="FV89" s="197"/>
      <c r="FW89" s="197"/>
      <c r="FX89" s="197"/>
      <c r="FY89" s="197"/>
      <c r="FZ89" s="197"/>
      <c r="GA89" s="197"/>
      <c r="GB89" s="197"/>
      <c r="GC89" s="197"/>
      <c r="GD89" s="197"/>
      <c r="GE89" s="197"/>
      <c r="GF89" s="197"/>
      <c r="GG89" s="197"/>
      <c r="GH89" s="197"/>
      <c r="GI89" s="197"/>
      <c r="GJ89" s="197"/>
      <c r="GK89" s="197"/>
      <c r="GL89" s="197"/>
      <c r="GM89" s="197"/>
      <c r="GN89" s="197"/>
      <c r="GO89" s="197"/>
      <c r="GP89" s="197"/>
      <c r="GQ89" s="197"/>
      <c r="GR89" s="197"/>
      <c r="GS89" s="197"/>
      <c r="GT89" s="197"/>
      <c r="GU89" s="197"/>
      <c r="GV89" s="197"/>
      <c r="GW89" s="197"/>
      <c r="GX89" s="197"/>
      <c r="GY89" s="197"/>
      <c r="GZ89" s="197"/>
      <c r="HA89" s="197"/>
      <c r="HB89" s="197"/>
      <c r="HC89" s="197"/>
      <c r="HD89" s="197"/>
      <c r="HE89" s="197"/>
      <c r="HF89" s="197"/>
      <c r="HG89" s="197"/>
      <c r="HH89" s="197"/>
      <c r="HI89" s="197"/>
      <c r="HJ89" s="197"/>
      <c r="HK89" s="197"/>
      <c r="HL89" s="197"/>
      <c r="HM89" s="197"/>
      <c r="HN89" s="197"/>
      <c r="HO89" s="197"/>
      <c r="HP89" s="197"/>
      <c r="HQ89" s="197"/>
      <c r="HR89" s="197"/>
    </row>
    <row r="90" spans="1:226" ht="15" customHeight="1">
      <c r="A90" s="160"/>
      <c r="B90" s="160"/>
      <c r="C90" s="231"/>
      <c r="D90" s="342"/>
      <c r="E90" s="342"/>
      <c r="F90" s="342"/>
      <c r="G90" s="342"/>
      <c r="H90" s="342"/>
      <c r="I90" s="342"/>
      <c r="J90" s="342"/>
      <c r="K90" s="342"/>
      <c r="L90" s="342"/>
      <c r="M90" s="342"/>
      <c r="N90" s="342"/>
      <c r="O90" s="342"/>
      <c r="P90" s="342"/>
      <c r="Q90" s="342"/>
      <c r="R90" s="342"/>
      <c r="S90" s="342"/>
      <c r="T90" s="342"/>
      <c r="U90" s="342"/>
      <c r="V90" s="342"/>
      <c r="W90" s="342"/>
      <c r="X90" s="342"/>
      <c r="Y90" s="342"/>
      <c r="Z90" s="342"/>
      <c r="AA90" s="342"/>
      <c r="AB90" s="342"/>
      <c r="AC90" s="343"/>
      <c r="AD90" s="343"/>
      <c r="AE90" s="343"/>
      <c r="AF90" s="343"/>
      <c r="AG90" s="343"/>
      <c r="AH90" s="343"/>
      <c r="AI90" s="276"/>
      <c r="AJ90" s="197"/>
      <c r="AK90" s="197"/>
      <c r="AL90" s="197"/>
      <c r="AM90" s="197"/>
      <c r="AN90" s="197"/>
      <c r="AO90" s="197"/>
      <c r="AP90" s="197"/>
      <c r="AQ90" s="197"/>
      <c r="AR90" s="197"/>
      <c r="AS90" s="197"/>
      <c r="AT90" s="197"/>
      <c r="AU90" s="197"/>
      <c r="AV90" s="197"/>
      <c r="AW90" s="197"/>
      <c r="AX90" s="197"/>
      <c r="AY90" s="197"/>
      <c r="AZ90" s="197"/>
      <c r="BA90" s="197"/>
      <c r="BB90" s="197"/>
      <c r="BC90" s="197"/>
      <c r="BD90" s="197"/>
      <c r="BE90" s="197"/>
      <c r="BF90" s="197"/>
      <c r="BG90" s="197"/>
      <c r="BH90" s="197"/>
      <c r="BI90" s="197"/>
      <c r="BJ90" s="197"/>
      <c r="BK90" s="197"/>
      <c r="BL90" s="197"/>
      <c r="BM90" s="197"/>
      <c r="BN90" s="197"/>
      <c r="BO90" s="197"/>
      <c r="BP90" s="197"/>
      <c r="BQ90" s="197"/>
      <c r="BR90" s="197"/>
      <c r="BS90" s="197"/>
      <c r="BT90" s="197"/>
      <c r="BU90" s="197"/>
      <c r="BV90" s="197"/>
      <c r="BW90" s="197"/>
      <c r="BX90" s="197"/>
      <c r="BY90" s="197"/>
      <c r="BZ90" s="197"/>
      <c r="CA90" s="197"/>
      <c r="CB90" s="197"/>
      <c r="CC90" s="197"/>
      <c r="CD90" s="197"/>
      <c r="CE90" s="197"/>
      <c r="CF90" s="197"/>
      <c r="CG90" s="197"/>
      <c r="CH90" s="197"/>
      <c r="CI90" s="197"/>
      <c r="CJ90" s="197"/>
      <c r="CK90" s="197"/>
      <c r="CL90" s="197"/>
      <c r="CM90" s="197"/>
      <c r="CN90" s="197"/>
      <c r="CO90" s="197"/>
      <c r="CP90" s="197"/>
      <c r="CQ90" s="197"/>
      <c r="CR90" s="197"/>
      <c r="CS90" s="197"/>
      <c r="CT90" s="197"/>
      <c r="CU90" s="197"/>
      <c r="CV90" s="197"/>
      <c r="CW90" s="197"/>
      <c r="CX90" s="197"/>
      <c r="CY90" s="197"/>
      <c r="CZ90" s="197"/>
      <c r="DA90" s="197"/>
      <c r="DB90" s="197"/>
      <c r="DC90" s="197"/>
      <c r="DD90" s="197"/>
      <c r="DE90" s="197"/>
      <c r="DF90" s="197"/>
      <c r="DG90" s="197"/>
      <c r="DH90" s="197"/>
      <c r="DI90" s="197"/>
      <c r="DJ90" s="197"/>
      <c r="DK90" s="197"/>
      <c r="DL90" s="197"/>
      <c r="DM90" s="197"/>
      <c r="DN90" s="197"/>
      <c r="DO90" s="197"/>
      <c r="DP90" s="197"/>
      <c r="DQ90" s="197"/>
      <c r="DR90" s="197"/>
      <c r="DS90" s="197"/>
      <c r="DT90" s="197"/>
      <c r="DU90" s="197"/>
      <c r="DV90" s="197"/>
      <c r="DW90" s="197"/>
      <c r="DX90" s="197"/>
      <c r="DY90" s="197"/>
      <c r="DZ90" s="197"/>
      <c r="EA90" s="197"/>
      <c r="EB90" s="197"/>
      <c r="EC90" s="197"/>
      <c r="ED90" s="197"/>
      <c r="EE90" s="197"/>
      <c r="EF90" s="197"/>
      <c r="EG90" s="197"/>
      <c r="EH90" s="197"/>
      <c r="EI90" s="197"/>
      <c r="EJ90" s="197"/>
      <c r="EK90" s="197"/>
      <c r="EL90" s="197"/>
      <c r="EM90" s="197"/>
      <c r="EN90" s="197"/>
      <c r="EO90" s="197"/>
      <c r="EP90" s="197"/>
      <c r="EQ90" s="197"/>
      <c r="ER90" s="197"/>
      <c r="ES90" s="197"/>
      <c r="ET90" s="197"/>
      <c r="EU90" s="197"/>
      <c r="EV90" s="197"/>
      <c r="EW90" s="197"/>
      <c r="EX90" s="197"/>
      <c r="EY90" s="197"/>
      <c r="EZ90" s="197"/>
      <c r="FA90" s="197"/>
      <c r="FB90" s="197"/>
      <c r="FC90" s="197"/>
      <c r="FD90" s="197"/>
      <c r="FE90" s="197"/>
      <c r="FF90" s="197"/>
      <c r="FG90" s="197"/>
      <c r="FH90" s="197"/>
      <c r="FI90" s="197"/>
      <c r="FJ90" s="197"/>
      <c r="FK90" s="197"/>
      <c r="FL90" s="197"/>
      <c r="FM90" s="197"/>
      <c r="FN90" s="277"/>
      <c r="FO90" s="197"/>
      <c r="FP90" s="197"/>
      <c r="FQ90" s="197"/>
      <c r="FR90" s="197"/>
      <c r="FS90" s="197"/>
      <c r="FT90" s="197"/>
      <c r="FU90" s="197"/>
      <c r="FV90" s="197"/>
      <c r="FW90" s="197"/>
      <c r="FX90" s="197"/>
      <c r="FY90" s="197"/>
      <c r="FZ90" s="197"/>
      <c r="GA90" s="197"/>
      <c r="GB90" s="197"/>
      <c r="GC90" s="197"/>
      <c r="GD90" s="197"/>
      <c r="GE90" s="197"/>
      <c r="GF90" s="197"/>
      <c r="GG90" s="197"/>
      <c r="GH90" s="197"/>
      <c r="GI90" s="197"/>
      <c r="GJ90" s="197"/>
      <c r="GK90" s="197"/>
      <c r="GL90" s="197"/>
      <c r="GM90" s="197"/>
      <c r="GN90" s="197"/>
      <c r="GO90" s="197"/>
      <c r="GP90" s="197"/>
      <c r="GQ90" s="197"/>
      <c r="GR90" s="197"/>
      <c r="GS90" s="197"/>
      <c r="GT90" s="197"/>
      <c r="GU90" s="197"/>
      <c r="GV90" s="197"/>
      <c r="GW90" s="197"/>
      <c r="GX90" s="197"/>
      <c r="GY90" s="197"/>
      <c r="GZ90" s="197"/>
      <c r="HA90" s="197"/>
      <c r="HB90" s="197"/>
      <c r="HC90" s="197"/>
      <c r="HD90" s="197"/>
      <c r="HE90" s="197"/>
      <c r="HF90" s="197"/>
      <c r="HG90" s="197"/>
      <c r="HH90" s="197"/>
      <c r="HI90" s="197"/>
      <c r="HJ90" s="197"/>
      <c r="HK90" s="197"/>
      <c r="HL90" s="197"/>
      <c r="HM90" s="197"/>
      <c r="HN90" s="197"/>
      <c r="HO90" s="197"/>
      <c r="HP90" s="197"/>
      <c r="HQ90" s="197"/>
      <c r="HR90" s="197"/>
    </row>
    <row r="91" spans="1:226" ht="15" customHeight="1">
      <c r="A91" s="160"/>
      <c r="B91" s="160"/>
      <c r="C91" s="231"/>
      <c r="D91" s="342"/>
      <c r="E91" s="342"/>
      <c r="F91" s="342"/>
      <c r="G91" s="342"/>
      <c r="H91" s="342"/>
      <c r="I91" s="342"/>
      <c r="J91" s="342"/>
      <c r="K91" s="342"/>
      <c r="L91" s="342"/>
      <c r="M91" s="342"/>
      <c r="N91" s="342"/>
      <c r="O91" s="342"/>
      <c r="P91" s="342"/>
      <c r="Q91" s="342"/>
      <c r="R91" s="342"/>
      <c r="S91" s="342"/>
      <c r="T91" s="342"/>
      <c r="U91" s="342"/>
      <c r="V91" s="342"/>
      <c r="W91" s="342"/>
      <c r="X91" s="342"/>
      <c r="Y91" s="342"/>
      <c r="Z91" s="342"/>
      <c r="AA91" s="342"/>
      <c r="AB91" s="342"/>
      <c r="AC91" s="343"/>
      <c r="AD91" s="343"/>
      <c r="AE91" s="343"/>
      <c r="AF91" s="343"/>
      <c r="AG91" s="343"/>
      <c r="AH91" s="343"/>
      <c r="AI91" s="276"/>
      <c r="AJ91" s="197"/>
      <c r="AK91" s="197"/>
      <c r="AL91" s="197"/>
      <c r="AM91" s="197"/>
      <c r="AN91" s="197"/>
      <c r="AO91" s="197"/>
      <c r="AP91" s="197"/>
      <c r="AQ91" s="197"/>
      <c r="AR91" s="197"/>
      <c r="AS91" s="197"/>
      <c r="AT91" s="197"/>
      <c r="AU91" s="197"/>
      <c r="AV91" s="197"/>
      <c r="AW91" s="197"/>
      <c r="AX91" s="197"/>
      <c r="AY91" s="197"/>
      <c r="AZ91" s="197"/>
      <c r="BA91" s="197"/>
      <c r="BB91" s="197"/>
      <c r="BC91" s="197"/>
      <c r="BD91" s="197"/>
      <c r="BE91" s="197"/>
      <c r="BF91" s="197"/>
      <c r="BG91" s="197"/>
      <c r="BH91" s="197"/>
      <c r="BI91" s="197"/>
      <c r="BJ91" s="197"/>
      <c r="BK91" s="197"/>
      <c r="BL91" s="197"/>
      <c r="BM91" s="197"/>
      <c r="BN91" s="197"/>
      <c r="BO91" s="197"/>
      <c r="BP91" s="197"/>
      <c r="BQ91" s="197"/>
      <c r="BR91" s="197"/>
      <c r="BS91" s="197"/>
      <c r="BT91" s="197"/>
      <c r="BU91" s="197"/>
      <c r="BV91" s="197"/>
      <c r="BW91" s="197"/>
      <c r="BX91" s="197"/>
      <c r="BY91" s="197"/>
      <c r="BZ91" s="197"/>
      <c r="CA91" s="197"/>
      <c r="CB91" s="197"/>
      <c r="CC91" s="197"/>
      <c r="CD91" s="197"/>
      <c r="CE91" s="197"/>
      <c r="CF91" s="197"/>
      <c r="CG91" s="197"/>
      <c r="CH91" s="197"/>
      <c r="CI91" s="197"/>
      <c r="CJ91" s="197"/>
      <c r="CK91" s="197"/>
      <c r="CL91" s="197"/>
      <c r="CM91" s="197"/>
      <c r="CN91" s="197"/>
      <c r="CO91" s="197"/>
      <c r="CP91" s="197"/>
      <c r="CQ91" s="197"/>
      <c r="CR91" s="197"/>
      <c r="CS91" s="197"/>
      <c r="CT91" s="197"/>
      <c r="CU91" s="197"/>
      <c r="CV91" s="197"/>
      <c r="CW91" s="197"/>
      <c r="CX91" s="197"/>
      <c r="CY91" s="197"/>
      <c r="CZ91" s="197"/>
      <c r="DA91" s="197"/>
      <c r="DB91" s="197"/>
      <c r="DC91" s="197"/>
      <c r="DD91" s="197"/>
      <c r="DE91" s="197"/>
      <c r="DF91" s="197"/>
      <c r="DG91" s="197"/>
      <c r="DH91" s="197"/>
      <c r="DI91" s="197"/>
      <c r="DJ91" s="197"/>
      <c r="DK91" s="197"/>
      <c r="DL91" s="197"/>
      <c r="DM91" s="197"/>
      <c r="DN91" s="197"/>
      <c r="DO91" s="197"/>
      <c r="DP91" s="197"/>
      <c r="DQ91" s="197"/>
      <c r="DR91" s="197"/>
      <c r="DS91" s="197"/>
      <c r="DT91" s="197"/>
      <c r="DU91" s="197"/>
      <c r="DV91" s="197"/>
      <c r="DW91" s="197"/>
      <c r="DX91" s="197"/>
      <c r="DY91" s="197"/>
      <c r="DZ91" s="197"/>
      <c r="EA91" s="197"/>
      <c r="EB91" s="197"/>
      <c r="EC91" s="197"/>
      <c r="ED91" s="197"/>
      <c r="EE91" s="197"/>
      <c r="EF91" s="197"/>
      <c r="EG91" s="197"/>
      <c r="EH91" s="197"/>
      <c r="EI91" s="197"/>
      <c r="EJ91" s="197"/>
      <c r="EK91" s="197"/>
      <c r="EL91" s="197"/>
      <c r="EM91" s="197"/>
      <c r="EN91" s="197"/>
      <c r="EO91" s="197"/>
      <c r="EP91" s="197"/>
      <c r="EQ91" s="197"/>
      <c r="ER91" s="197"/>
      <c r="ES91" s="197"/>
      <c r="ET91" s="197"/>
      <c r="EU91" s="197"/>
      <c r="EV91" s="197"/>
      <c r="EW91" s="197"/>
      <c r="EX91" s="197"/>
      <c r="EY91" s="197"/>
      <c r="EZ91" s="197"/>
      <c r="FA91" s="197"/>
      <c r="FB91" s="197"/>
      <c r="FC91" s="197"/>
      <c r="FD91" s="197"/>
      <c r="FE91" s="197"/>
      <c r="FF91" s="197"/>
      <c r="FG91" s="197"/>
      <c r="FH91" s="197"/>
      <c r="FI91" s="197"/>
      <c r="FJ91" s="197"/>
      <c r="FK91" s="197"/>
      <c r="FL91" s="197"/>
      <c r="FM91" s="197"/>
      <c r="FN91" s="277"/>
      <c r="FO91" s="197"/>
      <c r="FP91" s="197"/>
      <c r="FQ91" s="197"/>
      <c r="FR91" s="197"/>
      <c r="FS91" s="197"/>
      <c r="FT91" s="197"/>
      <c r="FU91" s="197"/>
      <c r="FV91" s="197"/>
      <c r="FW91" s="197"/>
      <c r="FX91" s="197"/>
      <c r="FY91" s="197"/>
      <c r="FZ91" s="197"/>
      <c r="GA91" s="197"/>
      <c r="GB91" s="197"/>
      <c r="GC91" s="197"/>
      <c r="GD91" s="197"/>
      <c r="GE91" s="197"/>
      <c r="GF91" s="197"/>
      <c r="GG91" s="197"/>
      <c r="GH91" s="197"/>
      <c r="GI91" s="197"/>
      <c r="GJ91" s="197"/>
      <c r="GK91" s="197"/>
      <c r="GL91" s="197"/>
      <c r="GM91" s="197"/>
      <c r="GN91" s="197"/>
      <c r="GO91" s="197"/>
      <c r="GP91" s="197"/>
      <c r="GQ91" s="197"/>
      <c r="GR91" s="197"/>
      <c r="GS91" s="197"/>
      <c r="GT91" s="197"/>
      <c r="GU91" s="197"/>
      <c r="GV91" s="197"/>
      <c r="GW91" s="197"/>
      <c r="GX91" s="197"/>
      <c r="GY91" s="197"/>
      <c r="GZ91" s="197"/>
      <c r="HA91" s="197"/>
      <c r="HB91" s="197"/>
      <c r="HC91" s="197"/>
      <c r="HD91" s="197"/>
      <c r="HE91" s="197"/>
      <c r="HF91" s="197"/>
      <c r="HG91" s="197"/>
      <c r="HH91" s="197"/>
      <c r="HI91" s="197"/>
      <c r="HJ91" s="197"/>
      <c r="HK91" s="197"/>
      <c r="HL91" s="197"/>
      <c r="HM91" s="197"/>
      <c r="HN91" s="197"/>
      <c r="HO91" s="197"/>
      <c r="HP91" s="197"/>
      <c r="HQ91" s="197"/>
      <c r="HR91" s="197"/>
    </row>
    <row r="92" spans="1:226" ht="15" customHeight="1">
      <c r="A92" s="160"/>
      <c r="B92" s="160"/>
      <c r="C92" s="231"/>
      <c r="D92" s="342"/>
      <c r="E92" s="342"/>
      <c r="F92" s="342"/>
      <c r="G92" s="342"/>
      <c r="H92" s="342"/>
      <c r="I92" s="342"/>
      <c r="J92" s="342"/>
      <c r="K92" s="342"/>
      <c r="L92" s="342"/>
      <c r="M92" s="342"/>
      <c r="N92" s="342"/>
      <c r="O92" s="342"/>
      <c r="P92" s="342"/>
      <c r="Q92" s="342"/>
      <c r="R92" s="342"/>
      <c r="S92" s="342"/>
      <c r="T92" s="342"/>
      <c r="U92" s="342"/>
      <c r="V92" s="342"/>
      <c r="W92" s="342"/>
      <c r="X92" s="342"/>
      <c r="Y92" s="342"/>
      <c r="Z92" s="342"/>
      <c r="AA92" s="342"/>
      <c r="AB92" s="342"/>
      <c r="AC92" s="343"/>
      <c r="AD92" s="343"/>
      <c r="AE92" s="343"/>
      <c r="AF92" s="343"/>
      <c r="AG92" s="343"/>
      <c r="AH92" s="343"/>
      <c r="AI92" s="276"/>
      <c r="AJ92" s="197"/>
      <c r="AK92" s="197"/>
      <c r="AL92" s="197"/>
      <c r="AM92" s="197"/>
      <c r="AN92" s="197"/>
      <c r="AO92" s="197"/>
      <c r="AP92" s="197"/>
      <c r="AQ92" s="197"/>
      <c r="AR92" s="197"/>
      <c r="AS92" s="197"/>
      <c r="AT92" s="197"/>
      <c r="AU92" s="197"/>
      <c r="AV92" s="197"/>
      <c r="AW92" s="197"/>
      <c r="AX92" s="197"/>
      <c r="AY92" s="197"/>
      <c r="AZ92" s="197"/>
      <c r="BA92" s="197"/>
      <c r="BB92" s="197"/>
      <c r="BC92" s="197"/>
      <c r="BD92" s="197"/>
      <c r="BE92" s="197"/>
      <c r="BF92" s="197"/>
      <c r="BG92" s="197"/>
      <c r="BH92" s="197"/>
      <c r="BI92" s="197"/>
      <c r="BJ92" s="197"/>
      <c r="BK92" s="197"/>
      <c r="BL92" s="197"/>
      <c r="BM92" s="197"/>
      <c r="BN92" s="197"/>
      <c r="BO92" s="197"/>
      <c r="BP92" s="197"/>
      <c r="BQ92" s="197"/>
      <c r="BR92" s="197"/>
      <c r="BS92" s="197"/>
      <c r="BT92" s="197"/>
      <c r="BU92" s="197"/>
      <c r="BV92" s="197"/>
      <c r="BW92" s="197"/>
      <c r="BX92" s="197"/>
      <c r="BY92" s="197"/>
      <c r="BZ92" s="197"/>
      <c r="CA92" s="197"/>
      <c r="CB92" s="197"/>
      <c r="CC92" s="197"/>
      <c r="CD92" s="197"/>
      <c r="CE92" s="197"/>
      <c r="CF92" s="197"/>
      <c r="CG92" s="197"/>
      <c r="CH92" s="197"/>
      <c r="CI92" s="197"/>
      <c r="CJ92" s="197"/>
      <c r="CK92" s="197"/>
      <c r="CL92" s="197"/>
      <c r="CM92" s="197"/>
      <c r="CN92" s="197"/>
      <c r="CO92" s="197"/>
      <c r="CP92" s="197"/>
      <c r="CQ92" s="197"/>
      <c r="CR92" s="197"/>
      <c r="CS92" s="197"/>
      <c r="CT92" s="197"/>
      <c r="CU92" s="197"/>
      <c r="CV92" s="197"/>
      <c r="CW92" s="197"/>
      <c r="CX92" s="197"/>
      <c r="CY92" s="197"/>
      <c r="CZ92" s="197"/>
      <c r="DA92" s="197"/>
      <c r="DB92" s="197"/>
      <c r="DC92" s="197"/>
      <c r="DD92" s="197"/>
      <c r="DE92" s="197"/>
      <c r="DF92" s="197"/>
      <c r="DG92" s="197"/>
      <c r="DH92" s="197"/>
      <c r="DI92" s="197"/>
      <c r="DJ92" s="197"/>
      <c r="DK92" s="197"/>
      <c r="DL92" s="197"/>
      <c r="DM92" s="197"/>
      <c r="DN92" s="197"/>
      <c r="DO92" s="197"/>
      <c r="DP92" s="197"/>
      <c r="DQ92" s="197"/>
      <c r="DR92" s="197"/>
      <c r="DS92" s="197"/>
      <c r="DT92" s="197"/>
      <c r="DU92" s="197"/>
      <c r="DV92" s="197"/>
      <c r="DW92" s="197"/>
      <c r="DX92" s="197"/>
      <c r="DY92" s="197"/>
      <c r="DZ92" s="197"/>
      <c r="EA92" s="197"/>
      <c r="EB92" s="197"/>
      <c r="EC92" s="197"/>
      <c r="ED92" s="197"/>
      <c r="EE92" s="197"/>
      <c r="EF92" s="197"/>
      <c r="EG92" s="197"/>
      <c r="EH92" s="197"/>
      <c r="EI92" s="197"/>
      <c r="EJ92" s="197"/>
      <c r="EK92" s="197"/>
      <c r="EL92" s="197"/>
      <c r="EM92" s="197"/>
      <c r="EN92" s="197"/>
      <c r="EO92" s="197"/>
      <c r="EP92" s="197"/>
      <c r="EQ92" s="197"/>
      <c r="ER92" s="197"/>
      <c r="ES92" s="197"/>
      <c r="ET92" s="197"/>
      <c r="EU92" s="197"/>
      <c r="EV92" s="197"/>
      <c r="EW92" s="197"/>
      <c r="EX92" s="197"/>
      <c r="EY92" s="197"/>
      <c r="EZ92" s="197"/>
      <c r="FA92" s="197"/>
      <c r="FB92" s="197"/>
      <c r="FC92" s="197"/>
      <c r="FD92" s="197"/>
      <c r="FE92" s="197"/>
      <c r="FF92" s="197"/>
      <c r="FG92" s="197"/>
      <c r="FH92" s="197"/>
      <c r="FI92" s="197"/>
      <c r="FJ92" s="197"/>
      <c r="FK92" s="197"/>
      <c r="FL92" s="197"/>
      <c r="FM92" s="197"/>
      <c r="FN92" s="277"/>
      <c r="FO92" s="197"/>
      <c r="FP92" s="197"/>
      <c r="FQ92" s="197"/>
      <c r="FR92" s="197"/>
      <c r="FS92" s="197"/>
      <c r="FT92" s="197"/>
      <c r="FU92" s="197"/>
      <c r="FV92" s="197"/>
      <c r="FW92" s="197"/>
      <c r="FX92" s="197"/>
      <c r="FY92" s="197"/>
      <c r="FZ92" s="197"/>
      <c r="GA92" s="197"/>
      <c r="GB92" s="197"/>
      <c r="GC92" s="197"/>
      <c r="GD92" s="197"/>
      <c r="GE92" s="197"/>
      <c r="GF92" s="197"/>
      <c r="GG92" s="197"/>
      <c r="GH92" s="197"/>
      <c r="GI92" s="197"/>
      <c r="GJ92" s="197"/>
      <c r="GK92" s="197"/>
      <c r="GL92" s="197"/>
      <c r="GM92" s="197"/>
      <c r="GN92" s="197"/>
      <c r="GO92" s="197"/>
      <c r="GP92" s="197"/>
      <c r="GQ92" s="197"/>
      <c r="GR92" s="197"/>
      <c r="GS92" s="197"/>
      <c r="GT92" s="197"/>
      <c r="GU92" s="197"/>
      <c r="GV92" s="197"/>
      <c r="GW92" s="197"/>
      <c r="GX92" s="197"/>
      <c r="GY92" s="197"/>
      <c r="GZ92" s="197"/>
      <c r="HA92" s="197"/>
      <c r="HB92" s="197"/>
      <c r="HC92" s="197"/>
      <c r="HD92" s="197"/>
      <c r="HE92" s="197"/>
      <c r="HF92" s="197"/>
      <c r="HG92" s="197"/>
      <c r="HH92" s="197"/>
      <c r="HI92" s="197"/>
      <c r="HJ92" s="197"/>
      <c r="HK92" s="197"/>
      <c r="HL92" s="197"/>
      <c r="HM92" s="197"/>
      <c r="HN92" s="197"/>
      <c r="HO92" s="197"/>
      <c r="HP92" s="197"/>
      <c r="HQ92" s="197"/>
      <c r="HR92" s="197"/>
    </row>
    <row r="93" spans="1:226" ht="15" customHeight="1">
      <c r="A93" s="160"/>
      <c r="B93" s="160"/>
      <c r="C93" s="231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97"/>
      <c r="AD93" s="197"/>
      <c r="AE93" s="197"/>
      <c r="AF93" s="197"/>
      <c r="AG93" s="197"/>
      <c r="AH93" s="197"/>
      <c r="AI93" s="276"/>
      <c r="AJ93" s="197"/>
      <c r="AK93" s="197"/>
      <c r="AL93" s="197"/>
      <c r="AM93" s="197"/>
      <c r="AN93" s="197"/>
      <c r="AO93" s="197"/>
      <c r="AP93" s="197"/>
      <c r="AQ93" s="197"/>
      <c r="AR93" s="197"/>
      <c r="AS93" s="197"/>
      <c r="AT93" s="197"/>
      <c r="AU93" s="197"/>
      <c r="AV93" s="197"/>
      <c r="AW93" s="197"/>
      <c r="AX93" s="197"/>
      <c r="AY93" s="197"/>
      <c r="AZ93" s="197"/>
      <c r="BA93" s="197"/>
      <c r="BB93" s="197"/>
      <c r="BC93" s="197"/>
      <c r="BD93" s="197"/>
      <c r="BE93" s="197"/>
      <c r="BF93" s="197"/>
      <c r="BG93" s="197"/>
      <c r="BH93" s="197"/>
      <c r="BI93" s="197"/>
      <c r="BJ93" s="197"/>
      <c r="BK93" s="197"/>
      <c r="BL93" s="197"/>
      <c r="BM93" s="197"/>
      <c r="BN93" s="197"/>
      <c r="BO93" s="197"/>
      <c r="BP93" s="197"/>
      <c r="BQ93" s="197"/>
      <c r="BR93" s="197"/>
      <c r="BS93" s="197"/>
      <c r="BT93" s="197"/>
      <c r="BU93" s="197"/>
      <c r="BV93" s="197"/>
      <c r="BW93" s="197"/>
      <c r="BX93" s="197"/>
      <c r="BY93" s="197"/>
      <c r="BZ93" s="197"/>
      <c r="CA93" s="197"/>
      <c r="CB93" s="197"/>
      <c r="CC93" s="197"/>
      <c r="CD93" s="197"/>
      <c r="CE93" s="197"/>
      <c r="CF93" s="197"/>
      <c r="CG93" s="197"/>
      <c r="CH93" s="197"/>
      <c r="CI93" s="197"/>
      <c r="CJ93" s="197"/>
      <c r="CK93" s="197"/>
      <c r="CL93" s="197"/>
      <c r="CM93" s="197"/>
      <c r="CN93" s="197"/>
      <c r="CO93" s="197"/>
      <c r="CP93" s="197"/>
      <c r="CQ93" s="197"/>
      <c r="CR93" s="197"/>
      <c r="CS93" s="197"/>
      <c r="CT93" s="197"/>
      <c r="CU93" s="197"/>
      <c r="CV93" s="197"/>
      <c r="CW93" s="197"/>
      <c r="CX93" s="197"/>
      <c r="CY93" s="197"/>
      <c r="CZ93" s="197"/>
      <c r="DA93" s="197"/>
      <c r="DB93" s="197"/>
      <c r="DC93" s="197"/>
      <c r="DD93" s="197"/>
      <c r="DE93" s="197"/>
      <c r="DF93" s="197"/>
      <c r="DG93" s="197"/>
      <c r="DH93" s="197"/>
      <c r="DI93" s="197"/>
      <c r="DJ93" s="197"/>
      <c r="DK93" s="197"/>
      <c r="DL93" s="197"/>
      <c r="DM93" s="197"/>
      <c r="DN93" s="197"/>
      <c r="DO93" s="197"/>
      <c r="DP93" s="197"/>
      <c r="DQ93" s="197"/>
      <c r="DR93" s="197"/>
      <c r="DS93" s="197"/>
      <c r="DT93" s="197"/>
      <c r="DU93" s="197"/>
      <c r="DV93" s="197"/>
      <c r="DW93" s="197"/>
      <c r="DX93" s="197"/>
      <c r="DY93" s="197"/>
      <c r="DZ93" s="197"/>
      <c r="EA93" s="197"/>
      <c r="EB93" s="197"/>
      <c r="EC93" s="197"/>
      <c r="ED93" s="197"/>
      <c r="EE93" s="197"/>
      <c r="EF93" s="197"/>
      <c r="EG93" s="197"/>
      <c r="EH93" s="197"/>
      <c r="EI93" s="197"/>
      <c r="EJ93" s="197"/>
      <c r="EK93" s="197"/>
      <c r="EL93" s="197"/>
      <c r="EM93" s="197"/>
      <c r="EN93" s="197"/>
      <c r="EO93" s="197"/>
      <c r="EP93" s="197"/>
      <c r="EQ93" s="197"/>
      <c r="ER93" s="197"/>
      <c r="ES93" s="197"/>
      <c r="ET93" s="197"/>
      <c r="EU93" s="197"/>
      <c r="EV93" s="197"/>
      <c r="EW93" s="197"/>
      <c r="EX93" s="197"/>
      <c r="EY93" s="197"/>
      <c r="EZ93" s="197"/>
      <c r="FA93" s="197"/>
      <c r="FB93" s="197"/>
      <c r="FC93" s="197"/>
      <c r="FD93" s="197"/>
      <c r="FE93" s="197"/>
      <c r="FF93" s="197"/>
      <c r="FG93" s="197"/>
      <c r="FH93" s="197"/>
      <c r="FI93" s="197"/>
      <c r="FJ93" s="197"/>
      <c r="FK93" s="197"/>
      <c r="FL93" s="197"/>
      <c r="FM93" s="197"/>
      <c r="FN93" s="277"/>
      <c r="FO93" s="197"/>
      <c r="FP93" s="197"/>
      <c r="FQ93" s="197"/>
      <c r="FR93" s="197"/>
      <c r="FS93" s="197"/>
      <c r="FT93" s="197"/>
      <c r="FU93" s="197"/>
      <c r="FV93" s="197"/>
      <c r="FW93" s="197"/>
      <c r="FX93" s="197"/>
      <c r="FY93" s="197"/>
      <c r="FZ93" s="197"/>
      <c r="GA93" s="197"/>
      <c r="GB93" s="197"/>
      <c r="GC93" s="197"/>
      <c r="GD93" s="197"/>
      <c r="GE93" s="197"/>
      <c r="GF93" s="197"/>
      <c r="GG93" s="197"/>
      <c r="GH93" s="197"/>
      <c r="GI93" s="197"/>
      <c r="GJ93" s="197"/>
      <c r="GK93" s="197"/>
      <c r="GL93" s="197"/>
      <c r="GM93" s="197"/>
      <c r="GN93" s="197"/>
      <c r="GO93" s="197"/>
      <c r="GP93" s="197"/>
      <c r="GQ93" s="197"/>
      <c r="GR93" s="197"/>
      <c r="GS93" s="197"/>
      <c r="GT93" s="197"/>
      <c r="GU93" s="197"/>
      <c r="GV93" s="197"/>
      <c r="GW93" s="197"/>
      <c r="GX93" s="197"/>
      <c r="GY93" s="197"/>
      <c r="GZ93" s="197"/>
      <c r="HA93" s="197"/>
      <c r="HB93" s="197"/>
      <c r="HC93" s="197"/>
      <c r="HD93" s="197"/>
      <c r="HE93" s="197"/>
      <c r="HF93" s="197"/>
      <c r="HG93" s="197"/>
      <c r="HH93" s="197"/>
      <c r="HI93" s="197"/>
      <c r="HJ93" s="197"/>
      <c r="HK93" s="197"/>
      <c r="HL93" s="197"/>
      <c r="HM93" s="197"/>
      <c r="HN93" s="197"/>
      <c r="HO93" s="197"/>
      <c r="HP93" s="197"/>
      <c r="HQ93" s="197"/>
      <c r="HR93" s="197"/>
    </row>
    <row r="94" spans="1:226" ht="15" customHeight="1">
      <c r="A94" s="160"/>
      <c r="B94" s="160"/>
      <c r="C94" s="231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97"/>
      <c r="AD94" s="197"/>
      <c r="AE94" s="197"/>
      <c r="AF94" s="197"/>
      <c r="AG94" s="197"/>
      <c r="AH94" s="197"/>
      <c r="AI94" s="276"/>
      <c r="AJ94" s="197"/>
      <c r="AK94" s="197"/>
      <c r="AL94" s="197"/>
      <c r="AM94" s="197"/>
      <c r="AN94" s="197"/>
      <c r="AO94" s="197"/>
      <c r="AP94" s="197"/>
      <c r="AQ94" s="197"/>
      <c r="AR94" s="197"/>
      <c r="AS94" s="197"/>
      <c r="AT94" s="197"/>
      <c r="AU94" s="197"/>
      <c r="AV94" s="197"/>
      <c r="AW94" s="197"/>
      <c r="AX94" s="197"/>
      <c r="AY94" s="197"/>
      <c r="AZ94" s="197"/>
      <c r="BA94" s="197"/>
      <c r="BB94" s="197"/>
      <c r="BC94" s="197"/>
      <c r="BD94" s="197"/>
      <c r="BE94" s="197"/>
      <c r="BF94" s="197"/>
      <c r="BG94" s="197"/>
      <c r="BH94" s="197"/>
      <c r="BI94" s="197"/>
      <c r="BJ94" s="197"/>
      <c r="BK94" s="197"/>
      <c r="BL94" s="197"/>
      <c r="BM94" s="197"/>
      <c r="BN94" s="197"/>
      <c r="BO94" s="197"/>
      <c r="BP94" s="197"/>
      <c r="BQ94" s="197"/>
      <c r="BR94" s="197"/>
      <c r="BS94" s="197"/>
      <c r="BT94" s="197"/>
      <c r="BU94" s="197"/>
      <c r="BV94" s="197"/>
      <c r="BW94" s="197"/>
      <c r="BX94" s="197"/>
      <c r="BY94" s="197"/>
      <c r="BZ94" s="197"/>
      <c r="CA94" s="197"/>
      <c r="CB94" s="197"/>
      <c r="CC94" s="197"/>
      <c r="CD94" s="197"/>
      <c r="CE94" s="197"/>
      <c r="CF94" s="197"/>
      <c r="CG94" s="197"/>
      <c r="CH94" s="197"/>
      <c r="CI94" s="197"/>
      <c r="CJ94" s="197"/>
      <c r="CK94" s="197"/>
      <c r="CL94" s="197"/>
      <c r="CM94" s="197"/>
      <c r="CN94" s="197"/>
      <c r="CO94" s="197"/>
      <c r="CP94" s="197"/>
      <c r="CQ94" s="197"/>
      <c r="CR94" s="197"/>
      <c r="CS94" s="197"/>
      <c r="CT94" s="197"/>
      <c r="CU94" s="197"/>
      <c r="CV94" s="197"/>
      <c r="CW94" s="197"/>
      <c r="CX94" s="197"/>
      <c r="CY94" s="197"/>
      <c r="CZ94" s="197"/>
      <c r="DA94" s="197"/>
      <c r="DB94" s="197"/>
      <c r="DC94" s="197"/>
      <c r="DD94" s="197"/>
      <c r="DE94" s="197"/>
      <c r="DF94" s="197"/>
      <c r="DG94" s="197"/>
      <c r="DH94" s="197"/>
      <c r="DI94" s="197"/>
      <c r="DJ94" s="197"/>
      <c r="DK94" s="197"/>
      <c r="DL94" s="197"/>
      <c r="DM94" s="197"/>
      <c r="DN94" s="197"/>
      <c r="DO94" s="197"/>
      <c r="DP94" s="197"/>
      <c r="DQ94" s="197"/>
      <c r="DR94" s="197"/>
      <c r="DS94" s="197"/>
      <c r="DT94" s="197"/>
      <c r="DU94" s="197"/>
      <c r="DV94" s="197"/>
      <c r="DW94" s="197"/>
      <c r="DX94" s="197"/>
      <c r="DY94" s="197"/>
      <c r="DZ94" s="197"/>
      <c r="EA94" s="197"/>
      <c r="EB94" s="197"/>
      <c r="EC94" s="197"/>
      <c r="ED94" s="197"/>
      <c r="EE94" s="197"/>
      <c r="EF94" s="197"/>
      <c r="EG94" s="197"/>
      <c r="EH94" s="197"/>
      <c r="EI94" s="197"/>
      <c r="EJ94" s="197"/>
      <c r="EK94" s="197"/>
      <c r="EL94" s="197"/>
      <c r="EM94" s="197"/>
      <c r="EN94" s="197"/>
      <c r="EO94" s="197"/>
      <c r="EP94" s="197"/>
      <c r="EQ94" s="197"/>
      <c r="ER94" s="197"/>
      <c r="ES94" s="197"/>
      <c r="ET94" s="197"/>
      <c r="EU94" s="197"/>
      <c r="EV94" s="197"/>
      <c r="EW94" s="197"/>
      <c r="EX94" s="197"/>
      <c r="EY94" s="197"/>
      <c r="EZ94" s="197"/>
      <c r="FA94" s="197"/>
      <c r="FB94" s="197"/>
      <c r="FC94" s="197"/>
      <c r="FD94" s="197"/>
      <c r="FE94" s="197"/>
      <c r="FF94" s="197"/>
      <c r="FG94" s="197"/>
      <c r="FH94" s="197"/>
      <c r="FI94" s="197"/>
      <c r="FJ94" s="197"/>
      <c r="FK94" s="197"/>
      <c r="FL94" s="197"/>
      <c r="FM94" s="197"/>
      <c r="FN94" s="277"/>
      <c r="FO94" s="197"/>
      <c r="FP94" s="197"/>
      <c r="FQ94" s="197"/>
      <c r="FR94" s="197"/>
      <c r="FS94" s="197"/>
      <c r="FT94" s="197"/>
      <c r="FU94" s="197"/>
      <c r="FV94" s="197"/>
      <c r="FW94" s="197"/>
      <c r="FX94" s="197"/>
      <c r="FY94" s="197"/>
      <c r="FZ94" s="197"/>
      <c r="GA94" s="197"/>
      <c r="GB94" s="197"/>
      <c r="GC94" s="197"/>
      <c r="GD94" s="197"/>
      <c r="GE94" s="197"/>
      <c r="GF94" s="197"/>
      <c r="GG94" s="197"/>
      <c r="GH94" s="197"/>
      <c r="GI94" s="197"/>
      <c r="GJ94" s="197"/>
      <c r="GK94" s="197"/>
      <c r="GL94" s="197"/>
      <c r="GM94" s="197"/>
      <c r="GN94" s="197"/>
      <c r="GO94" s="197"/>
      <c r="GP94" s="197"/>
      <c r="GQ94" s="197"/>
      <c r="GR94" s="197"/>
      <c r="GS94" s="197"/>
      <c r="GT94" s="197"/>
      <c r="GU94" s="197"/>
      <c r="GV94" s="197"/>
      <c r="GW94" s="197"/>
      <c r="GX94" s="197"/>
      <c r="GY94" s="197"/>
      <c r="GZ94" s="197"/>
      <c r="HA94" s="197"/>
      <c r="HB94" s="197"/>
      <c r="HC94" s="197"/>
      <c r="HD94" s="197"/>
      <c r="HE94" s="197"/>
      <c r="HF94" s="197"/>
      <c r="HG94" s="197"/>
      <c r="HH94" s="197"/>
      <c r="HI94" s="197"/>
      <c r="HJ94" s="197"/>
      <c r="HK94" s="197"/>
      <c r="HL94" s="197"/>
      <c r="HM94" s="197"/>
      <c r="HN94" s="197"/>
      <c r="HO94" s="197"/>
      <c r="HP94" s="197"/>
      <c r="HQ94" s="197"/>
      <c r="HR94" s="197"/>
    </row>
    <row r="95" spans="1:226" ht="15" customHeight="1">
      <c r="A95" s="160"/>
      <c r="B95" s="160"/>
      <c r="C95" s="231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97"/>
      <c r="AD95" s="197"/>
      <c r="AE95" s="197"/>
      <c r="AF95" s="197"/>
      <c r="AG95" s="197"/>
      <c r="AH95" s="197"/>
      <c r="AI95" s="276"/>
      <c r="AJ95" s="197"/>
      <c r="AK95" s="197"/>
      <c r="AL95" s="197"/>
      <c r="AM95" s="197"/>
      <c r="AN95" s="197"/>
      <c r="AO95" s="197"/>
      <c r="AP95" s="197"/>
      <c r="AQ95" s="197"/>
      <c r="AR95" s="197"/>
      <c r="AS95" s="197"/>
      <c r="AT95" s="197"/>
      <c r="AU95" s="197"/>
      <c r="AV95" s="197"/>
      <c r="AW95" s="197"/>
      <c r="AX95" s="197"/>
      <c r="AY95" s="197"/>
      <c r="AZ95" s="197"/>
      <c r="BA95" s="197"/>
      <c r="BB95" s="197"/>
      <c r="BC95" s="197"/>
      <c r="BD95" s="197"/>
      <c r="BE95" s="197"/>
      <c r="BF95" s="197"/>
      <c r="BG95" s="197"/>
      <c r="BH95" s="197"/>
      <c r="BI95" s="197"/>
      <c r="BJ95" s="197"/>
      <c r="BK95" s="197"/>
      <c r="BL95" s="197"/>
      <c r="BM95" s="197"/>
      <c r="BN95" s="197"/>
      <c r="BO95" s="197"/>
      <c r="BP95" s="197"/>
      <c r="BQ95" s="197"/>
      <c r="BR95" s="197"/>
      <c r="BS95" s="197"/>
      <c r="BT95" s="197"/>
      <c r="BU95" s="197"/>
      <c r="BV95" s="197"/>
      <c r="BW95" s="197"/>
      <c r="BX95" s="197"/>
      <c r="BY95" s="197"/>
      <c r="BZ95" s="197"/>
      <c r="CA95" s="197"/>
      <c r="CB95" s="197"/>
      <c r="CC95" s="197"/>
      <c r="CD95" s="197"/>
      <c r="CE95" s="197"/>
      <c r="CF95" s="197"/>
      <c r="CG95" s="197"/>
      <c r="CH95" s="197"/>
      <c r="CI95" s="197"/>
      <c r="CJ95" s="197"/>
      <c r="CK95" s="197"/>
      <c r="CL95" s="197"/>
      <c r="CM95" s="197"/>
      <c r="CN95" s="197"/>
      <c r="CO95" s="197"/>
      <c r="CP95" s="197"/>
      <c r="CQ95" s="197"/>
      <c r="CR95" s="197"/>
      <c r="CS95" s="197"/>
      <c r="CT95" s="197"/>
      <c r="CU95" s="197"/>
      <c r="CV95" s="197"/>
      <c r="CW95" s="197"/>
      <c r="CX95" s="197"/>
      <c r="CY95" s="197"/>
      <c r="CZ95" s="197"/>
      <c r="DA95" s="197"/>
      <c r="DB95" s="197"/>
      <c r="DC95" s="197"/>
      <c r="DD95" s="197"/>
      <c r="DE95" s="197"/>
      <c r="DF95" s="197"/>
      <c r="DG95" s="197"/>
      <c r="DH95" s="197"/>
      <c r="DI95" s="197"/>
      <c r="DJ95" s="197"/>
      <c r="DK95" s="197"/>
      <c r="DL95" s="197"/>
      <c r="DM95" s="197"/>
      <c r="DN95" s="197"/>
      <c r="DO95" s="197"/>
      <c r="DP95" s="197"/>
      <c r="DQ95" s="197"/>
      <c r="DR95" s="197"/>
      <c r="DS95" s="197"/>
      <c r="DT95" s="197"/>
      <c r="DU95" s="197"/>
      <c r="DV95" s="197"/>
      <c r="DW95" s="197"/>
      <c r="DX95" s="197"/>
      <c r="DY95" s="197"/>
      <c r="DZ95" s="197"/>
      <c r="EA95" s="197"/>
      <c r="EB95" s="197"/>
      <c r="EC95" s="197"/>
      <c r="ED95" s="197"/>
      <c r="EE95" s="197"/>
      <c r="EF95" s="197"/>
      <c r="EG95" s="197"/>
      <c r="EH95" s="197"/>
      <c r="EI95" s="197"/>
      <c r="EJ95" s="197"/>
      <c r="EK95" s="197"/>
      <c r="EL95" s="197"/>
      <c r="EM95" s="197"/>
      <c r="EN95" s="197"/>
      <c r="EO95" s="197"/>
      <c r="EP95" s="197"/>
      <c r="EQ95" s="197"/>
      <c r="ER95" s="197"/>
      <c r="ES95" s="197"/>
      <c r="ET95" s="197"/>
      <c r="EU95" s="197"/>
      <c r="EV95" s="197"/>
      <c r="EW95" s="197"/>
      <c r="EX95" s="197"/>
      <c r="EY95" s="197"/>
      <c r="EZ95" s="197"/>
      <c r="FA95" s="197"/>
      <c r="FB95" s="197"/>
      <c r="FC95" s="197"/>
      <c r="FD95" s="197"/>
      <c r="FE95" s="197"/>
      <c r="FF95" s="197"/>
      <c r="FG95" s="197"/>
      <c r="FH95" s="197"/>
      <c r="FI95" s="197"/>
      <c r="FJ95" s="197"/>
      <c r="FK95" s="197"/>
      <c r="FL95" s="197"/>
      <c r="FM95" s="197"/>
      <c r="FN95" s="277"/>
      <c r="FO95" s="197"/>
      <c r="FP95" s="197"/>
      <c r="FQ95" s="197"/>
      <c r="FR95" s="197"/>
      <c r="FS95" s="197"/>
      <c r="FT95" s="197"/>
      <c r="FU95" s="197"/>
      <c r="FV95" s="197"/>
      <c r="FW95" s="197"/>
      <c r="FX95" s="197"/>
      <c r="FY95" s="197"/>
      <c r="FZ95" s="197"/>
      <c r="GA95" s="197"/>
      <c r="GB95" s="197"/>
      <c r="GC95" s="197"/>
      <c r="GD95" s="197"/>
      <c r="GE95" s="197"/>
      <c r="GF95" s="197"/>
      <c r="GG95" s="197"/>
      <c r="GH95" s="197"/>
      <c r="GI95" s="197"/>
      <c r="GJ95" s="197"/>
      <c r="GK95" s="197"/>
      <c r="GL95" s="197"/>
      <c r="GM95" s="197"/>
      <c r="GN95" s="197"/>
      <c r="GO95" s="197"/>
      <c r="GP95" s="197"/>
      <c r="GQ95" s="197"/>
      <c r="GR95" s="197"/>
      <c r="GS95" s="197"/>
      <c r="GT95" s="197"/>
      <c r="GU95" s="197"/>
      <c r="GV95" s="197"/>
      <c r="GW95" s="197"/>
      <c r="GX95" s="197"/>
      <c r="GY95" s="197"/>
      <c r="GZ95" s="197"/>
      <c r="HA95" s="197"/>
      <c r="HB95" s="197"/>
      <c r="HC95" s="197"/>
      <c r="HD95" s="197"/>
      <c r="HE95" s="197"/>
      <c r="HF95" s="197"/>
      <c r="HG95" s="197"/>
      <c r="HH95" s="197"/>
      <c r="HI95" s="197"/>
      <c r="HJ95" s="197"/>
      <c r="HK95" s="197"/>
      <c r="HL95" s="197"/>
      <c r="HM95" s="197"/>
      <c r="HN95" s="197"/>
      <c r="HO95" s="197"/>
      <c r="HP95" s="197"/>
      <c r="HQ95" s="197"/>
      <c r="HR95" s="197"/>
    </row>
    <row r="96" spans="1:226" ht="15" customHeight="1">
      <c r="A96" s="160"/>
      <c r="B96" s="160"/>
      <c r="C96" s="231"/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97"/>
      <c r="AD96" s="197"/>
      <c r="AE96" s="197"/>
      <c r="AF96" s="197"/>
      <c r="AG96" s="197"/>
      <c r="AH96" s="197"/>
      <c r="AI96" s="276"/>
      <c r="AJ96" s="197"/>
      <c r="AK96" s="197"/>
      <c r="AL96" s="197"/>
      <c r="AM96" s="197"/>
      <c r="AN96" s="197"/>
      <c r="AO96" s="197"/>
      <c r="AP96" s="197"/>
      <c r="AQ96" s="197"/>
      <c r="AR96" s="197"/>
      <c r="AS96" s="197"/>
      <c r="AT96" s="197"/>
      <c r="AU96" s="197"/>
      <c r="AV96" s="197"/>
      <c r="AW96" s="197"/>
      <c r="AX96" s="197"/>
      <c r="AY96" s="197"/>
      <c r="AZ96" s="197"/>
      <c r="BA96" s="197"/>
      <c r="BB96" s="197"/>
      <c r="BC96" s="197"/>
      <c r="BD96" s="197"/>
      <c r="BE96" s="197"/>
      <c r="BF96" s="197"/>
      <c r="BG96" s="197"/>
      <c r="BH96" s="197"/>
      <c r="BI96" s="197"/>
      <c r="BJ96" s="197"/>
      <c r="BK96" s="197"/>
      <c r="BL96" s="197"/>
      <c r="BM96" s="197"/>
      <c r="BN96" s="197"/>
      <c r="BO96" s="197"/>
      <c r="BP96" s="197"/>
      <c r="BQ96" s="197"/>
      <c r="BR96" s="197"/>
      <c r="BS96" s="197"/>
      <c r="BT96" s="197"/>
      <c r="BU96" s="197"/>
      <c r="BV96" s="197"/>
      <c r="BW96" s="197"/>
      <c r="BX96" s="197"/>
      <c r="BY96" s="197"/>
      <c r="BZ96" s="197"/>
      <c r="CA96" s="197"/>
      <c r="CB96" s="197"/>
      <c r="CC96" s="197"/>
      <c r="CD96" s="197"/>
      <c r="CE96" s="197"/>
      <c r="CF96" s="197"/>
      <c r="CG96" s="197"/>
      <c r="CH96" s="197"/>
      <c r="CI96" s="197"/>
      <c r="CJ96" s="197"/>
      <c r="CK96" s="197"/>
      <c r="CL96" s="197"/>
      <c r="CM96" s="197"/>
      <c r="CN96" s="197"/>
      <c r="CO96" s="197"/>
      <c r="CP96" s="197"/>
      <c r="CQ96" s="197"/>
      <c r="CR96" s="197"/>
      <c r="CS96" s="197"/>
      <c r="CT96" s="197"/>
      <c r="CU96" s="197"/>
      <c r="CV96" s="197"/>
      <c r="CW96" s="197"/>
      <c r="CX96" s="197"/>
      <c r="CY96" s="197"/>
      <c r="CZ96" s="197"/>
      <c r="DA96" s="197"/>
      <c r="DB96" s="197"/>
      <c r="DC96" s="197"/>
      <c r="DD96" s="197"/>
      <c r="DE96" s="197"/>
      <c r="DF96" s="197"/>
      <c r="DG96" s="197"/>
      <c r="DH96" s="197"/>
      <c r="DI96" s="197"/>
      <c r="DJ96" s="197"/>
      <c r="DK96" s="197"/>
      <c r="DL96" s="197"/>
      <c r="DM96" s="197"/>
      <c r="DN96" s="197"/>
      <c r="DO96" s="197"/>
      <c r="DP96" s="197"/>
      <c r="DQ96" s="197"/>
      <c r="DR96" s="197"/>
      <c r="DS96" s="197"/>
      <c r="DT96" s="197"/>
      <c r="DU96" s="197"/>
      <c r="DV96" s="197"/>
      <c r="DW96" s="197"/>
      <c r="DX96" s="197"/>
      <c r="DY96" s="197"/>
      <c r="DZ96" s="197"/>
      <c r="EA96" s="197"/>
      <c r="EB96" s="197"/>
      <c r="EC96" s="197"/>
      <c r="ED96" s="197"/>
      <c r="EE96" s="197"/>
      <c r="EF96" s="197"/>
      <c r="EG96" s="197"/>
      <c r="EH96" s="197"/>
      <c r="EI96" s="197"/>
      <c r="EJ96" s="197"/>
      <c r="EK96" s="197"/>
      <c r="EL96" s="197"/>
      <c r="EM96" s="197"/>
      <c r="EN96" s="197"/>
      <c r="EO96" s="197"/>
      <c r="EP96" s="197"/>
      <c r="EQ96" s="197"/>
      <c r="ER96" s="197"/>
      <c r="ES96" s="197"/>
      <c r="ET96" s="197"/>
      <c r="EU96" s="197"/>
      <c r="EV96" s="197"/>
      <c r="EW96" s="197"/>
      <c r="EX96" s="197"/>
      <c r="EY96" s="197"/>
      <c r="EZ96" s="197"/>
      <c r="FA96" s="197"/>
      <c r="FB96" s="197"/>
      <c r="FC96" s="197"/>
      <c r="FD96" s="197"/>
      <c r="FE96" s="197"/>
      <c r="FF96" s="197"/>
      <c r="FG96" s="197"/>
      <c r="FH96" s="197"/>
      <c r="FI96" s="197"/>
      <c r="FJ96" s="197"/>
      <c r="FK96" s="197"/>
      <c r="FL96" s="197"/>
      <c r="FM96" s="197"/>
      <c r="FN96" s="277"/>
      <c r="FO96" s="197"/>
      <c r="FP96" s="197"/>
      <c r="FQ96" s="197"/>
      <c r="FR96" s="197"/>
      <c r="FS96" s="197"/>
      <c r="FT96" s="197"/>
      <c r="FU96" s="197"/>
      <c r="FV96" s="197"/>
      <c r="FW96" s="197"/>
      <c r="FX96" s="197"/>
      <c r="FY96" s="197"/>
      <c r="FZ96" s="197"/>
      <c r="GA96" s="197"/>
      <c r="GB96" s="197"/>
      <c r="GC96" s="197"/>
      <c r="GD96" s="197"/>
      <c r="GE96" s="197"/>
      <c r="GF96" s="197"/>
      <c r="GG96" s="197"/>
      <c r="GH96" s="197"/>
      <c r="GI96" s="197"/>
      <c r="GJ96" s="197"/>
      <c r="GK96" s="197"/>
      <c r="GL96" s="197"/>
      <c r="GM96" s="197"/>
      <c r="GN96" s="197"/>
      <c r="GO96" s="197"/>
      <c r="GP96" s="197"/>
      <c r="GQ96" s="197"/>
      <c r="GR96" s="197"/>
      <c r="GS96" s="197"/>
      <c r="GT96" s="197"/>
      <c r="GU96" s="197"/>
      <c r="GV96" s="197"/>
      <c r="GW96" s="197"/>
      <c r="GX96" s="197"/>
      <c r="GY96" s="197"/>
      <c r="GZ96" s="197"/>
      <c r="HA96" s="197"/>
      <c r="HB96" s="197"/>
      <c r="HC96" s="197"/>
      <c r="HD96" s="197"/>
      <c r="HE96" s="197"/>
      <c r="HF96" s="197"/>
      <c r="HG96" s="197"/>
      <c r="HH96" s="197"/>
      <c r="HI96" s="197"/>
      <c r="HJ96" s="197"/>
      <c r="HK96" s="197"/>
      <c r="HL96" s="197"/>
      <c r="HM96" s="197"/>
      <c r="HN96" s="197"/>
      <c r="HO96" s="197"/>
      <c r="HP96" s="197"/>
      <c r="HQ96" s="197"/>
      <c r="HR96" s="197"/>
    </row>
    <row r="97" spans="1:226" ht="15" customHeight="1">
      <c r="A97" s="160"/>
      <c r="B97" s="160"/>
      <c r="C97" s="231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97"/>
      <c r="AD97" s="197"/>
      <c r="AE97" s="197"/>
      <c r="AF97" s="197"/>
      <c r="AG97" s="197"/>
      <c r="AH97" s="197"/>
      <c r="AI97" s="276"/>
      <c r="AJ97" s="197"/>
      <c r="AK97" s="197"/>
      <c r="AL97" s="197"/>
      <c r="AM97" s="197"/>
      <c r="AN97" s="197"/>
      <c r="AO97" s="197"/>
      <c r="AP97" s="197"/>
      <c r="AQ97" s="197"/>
      <c r="AR97" s="197"/>
      <c r="AS97" s="197"/>
      <c r="AT97" s="197"/>
      <c r="AU97" s="197"/>
      <c r="AV97" s="197"/>
      <c r="AW97" s="197"/>
      <c r="AX97" s="197"/>
      <c r="AY97" s="197"/>
      <c r="AZ97" s="197"/>
      <c r="BA97" s="197"/>
      <c r="BB97" s="197"/>
      <c r="BC97" s="197"/>
      <c r="BD97" s="197"/>
      <c r="BE97" s="197"/>
      <c r="BF97" s="197"/>
      <c r="BG97" s="197"/>
      <c r="BH97" s="197"/>
      <c r="BI97" s="197"/>
      <c r="BJ97" s="197"/>
      <c r="BK97" s="197"/>
      <c r="BL97" s="197"/>
      <c r="BM97" s="197"/>
      <c r="BN97" s="197"/>
      <c r="BO97" s="197"/>
      <c r="BP97" s="197"/>
      <c r="BQ97" s="197"/>
      <c r="BR97" s="197"/>
      <c r="BS97" s="197"/>
      <c r="BT97" s="197"/>
      <c r="BU97" s="197"/>
      <c r="BV97" s="197"/>
      <c r="BW97" s="197"/>
      <c r="BX97" s="197"/>
      <c r="BY97" s="197"/>
      <c r="BZ97" s="197"/>
      <c r="CA97" s="197"/>
      <c r="CB97" s="197"/>
      <c r="CC97" s="197"/>
      <c r="CD97" s="197"/>
      <c r="CE97" s="197"/>
      <c r="CF97" s="197"/>
      <c r="CG97" s="197"/>
      <c r="CH97" s="197"/>
      <c r="CI97" s="197"/>
      <c r="CJ97" s="197"/>
      <c r="CK97" s="197"/>
      <c r="CL97" s="197"/>
      <c r="CM97" s="197"/>
      <c r="CN97" s="197"/>
      <c r="CO97" s="197"/>
      <c r="CP97" s="197"/>
      <c r="CQ97" s="197"/>
      <c r="CR97" s="197"/>
      <c r="CS97" s="197"/>
      <c r="CT97" s="197"/>
      <c r="CU97" s="197"/>
      <c r="CV97" s="197"/>
      <c r="CW97" s="197"/>
      <c r="CX97" s="197"/>
      <c r="CY97" s="197"/>
      <c r="CZ97" s="197"/>
      <c r="DA97" s="197"/>
      <c r="DB97" s="197"/>
      <c r="DC97" s="197"/>
      <c r="DD97" s="197"/>
      <c r="DE97" s="197"/>
      <c r="DF97" s="197"/>
      <c r="DG97" s="197"/>
      <c r="DH97" s="197"/>
      <c r="DI97" s="197"/>
      <c r="DJ97" s="197"/>
      <c r="DK97" s="197"/>
      <c r="DL97" s="197"/>
      <c r="DM97" s="197"/>
      <c r="DN97" s="197"/>
      <c r="DO97" s="197"/>
      <c r="DP97" s="197"/>
      <c r="DQ97" s="197"/>
      <c r="DR97" s="197"/>
      <c r="DS97" s="197"/>
      <c r="DT97" s="197"/>
      <c r="DU97" s="197"/>
      <c r="DV97" s="197"/>
      <c r="DW97" s="197"/>
      <c r="DX97" s="197"/>
      <c r="DY97" s="197"/>
      <c r="DZ97" s="197"/>
      <c r="EA97" s="197"/>
      <c r="EB97" s="197"/>
      <c r="EC97" s="197"/>
      <c r="ED97" s="197"/>
      <c r="EE97" s="197"/>
      <c r="EF97" s="197"/>
      <c r="EG97" s="197"/>
      <c r="EH97" s="197"/>
      <c r="EI97" s="197"/>
      <c r="EJ97" s="197"/>
      <c r="EK97" s="197"/>
      <c r="EL97" s="197"/>
      <c r="EM97" s="197"/>
      <c r="EN97" s="197"/>
      <c r="EO97" s="197"/>
      <c r="EP97" s="197"/>
      <c r="EQ97" s="197"/>
      <c r="ER97" s="197"/>
      <c r="ES97" s="197"/>
      <c r="ET97" s="197"/>
      <c r="EU97" s="197"/>
      <c r="EV97" s="197"/>
      <c r="EW97" s="197"/>
      <c r="EX97" s="197"/>
      <c r="EY97" s="197"/>
      <c r="EZ97" s="197"/>
      <c r="FA97" s="197"/>
      <c r="FB97" s="197"/>
      <c r="FC97" s="197"/>
      <c r="FD97" s="197"/>
      <c r="FE97" s="197"/>
      <c r="FF97" s="197"/>
      <c r="FG97" s="197"/>
      <c r="FH97" s="197"/>
      <c r="FI97" s="197"/>
      <c r="FJ97" s="197"/>
      <c r="FK97" s="197"/>
      <c r="FL97" s="197"/>
      <c r="FM97" s="197"/>
      <c r="FN97" s="277"/>
      <c r="FO97" s="197"/>
      <c r="FP97" s="197"/>
      <c r="FQ97" s="197"/>
      <c r="FR97" s="197"/>
      <c r="FS97" s="197"/>
      <c r="FT97" s="197"/>
      <c r="FU97" s="197"/>
      <c r="FV97" s="197"/>
      <c r="FW97" s="197"/>
      <c r="FX97" s="197"/>
      <c r="FY97" s="197"/>
      <c r="FZ97" s="197"/>
      <c r="GA97" s="197"/>
      <c r="GB97" s="197"/>
      <c r="GC97" s="197"/>
      <c r="GD97" s="197"/>
      <c r="GE97" s="197"/>
      <c r="GF97" s="197"/>
      <c r="GG97" s="197"/>
      <c r="GH97" s="197"/>
      <c r="GI97" s="197"/>
      <c r="GJ97" s="197"/>
      <c r="GK97" s="197"/>
      <c r="GL97" s="197"/>
      <c r="GM97" s="197"/>
      <c r="GN97" s="197"/>
      <c r="GO97" s="197"/>
      <c r="GP97" s="197"/>
      <c r="GQ97" s="197"/>
      <c r="GR97" s="197"/>
      <c r="GS97" s="197"/>
      <c r="GT97" s="197"/>
      <c r="GU97" s="197"/>
      <c r="GV97" s="197"/>
      <c r="GW97" s="197"/>
      <c r="GX97" s="197"/>
      <c r="GY97" s="197"/>
      <c r="GZ97" s="197"/>
      <c r="HA97" s="197"/>
      <c r="HB97" s="197"/>
      <c r="HC97" s="197"/>
      <c r="HD97" s="197"/>
      <c r="HE97" s="197"/>
      <c r="HF97" s="197"/>
      <c r="HG97" s="197"/>
      <c r="HH97" s="197"/>
      <c r="HI97" s="197"/>
      <c r="HJ97" s="197"/>
      <c r="HK97" s="197"/>
      <c r="HL97" s="197"/>
      <c r="HM97" s="197"/>
      <c r="HN97" s="197"/>
      <c r="HO97" s="197"/>
      <c r="HP97" s="197"/>
      <c r="HQ97" s="197"/>
      <c r="HR97" s="197"/>
    </row>
    <row r="98" spans="1:226" ht="15" customHeight="1">
      <c r="A98" s="160"/>
      <c r="B98" s="160"/>
      <c r="C98" s="231"/>
      <c r="D98" s="162"/>
      <c r="E98" s="162"/>
      <c r="F98" s="331"/>
      <c r="G98" s="331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97"/>
      <c r="AD98" s="197"/>
      <c r="AE98" s="197"/>
      <c r="AF98" s="197"/>
      <c r="AG98" s="197"/>
      <c r="AH98" s="197"/>
      <c r="AI98" s="276"/>
      <c r="AJ98" s="197"/>
      <c r="AK98" s="197"/>
      <c r="AL98" s="197"/>
      <c r="AM98" s="197"/>
      <c r="AN98" s="197"/>
      <c r="AO98" s="197"/>
      <c r="AP98" s="197"/>
      <c r="AQ98" s="197"/>
      <c r="AR98" s="197"/>
      <c r="AS98" s="197"/>
      <c r="AT98" s="197"/>
      <c r="AU98" s="197"/>
      <c r="AV98" s="197"/>
      <c r="AW98" s="197"/>
      <c r="AX98" s="197"/>
      <c r="AY98" s="197"/>
      <c r="AZ98" s="197"/>
      <c r="BA98" s="197"/>
      <c r="BB98" s="197"/>
      <c r="BC98" s="197"/>
      <c r="BD98" s="197"/>
      <c r="BE98" s="197"/>
      <c r="BF98" s="197"/>
      <c r="BG98" s="197"/>
      <c r="BH98" s="197"/>
      <c r="BI98" s="197"/>
      <c r="BJ98" s="197"/>
      <c r="BK98" s="197"/>
      <c r="BL98" s="197"/>
      <c r="BM98" s="197"/>
      <c r="BN98" s="197"/>
      <c r="BO98" s="197"/>
      <c r="BP98" s="197"/>
      <c r="BQ98" s="197"/>
      <c r="BR98" s="197"/>
      <c r="BS98" s="197"/>
      <c r="BT98" s="197"/>
      <c r="BU98" s="197"/>
      <c r="BV98" s="197"/>
      <c r="BW98" s="197"/>
      <c r="BX98" s="197"/>
      <c r="BY98" s="197"/>
      <c r="BZ98" s="197"/>
      <c r="CA98" s="197"/>
      <c r="CB98" s="197"/>
      <c r="CC98" s="197"/>
      <c r="CD98" s="197"/>
      <c r="CE98" s="197"/>
      <c r="CF98" s="197"/>
      <c r="CG98" s="197"/>
      <c r="CH98" s="197"/>
      <c r="CI98" s="197"/>
      <c r="CJ98" s="197"/>
      <c r="CK98" s="197"/>
      <c r="CL98" s="197"/>
      <c r="CM98" s="197"/>
      <c r="CN98" s="197"/>
      <c r="CO98" s="197"/>
      <c r="CP98" s="197"/>
      <c r="CQ98" s="197"/>
      <c r="CR98" s="197"/>
      <c r="CS98" s="197"/>
      <c r="CT98" s="197"/>
      <c r="CU98" s="197"/>
      <c r="CV98" s="197"/>
      <c r="CW98" s="197"/>
      <c r="CX98" s="197"/>
      <c r="CY98" s="197"/>
      <c r="CZ98" s="197"/>
      <c r="DA98" s="197"/>
      <c r="DB98" s="197"/>
      <c r="DC98" s="197"/>
      <c r="DD98" s="197"/>
      <c r="DE98" s="197"/>
      <c r="DF98" s="197"/>
      <c r="DG98" s="197"/>
      <c r="DH98" s="197"/>
      <c r="DI98" s="197"/>
      <c r="DJ98" s="197"/>
      <c r="DK98" s="197"/>
      <c r="DL98" s="197"/>
      <c r="DM98" s="197"/>
      <c r="DN98" s="197"/>
      <c r="DO98" s="197"/>
      <c r="DP98" s="197"/>
      <c r="DQ98" s="197"/>
      <c r="DR98" s="197"/>
      <c r="DS98" s="197"/>
      <c r="DT98" s="197"/>
      <c r="DU98" s="197"/>
      <c r="DV98" s="197"/>
      <c r="DW98" s="197"/>
      <c r="DX98" s="197"/>
      <c r="DY98" s="197"/>
      <c r="DZ98" s="197"/>
      <c r="EA98" s="197"/>
      <c r="EB98" s="197"/>
      <c r="EC98" s="197"/>
      <c r="ED98" s="197"/>
      <c r="EE98" s="197"/>
      <c r="EF98" s="197"/>
      <c r="EG98" s="197"/>
      <c r="EH98" s="197"/>
      <c r="EI98" s="197"/>
      <c r="EJ98" s="197"/>
      <c r="EK98" s="197"/>
      <c r="EL98" s="197"/>
      <c r="EM98" s="197"/>
      <c r="EN98" s="197"/>
      <c r="EO98" s="197"/>
      <c r="EP98" s="197"/>
      <c r="EQ98" s="197"/>
      <c r="ER98" s="197"/>
      <c r="ES98" s="197"/>
      <c r="ET98" s="197"/>
      <c r="EU98" s="197"/>
      <c r="EV98" s="197"/>
      <c r="EW98" s="197"/>
      <c r="EX98" s="197"/>
      <c r="EY98" s="197"/>
      <c r="EZ98" s="197"/>
      <c r="FA98" s="197"/>
      <c r="FB98" s="197"/>
      <c r="FC98" s="197"/>
      <c r="FD98" s="197"/>
      <c r="FE98" s="197"/>
      <c r="FF98" s="197"/>
      <c r="FG98" s="197"/>
      <c r="FH98" s="197"/>
      <c r="FI98" s="197"/>
      <c r="FJ98" s="197"/>
      <c r="FK98" s="197"/>
      <c r="FL98" s="197"/>
      <c r="FM98" s="197"/>
      <c r="FN98" s="277"/>
      <c r="FO98" s="197"/>
      <c r="FP98" s="197"/>
      <c r="FQ98" s="197"/>
      <c r="FR98" s="197"/>
      <c r="FS98" s="197"/>
      <c r="FT98" s="197"/>
      <c r="FU98" s="197"/>
      <c r="FV98" s="197"/>
      <c r="FW98" s="197"/>
      <c r="FX98" s="197"/>
      <c r="FY98" s="197"/>
      <c r="FZ98" s="197"/>
      <c r="GA98" s="197"/>
      <c r="GB98" s="197"/>
      <c r="GC98" s="197"/>
      <c r="GD98" s="197"/>
      <c r="GE98" s="197"/>
      <c r="GF98" s="197"/>
      <c r="GG98" s="197"/>
      <c r="GH98" s="197"/>
      <c r="GI98" s="197"/>
      <c r="GJ98" s="197"/>
      <c r="GK98" s="197"/>
      <c r="GL98" s="197"/>
      <c r="GM98" s="197"/>
      <c r="GN98" s="197"/>
      <c r="GO98" s="197"/>
      <c r="GP98" s="197"/>
      <c r="GQ98" s="197"/>
      <c r="GR98" s="197"/>
      <c r="GS98" s="197"/>
      <c r="GT98" s="197"/>
      <c r="GU98" s="197"/>
      <c r="GV98" s="197"/>
      <c r="GW98" s="197"/>
      <c r="GX98" s="197"/>
      <c r="GY98" s="197"/>
      <c r="GZ98" s="197"/>
      <c r="HA98" s="197"/>
      <c r="HB98" s="197"/>
      <c r="HC98" s="197"/>
      <c r="HD98" s="197"/>
      <c r="HE98" s="197"/>
      <c r="HF98" s="197"/>
      <c r="HG98" s="197"/>
      <c r="HH98" s="197"/>
      <c r="HI98" s="197"/>
      <c r="HJ98" s="197"/>
      <c r="HK98" s="197"/>
      <c r="HL98" s="197"/>
      <c r="HM98" s="197"/>
      <c r="HN98" s="197"/>
      <c r="HO98" s="197"/>
      <c r="HP98" s="197"/>
      <c r="HQ98" s="197"/>
      <c r="HR98" s="197"/>
    </row>
    <row r="99" spans="1:226" ht="15" customHeight="1">
      <c r="A99" s="160"/>
      <c r="B99" s="160"/>
      <c r="C99" s="231"/>
      <c r="D99" s="162"/>
      <c r="E99" s="162"/>
      <c r="F99" s="331"/>
      <c r="G99" s="331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97"/>
      <c r="AD99" s="197"/>
      <c r="AE99" s="197"/>
      <c r="AF99" s="197"/>
      <c r="AG99" s="197"/>
      <c r="AH99" s="197"/>
      <c r="AI99" s="276"/>
      <c r="AJ99" s="197"/>
      <c r="AK99" s="197"/>
      <c r="AL99" s="197"/>
      <c r="AM99" s="197"/>
      <c r="AN99" s="197"/>
      <c r="AO99" s="197"/>
      <c r="AP99" s="197"/>
      <c r="AQ99" s="197"/>
      <c r="AR99" s="197"/>
      <c r="AS99" s="197"/>
      <c r="AT99" s="197"/>
      <c r="AU99" s="197"/>
      <c r="AV99" s="197"/>
      <c r="AW99" s="197"/>
      <c r="AX99" s="197"/>
      <c r="AY99" s="197"/>
      <c r="AZ99" s="197"/>
      <c r="BA99" s="197"/>
      <c r="BB99" s="197"/>
      <c r="BC99" s="197"/>
      <c r="BD99" s="197"/>
      <c r="BE99" s="197"/>
      <c r="BF99" s="197"/>
      <c r="BG99" s="197"/>
      <c r="BH99" s="197"/>
      <c r="BI99" s="197"/>
      <c r="BJ99" s="197"/>
      <c r="BK99" s="197"/>
      <c r="BL99" s="197"/>
      <c r="BM99" s="197"/>
      <c r="BN99" s="197"/>
      <c r="BO99" s="197"/>
      <c r="BP99" s="197"/>
      <c r="BQ99" s="197"/>
      <c r="BR99" s="197"/>
      <c r="BS99" s="197"/>
      <c r="BT99" s="197"/>
      <c r="BU99" s="197"/>
      <c r="BV99" s="197"/>
      <c r="BW99" s="197"/>
      <c r="BX99" s="197"/>
      <c r="BY99" s="197"/>
      <c r="BZ99" s="197"/>
      <c r="CA99" s="197"/>
      <c r="CB99" s="197"/>
      <c r="CC99" s="197"/>
      <c r="CD99" s="197"/>
      <c r="CE99" s="197"/>
      <c r="CF99" s="197"/>
      <c r="CG99" s="197"/>
      <c r="CH99" s="197"/>
      <c r="CI99" s="197"/>
      <c r="CJ99" s="197"/>
      <c r="CK99" s="197"/>
      <c r="CL99" s="197"/>
      <c r="CM99" s="197"/>
      <c r="CN99" s="197"/>
      <c r="CO99" s="197"/>
      <c r="CP99" s="197"/>
      <c r="CQ99" s="197"/>
      <c r="CR99" s="197"/>
      <c r="CS99" s="197"/>
      <c r="CT99" s="197"/>
      <c r="CU99" s="197"/>
      <c r="CV99" s="197"/>
      <c r="CW99" s="197"/>
      <c r="CX99" s="197"/>
      <c r="CY99" s="197"/>
      <c r="CZ99" s="197"/>
      <c r="DA99" s="197"/>
      <c r="DB99" s="197"/>
      <c r="DC99" s="197"/>
      <c r="DD99" s="197"/>
      <c r="DE99" s="197"/>
      <c r="DF99" s="197"/>
      <c r="DG99" s="197"/>
      <c r="DH99" s="197"/>
      <c r="DI99" s="197"/>
      <c r="DJ99" s="197"/>
      <c r="DK99" s="197"/>
      <c r="DL99" s="197"/>
      <c r="DM99" s="197"/>
      <c r="DN99" s="197"/>
      <c r="DO99" s="197"/>
      <c r="DP99" s="197"/>
      <c r="DQ99" s="197"/>
      <c r="DR99" s="197"/>
      <c r="DS99" s="197"/>
      <c r="DT99" s="197"/>
      <c r="DU99" s="197"/>
      <c r="DV99" s="197"/>
      <c r="DW99" s="197"/>
      <c r="DX99" s="197"/>
      <c r="DY99" s="197"/>
      <c r="DZ99" s="197"/>
      <c r="EA99" s="197"/>
      <c r="EB99" s="197"/>
      <c r="EC99" s="197"/>
      <c r="ED99" s="197"/>
      <c r="EE99" s="197"/>
      <c r="EF99" s="197"/>
      <c r="EG99" s="197"/>
      <c r="EH99" s="197"/>
      <c r="EI99" s="197"/>
      <c r="EJ99" s="197"/>
      <c r="EK99" s="197"/>
      <c r="EL99" s="197"/>
      <c r="EM99" s="197"/>
      <c r="EN99" s="197"/>
      <c r="EO99" s="197"/>
      <c r="EP99" s="197"/>
      <c r="EQ99" s="197"/>
      <c r="ER99" s="197"/>
      <c r="ES99" s="197"/>
      <c r="ET99" s="197"/>
      <c r="EU99" s="197"/>
      <c r="EV99" s="197"/>
      <c r="EW99" s="197"/>
      <c r="EX99" s="197"/>
      <c r="EY99" s="197"/>
      <c r="EZ99" s="197"/>
      <c r="FA99" s="197"/>
      <c r="FB99" s="197"/>
      <c r="FC99" s="197"/>
      <c r="FD99" s="197"/>
      <c r="FE99" s="197"/>
      <c r="FF99" s="197"/>
      <c r="FG99" s="197"/>
      <c r="FH99" s="197"/>
      <c r="FI99" s="197"/>
      <c r="FJ99" s="197"/>
      <c r="FK99" s="197"/>
      <c r="FL99" s="197"/>
      <c r="FM99" s="197"/>
      <c r="FN99" s="277"/>
      <c r="FO99" s="197"/>
      <c r="FP99" s="197"/>
      <c r="FQ99" s="197"/>
      <c r="FR99" s="197"/>
      <c r="FS99" s="197"/>
      <c r="FT99" s="197"/>
      <c r="FU99" s="197"/>
      <c r="FV99" s="197"/>
      <c r="FW99" s="197"/>
      <c r="FX99" s="197"/>
      <c r="FY99" s="197"/>
      <c r="FZ99" s="197"/>
      <c r="GA99" s="197"/>
      <c r="GB99" s="197"/>
      <c r="GC99" s="197"/>
      <c r="GD99" s="197"/>
      <c r="GE99" s="197"/>
      <c r="GF99" s="197"/>
      <c r="GG99" s="197"/>
      <c r="GH99" s="197"/>
      <c r="GI99" s="197"/>
      <c r="GJ99" s="197"/>
      <c r="GK99" s="197"/>
      <c r="GL99" s="197"/>
      <c r="GM99" s="197"/>
      <c r="GN99" s="197"/>
      <c r="GO99" s="197"/>
      <c r="GP99" s="197"/>
      <c r="GQ99" s="197"/>
      <c r="GR99" s="197"/>
      <c r="GS99" s="197"/>
      <c r="GT99" s="197"/>
      <c r="GU99" s="197"/>
      <c r="GV99" s="197"/>
      <c r="GW99" s="197"/>
      <c r="GX99" s="197"/>
      <c r="GY99" s="197"/>
      <c r="GZ99" s="197"/>
      <c r="HA99" s="197"/>
      <c r="HB99" s="197"/>
      <c r="HC99" s="197"/>
      <c r="HD99" s="197"/>
      <c r="HE99" s="197"/>
      <c r="HF99" s="197"/>
      <c r="HG99" s="197"/>
      <c r="HH99" s="197"/>
      <c r="HI99" s="197"/>
      <c r="HJ99" s="197"/>
      <c r="HK99" s="197"/>
      <c r="HL99" s="197"/>
      <c r="HM99" s="197"/>
      <c r="HN99" s="197"/>
      <c r="HO99" s="197"/>
      <c r="HP99" s="197"/>
      <c r="HQ99" s="197"/>
      <c r="HR99" s="197"/>
    </row>
    <row r="100" spans="1:226" ht="15" customHeight="1">
      <c r="A100" s="160"/>
      <c r="B100" s="160"/>
      <c r="C100" s="231"/>
      <c r="D100" s="162"/>
      <c r="E100" s="162"/>
      <c r="F100" s="331"/>
      <c r="G100" s="331"/>
      <c r="H100" s="331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97"/>
      <c r="AD100" s="197"/>
      <c r="AE100" s="197"/>
      <c r="AF100" s="197"/>
      <c r="AG100" s="197"/>
      <c r="AH100" s="197"/>
      <c r="AI100" s="276"/>
      <c r="AJ100" s="197"/>
      <c r="AK100" s="197"/>
      <c r="AL100" s="197"/>
      <c r="AM100" s="197"/>
      <c r="AN100" s="197"/>
      <c r="AO100" s="197"/>
      <c r="AP100" s="197"/>
      <c r="AQ100" s="197"/>
      <c r="AR100" s="197"/>
      <c r="AS100" s="197"/>
      <c r="AT100" s="197"/>
      <c r="AU100" s="197"/>
      <c r="AV100" s="197"/>
      <c r="AW100" s="197"/>
      <c r="AX100" s="197"/>
      <c r="AY100" s="197"/>
      <c r="AZ100" s="197"/>
      <c r="BA100" s="197"/>
      <c r="BB100" s="197"/>
      <c r="BC100" s="197"/>
      <c r="BD100" s="197"/>
      <c r="BE100" s="197"/>
      <c r="BF100" s="197"/>
      <c r="BG100" s="197"/>
      <c r="BH100" s="197"/>
      <c r="BI100" s="197"/>
      <c r="BJ100" s="197"/>
      <c r="BK100" s="197"/>
      <c r="BL100" s="197"/>
      <c r="BM100" s="197"/>
      <c r="BN100" s="197"/>
      <c r="BO100" s="197"/>
      <c r="BP100" s="197"/>
      <c r="BQ100" s="197"/>
      <c r="BR100" s="197"/>
      <c r="BS100" s="197"/>
      <c r="BT100" s="197"/>
      <c r="BU100" s="197"/>
      <c r="BV100" s="197"/>
      <c r="BW100" s="197"/>
      <c r="BX100" s="197"/>
      <c r="BY100" s="197"/>
      <c r="BZ100" s="197"/>
      <c r="CA100" s="197"/>
      <c r="CB100" s="197"/>
      <c r="CC100" s="197"/>
      <c r="CD100" s="197"/>
      <c r="CE100" s="197"/>
      <c r="CF100" s="197"/>
      <c r="CG100" s="197"/>
      <c r="CH100" s="197"/>
      <c r="CI100" s="197"/>
      <c r="CJ100" s="197"/>
      <c r="CK100" s="197"/>
      <c r="CL100" s="197"/>
      <c r="CM100" s="197"/>
      <c r="CN100" s="197"/>
      <c r="CO100" s="197"/>
      <c r="CP100" s="197"/>
      <c r="CQ100" s="197"/>
      <c r="CR100" s="197"/>
      <c r="CS100" s="197"/>
      <c r="CT100" s="197"/>
      <c r="CU100" s="197"/>
      <c r="CV100" s="197"/>
      <c r="CW100" s="197"/>
      <c r="CX100" s="197"/>
      <c r="CY100" s="197"/>
      <c r="CZ100" s="197"/>
      <c r="DA100" s="197"/>
      <c r="DB100" s="197"/>
      <c r="DC100" s="197"/>
      <c r="DD100" s="197"/>
      <c r="DE100" s="197"/>
      <c r="DF100" s="197"/>
      <c r="DG100" s="197"/>
      <c r="DH100" s="197"/>
      <c r="DI100" s="197"/>
      <c r="DJ100" s="197"/>
      <c r="DK100" s="197"/>
      <c r="DL100" s="197"/>
      <c r="DM100" s="197"/>
      <c r="DN100" s="197"/>
      <c r="DO100" s="197"/>
      <c r="DP100" s="197"/>
      <c r="DQ100" s="197"/>
      <c r="DR100" s="197"/>
      <c r="DS100" s="197"/>
      <c r="DT100" s="197"/>
      <c r="DU100" s="197"/>
      <c r="DV100" s="197"/>
      <c r="DW100" s="197"/>
      <c r="DX100" s="197"/>
      <c r="DY100" s="197"/>
      <c r="DZ100" s="197"/>
      <c r="EA100" s="197"/>
      <c r="EB100" s="197"/>
      <c r="EC100" s="197"/>
      <c r="ED100" s="197"/>
      <c r="EE100" s="197"/>
      <c r="EF100" s="197"/>
      <c r="EG100" s="197"/>
      <c r="EH100" s="197"/>
      <c r="EI100" s="197"/>
      <c r="EJ100" s="197"/>
      <c r="EK100" s="197"/>
      <c r="EL100" s="197"/>
      <c r="EM100" s="197"/>
      <c r="EN100" s="197"/>
      <c r="EO100" s="197"/>
      <c r="EP100" s="197"/>
      <c r="EQ100" s="197"/>
      <c r="ER100" s="197"/>
      <c r="ES100" s="197"/>
      <c r="ET100" s="197"/>
      <c r="EU100" s="197"/>
      <c r="EV100" s="197"/>
      <c r="EW100" s="197"/>
      <c r="EX100" s="197"/>
      <c r="EY100" s="197"/>
      <c r="EZ100" s="197"/>
      <c r="FA100" s="197"/>
      <c r="FB100" s="197"/>
      <c r="FC100" s="197"/>
      <c r="FD100" s="197"/>
      <c r="FE100" s="197"/>
      <c r="FF100" s="197"/>
      <c r="FG100" s="197"/>
      <c r="FH100" s="197"/>
      <c r="FI100" s="197"/>
      <c r="FJ100" s="197"/>
      <c r="FK100" s="197"/>
      <c r="FL100" s="197"/>
      <c r="FM100" s="197"/>
      <c r="FN100" s="277"/>
      <c r="FO100" s="197"/>
      <c r="FP100" s="197"/>
      <c r="FQ100" s="197"/>
      <c r="FR100" s="197"/>
      <c r="FS100" s="197"/>
      <c r="FT100" s="197"/>
      <c r="FU100" s="197"/>
      <c r="FV100" s="197"/>
      <c r="FW100" s="197"/>
      <c r="FX100" s="197"/>
      <c r="FY100" s="197"/>
      <c r="FZ100" s="197"/>
      <c r="GA100" s="197"/>
      <c r="GB100" s="197"/>
      <c r="GC100" s="197"/>
      <c r="GD100" s="197"/>
      <c r="GE100" s="197"/>
      <c r="GF100" s="197"/>
      <c r="GG100" s="197"/>
      <c r="GH100" s="197"/>
      <c r="GI100" s="197"/>
      <c r="GJ100" s="197"/>
      <c r="GK100" s="197"/>
      <c r="GL100" s="197"/>
      <c r="GM100" s="197"/>
      <c r="GN100" s="197"/>
      <c r="GO100" s="197"/>
      <c r="GP100" s="197"/>
      <c r="GQ100" s="197"/>
      <c r="GR100" s="197"/>
      <c r="GS100" s="197"/>
      <c r="GT100" s="197"/>
      <c r="GU100" s="197"/>
      <c r="GV100" s="197"/>
      <c r="GW100" s="197"/>
      <c r="GX100" s="197"/>
      <c r="GY100" s="197"/>
      <c r="GZ100" s="197"/>
      <c r="HA100" s="197"/>
      <c r="HB100" s="197"/>
      <c r="HC100" s="197"/>
      <c r="HD100" s="197"/>
      <c r="HE100" s="197"/>
      <c r="HF100" s="197"/>
      <c r="HG100" s="197"/>
      <c r="HH100" s="197"/>
      <c r="HI100" s="197"/>
      <c r="HJ100" s="197"/>
      <c r="HK100" s="197"/>
      <c r="HL100" s="197"/>
      <c r="HM100" s="197"/>
      <c r="HN100" s="197"/>
      <c r="HO100" s="197"/>
      <c r="HP100" s="197"/>
      <c r="HQ100" s="197"/>
      <c r="HR100" s="197"/>
    </row>
    <row r="101" spans="1:226" ht="15" customHeight="1">
      <c r="A101" s="160"/>
      <c r="B101" s="160"/>
      <c r="C101" s="231"/>
      <c r="D101" s="162"/>
      <c r="E101" s="162"/>
      <c r="F101" s="331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97"/>
      <c r="AD101" s="197"/>
      <c r="AE101" s="197"/>
      <c r="AF101" s="197"/>
      <c r="AG101" s="197"/>
      <c r="AH101" s="197"/>
      <c r="AI101" s="276"/>
      <c r="AJ101" s="197"/>
      <c r="AK101" s="197"/>
      <c r="AL101" s="197"/>
      <c r="AM101" s="197"/>
      <c r="AN101" s="197"/>
      <c r="AO101" s="197"/>
      <c r="AP101" s="197"/>
      <c r="AQ101" s="197"/>
      <c r="AR101" s="197"/>
      <c r="AS101" s="197"/>
      <c r="AT101" s="197"/>
      <c r="AU101" s="197"/>
      <c r="AV101" s="197"/>
      <c r="AW101" s="197"/>
      <c r="AX101" s="197"/>
      <c r="AY101" s="197"/>
      <c r="AZ101" s="197"/>
      <c r="BA101" s="197"/>
      <c r="BB101" s="197"/>
      <c r="BC101" s="197"/>
      <c r="BD101" s="197"/>
      <c r="BE101" s="197"/>
      <c r="BF101" s="197"/>
      <c r="BG101" s="197"/>
      <c r="BH101" s="197"/>
      <c r="BI101" s="197"/>
      <c r="BJ101" s="197"/>
      <c r="BK101" s="197"/>
      <c r="BL101" s="197"/>
      <c r="BM101" s="197"/>
      <c r="BN101" s="197"/>
      <c r="BO101" s="197"/>
      <c r="BP101" s="197"/>
      <c r="BQ101" s="197"/>
      <c r="BR101" s="197"/>
      <c r="BS101" s="197"/>
      <c r="BT101" s="197"/>
      <c r="BU101" s="197"/>
      <c r="BV101" s="197"/>
      <c r="BW101" s="197"/>
      <c r="BX101" s="197"/>
      <c r="BY101" s="197"/>
      <c r="BZ101" s="197"/>
      <c r="CA101" s="197"/>
      <c r="CB101" s="197"/>
      <c r="CC101" s="197"/>
      <c r="CD101" s="197"/>
      <c r="CE101" s="197"/>
      <c r="CF101" s="197"/>
      <c r="CG101" s="197"/>
      <c r="CH101" s="197"/>
      <c r="CI101" s="197"/>
      <c r="CJ101" s="197"/>
      <c r="CK101" s="197"/>
      <c r="CL101" s="197"/>
      <c r="CM101" s="197"/>
      <c r="CN101" s="197"/>
      <c r="CO101" s="197"/>
      <c r="CP101" s="197"/>
      <c r="CQ101" s="197"/>
      <c r="CR101" s="197"/>
      <c r="CS101" s="197"/>
      <c r="CT101" s="197"/>
      <c r="CU101" s="197"/>
      <c r="CV101" s="197"/>
      <c r="CW101" s="197"/>
      <c r="CX101" s="197"/>
      <c r="CY101" s="197"/>
      <c r="CZ101" s="197"/>
      <c r="DA101" s="197"/>
      <c r="DB101" s="197"/>
      <c r="DC101" s="197"/>
      <c r="DD101" s="197"/>
      <c r="DE101" s="197"/>
      <c r="DF101" s="197"/>
      <c r="DG101" s="197"/>
      <c r="DH101" s="197"/>
      <c r="DI101" s="197"/>
      <c r="DJ101" s="197"/>
      <c r="DK101" s="197"/>
      <c r="DL101" s="197"/>
      <c r="DM101" s="197"/>
      <c r="DN101" s="197"/>
      <c r="DO101" s="197"/>
      <c r="DP101" s="197"/>
      <c r="DQ101" s="197"/>
      <c r="DR101" s="197"/>
      <c r="DS101" s="197"/>
      <c r="DT101" s="197"/>
      <c r="DU101" s="197"/>
      <c r="DV101" s="197"/>
      <c r="DW101" s="197"/>
      <c r="DX101" s="197"/>
      <c r="DY101" s="197"/>
      <c r="DZ101" s="197"/>
      <c r="EA101" s="197"/>
      <c r="EB101" s="197"/>
      <c r="EC101" s="197"/>
      <c r="ED101" s="197"/>
      <c r="EE101" s="197"/>
      <c r="EF101" s="197"/>
      <c r="EG101" s="197"/>
      <c r="EH101" s="197"/>
      <c r="EI101" s="197"/>
      <c r="EJ101" s="197"/>
      <c r="EK101" s="197"/>
      <c r="EL101" s="197"/>
      <c r="EM101" s="197"/>
      <c r="EN101" s="197"/>
      <c r="EO101" s="197"/>
      <c r="EP101" s="197"/>
      <c r="EQ101" s="197"/>
      <c r="ER101" s="197"/>
      <c r="ES101" s="197"/>
      <c r="ET101" s="197"/>
      <c r="EU101" s="197"/>
      <c r="EV101" s="197"/>
      <c r="EW101" s="197"/>
      <c r="EX101" s="197"/>
      <c r="EY101" s="197"/>
      <c r="EZ101" s="197"/>
      <c r="FA101" s="197"/>
      <c r="FB101" s="197"/>
      <c r="FC101" s="197"/>
      <c r="FD101" s="197"/>
      <c r="FE101" s="197"/>
      <c r="FF101" s="197"/>
      <c r="FG101" s="197"/>
      <c r="FH101" s="197"/>
      <c r="FI101" s="197"/>
      <c r="FJ101" s="197"/>
      <c r="FK101" s="197"/>
      <c r="FL101" s="197"/>
      <c r="FM101" s="197"/>
      <c r="FN101" s="277"/>
      <c r="FO101" s="197"/>
      <c r="FP101" s="197"/>
      <c r="FQ101" s="197"/>
      <c r="FR101" s="197"/>
      <c r="FS101" s="197"/>
      <c r="FT101" s="197"/>
      <c r="FU101" s="197"/>
      <c r="FV101" s="197"/>
      <c r="FW101" s="197"/>
      <c r="FX101" s="197"/>
      <c r="FY101" s="197"/>
      <c r="FZ101" s="197"/>
      <c r="GA101" s="197"/>
      <c r="GB101" s="197"/>
      <c r="GC101" s="197"/>
      <c r="GD101" s="197"/>
      <c r="GE101" s="197"/>
      <c r="GF101" s="197"/>
      <c r="GG101" s="197"/>
      <c r="GH101" s="197"/>
      <c r="GI101" s="197"/>
      <c r="GJ101" s="197"/>
      <c r="GK101" s="197"/>
      <c r="GL101" s="197"/>
      <c r="GM101" s="197"/>
      <c r="GN101" s="197"/>
      <c r="GO101" s="197"/>
      <c r="GP101" s="197"/>
      <c r="GQ101" s="197"/>
      <c r="GR101" s="197"/>
      <c r="GS101" s="197"/>
      <c r="GT101" s="197"/>
      <c r="GU101" s="197"/>
      <c r="GV101" s="197"/>
      <c r="GW101" s="197"/>
      <c r="GX101" s="197"/>
      <c r="GY101" s="197"/>
      <c r="GZ101" s="197"/>
      <c r="HA101" s="197"/>
      <c r="HB101" s="197"/>
      <c r="HC101" s="197"/>
      <c r="HD101" s="197"/>
      <c r="HE101" s="197"/>
      <c r="HF101" s="197"/>
      <c r="HG101" s="197"/>
      <c r="HH101" s="197"/>
      <c r="HI101" s="197"/>
      <c r="HJ101" s="197"/>
      <c r="HK101" s="197"/>
      <c r="HL101" s="197"/>
      <c r="HM101" s="197"/>
      <c r="HN101" s="197"/>
      <c r="HO101" s="197"/>
      <c r="HP101" s="197"/>
      <c r="HQ101" s="197"/>
      <c r="HR101" s="197"/>
    </row>
    <row r="102" spans="1:226" ht="15" customHeight="1">
      <c r="A102" s="160"/>
      <c r="B102" s="160"/>
      <c r="C102" s="231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97"/>
      <c r="AD102" s="197"/>
      <c r="AE102" s="197"/>
      <c r="AF102" s="197"/>
      <c r="AG102" s="197"/>
      <c r="AH102" s="197"/>
      <c r="AI102" s="276"/>
      <c r="AJ102" s="197"/>
      <c r="AK102" s="197"/>
      <c r="AL102" s="197"/>
      <c r="AM102" s="197"/>
      <c r="AN102" s="197"/>
      <c r="AO102" s="197"/>
      <c r="AP102" s="197"/>
      <c r="AQ102" s="197"/>
      <c r="AR102" s="197"/>
      <c r="AS102" s="197"/>
      <c r="AT102" s="197"/>
      <c r="AU102" s="197"/>
      <c r="AV102" s="197"/>
      <c r="AW102" s="197"/>
      <c r="AX102" s="197"/>
      <c r="AY102" s="197"/>
      <c r="AZ102" s="197"/>
      <c r="BA102" s="197"/>
      <c r="BB102" s="197"/>
      <c r="BC102" s="197"/>
      <c r="BD102" s="197"/>
      <c r="BE102" s="197"/>
      <c r="BF102" s="197"/>
      <c r="BG102" s="197"/>
      <c r="BH102" s="197"/>
      <c r="BI102" s="197"/>
      <c r="BJ102" s="197"/>
      <c r="BK102" s="197"/>
      <c r="BL102" s="197"/>
      <c r="BM102" s="197"/>
      <c r="BN102" s="197"/>
      <c r="BO102" s="197"/>
      <c r="BP102" s="197"/>
      <c r="BQ102" s="197"/>
      <c r="BR102" s="197"/>
      <c r="BS102" s="197"/>
      <c r="BT102" s="197"/>
      <c r="BU102" s="197"/>
      <c r="BV102" s="197"/>
      <c r="BW102" s="197"/>
      <c r="BX102" s="197"/>
      <c r="BY102" s="197"/>
      <c r="BZ102" s="197"/>
      <c r="CA102" s="197"/>
      <c r="CB102" s="197"/>
      <c r="CC102" s="197"/>
      <c r="CD102" s="197"/>
      <c r="CE102" s="197"/>
      <c r="CF102" s="197"/>
      <c r="CG102" s="197"/>
      <c r="CH102" s="197"/>
      <c r="CI102" s="197"/>
      <c r="CJ102" s="197"/>
      <c r="CK102" s="197"/>
      <c r="CL102" s="197"/>
      <c r="CM102" s="197"/>
      <c r="CN102" s="197"/>
      <c r="CO102" s="197"/>
      <c r="CP102" s="197"/>
      <c r="CQ102" s="197"/>
      <c r="CR102" s="197"/>
      <c r="CS102" s="197"/>
      <c r="CT102" s="197"/>
      <c r="CU102" s="197"/>
      <c r="CV102" s="197"/>
      <c r="CW102" s="197"/>
      <c r="CX102" s="197"/>
      <c r="CY102" s="197"/>
      <c r="CZ102" s="197"/>
      <c r="DA102" s="197"/>
      <c r="DB102" s="197"/>
      <c r="DC102" s="197"/>
      <c r="DD102" s="197"/>
      <c r="DE102" s="197"/>
      <c r="DF102" s="197"/>
      <c r="DG102" s="197"/>
      <c r="DH102" s="197"/>
      <c r="DI102" s="197"/>
      <c r="DJ102" s="197"/>
      <c r="DK102" s="197"/>
      <c r="DL102" s="197"/>
      <c r="DM102" s="197"/>
      <c r="DN102" s="197"/>
      <c r="DO102" s="197"/>
      <c r="DP102" s="197"/>
      <c r="DQ102" s="197"/>
      <c r="DR102" s="197"/>
      <c r="DS102" s="197"/>
      <c r="DT102" s="197"/>
      <c r="DU102" s="197"/>
      <c r="DV102" s="197"/>
      <c r="DW102" s="197"/>
      <c r="DX102" s="197"/>
      <c r="DY102" s="197"/>
      <c r="DZ102" s="197"/>
      <c r="EA102" s="197"/>
      <c r="EB102" s="197"/>
      <c r="EC102" s="197"/>
      <c r="ED102" s="197"/>
      <c r="EE102" s="197"/>
      <c r="EF102" s="197"/>
      <c r="EG102" s="197"/>
      <c r="EH102" s="197"/>
      <c r="EI102" s="197"/>
      <c r="EJ102" s="197"/>
      <c r="EK102" s="197"/>
      <c r="EL102" s="197"/>
      <c r="EM102" s="197"/>
      <c r="EN102" s="197"/>
      <c r="EO102" s="197"/>
      <c r="EP102" s="197"/>
      <c r="EQ102" s="197"/>
      <c r="ER102" s="197"/>
      <c r="ES102" s="197"/>
      <c r="ET102" s="197"/>
      <c r="EU102" s="197"/>
      <c r="EV102" s="197"/>
      <c r="EW102" s="197"/>
      <c r="EX102" s="197"/>
      <c r="EY102" s="197"/>
      <c r="EZ102" s="197"/>
      <c r="FA102" s="197"/>
      <c r="FB102" s="197"/>
      <c r="FC102" s="197"/>
      <c r="FD102" s="197"/>
      <c r="FE102" s="197"/>
      <c r="FF102" s="197"/>
      <c r="FG102" s="197"/>
      <c r="FH102" s="197"/>
      <c r="FI102" s="197"/>
      <c r="FJ102" s="197"/>
      <c r="FK102" s="197"/>
      <c r="FL102" s="197"/>
      <c r="FM102" s="197"/>
      <c r="FN102" s="277"/>
      <c r="FO102" s="197"/>
      <c r="FP102" s="197"/>
      <c r="FQ102" s="197"/>
      <c r="FR102" s="197"/>
      <c r="FS102" s="197"/>
      <c r="FT102" s="197"/>
      <c r="FU102" s="197"/>
      <c r="FV102" s="197"/>
      <c r="FW102" s="197"/>
      <c r="FX102" s="197"/>
      <c r="FY102" s="197"/>
      <c r="FZ102" s="197"/>
      <c r="GA102" s="197"/>
      <c r="GB102" s="197"/>
      <c r="GC102" s="197"/>
      <c r="GD102" s="197"/>
      <c r="GE102" s="197"/>
      <c r="GF102" s="197"/>
      <c r="GG102" s="197"/>
      <c r="GH102" s="197"/>
      <c r="GI102" s="197"/>
      <c r="GJ102" s="197"/>
      <c r="GK102" s="197"/>
      <c r="GL102" s="197"/>
      <c r="GM102" s="197"/>
      <c r="GN102" s="197"/>
      <c r="GO102" s="197"/>
      <c r="GP102" s="197"/>
      <c r="GQ102" s="197"/>
      <c r="GR102" s="197"/>
      <c r="GS102" s="197"/>
      <c r="GT102" s="197"/>
      <c r="GU102" s="197"/>
      <c r="GV102" s="197"/>
      <c r="GW102" s="197"/>
      <c r="GX102" s="197"/>
      <c r="GY102" s="197"/>
      <c r="GZ102" s="197"/>
      <c r="HA102" s="197"/>
      <c r="HB102" s="197"/>
      <c r="HC102" s="197"/>
      <c r="HD102" s="197"/>
      <c r="HE102" s="197"/>
      <c r="HF102" s="197"/>
      <c r="HG102" s="197"/>
      <c r="HH102" s="197"/>
      <c r="HI102" s="197"/>
      <c r="HJ102" s="197"/>
      <c r="HK102" s="197"/>
      <c r="HL102" s="197"/>
      <c r="HM102" s="197"/>
      <c r="HN102" s="197"/>
      <c r="HO102" s="197"/>
      <c r="HP102" s="197"/>
      <c r="HQ102" s="197"/>
      <c r="HR102" s="197"/>
    </row>
    <row r="103" spans="1:226" ht="15" customHeight="1">
      <c r="A103" s="160"/>
      <c r="B103" s="160"/>
      <c r="C103" s="23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AE103" s="197"/>
      <c r="AF103" s="197"/>
      <c r="AG103" s="197"/>
      <c r="AH103" s="197"/>
      <c r="AI103" s="276"/>
      <c r="AJ103" s="197"/>
      <c r="AK103" s="197"/>
      <c r="AL103" s="197"/>
      <c r="AM103" s="197"/>
      <c r="AN103" s="197"/>
      <c r="AO103" s="197"/>
      <c r="AP103" s="197"/>
      <c r="AQ103" s="197"/>
      <c r="AR103" s="197"/>
      <c r="AS103" s="197"/>
      <c r="AT103" s="197"/>
      <c r="AU103" s="197"/>
      <c r="AV103" s="197"/>
      <c r="AW103" s="197"/>
      <c r="AX103" s="197"/>
      <c r="AY103" s="197"/>
      <c r="AZ103" s="197"/>
      <c r="BA103" s="197"/>
      <c r="BB103" s="197"/>
      <c r="BC103" s="197"/>
      <c r="BD103" s="197"/>
      <c r="BE103" s="197"/>
      <c r="BF103" s="197"/>
      <c r="BG103" s="197"/>
      <c r="BH103" s="197"/>
      <c r="BI103" s="197"/>
      <c r="BJ103" s="197"/>
      <c r="BK103" s="197"/>
      <c r="BL103" s="197"/>
      <c r="BM103" s="197"/>
      <c r="BN103" s="197"/>
      <c r="BO103" s="197"/>
      <c r="BP103" s="197"/>
      <c r="BQ103" s="197"/>
      <c r="BR103" s="197"/>
      <c r="BS103" s="197"/>
      <c r="BT103" s="197"/>
      <c r="BU103" s="197"/>
      <c r="BV103" s="197"/>
      <c r="BW103" s="197"/>
      <c r="BX103" s="197"/>
      <c r="BY103" s="197"/>
      <c r="BZ103" s="197"/>
      <c r="CA103" s="197"/>
      <c r="CB103" s="197"/>
      <c r="CC103" s="197"/>
      <c r="CD103" s="197"/>
      <c r="CE103" s="197"/>
      <c r="CF103" s="197"/>
      <c r="CG103" s="197"/>
      <c r="CH103" s="197"/>
      <c r="CI103" s="197"/>
      <c r="CJ103" s="197"/>
      <c r="CK103" s="197"/>
      <c r="CL103" s="197"/>
      <c r="CM103" s="197"/>
      <c r="CN103" s="197"/>
      <c r="CO103" s="197"/>
      <c r="CP103" s="197"/>
      <c r="CQ103" s="197"/>
      <c r="CR103" s="197"/>
      <c r="CS103" s="197"/>
      <c r="CT103" s="197"/>
      <c r="CU103" s="197"/>
      <c r="CV103" s="197"/>
      <c r="CW103" s="197"/>
      <c r="CX103" s="197"/>
      <c r="CY103" s="197"/>
      <c r="CZ103" s="197"/>
      <c r="DA103" s="197"/>
      <c r="DB103" s="197"/>
      <c r="DC103" s="197"/>
      <c r="DD103" s="197"/>
      <c r="DE103" s="197"/>
      <c r="DF103" s="197"/>
      <c r="DG103" s="197"/>
      <c r="DH103" s="197"/>
      <c r="DI103" s="197"/>
      <c r="DJ103" s="197"/>
      <c r="DK103" s="197"/>
      <c r="DL103" s="197"/>
      <c r="DM103" s="197"/>
      <c r="DN103" s="197"/>
      <c r="DO103" s="197"/>
      <c r="DP103" s="197"/>
      <c r="DQ103" s="197"/>
      <c r="DR103" s="197"/>
      <c r="DS103" s="197"/>
      <c r="DT103" s="197"/>
      <c r="DU103" s="197"/>
      <c r="DV103" s="197"/>
      <c r="DW103" s="197"/>
      <c r="DX103" s="197"/>
      <c r="DY103" s="197"/>
      <c r="DZ103" s="197"/>
      <c r="EA103" s="197"/>
      <c r="EB103" s="197"/>
      <c r="EC103" s="197"/>
      <c r="ED103" s="197"/>
      <c r="EE103" s="197"/>
      <c r="EF103" s="197"/>
      <c r="EG103" s="197"/>
      <c r="EH103" s="197"/>
      <c r="EI103" s="197"/>
      <c r="EJ103" s="197"/>
      <c r="EK103" s="197"/>
      <c r="EL103" s="197"/>
      <c r="EM103" s="197"/>
      <c r="EN103" s="197"/>
      <c r="EO103" s="197"/>
      <c r="EP103" s="197"/>
      <c r="EQ103" s="197"/>
      <c r="ER103" s="197"/>
      <c r="ES103" s="197"/>
      <c r="ET103" s="197"/>
      <c r="EU103" s="197"/>
      <c r="EV103" s="197"/>
      <c r="EW103" s="197"/>
      <c r="EX103" s="197"/>
      <c r="EY103" s="197"/>
      <c r="EZ103" s="197"/>
      <c r="FA103" s="197"/>
      <c r="FB103" s="197"/>
      <c r="FC103" s="197"/>
      <c r="FD103" s="197"/>
      <c r="FE103" s="197"/>
      <c r="FF103" s="197"/>
      <c r="FG103" s="197"/>
      <c r="FH103" s="197"/>
      <c r="FI103" s="197"/>
      <c r="FJ103" s="197"/>
      <c r="FK103" s="197"/>
      <c r="FL103" s="197"/>
      <c r="FM103" s="197"/>
      <c r="FN103" s="277"/>
      <c r="FO103" s="197"/>
      <c r="FP103" s="197"/>
      <c r="FQ103" s="197"/>
      <c r="FR103" s="197"/>
      <c r="FS103" s="197"/>
      <c r="FT103" s="197"/>
      <c r="FU103" s="197"/>
      <c r="FV103" s="197"/>
      <c r="FW103" s="197"/>
      <c r="FX103" s="197"/>
      <c r="FY103" s="197"/>
      <c r="FZ103" s="197"/>
      <c r="GA103" s="197"/>
      <c r="GB103" s="197"/>
      <c r="GC103" s="197"/>
      <c r="GD103" s="197"/>
      <c r="GE103" s="197"/>
      <c r="GF103" s="197"/>
      <c r="GG103" s="197"/>
      <c r="GH103" s="197"/>
      <c r="GI103" s="197"/>
      <c r="GJ103" s="197"/>
      <c r="GK103" s="197"/>
      <c r="GL103" s="197"/>
      <c r="GM103" s="197"/>
      <c r="GN103" s="197"/>
      <c r="GO103" s="197"/>
      <c r="GP103" s="197"/>
      <c r="GQ103" s="197"/>
      <c r="GR103" s="197"/>
      <c r="GS103" s="197"/>
      <c r="GT103" s="197"/>
      <c r="GU103" s="197"/>
      <c r="GV103" s="197"/>
      <c r="GW103" s="197"/>
      <c r="GX103" s="197"/>
      <c r="GY103" s="197"/>
      <c r="GZ103" s="197"/>
      <c r="HA103" s="197"/>
      <c r="HB103" s="197"/>
      <c r="HC103" s="197"/>
      <c r="HD103" s="197"/>
      <c r="HE103" s="197"/>
      <c r="HF103" s="197"/>
      <c r="HG103" s="197"/>
      <c r="HH103" s="197"/>
      <c r="HI103" s="197"/>
      <c r="HJ103" s="197"/>
      <c r="HK103" s="197"/>
      <c r="HL103" s="197"/>
      <c r="HM103" s="197"/>
      <c r="HN103" s="197"/>
      <c r="HO103" s="197"/>
      <c r="HP103" s="197"/>
      <c r="HQ103" s="197"/>
      <c r="HR103" s="197"/>
    </row>
    <row r="104" spans="1:226" ht="15" customHeight="1">
      <c r="A104" s="160"/>
      <c r="B104" s="160"/>
      <c r="C104" s="23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AE104" s="197"/>
      <c r="AF104" s="197"/>
      <c r="AG104" s="197"/>
      <c r="AH104" s="197"/>
      <c r="AI104" s="276"/>
      <c r="AJ104" s="197"/>
      <c r="AK104" s="197"/>
      <c r="AL104" s="197"/>
      <c r="AM104" s="197"/>
      <c r="AN104" s="197"/>
      <c r="AO104" s="197"/>
      <c r="AP104" s="197"/>
      <c r="AQ104" s="197"/>
      <c r="AR104" s="197"/>
      <c r="AS104" s="197"/>
      <c r="AT104" s="197"/>
      <c r="AU104" s="197"/>
      <c r="AV104" s="197"/>
      <c r="AW104" s="197"/>
      <c r="AX104" s="197"/>
      <c r="AY104" s="197"/>
      <c r="AZ104" s="197"/>
      <c r="BA104" s="197"/>
      <c r="BB104" s="197"/>
      <c r="BC104" s="197"/>
      <c r="BD104" s="197"/>
      <c r="BE104" s="197"/>
      <c r="BF104" s="197"/>
      <c r="BG104" s="197"/>
      <c r="BH104" s="197"/>
      <c r="BI104" s="197"/>
      <c r="BJ104" s="197"/>
      <c r="BK104" s="197"/>
      <c r="BL104" s="197"/>
      <c r="BM104" s="197"/>
      <c r="BN104" s="197"/>
      <c r="BO104" s="197"/>
      <c r="BP104" s="197"/>
      <c r="BQ104" s="197"/>
      <c r="BR104" s="197"/>
      <c r="BS104" s="197"/>
      <c r="BT104" s="197"/>
      <c r="BU104" s="197"/>
      <c r="BV104" s="197"/>
      <c r="BW104" s="197"/>
      <c r="BX104" s="197"/>
      <c r="BY104" s="197"/>
      <c r="BZ104" s="197"/>
      <c r="CA104" s="197"/>
      <c r="CB104" s="197"/>
      <c r="CC104" s="197"/>
      <c r="CD104" s="197"/>
      <c r="CE104" s="197"/>
      <c r="CF104" s="197"/>
      <c r="CG104" s="197"/>
      <c r="CH104" s="197"/>
      <c r="CI104" s="197"/>
      <c r="CJ104" s="197"/>
      <c r="CK104" s="197"/>
      <c r="CL104" s="197"/>
      <c r="CM104" s="197"/>
      <c r="CN104" s="197"/>
      <c r="CO104" s="197"/>
      <c r="CP104" s="197"/>
      <c r="CQ104" s="197"/>
      <c r="CR104" s="197"/>
      <c r="CS104" s="197"/>
      <c r="CT104" s="197"/>
      <c r="CU104" s="197"/>
      <c r="CV104" s="197"/>
      <c r="CW104" s="197"/>
      <c r="CX104" s="197"/>
      <c r="CY104" s="197"/>
      <c r="CZ104" s="197"/>
      <c r="DA104" s="197"/>
      <c r="DB104" s="197"/>
      <c r="DC104" s="197"/>
      <c r="DD104" s="197"/>
      <c r="DE104" s="197"/>
      <c r="DF104" s="197"/>
      <c r="DG104" s="197"/>
      <c r="DH104" s="197"/>
      <c r="DI104" s="197"/>
      <c r="DJ104" s="197"/>
      <c r="DK104" s="197"/>
      <c r="DL104" s="197"/>
      <c r="DM104" s="197"/>
      <c r="DN104" s="197"/>
      <c r="DO104" s="197"/>
      <c r="DP104" s="197"/>
      <c r="DQ104" s="197"/>
      <c r="DR104" s="197"/>
      <c r="DS104" s="197"/>
      <c r="DT104" s="197"/>
      <c r="DU104" s="197"/>
      <c r="DV104" s="197"/>
      <c r="DW104" s="197"/>
      <c r="DX104" s="197"/>
      <c r="DY104" s="197"/>
      <c r="DZ104" s="197"/>
      <c r="EA104" s="197"/>
      <c r="EB104" s="197"/>
      <c r="EC104" s="197"/>
      <c r="ED104" s="197"/>
      <c r="EE104" s="197"/>
      <c r="EF104" s="197"/>
      <c r="EG104" s="197"/>
      <c r="EH104" s="197"/>
      <c r="EI104" s="197"/>
      <c r="EJ104" s="197"/>
      <c r="EK104" s="197"/>
      <c r="EL104" s="197"/>
      <c r="EM104" s="197"/>
      <c r="EN104" s="197"/>
      <c r="EO104" s="197"/>
      <c r="EP104" s="197"/>
      <c r="EQ104" s="197"/>
      <c r="ER104" s="197"/>
      <c r="ES104" s="197"/>
      <c r="ET104" s="197"/>
      <c r="EU104" s="197"/>
      <c r="EV104" s="197"/>
      <c r="EW104" s="197"/>
      <c r="EX104" s="197"/>
      <c r="EY104" s="197"/>
      <c r="EZ104" s="197"/>
      <c r="FA104" s="197"/>
      <c r="FB104" s="197"/>
      <c r="FC104" s="197"/>
      <c r="FD104" s="197"/>
      <c r="FE104" s="197"/>
      <c r="FF104" s="197"/>
      <c r="FG104" s="197"/>
      <c r="FH104" s="197"/>
      <c r="FI104" s="197"/>
      <c r="FJ104" s="197"/>
      <c r="FK104" s="197"/>
      <c r="FL104" s="197"/>
      <c r="FM104" s="197"/>
      <c r="FN104" s="277"/>
      <c r="FO104" s="197"/>
      <c r="FP104" s="197"/>
      <c r="FQ104" s="197"/>
      <c r="FR104" s="197"/>
      <c r="FS104" s="197"/>
      <c r="FT104" s="197"/>
      <c r="FU104" s="197"/>
      <c r="FV104" s="197"/>
      <c r="FW104" s="197"/>
      <c r="FX104" s="197"/>
      <c r="FY104" s="197"/>
      <c r="FZ104" s="197"/>
      <c r="GA104" s="197"/>
      <c r="GB104" s="197"/>
      <c r="GC104" s="197"/>
      <c r="GD104" s="197"/>
      <c r="GE104" s="197"/>
      <c r="GF104" s="197"/>
      <c r="GG104" s="197"/>
      <c r="GH104" s="197"/>
      <c r="GI104" s="197"/>
      <c r="GJ104" s="197"/>
      <c r="GK104" s="197"/>
      <c r="GL104" s="197"/>
      <c r="GM104" s="197"/>
      <c r="GN104" s="197"/>
      <c r="GO104" s="197"/>
      <c r="GP104" s="197"/>
      <c r="GQ104" s="197"/>
      <c r="GR104" s="197"/>
      <c r="GS104" s="197"/>
      <c r="GT104" s="197"/>
      <c r="GU104" s="197"/>
      <c r="GV104" s="197"/>
      <c r="GW104" s="197"/>
      <c r="GX104" s="197"/>
      <c r="GY104" s="197"/>
      <c r="GZ104" s="197"/>
      <c r="HA104" s="197"/>
      <c r="HB104" s="197"/>
      <c r="HC104" s="197"/>
      <c r="HD104" s="197"/>
      <c r="HE104" s="197"/>
      <c r="HF104" s="197"/>
      <c r="HG104" s="197"/>
      <c r="HH104" s="197"/>
      <c r="HI104" s="197"/>
      <c r="HJ104" s="197"/>
      <c r="HK104" s="197"/>
      <c r="HL104" s="197"/>
      <c r="HM104" s="197"/>
      <c r="HN104" s="197"/>
      <c r="HO104" s="197"/>
      <c r="HP104" s="197"/>
      <c r="HQ104" s="197"/>
      <c r="HR104" s="197"/>
    </row>
    <row r="105" spans="1:226" ht="15" customHeight="1">
      <c r="A105" s="160"/>
      <c r="B105" s="160"/>
      <c r="C105" s="23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AE105" s="197"/>
      <c r="AF105" s="197"/>
      <c r="AG105" s="197"/>
      <c r="AH105" s="197"/>
      <c r="AI105" s="276"/>
      <c r="AJ105" s="197"/>
      <c r="AK105" s="197"/>
      <c r="AL105" s="197"/>
      <c r="AM105" s="197"/>
      <c r="AN105" s="197"/>
      <c r="AO105" s="197"/>
      <c r="AP105" s="197"/>
      <c r="AQ105" s="197"/>
      <c r="AR105" s="197"/>
      <c r="AS105" s="197"/>
      <c r="AT105" s="197"/>
      <c r="AU105" s="197"/>
      <c r="AV105" s="197"/>
      <c r="AW105" s="197"/>
      <c r="AX105" s="197"/>
      <c r="AY105" s="197"/>
      <c r="AZ105" s="197"/>
      <c r="BA105" s="197"/>
      <c r="BB105" s="197"/>
      <c r="BC105" s="197"/>
      <c r="BD105" s="197"/>
      <c r="BE105" s="197"/>
      <c r="BF105" s="197"/>
      <c r="BG105" s="197"/>
      <c r="BH105" s="197"/>
      <c r="BI105" s="197"/>
      <c r="BJ105" s="197"/>
      <c r="BK105" s="197"/>
      <c r="BL105" s="197"/>
      <c r="BM105" s="197"/>
      <c r="BN105" s="197"/>
      <c r="BO105" s="197"/>
      <c r="BP105" s="197"/>
      <c r="BQ105" s="197"/>
      <c r="BR105" s="197"/>
      <c r="BS105" s="197"/>
      <c r="BT105" s="197"/>
      <c r="BU105" s="197"/>
      <c r="BV105" s="197"/>
      <c r="BW105" s="197"/>
      <c r="BX105" s="197"/>
      <c r="BY105" s="197"/>
      <c r="BZ105" s="197"/>
      <c r="CA105" s="197"/>
      <c r="CB105" s="197"/>
      <c r="CC105" s="197"/>
      <c r="CD105" s="197"/>
      <c r="CE105" s="197"/>
      <c r="CF105" s="197"/>
      <c r="CG105" s="197"/>
      <c r="CH105" s="197"/>
      <c r="CI105" s="197"/>
      <c r="CJ105" s="197"/>
      <c r="CK105" s="197"/>
      <c r="CL105" s="197"/>
      <c r="CM105" s="197"/>
      <c r="CN105" s="197"/>
      <c r="CO105" s="197"/>
      <c r="CP105" s="197"/>
      <c r="CQ105" s="197"/>
      <c r="CR105" s="197"/>
      <c r="CS105" s="197"/>
      <c r="CT105" s="197"/>
      <c r="CU105" s="197"/>
      <c r="CV105" s="197"/>
      <c r="CW105" s="197"/>
      <c r="CX105" s="197"/>
      <c r="CY105" s="197"/>
      <c r="CZ105" s="197"/>
      <c r="DA105" s="197"/>
      <c r="DB105" s="197"/>
      <c r="DC105" s="197"/>
      <c r="DD105" s="197"/>
      <c r="DE105" s="197"/>
      <c r="DF105" s="197"/>
      <c r="DG105" s="197"/>
      <c r="DH105" s="197"/>
      <c r="DI105" s="197"/>
      <c r="DJ105" s="197"/>
      <c r="DK105" s="197"/>
      <c r="DL105" s="197"/>
      <c r="DM105" s="197"/>
      <c r="DN105" s="197"/>
      <c r="DO105" s="197"/>
      <c r="DP105" s="197"/>
      <c r="DQ105" s="197"/>
      <c r="DR105" s="197"/>
      <c r="DS105" s="197"/>
      <c r="DT105" s="197"/>
      <c r="DU105" s="197"/>
      <c r="DV105" s="197"/>
      <c r="DW105" s="197"/>
      <c r="DX105" s="197"/>
      <c r="DY105" s="197"/>
      <c r="DZ105" s="197"/>
      <c r="EA105" s="197"/>
      <c r="EB105" s="197"/>
      <c r="EC105" s="197"/>
      <c r="ED105" s="197"/>
      <c r="EE105" s="197"/>
      <c r="EF105" s="197"/>
      <c r="EG105" s="197"/>
      <c r="EH105" s="197"/>
      <c r="EI105" s="197"/>
      <c r="EJ105" s="197"/>
      <c r="EK105" s="197"/>
      <c r="EL105" s="197"/>
      <c r="EM105" s="197"/>
      <c r="EN105" s="197"/>
      <c r="EO105" s="197"/>
      <c r="EP105" s="197"/>
      <c r="EQ105" s="197"/>
      <c r="ER105" s="197"/>
      <c r="ES105" s="197"/>
      <c r="ET105" s="197"/>
      <c r="EU105" s="197"/>
      <c r="EV105" s="197"/>
      <c r="EW105" s="197"/>
      <c r="EX105" s="197"/>
      <c r="EY105" s="197"/>
      <c r="EZ105" s="197"/>
      <c r="FA105" s="197"/>
      <c r="FB105" s="197"/>
      <c r="FC105" s="197"/>
      <c r="FD105" s="197"/>
      <c r="FE105" s="197"/>
      <c r="FF105" s="197"/>
      <c r="FG105" s="197"/>
      <c r="FH105" s="197"/>
      <c r="FI105" s="197"/>
      <c r="FJ105" s="197"/>
      <c r="FK105" s="197"/>
      <c r="FL105" s="197"/>
      <c r="FM105" s="197"/>
      <c r="FN105" s="277"/>
      <c r="FO105" s="197"/>
      <c r="FP105" s="197"/>
      <c r="FQ105" s="197"/>
      <c r="FR105" s="197"/>
      <c r="FS105" s="197"/>
      <c r="FT105" s="197"/>
      <c r="FU105" s="197"/>
      <c r="FV105" s="197"/>
      <c r="FW105" s="197"/>
      <c r="FX105" s="197"/>
      <c r="FY105" s="197"/>
      <c r="FZ105" s="197"/>
      <c r="GA105" s="197"/>
      <c r="GB105" s="197"/>
      <c r="GC105" s="197"/>
      <c r="GD105" s="197"/>
      <c r="GE105" s="197"/>
      <c r="GF105" s="197"/>
      <c r="GG105" s="197"/>
      <c r="GH105" s="197"/>
      <c r="GI105" s="197"/>
      <c r="GJ105" s="197"/>
      <c r="GK105" s="197"/>
      <c r="GL105" s="197"/>
      <c r="GM105" s="197"/>
      <c r="GN105" s="197"/>
      <c r="GO105" s="197"/>
      <c r="GP105" s="197"/>
      <c r="GQ105" s="197"/>
      <c r="GR105" s="197"/>
      <c r="GS105" s="197"/>
      <c r="GT105" s="197"/>
      <c r="GU105" s="197"/>
      <c r="GV105" s="197"/>
      <c r="GW105" s="197"/>
      <c r="GX105" s="197"/>
      <c r="GY105" s="197"/>
      <c r="GZ105" s="197"/>
      <c r="HA105" s="197"/>
      <c r="HB105" s="197"/>
      <c r="HC105" s="197"/>
      <c r="HD105" s="197"/>
      <c r="HE105" s="197"/>
      <c r="HF105" s="197"/>
      <c r="HG105" s="197"/>
      <c r="HH105" s="197"/>
      <c r="HI105" s="197"/>
      <c r="HJ105" s="197"/>
      <c r="HK105" s="197"/>
      <c r="HL105" s="197"/>
      <c r="HM105" s="197"/>
      <c r="HN105" s="197"/>
      <c r="HO105" s="197"/>
      <c r="HP105" s="197"/>
      <c r="HQ105" s="197"/>
      <c r="HR105" s="197"/>
    </row>
    <row r="106" spans="1:226" ht="15" customHeight="1">
      <c r="A106" s="160"/>
      <c r="B106" s="160"/>
      <c r="C106" s="230"/>
      <c r="D106" s="160"/>
      <c r="E106" s="160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AE106" s="197"/>
      <c r="AF106" s="197"/>
      <c r="AG106" s="197"/>
      <c r="AH106" s="197"/>
      <c r="AI106" s="276"/>
      <c r="AJ106" s="197"/>
      <c r="AK106" s="197"/>
      <c r="AL106" s="197"/>
      <c r="AM106" s="197"/>
      <c r="AN106" s="197"/>
      <c r="AO106" s="197"/>
      <c r="AP106" s="197"/>
      <c r="AQ106" s="197"/>
      <c r="AR106" s="197"/>
      <c r="AS106" s="197"/>
      <c r="AT106" s="197"/>
      <c r="AU106" s="197"/>
      <c r="AV106" s="197"/>
      <c r="AW106" s="197"/>
      <c r="AX106" s="197"/>
      <c r="AY106" s="197"/>
      <c r="AZ106" s="197"/>
      <c r="BA106" s="197"/>
      <c r="BB106" s="197"/>
      <c r="BC106" s="197"/>
      <c r="BD106" s="197"/>
      <c r="BE106" s="197"/>
      <c r="BF106" s="197"/>
      <c r="BG106" s="197"/>
      <c r="BH106" s="197"/>
      <c r="BI106" s="197"/>
      <c r="BJ106" s="197"/>
      <c r="BK106" s="197"/>
      <c r="BL106" s="197"/>
      <c r="BM106" s="197"/>
      <c r="BN106" s="197"/>
      <c r="BO106" s="197"/>
      <c r="BP106" s="197"/>
      <c r="BQ106" s="197"/>
      <c r="BR106" s="197"/>
      <c r="BS106" s="197"/>
      <c r="BT106" s="197"/>
      <c r="BU106" s="197"/>
      <c r="BV106" s="197"/>
      <c r="BW106" s="197"/>
      <c r="BX106" s="197"/>
      <c r="BY106" s="197"/>
      <c r="BZ106" s="197"/>
      <c r="CA106" s="197"/>
      <c r="CB106" s="197"/>
      <c r="CC106" s="197"/>
      <c r="CD106" s="197"/>
      <c r="CE106" s="197"/>
      <c r="CF106" s="197"/>
      <c r="CG106" s="197"/>
      <c r="CH106" s="197"/>
      <c r="CI106" s="197"/>
      <c r="CJ106" s="197"/>
      <c r="CK106" s="197"/>
      <c r="CL106" s="197"/>
      <c r="CM106" s="197"/>
      <c r="CN106" s="197"/>
      <c r="CO106" s="197"/>
      <c r="CP106" s="197"/>
      <c r="CQ106" s="197"/>
      <c r="CR106" s="197"/>
      <c r="CS106" s="197"/>
      <c r="CT106" s="197"/>
      <c r="CU106" s="197"/>
      <c r="CV106" s="197"/>
      <c r="CW106" s="197"/>
      <c r="CX106" s="197"/>
      <c r="CY106" s="197"/>
      <c r="CZ106" s="197"/>
      <c r="DA106" s="197"/>
      <c r="DB106" s="197"/>
      <c r="DC106" s="197"/>
      <c r="DD106" s="197"/>
      <c r="DE106" s="197"/>
      <c r="DF106" s="197"/>
      <c r="DG106" s="197"/>
      <c r="DH106" s="197"/>
      <c r="DI106" s="197"/>
      <c r="DJ106" s="197"/>
      <c r="DK106" s="197"/>
      <c r="DL106" s="197"/>
      <c r="DM106" s="197"/>
      <c r="DN106" s="197"/>
      <c r="DO106" s="197"/>
      <c r="DP106" s="197"/>
      <c r="DQ106" s="197"/>
      <c r="DR106" s="197"/>
      <c r="DS106" s="197"/>
      <c r="DT106" s="197"/>
      <c r="DU106" s="197"/>
      <c r="DV106" s="197"/>
      <c r="DW106" s="197"/>
      <c r="DX106" s="197"/>
      <c r="DY106" s="197"/>
      <c r="DZ106" s="197"/>
      <c r="EA106" s="197"/>
      <c r="EB106" s="197"/>
      <c r="EC106" s="197"/>
      <c r="ED106" s="197"/>
      <c r="EE106" s="197"/>
      <c r="EF106" s="197"/>
      <c r="EG106" s="197"/>
      <c r="EH106" s="197"/>
      <c r="EI106" s="197"/>
      <c r="EJ106" s="197"/>
      <c r="EK106" s="197"/>
      <c r="EL106" s="197"/>
      <c r="EM106" s="197"/>
      <c r="EN106" s="197"/>
      <c r="EO106" s="197"/>
      <c r="EP106" s="197"/>
      <c r="EQ106" s="197"/>
      <c r="ER106" s="197"/>
      <c r="ES106" s="197"/>
      <c r="ET106" s="197"/>
      <c r="EU106" s="197"/>
      <c r="EV106" s="197"/>
      <c r="EW106" s="197"/>
      <c r="EX106" s="197"/>
      <c r="EY106" s="197"/>
      <c r="EZ106" s="197"/>
      <c r="FA106" s="197"/>
      <c r="FB106" s="197"/>
      <c r="FC106" s="197"/>
      <c r="FD106" s="197"/>
      <c r="FE106" s="197"/>
      <c r="FF106" s="197"/>
      <c r="FG106" s="197"/>
      <c r="FH106" s="197"/>
      <c r="FI106" s="197"/>
      <c r="FJ106" s="197"/>
      <c r="FK106" s="197"/>
      <c r="FL106" s="197"/>
      <c r="FM106" s="197"/>
      <c r="FN106" s="277"/>
      <c r="FO106" s="197"/>
      <c r="FP106" s="197"/>
      <c r="FQ106" s="197"/>
      <c r="FR106" s="197"/>
      <c r="FS106" s="197"/>
      <c r="FT106" s="197"/>
      <c r="FU106" s="197"/>
      <c r="FV106" s="197"/>
      <c r="FW106" s="197"/>
      <c r="FX106" s="197"/>
      <c r="FY106" s="197"/>
      <c r="FZ106" s="197"/>
      <c r="GA106" s="197"/>
      <c r="GB106" s="197"/>
      <c r="GC106" s="197"/>
      <c r="GD106" s="197"/>
      <c r="GE106" s="197"/>
      <c r="GF106" s="197"/>
      <c r="GG106" s="197"/>
      <c r="GH106" s="197"/>
      <c r="GI106" s="197"/>
      <c r="GJ106" s="197"/>
      <c r="GK106" s="197"/>
      <c r="GL106" s="197"/>
      <c r="GM106" s="197"/>
      <c r="GN106" s="197"/>
      <c r="GO106" s="197"/>
      <c r="GP106" s="197"/>
      <c r="GQ106" s="197"/>
      <c r="GR106" s="197"/>
      <c r="GS106" s="197"/>
      <c r="GT106" s="197"/>
      <c r="GU106" s="197"/>
      <c r="GV106" s="197"/>
      <c r="GW106" s="197"/>
      <c r="GX106" s="197"/>
      <c r="GY106" s="197"/>
      <c r="GZ106" s="197"/>
      <c r="HA106" s="197"/>
      <c r="HB106" s="197"/>
      <c r="HC106" s="197"/>
      <c r="HD106" s="197"/>
      <c r="HE106" s="197"/>
      <c r="HF106" s="197"/>
      <c r="HG106" s="197"/>
      <c r="HH106" s="197"/>
      <c r="HI106" s="197"/>
      <c r="HJ106" s="197"/>
      <c r="HK106" s="197"/>
      <c r="HL106" s="197"/>
      <c r="HM106" s="197"/>
      <c r="HN106" s="197"/>
      <c r="HO106" s="197"/>
      <c r="HP106" s="197"/>
      <c r="HQ106" s="197"/>
      <c r="HR106" s="197"/>
    </row>
    <row r="107" spans="1:226" ht="15" customHeight="1">
      <c r="A107" s="160"/>
      <c r="B107" s="160"/>
      <c r="C107" s="23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AE107" s="197"/>
      <c r="AF107" s="197"/>
      <c r="AG107" s="197"/>
      <c r="AH107" s="197"/>
      <c r="AI107" s="276"/>
      <c r="AJ107" s="197"/>
      <c r="AK107" s="197"/>
      <c r="AL107" s="197"/>
      <c r="AM107" s="197"/>
      <c r="AN107" s="197"/>
      <c r="AO107" s="197"/>
      <c r="AP107" s="197"/>
      <c r="AQ107" s="197"/>
      <c r="AR107" s="197"/>
      <c r="AS107" s="197"/>
      <c r="AT107" s="197"/>
      <c r="AU107" s="197"/>
      <c r="AV107" s="197"/>
      <c r="AW107" s="197"/>
      <c r="AX107" s="197"/>
      <c r="AY107" s="197"/>
      <c r="AZ107" s="197"/>
      <c r="BA107" s="197"/>
      <c r="BB107" s="197"/>
      <c r="BC107" s="197"/>
      <c r="BD107" s="197"/>
      <c r="BE107" s="197"/>
      <c r="BF107" s="197"/>
      <c r="BG107" s="197"/>
      <c r="BH107" s="197"/>
      <c r="BI107" s="197"/>
      <c r="BJ107" s="197"/>
      <c r="BK107" s="197"/>
      <c r="BL107" s="197"/>
      <c r="BM107" s="197"/>
      <c r="BN107" s="197"/>
      <c r="BO107" s="197"/>
      <c r="BP107" s="197"/>
      <c r="BQ107" s="197"/>
      <c r="BR107" s="197"/>
      <c r="BS107" s="197"/>
      <c r="BT107" s="197"/>
      <c r="BU107" s="197"/>
      <c r="BV107" s="197"/>
      <c r="BW107" s="197"/>
      <c r="BX107" s="197"/>
      <c r="BY107" s="197"/>
      <c r="BZ107" s="197"/>
      <c r="CA107" s="197"/>
      <c r="CB107" s="197"/>
      <c r="CC107" s="197"/>
      <c r="CD107" s="197"/>
      <c r="CE107" s="197"/>
      <c r="CF107" s="197"/>
      <c r="CG107" s="197"/>
      <c r="CH107" s="197"/>
      <c r="CI107" s="197"/>
      <c r="CJ107" s="197"/>
      <c r="CK107" s="197"/>
      <c r="CL107" s="197"/>
      <c r="CM107" s="197"/>
      <c r="CN107" s="197"/>
      <c r="CO107" s="197"/>
      <c r="CP107" s="197"/>
      <c r="CQ107" s="197"/>
      <c r="CR107" s="197"/>
      <c r="CS107" s="197"/>
      <c r="CT107" s="197"/>
      <c r="CU107" s="197"/>
      <c r="CV107" s="197"/>
      <c r="CW107" s="197"/>
      <c r="CX107" s="197"/>
      <c r="CY107" s="197"/>
      <c r="CZ107" s="197"/>
      <c r="DA107" s="197"/>
      <c r="DB107" s="197"/>
      <c r="DC107" s="197"/>
      <c r="DD107" s="197"/>
      <c r="DE107" s="197"/>
      <c r="DF107" s="197"/>
      <c r="DG107" s="197"/>
      <c r="DH107" s="197"/>
      <c r="DI107" s="197"/>
      <c r="DJ107" s="197"/>
      <c r="DK107" s="197"/>
      <c r="DL107" s="197"/>
      <c r="DM107" s="197"/>
      <c r="DN107" s="197"/>
      <c r="DO107" s="197"/>
      <c r="DP107" s="197"/>
      <c r="DQ107" s="197"/>
      <c r="DR107" s="197"/>
      <c r="DS107" s="197"/>
      <c r="DT107" s="197"/>
      <c r="DU107" s="197"/>
      <c r="DV107" s="197"/>
      <c r="DW107" s="197"/>
      <c r="DX107" s="197"/>
      <c r="DY107" s="197"/>
      <c r="DZ107" s="197"/>
      <c r="EA107" s="197"/>
      <c r="EB107" s="197"/>
      <c r="EC107" s="197"/>
      <c r="ED107" s="197"/>
      <c r="EE107" s="197"/>
      <c r="EF107" s="197"/>
      <c r="EG107" s="197"/>
      <c r="EH107" s="197"/>
      <c r="EI107" s="197"/>
      <c r="EJ107" s="197"/>
      <c r="EK107" s="197"/>
      <c r="EL107" s="197"/>
      <c r="EM107" s="197"/>
      <c r="EN107" s="197"/>
      <c r="EO107" s="197"/>
      <c r="EP107" s="197"/>
      <c r="EQ107" s="197"/>
      <c r="ER107" s="197"/>
      <c r="ES107" s="197"/>
      <c r="ET107" s="197"/>
      <c r="EU107" s="197"/>
      <c r="EV107" s="197"/>
      <c r="EW107" s="197"/>
      <c r="EX107" s="197"/>
      <c r="EY107" s="197"/>
      <c r="EZ107" s="197"/>
      <c r="FA107" s="197"/>
      <c r="FB107" s="197"/>
      <c r="FC107" s="197"/>
      <c r="FD107" s="197"/>
      <c r="FE107" s="197"/>
      <c r="FF107" s="197"/>
      <c r="FG107" s="197"/>
      <c r="FH107" s="197"/>
      <c r="FI107" s="197"/>
      <c r="FJ107" s="197"/>
      <c r="FK107" s="197"/>
      <c r="FL107" s="197"/>
      <c r="FM107" s="197"/>
      <c r="FN107" s="277"/>
      <c r="FO107" s="197"/>
      <c r="FP107" s="197"/>
      <c r="FQ107" s="197"/>
      <c r="FR107" s="197"/>
      <c r="FS107" s="197"/>
      <c r="FT107" s="197"/>
      <c r="FU107" s="197"/>
      <c r="FV107" s="197"/>
      <c r="FW107" s="197"/>
      <c r="FX107" s="197"/>
      <c r="FY107" s="197"/>
      <c r="FZ107" s="197"/>
      <c r="GA107" s="197"/>
      <c r="GB107" s="197"/>
      <c r="GC107" s="197"/>
      <c r="GD107" s="197"/>
      <c r="GE107" s="197"/>
      <c r="GF107" s="197"/>
      <c r="GG107" s="197"/>
      <c r="GH107" s="197"/>
      <c r="GI107" s="197"/>
      <c r="GJ107" s="197"/>
      <c r="GK107" s="197"/>
      <c r="GL107" s="197"/>
      <c r="GM107" s="197"/>
      <c r="GN107" s="197"/>
      <c r="GO107" s="197"/>
      <c r="GP107" s="197"/>
      <c r="GQ107" s="197"/>
      <c r="GR107" s="197"/>
      <c r="GS107" s="197"/>
      <c r="GT107" s="197"/>
      <c r="GU107" s="197"/>
      <c r="GV107" s="197"/>
      <c r="GW107" s="197"/>
      <c r="GX107" s="197"/>
      <c r="GY107" s="197"/>
      <c r="GZ107" s="197"/>
      <c r="HA107" s="197"/>
      <c r="HB107" s="197"/>
      <c r="HC107" s="197"/>
      <c r="HD107" s="197"/>
      <c r="HE107" s="197"/>
      <c r="HF107" s="197"/>
      <c r="HG107" s="197"/>
      <c r="HH107" s="197"/>
      <c r="HI107" s="197"/>
      <c r="HJ107" s="197"/>
      <c r="HK107" s="197"/>
      <c r="HL107" s="197"/>
      <c r="HM107" s="197"/>
      <c r="HN107" s="197"/>
      <c r="HO107" s="197"/>
      <c r="HP107" s="197"/>
      <c r="HQ107" s="197"/>
      <c r="HR107" s="197"/>
    </row>
    <row r="108" spans="1:226" ht="15" customHeight="1">
      <c r="A108" s="160"/>
      <c r="B108" s="160"/>
      <c r="C108" s="23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AE108" s="197"/>
      <c r="AF108" s="197"/>
      <c r="AG108" s="197"/>
      <c r="AH108" s="197"/>
      <c r="AI108" s="276"/>
      <c r="AJ108" s="197"/>
      <c r="AK108" s="197"/>
      <c r="AL108" s="197"/>
      <c r="AM108" s="197"/>
      <c r="AN108" s="197"/>
      <c r="AO108" s="197"/>
      <c r="AP108" s="197"/>
      <c r="AQ108" s="197"/>
      <c r="AR108" s="197"/>
      <c r="AS108" s="197"/>
      <c r="AT108" s="197"/>
      <c r="AU108" s="197"/>
      <c r="AV108" s="197"/>
      <c r="AW108" s="197"/>
      <c r="AX108" s="197"/>
      <c r="AY108" s="197"/>
      <c r="AZ108" s="197"/>
      <c r="BA108" s="197"/>
      <c r="BB108" s="197"/>
      <c r="BC108" s="197"/>
      <c r="BD108" s="197"/>
      <c r="BE108" s="197"/>
      <c r="BF108" s="197"/>
      <c r="BG108" s="197"/>
      <c r="BH108" s="197"/>
      <c r="BI108" s="197"/>
      <c r="BJ108" s="197"/>
      <c r="BK108" s="197"/>
      <c r="BL108" s="197"/>
      <c r="BM108" s="197"/>
      <c r="BN108" s="197"/>
      <c r="BO108" s="197"/>
      <c r="BP108" s="197"/>
      <c r="BQ108" s="197"/>
      <c r="BR108" s="197"/>
      <c r="BS108" s="197"/>
      <c r="BT108" s="197"/>
      <c r="BU108" s="197"/>
      <c r="BV108" s="197"/>
      <c r="BW108" s="197"/>
      <c r="BX108" s="197"/>
      <c r="BY108" s="197"/>
      <c r="BZ108" s="197"/>
      <c r="CA108" s="197"/>
      <c r="CB108" s="197"/>
      <c r="CC108" s="197"/>
      <c r="CD108" s="197"/>
      <c r="CE108" s="197"/>
      <c r="CF108" s="197"/>
      <c r="CG108" s="197"/>
      <c r="CH108" s="197"/>
      <c r="CI108" s="197"/>
      <c r="CJ108" s="197"/>
      <c r="CK108" s="197"/>
      <c r="CL108" s="197"/>
      <c r="CM108" s="197"/>
      <c r="CN108" s="197"/>
      <c r="CO108" s="197"/>
      <c r="CP108" s="197"/>
      <c r="CQ108" s="197"/>
      <c r="CR108" s="197"/>
      <c r="CS108" s="197"/>
      <c r="CT108" s="197"/>
      <c r="CU108" s="197"/>
      <c r="CV108" s="197"/>
      <c r="CW108" s="197"/>
      <c r="CX108" s="197"/>
      <c r="CY108" s="197"/>
      <c r="CZ108" s="197"/>
      <c r="DA108" s="197"/>
      <c r="DB108" s="197"/>
      <c r="DC108" s="197"/>
      <c r="DD108" s="197"/>
      <c r="DE108" s="197"/>
      <c r="DF108" s="197"/>
      <c r="DG108" s="197"/>
      <c r="DH108" s="197"/>
      <c r="DI108" s="197"/>
      <c r="DJ108" s="197"/>
      <c r="DK108" s="197"/>
      <c r="DL108" s="197"/>
      <c r="DM108" s="197"/>
      <c r="DN108" s="197"/>
      <c r="DO108" s="197"/>
      <c r="DP108" s="197"/>
      <c r="DQ108" s="197"/>
      <c r="DR108" s="197"/>
      <c r="DS108" s="197"/>
      <c r="DT108" s="197"/>
      <c r="DU108" s="197"/>
      <c r="DV108" s="197"/>
      <c r="DW108" s="197"/>
      <c r="DX108" s="197"/>
      <c r="DY108" s="197"/>
      <c r="DZ108" s="197"/>
      <c r="EA108" s="197"/>
      <c r="EB108" s="197"/>
      <c r="EC108" s="197"/>
      <c r="ED108" s="197"/>
      <c r="EE108" s="197"/>
      <c r="EF108" s="197"/>
      <c r="EG108" s="197"/>
      <c r="EH108" s="197"/>
      <c r="EI108" s="197"/>
      <c r="EJ108" s="197"/>
      <c r="EK108" s="197"/>
      <c r="EL108" s="197"/>
      <c r="EM108" s="197"/>
      <c r="EN108" s="197"/>
      <c r="EO108" s="197"/>
      <c r="EP108" s="197"/>
      <c r="EQ108" s="197"/>
      <c r="ER108" s="197"/>
      <c r="ES108" s="197"/>
      <c r="ET108" s="197"/>
      <c r="EU108" s="197"/>
      <c r="EV108" s="197"/>
      <c r="EW108" s="197"/>
      <c r="EX108" s="197"/>
      <c r="EY108" s="197"/>
      <c r="EZ108" s="197"/>
      <c r="FA108" s="197"/>
      <c r="FB108" s="197"/>
      <c r="FC108" s="197"/>
      <c r="FD108" s="197"/>
      <c r="FE108" s="197"/>
      <c r="FF108" s="197"/>
      <c r="FG108" s="197"/>
      <c r="FH108" s="197"/>
      <c r="FI108" s="197"/>
      <c r="FJ108" s="197"/>
      <c r="FK108" s="197"/>
      <c r="FL108" s="197"/>
      <c r="FM108" s="197"/>
      <c r="FN108" s="277"/>
      <c r="FO108" s="197"/>
      <c r="FP108" s="197"/>
      <c r="FQ108" s="197"/>
      <c r="FR108" s="197"/>
      <c r="FS108" s="197"/>
      <c r="FT108" s="197"/>
      <c r="FU108" s="197"/>
      <c r="FV108" s="197"/>
      <c r="FW108" s="197"/>
      <c r="FX108" s="197"/>
      <c r="FY108" s="197"/>
      <c r="FZ108" s="197"/>
      <c r="GA108" s="197"/>
      <c r="GB108" s="197"/>
      <c r="GC108" s="197"/>
      <c r="GD108" s="197"/>
      <c r="GE108" s="197"/>
      <c r="GF108" s="197"/>
      <c r="GG108" s="197"/>
      <c r="GH108" s="197"/>
      <c r="GI108" s="197"/>
      <c r="GJ108" s="197"/>
      <c r="GK108" s="197"/>
      <c r="GL108" s="197"/>
      <c r="GM108" s="197"/>
      <c r="GN108" s="197"/>
      <c r="GO108" s="197"/>
      <c r="GP108" s="197"/>
      <c r="GQ108" s="197"/>
      <c r="GR108" s="197"/>
      <c r="GS108" s="197"/>
      <c r="GT108" s="197"/>
      <c r="GU108" s="197"/>
      <c r="GV108" s="197"/>
      <c r="GW108" s="197"/>
      <c r="GX108" s="197"/>
      <c r="GY108" s="197"/>
      <c r="GZ108" s="197"/>
      <c r="HA108" s="197"/>
      <c r="HB108" s="197"/>
      <c r="HC108" s="197"/>
      <c r="HD108" s="197"/>
      <c r="HE108" s="197"/>
      <c r="HF108" s="197"/>
      <c r="HG108" s="197"/>
      <c r="HH108" s="197"/>
      <c r="HI108" s="197"/>
      <c r="HJ108" s="197"/>
      <c r="HK108" s="197"/>
      <c r="HL108" s="197"/>
      <c r="HM108" s="197"/>
      <c r="HN108" s="197"/>
      <c r="HO108" s="197"/>
      <c r="HP108" s="197"/>
      <c r="HQ108" s="197"/>
      <c r="HR108" s="197"/>
    </row>
    <row r="109" spans="1:226" ht="15" customHeight="1">
      <c r="A109" s="160"/>
      <c r="B109" s="160"/>
      <c r="C109" s="23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AE109" s="197"/>
      <c r="AF109" s="197"/>
      <c r="AG109" s="197"/>
      <c r="AH109" s="197"/>
      <c r="AI109" s="276"/>
      <c r="AJ109" s="197"/>
      <c r="AK109" s="197"/>
      <c r="AL109" s="197"/>
      <c r="AM109" s="197"/>
      <c r="AN109" s="197"/>
      <c r="AO109" s="197"/>
      <c r="AP109" s="197"/>
      <c r="AQ109" s="197"/>
      <c r="AR109" s="197"/>
      <c r="AS109" s="197"/>
      <c r="AT109" s="197"/>
      <c r="AU109" s="197"/>
      <c r="AV109" s="197"/>
      <c r="AW109" s="197"/>
      <c r="AX109" s="197"/>
      <c r="AY109" s="197"/>
      <c r="AZ109" s="197"/>
      <c r="BA109" s="197"/>
      <c r="BB109" s="197"/>
      <c r="BC109" s="197"/>
      <c r="BD109" s="197"/>
      <c r="BE109" s="197"/>
      <c r="BF109" s="197"/>
      <c r="BG109" s="197"/>
      <c r="BH109" s="197"/>
      <c r="BI109" s="197"/>
      <c r="BJ109" s="197"/>
      <c r="BK109" s="197"/>
      <c r="BL109" s="197"/>
      <c r="BM109" s="197"/>
      <c r="BN109" s="197"/>
      <c r="BO109" s="197"/>
      <c r="BP109" s="197"/>
      <c r="BQ109" s="197"/>
      <c r="BR109" s="197"/>
      <c r="BS109" s="197"/>
      <c r="BT109" s="197"/>
      <c r="BU109" s="197"/>
      <c r="BV109" s="197"/>
      <c r="BW109" s="197"/>
      <c r="BX109" s="197"/>
      <c r="BY109" s="197"/>
      <c r="BZ109" s="197"/>
      <c r="CA109" s="197"/>
      <c r="CB109" s="197"/>
      <c r="CC109" s="197"/>
      <c r="CD109" s="197"/>
      <c r="CE109" s="197"/>
      <c r="CF109" s="197"/>
      <c r="CG109" s="197"/>
      <c r="CH109" s="197"/>
      <c r="CI109" s="197"/>
      <c r="CJ109" s="197"/>
      <c r="CK109" s="197"/>
      <c r="CL109" s="197"/>
      <c r="CM109" s="197"/>
      <c r="CN109" s="197"/>
      <c r="CO109" s="197"/>
      <c r="CP109" s="197"/>
      <c r="CQ109" s="197"/>
      <c r="CR109" s="197"/>
      <c r="CS109" s="197"/>
      <c r="CT109" s="197"/>
      <c r="CU109" s="197"/>
      <c r="CV109" s="197"/>
      <c r="CW109" s="197"/>
      <c r="CX109" s="197"/>
      <c r="CY109" s="197"/>
      <c r="CZ109" s="197"/>
      <c r="DA109" s="197"/>
      <c r="DB109" s="197"/>
      <c r="DC109" s="197"/>
      <c r="DD109" s="197"/>
      <c r="DE109" s="197"/>
      <c r="DF109" s="197"/>
      <c r="DG109" s="197"/>
      <c r="DH109" s="197"/>
      <c r="DI109" s="197"/>
      <c r="DJ109" s="197"/>
      <c r="DK109" s="197"/>
      <c r="DL109" s="197"/>
      <c r="DM109" s="197"/>
      <c r="DN109" s="197"/>
      <c r="DO109" s="197"/>
      <c r="DP109" s="197"/>
      <c r="DQ109" s="197"/>
      <c r="DR109" s="197"/>
      <c r="DS109" s="197"/>
      <c r="DT109" s="197"/>
      <c r="DU109" s="197"/>
      <c r="DV109" s="197"/>
      <c r="DW109" s="197"/>
      <c r="DX109" s="197"/>
      <c r="DY109" s="197"/>
      <c r="DZ109" s="197"/>
      <c r="EA109" s="197"/>
      <c r="EB109" s="197"/>
      <c r="EC109" s="197"/>
      <c r="ED109" s="197"/>
      <c r="EE109" s="197"/>
      <c r="EF109" s="197"/>
      <c r="EG109" s="197"/>
      <c r="EH109" s="197"/>
      <c r="EI109" s="197"/>
      <c r="EJ109" s="197"/>
      <c r="EK109" s="197"/>
      <c r="EL109" s="197"/>
      <c r="EM109" s="197"/>
      <c r="EN109" s="197"/>
      <c r="EO109" s="197"/>
      <c r="EP109" s="197"/>
      <c r="EQ109" s="197"/>
      <c r="ER109" s="197"/>
      <c r="ES109" s="197"/>
      <c r="ET109" s="197"/>
      <c r="EU109" s="197"/>
      <c r="EV109" s="197"/>
      <c r="EW109" s="197"/>
      <c r="EX109" s="197"/>
      <c r="EY109" s="197"/>
      <c r="EZ109" s="197"/>
      <c r="FA109" s="197"/>
      <c r="FB109" s="197"/>
      <c r="FC109" s="197"/>
      <c r="FD109" s="197"/>
      <c r="FE109" s="197"/>
      <c r="FF109" s="197"/>
      <c r="FG109" s="197"/>
      <c r="FH109" s="197"/>
      <c r="FI109" s="197"/>
      <c r="FJ109" s="197"/>
      <c r="FK109" s="197"/>
      <c r="FL109" s="197"/>
      <c r="FM109" s="197"/>
      <c r="FN109" s="277"/>
      <c r="FO109" s="197"/>
      <c r="FP109" s="197"/>
      <c r="FQ109" s="197"/>
      <c r="FR109" s="197"/>
      <c r="FS109" s="197"/>
      <c r="FT109" s="197"/>
      <c r="FU109" s="197"/>
      <c r="FV109" s="197"/>
      <c r="FW109" s="197"/>
      <c r="FX109" s="197"/>
      <c r="FY109" s="197"/>
      <c r="FZ109" s="197"/>
      <c r="GA109" s="197"/>
      <c r="GB109" s="197"/>
      <c r="GC109" s="197"/>
      <c r="GD109" s="197"/>
      <c r="GE109" s="197"/>
      <c r="GF109" s="197"/>
      <c r="GG109" s="197"/>
      <c r="GH109" s="197"/>
      <c r="GI109" s="197"/>
      <c r="GJ109" s="197"/>
      <c r="GK109" s="197"/>
      <c r="GL109" s="197"/>
      <c r="GM109" s="197"/>
      <c r="GN109" s="197"/>
      <c r="GO109" s="197"/>
      <c r="GP109" s="197"/>
      <c r="GQ109" s="197"/>
      <c r="GR109" s="197"/>
      <c r="GS109" s="197"/>
      <c r="GT109" s="197"/>
      <c r="GU109" s="197"/>
      <c r="GV109" s="197"/>
      <c r="GW109" s="197"/>
      <c r="GX109" s="197"/>
      <c r="GY109" s="197"/>
      <c r="GZ109" s="197"/>
      <c r="HA109" s="197"/>
      <c r="HB109" s="197"/>
      <c r="HC109" s="197"/>
      <c r="HD109" s="197"/>
      <c r="HE109" s="197"/>
      <c r="HF109" s="197"/>
      <c r="HG109" s="197"/>
      <c r="HH109" s="197"/>
      <c r="HI109" s="197"/>
      <c r="HJ109" s="197"/>
      <c r="HK109" s="197"/>
      <c r="HL109" s="197"/>
      <c r="HM109" s="197"/>
      <c r="HN109" s="197"/>
      <c r="HO109" s="197"/>
      <c r="HP109" s="197"/>
      <c r="HQ109" s="197"/>
      <c r="HR109" s="197"/>
    </row>
    <row r="110" spans="1:226" ht="15" customHeight="1">
      <c r="A110" s="160"/>
      <c r="B110" s="160"/>
      <c r="C110" s="23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AE110" s="197"/>
      <c r="AF110" s="197"/>
      <c r="AG110" s="197"/>
      <c r="AH110" s="197"/>
      <c r="AI110" s="276"/>
      <c r="AJ110" s="197"/>
      <c r="AK110" s="197"/>
      <c r="AL110" s="197"/>
      <c r="AM110" s="197"/>
      <c r="AN110" s="197"/>
      <c r="AO110" s="197"/>
      <c r="AP110" s="197"/>
      <c r="AQ110" s="197"/>
      <c r="AR110" s="197"/>
      <c r="AS110" s="197"/>
      <c r="AT110" s="197"/>
      <c r="AU110" s="197"/>
      <c r="AV110" s="197"/>
      <c r="AW110" s="197"/>
      <c r="AX110" s="197"/>
      <c r="AY110" s="197"/>
      <c r="AZ110" s="197"/>
      <c r="BA110" s="197"/>
      <c r="BB110" s="197"/>
      <c r="BC110" s="197"/>
      <c r="BD110" s="197"/>
      <c r="BE110" s="197"/>
      <c r="BF110" s="197"/>
      <c r="BG110" s="197"/>
      <c r="BH110" s="197"/>
      <c r="BI110" s="197"/>
      <c r="BJ110" s="197"/>
      <c r="BK110" s="197"/>
      <c r="BL110" s="197"/>
      <c r="BM110" s="197"/>
      <c r="BN110" s="197"/>
      <c r="BO110" s="197"/>
      <c r="BP110" s="197"/>
      <c r="BQ110" s="197"/>
      <c r="BR110" s="197"/>
      <c r="BS110" s="197"/>
      <c r="BT110" s="197"/>
      <c r="BU110" s="197"/>
      <c r="BV110" s="197"/>
      <c r="BW110" s="197"/>
      <c r="BX110" s="197"/>
      <c r="BY110" s="197"/>
      <c r="BZ110" s="197"/>
      <c r="CA110" s="197"/>
      <c r="CB110" s="197"/>
      <c r="CC110" s="197"/>
      <c r="CD110" s="197"/>
      <c r="CE110" s="197"/>
      <c r="CF110" s="197"/>
      <c r="CG110" s="197"/>
      <c r="CH110" s="197"/>
      <c r="CI110" s="197"/>
      <c r="CJ110" s="197"/>
      <c r="CK110" s="197"/>
      <c r="CL110" s="197"/>
      <c r="CM110" s="197"/>
      <c r="CN110" s="197"/>
      <c r="CO110" s="197"/>
      <c r="CP110" s="197"/>
      <c r="CQ110" s="197"/>
      <c r="CR110" s="197"/>
      <c r="CS110" s="197"/>
      <c r="CT110" s="197"/>
      <c r="CU110" s="197"/>
      <c r="CV110" s="197"/>
      <c r="CW110" s="197"/>
      <c r="CX110" s="197"/>
      <c r="CY110" s="197"/>
      <c r="CZ110" s="197"/>
      <c r="DA110" s="197"/>
      <c r="DB110" s="197"/>
      <c r="DC110" s="197"/>
      <c r="DD110" s="197"/>
      <c r="DE110" s="197"/>
      <c r="DF110" s="197"/>
      <c r="DG110" s="197"/>
      <c r="DH110" s="197"/>
      <c r="DI110" s="197"/>
      <c r="DJ110" s="197"/>
      <c r="DK110" s="197"/>
      <c r="DL110" s="197"/>
      <c r="DM110" s="197"/>
      <c r="DN110" s="197"/>
      <c r="DO110" s="197"/>
      <c r="DP110" s="197"/>
      <c r="DQ110" s="197"/>
      <c r="DR110" s="197"/>
      <c r="DS110" s="197"/>
      <c r="DT110" s="197"/>
      <c r="DU110" s="197"/>
      <c r="DV110" s="197"/>
      <c r="DW110" s="197"/>
      <c r="DX110" s="197"/>
      <c r="DY110" s="197"/>
      <c r="DZ110" s="197"/>
      <c r="EA110" s="197"/>
      <c r="EB110" s="197"/>
      <c r="EC110" s="197"/>
      <c r="ED110" s="197"/>
      <c r="EE110" s="197"/>
      <c r="EF110" s="197"/>
      <c r="EG110" s="197"/>
      <c r="EH110" s="197"/>
      <c r="EI110" s="197"/>
      <c r="EJ110" s="197"/>
      <c r="EK110" s="197"/>
      <c r="EL110" s="197"/>
      <c r="EM110" s="197"/>
      <c r="EN110" s="197"/>
      <c r="EO110" s="197"/>
      <c r="EP110" s="197"/>
      <c r="EQ110" s="197"/>
      <c r="ER110" s="197"/>
      <c r="ES110" s="197"/>
      <c r="ET110" s="197"/>
      <c r="EU110" s="197"/>
      <c r="EV110" s="197"/>
      <c r="EW110" s="197"/>
      <c r="EX110" s="197"/>
      <c r="EY110" s="197"/>
      <c r="EZ110" s="197"/>
      <c r="FA110" s="197"/>
      <c r="FB110" s="197"/>
      <c r="FC110" s="197"/>
      <c r="FD110" s="197"/>
      <c r="FE110" s="197"/>
      <c r="FF110" s="197"/>
      <c r="FG110" s="197"/>
      <c r="FH110" s="197"/>
      <c r="FI110" s="197"/>
      <c r="FJ110" s="197"/>
      <c r="FK110" s="197"/>
      <c r="FL110" s="197"/>
      <c r="FM110" s="197"/>
      <c r="FN110" s="277"/>
      <c r="FO110" s="197"/>
      <c r="FP110" s="197"/>
      <c r="FQ110" s="197"/>
      <c r="FR110" s="197"/>
      <c r="FS110" s="197"/>
      <c r="FT110" s="197"/>
      <c r="FU110" s="197"/>
      <c r="FV110" s="197"/>
      <c r="FW110" s="197"/>
      <c r="FX110" s="197"/>
      <c r="FY110" s="197"/>
      <c r="FZ110" s="197"/>
      <c r="GA110" s="197"/>
      <c r="GB110" s="197"/>
      <c r="GC110" s="197"/>
      <c r="GD110" s="197"/>
      <c r="GE110" s="197"/>
      <c r="GF110" s="197"/>
      <c r="GG110" s="197"/>
      <c r="GH110" s="197"/>
      <c r="GI110" s="197"/>
      <c r="GJ110" s="197"/>
      <c r="GK110" s="197"/>
      <c r="GL110" s="197"/>
      <c r="GM110" s="197"/>
      <c r="GN110" s="197"/>
      <c r="GO110" s="197"/>
      <c r="GP110" s="197"/>
      <c r="GQ110" s="197"/>
      <c r="GR110" s="197"/>
      <c r="GS110" s="197"/>
      <c r="GT110" s="197"/>
      <c r="GU110" s="197"/>
      <c r="GV110" s="197"/>
      <c r="GW110" s="197"/>
      <c r="GX110" s="197"/>
      <c r="GY110" s="197"/>
      <c r="GZ110" s="197"/>
      <c r="HA110" s="197"/>
      <c r="HB110" s="197"/>
      <c r="HC110" s="197"/>
      <c r="HD110" s="197"/>
      <c r="HE110" s="197"/>
      <c r="HF110" s="197"/>
      <c r="HG110" s="197"/>
      <c r="HH110" s="197"/>
      <c r="HI110" s="197"/>
      <c r="HJ110" s="197"/>
      <c r="HK110" s="197"/>
      <c r="HL110" s="197"/>
      <c r="HM110" s="197"/>
      <c r="HN110" s="197"/>
      <c r="HO110" s="197"/>
      <c r="HP110" s="197"/>
      <c r="HQ110" s="197"/>
      <c r="HR110" s="197"/>
    </row>
    <row r="111" spans="1:226" ht="15" customHeight="1">
      <c r="A111" s="160"/>
      <c r="B111" s="160"/>
      <c r="C111" s="23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AE111" s="197"/>
      <c r="AF111" s="197"/>
      <c r="AG111" s="197"/>
      <c r="AH111" s="197"/>
      <c r="AI111" s="276"/>
      <c r="AJ111" s="197"/>
      <c r="AK111" s="197"/>
      <c r="AL111" s="197"/>
      <c r="AM111" s="197"/>
      <c r="AN111" s="197"/>
      <c r="AO111" s="197"/>
      <c r="AP111" s="197"/>
      <c r="AQ111" s="197"/>
      <c r="AR111" s="197"/>
      <c r="AS111" s="197"/>
      <c r="AT111" s="197"/>
      <c r="AU111" s="197"/>
      <c r="AV111" s="197"/>
      <c r="AW111" s="197"/>
      <c r="AX111" s="197"/>
      <c r="AY111" s="197"/>
      <c r="AZ111" s="197"/>
      <c r="BA111" s="197"/>
      <c r="BB111" s="197"/>
      <c r="BC111" s="197"/>
      <c r="BD111" s="197"/>
      <c r="BE111" s="197"/>
      <c r="BF111" s="197"/>
      <c r="BG111" s="197"/>
      <c r="BH111" s="197"/>
      <c r="BI111" s="197"/>
      <c r="BJ111" s="197"/>
      <c r="BK111" s="197"/>
      <c r="BL111" s="197"/>
      <c r="BM111" s="197"/>
      <c r="BN111" s="197"/>
      <c r="BO111" s="197"/>
      <c r="BP111" s="197"/>
      <c r="BQ111" s="197"/>
      <c r="BR111" s="197"/>
      <c r="BS111" s="197"/>
      <c r="BT111" s="197"/>
      <c r="BU111" s="197"/>
      <c r="BV111" s="197"/>
      <c r="BW111" s="197"/>
      <c r="BX111" s="197"/>
      <c r="BY111" s="197"/>
      <c r="BZ111" s="197"/>
      <c r="CA111" s="197"/>
      <c r="CB111" s="197"/>
      <c r="CC111" s="197"/>
      <c r="CD111" s="197"/>
      <c r="CE111" s="197"/>
      <c r="CF111" s="197"/>
      <c r="CG111" s="197"/>
      <c r="CH111" s="197"/>
      <c r="CI111" s="197"/>
      <c r="CJ111" s="197"/>
      <c r="CK111" s="197"/>
      <c r="CL111" s="197"/>
      <c r="CM111" s="197"/>
      <c r="CN111" s="197"/>
      <c r="CO111" s="197"/>
      <c r="CP111" s="197"/>
      <c r="CQ111" s="197"/>
      <c r="CR111" s="197"/>
      <c r="CS111" s="197"/>
      <c r="CT111" s="197"/>
      <c r="CU111" s="197"/>
      <c r="CV111" s="197"/>
      <c r="CW111" s="197"/>
      <c r="CX111" s="197"/>
      <c r="CY111" s="197"/>
      <c r="CZ111" s="197"/>
      <c r="DA111" s="197"/>
      <c r="DB111" s="197"/>
      <c r="DC111" s="197"/>
      <c r="DD111" s="197"/>
      <c r="DE111" s="197"/>
      <c r="DF111" s="197"/>
      <c r="DG111" s="197"/>
      <c r="DH111" s="197"/>
      <c r="DI111" s="197"/>
      <c r="DJ111" s="197"/>
      <c r="DK111" s="197"/>
      <c r="DL111" s="197"/>
      <c r="DM111" s="197"/>
      <c r="DN111" s="197"/>
      <c r="DO111" s="197"/>
      <c r="DP111" s="197"/>
      <c r="DQ111" s="197"/>
      <c r="DR111" s="197"/>
      <c r="DS111" s="197"/>
      <c r="DT111" s="197"/>
      <c r="DU111" s="197"/>
      <c r="DV111" s="197"/>
      <c r="DW111" s="197"/>
      <c r="DX111" s="197"/>
      <c r="DY111" s="197"/>
      <c r="DZ111" s="197"/>
      <c r="EA111" s="197"/>
      <c r="EB111" s="197"/>
      <c r="EC111" s="197"/>
      <c r="ED111" s="197"/>
      <c r="EE111" s="197"/>
      <c r="EF111" s="197"/>
      <c r="EG111" s="197"/>
      <c r="EH111" s="197"/>
      <c r="EI111" s="197"/>
      <c r="EJ111" s="197"/>
      <c r="EK111" s="197"/>
      <c r="EL111" s="197"/>
      <c r="EM111" s="197"/>
      <c r="EN111" s="197"/>
      <c r="EO111" s="197"/>
      <c r="EP111" s="197"/>
      <c r="EQ111" s="197"/>
      <c r="ER111" s="197"/>
      <c r="ES111" s="197"/>
      <c r="ET111" s="197"/>
      <c r="EU111" s="197"/>
      <c r="EV111" s="197"/>
      <c r="EW111" s="197"/>
      <c r="EX111" s="197"/>
      <c r="EY111" s="197"/>
      <c r="EZ111" s="197"/>
      <c r="FA111" s="197"/>
      <c r="FB111" s="197"/>
      <c r="FC111" s="197"/>
      <c r="FD111" s="197"/>
      <c r="FE111" s="197"/>
      <c r="FF111" s="197"/>
      <c r="FG111" s="197"/>
      <c r="FH111" s="197"/>
      <c r="FI111" s="197"/>
      <c r="FJ111" s="197"/>
      <c r="FK111" s="197"/>
      <c r="FL111" s="197"/>
      <c r="FM111" s="197"/>
      <c r="FN111" s="277"/>
      <c r="FO111" s="197"/>
      <c r="FP111" s="197"/>
      <c r="FQ111" s="197"/>
      <c r="FR111" s="197"/>
      <c r="FS111" s="197"/>
      <c r="FT111" s="197"/>
      <c r="FU111" s="197"/>
      <c r="FV111" s="197"/>
      <c r="FW111" s="197"/>
      <c r="FX111" s="197"/>
      <c r="FY111" s="197"/>
      <c r="FZ111" s="197"/>
      <c r="GA111" s="197"/>
      <c r="GB111" s="197"/>
      <c r="GC111" s="197"/>
      <c r="GD111" s="197"/>
      <c r="GE111" s="197"/>
      <c r="GF111" s="197"/>
      <c r="GG111" s="197"/>
      <c r="GH111" s="197"/>
      <c r="GI111" s="197"/>
      <c r="GJ111" s="197"/>
      <c r="GK111" s="197"/>
      <c r="GL111" s="197"/>
      <c r="GM111" s="197"/>
      <c r="GN111" s="197"/>
      <c r="GO111" s="197"/>
      <c r="GP111" s="197"/>
      <c r="GQ111" s="197"/>
      <c r="GR111" s="197"/>
      <c r="GS111" s="197"/>
      <c r="GT111" s="197"/>
      <c r="GU111" s="197"/>
      <c r="GV111" s="197"/>
      <c r="GW111" s="197"/>
      <c r="GX111" s="197"/>
      <c r="GY111" s="197"/>
      <c r="GZ111" s="197"/>
      <c r="HA111" s="197"/>
      <c r="HB111" s="197"/>
      <c r="HC111" s="197"/>
      <c r="HD111" s="197"/>
      <c r="HE111" s="197"/>
      <c r="HF111" s="197"/>
      <c r="HG111" s="197"/>
      <c r="HH111" s="197"/>
      <c r="HI111" s="197"/>
      <c r="HJ111" s="197"/>
      <c r="HK111" s="197"/>
      <c r="HL111" s="197"/>
      <c r="HM111" s="197"/>
      <c r="HN111" s="197"/>
      <c r="HO111" s="197"/>
      <c r="HP111" s="197"/>
      <c r="HQ111" s="197"/>
      <c r="HR111" s="197"/>
    </row>
    <row r="112" spans="1:226" ht="15" customHeight="1">
      <c r="A112" s="160"/>
      <c r="B112" s="160"/>
      <c r="C112" s="230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AE112" s="197"/>
      <c r="AF112" s="197"/>
      <c r="AG112" s="197"/>
      <c r="AH112" s="197"/>
      <c r="AI112" s="276"/>
      <c r="AJ112" s="197"/>
      <c r="AK112" s="197"/>
      <c r="AL112" s="197"/>
      <c r="AM112" s="197"/>
      <c r="AN112" s="197"/>
      <c r="AO112" s="197"/>
      <c r="AP112" s="197"/>
      <c r="AQ112" s="197"/>
      <c r="AR112" s="197"/>
      <c r="AS112" s="197"/>
      <c r="AT112" s="197"/>
      <c r="AU112" s="197"/>
      <c r="AV112" s="197"/>
      <c r="AW112" s="197"/>
      <c r="AX112" s="197"/>
      <c r="AY112" s="197"/>
      <c r="AZ112" s="197"/>
      <c r="BA112" s="197"/>
      <c r="BB112" s="197"/>
      <c r="BC112" s="197"/>
      <c r="BD112" s="197"/>
      <c r="BE112" s="197"/>
      <c r="BF112" s="197"/>
      <c r="BG112" s="197"/>
      <c r="BH112" s="197"/>
      <c r="BI112" s="197"/>
      <c r="BJ112" s="197"/>
      <c r="BK112" s="197"/>
      <c r="BL112" s="197"/>
      <c r="BM112" s="197"/>
      <c r="BN112" s="197"/>
      <c r="BO112" s="197"/>
      <c r="BP112" s="197"/>
      <c r="BQ112" s="197"/>
      <c r="BR112" s="197"/>
      <c r="BS112" s="197"/>
      <c r="BT112" s="197"/>
      <c r="BU112" s="197"/>
      <c r="BV112" s="197"/>
      <c r="BW112" s="197"/>
      <c r="BX112" s="197"/>
      <c r="BY112" s="197"/>
      <c r="BZ112" s="197"/>
      <c r="CA112" s="197"/>
      <c r="CB112" s="197"/>
      <c r="CC112" s="197"/>
      <c r="CD112" s="197"/>
      <c r="CE112" s="197"/>
      <c r="CF112" s="197"/>
      <c r="CG112" s="197"/>
      <c r="CH112" s="197"/>
      <c r="CI112" s="197"/>
      <c r="CJ112" s="197"/>
      <c r="CK112" s="197"/>
      <c r="CL112" s="197"/>
      <c r="CM112" s="197"/>
      <c r="CN112" s="197"/>
      <c r="CO112" s="197"/>
      <c r="CP112" s="197"/>
      <c r="CQ112" s="197"/>
      <c r="CR112" s="197"/>
      <c r="CS112" s="197"/>
      <c r="CT112" s="197"/>
      <c r="CU112" s="197"/>
      <c r="CV112" s="197"/>
      <c r="CW112" s="197"/>
      <c r="CX112" s="197"/>
      <c r="CY112" s="197"/>
      <c r="CZ112" s="197"/>
      <c r="DA112" s="197"/>
      <c r="DB112" s="197"/>
      <c r="DC112" s="197"/>
      <c r="DD112" s="197"/>
      <c r="DE112" s="197"/>
      <c r="DF112" s="197"/>
      <c r="DG112" s="197"/>
      <c r="DH112" s="197"/>
      <c r="DI112" s="197"/>
      <c r="DJ112" s="197"/>
      <c r="DK112" s="197"/>
      <c r="DL112" s="197"/>
      <c r="DM112" s="197"/>
      <c r="DN112" s="197"/>
      <c r="DO112" s="197"/>
      <c r="DP112" s="197"/>
      <c r="DQ112" s="197"/>
      <c r="DR112" s="197"/>
      <c r="DS112" s="197"/>
      <c r="DT112" s="197"/>
      <c r="DU112" s="197"/>
      <c r="DV112" s="197"/>
      <c r="DW112" s="197"/>
      <c r="DX112" s="197"/>
      <c r="DY112" s="197"/>
      <c r="DZ112" s="197"/>
      <c r="EA112" s="197"/>
      <c r="EB112" s="197"/>
      <c r="EC112" s="197"/>
      <c r="ED112" s="197"/>
      <c r="EE112" s="197"/>
      <c r="EF112" s="197"/>
      <c r="EG112" s="197"/>
      <c r="EH112" s="197"/>
      <c r="EI112" s="197"/>
      <c r="EJ112" s="197"/>
      <c r="EK112" s="197"/>
      <c r="EL112" s="197"/>
      <c r="EM112" s="197"/>
      <c r="EN112" s="197"/>
      <c r="EO112" s="197"/>
      <c r="EP112" s="197"/>
      <c r="EQ112" s="197"/>
      <c r="ER112" s="197"/>
      <c r="ES112" s="197"/>
      <c r="ET112" s="197"/>
      <c r="EU112" s="197"/>
      <c r="EV112" s="197"/>
      <c r="EW112" s="197"/>
      <c r="EX112" s="197"/>
      <c r="EY112" s="197"/>
      <c r="EZ112" s="197"/>
      <c r="FA112" s="197"/>
      <c r="FB112" s="197"/>
      <c r="FC112" s="197"/>
      <c r="FD112" s="197"/>
      <c r="FE112" s="197"/>
      <c r="FF112" s="197"/>
      <c r="FG112" s="197"/>
      <c r="FH112" s="197"/>
      <c r="FI112" s="197"/>
      <c r="FJ112" s="197"/>
      <c r="FK112" s="197"/>
      <c r="FL112" s="197"/>
      <c r="FM112" s="197"/>
      <c r="FN112" s="277"/>
      <c r="FO112" s="197"/>
      <c r="FP112" s="197"/>
      <c r="FQ112" s="197"/>
      <c r="FR112" s="197"/>
      <c r="FS112" s="197"/>
      <c r="FT112" s="197"/>
      <c r="FU112" s="197"/>
      <c r="FV112" s="197"/>
      <c r="FW112" s="197"/>
      <c r="FX112" s="197"/>
      <c r="FY112" s="197"/>
      <c r="FZ112" s="197"/>
      <c r="GA112" s="197"/>
      <c r="GB112" s="197"/>
      <c r="GC112" s="197"/>
      <c r="GD112" s="197"/>
      <c r="GE112" s="197"/>
      <c r="GF112" s="197"/>
      <c r="GG112" s="197"/>
      <c r="GH112" s="197"/>
      <c r="GI112" s="197"/>
      <c r="GJ112" s="197"/>
      <c r="GK112" s="197"/>
      <c r="GL112" s="197"/>
      <c r="GM112" s="197"/>
      <c r="GN112" s="197"/>
      <c r="GO112" s="197"/>
      <c r="GP112" s="197"/>
      <c r="GQ112" s="197"/>
      <c r="GR112" s="197"/>
      <c r="GS112" s="197"/>
      <c r="GT112" s="197"/>
      <c r="GU112" s="197"/>
      <c r="GV112" s="197"/>
      <c r="GW112" s="197"/>
      <c r="GX112" s="197"/>
      <c r="GY112" s="197"/>
      <c r="GZ112" s="197"/>
      <c r="HA112" s="197"/>
      <c r="HB112" s="197"/>
      <c r="HC112" s="197"/>
      <c r="HD112" s="197"/>
      <c r="HE112" s="197"/>
      <c r="HF112" s="197"/>
      <c r="HG112" s="197"/>
      <c r="HH112" s="197"/>
      <c r="HI112" s="197"/>
      <c r="HJ112" s="197"/>
      <c r="HK112" s="197"/>
      <c r="HL112" s="197"/>
      <c r="HM112" s="197"/>
      <c r="HN112" s="197"/>
      <c r="HO112" s="197"/>
      <c r="HP112" s="197"/>
      <c r="HQ112" s="197"/>
      <c r="HR112" s="197"/>
    </row>
    <row r="113" spans="1:226" ht="15" customHeight="1">
      <c r="A113" s="160"/>
      <c r="B113" s="160"/>
      <c r="C113" s="230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AE113" s="197"/>
      <c r="AF113" s="197"/>
      <c r="AG113" s="197"/>
      <c r="AH113" s="197"/>
      <c r="AI113" s="276"/>
      <c r="AJ113" s="197"/>
      <c r="AK113" s="197"/>
      <c r="AL113" s="197"/>
      <c r="AM113" s="197"/>
      <c r="AN113" s="197"/>
      <c r="AO113" s="197"/>
      <c r="AP113" s="197"/>
      <c r="AQ113" s="197"/>
      <c r="AR113" s="197"/>
      <c r="AS113" s="197"/>
      <c r="AT113" s="197"/>
      <c r="AU113" s="197"/>
      <c r="AV113" s="197"/>
      <c r="AW113" s="197"/>
      <c r="AX113" s="197"/>
      <c r="AY113" s="197"/>
      <c r="AZ113" s="197"/>
      <c r="BA113" s="197"/>
      <c r="BB113" s="197"/>
      <c r="BC113" s="197"/>
      <c r="BD113" s="197"/>
      <c r="BE113" s="197"/>
      <c r="BF113" s="197"/>
      <c r="BG113" s="197"/>
      <c r="BH113" s="197"/>
      <c r="BI113" s="197"/>
      <c r="BJ113" s="197"/>
      <c r="BK113" s="197"/>
      <c r="BL113" s="197"/>
      <c r="BM113" s="197"/>
      <c r="BN113" s="197"/>
      <c r="BO113" s="197"/>
      <c r="BP113" s="197"/>
      <c r="BQ113" s="197"/>
      <c r="BR113" s="197"/>
      <c r="BS113" s="197"/>
      <c r="BT113" s="197"/>
      <c r="BU113" s="197"/>
      <c r="BV113" s="197"/>
      <c r="BW113" s="197"/>
      <c r="BX113" s="197"/>
      <c r="BY113" s="197"/>
      <c r="BZ113" s="197"/>
      <c r="CA113" s="197"/>
      <c r="CB113" s="197"/>
      <c r="CC113" s="197"/>
      <c r="CD113" s="197"/>
      <c r="CE113" s="197"/>
      <c r="CF113" s="197"/>
      <c r="CG113" s="197"/>
      <c r="CH113" s="197"/>
      <c r="CI113" s="197"/>
      <c r="CJ113" s="197"/>
      <c r="CK113" s="197"/>
      <c r="CL113" s="197"/>
      <c r="CM113" s="197"/>
      <c r="CN113" s="197"/>
      <c r="CO113" s="197"/>
      <c r="CP113" s="197"/>
      <c r="CQ113" s="197"/>
      <c r="CR113" s="197"/>
      <c r="CS113" s="197"/>
      <c r="CT113" s="197"/>
      <c r="CU113" s="197"/>
      <c r="CV113" s="197"/>
      <c r="CW113" s="197"/>
      <c r="CX113" s="197"/>
      <c r="CY113" s="197"/>
      <c r="CZ113" s="197"/>
      <c r="DA113" s="197"/>
      <c r="DB113" s="197"/>
      <c r="DC113" s="197"/>
      <c r="DD113" s="197"/>
      <c r="DE113" s="197"/>
      <c r="DF113" s="197"/>
      <c r="DG113" s="197"/>
      <c r="DH113" s="197"/>
      <c r="DI113" s="197"/>
      <c r="DJ113" s="197"/>
      <c r="DK113" s="197"/>
      <c r="DL113" s="197"/>
      <c r="DM113" s="197"/>
      <c r="DN113" s="197"/>
      <c r="DO113" s="197"/>
      <c r="DP113" s="197"/>
      <c r="DQ113" s="197"/>
      <c r="DR113" s="197"/>
      <c r="DS113" s="197"/>
      <c r="DT113" s="197"/>
      <c r="DU113" s="197"/>
      <c r="DV113" s="197"/>
      <c r="DW113" s="197"/>
      <c r="DX113" s="197"/>
      <c r="DY113" s="197"/>
      <c r="DZ113" s="197"/>
      <c r="EA113" s="197"/>
      <c r="EB113" s="197"/>
      <c r="EC113" s="197"/>
      <c r="ED113" s="197"/>
      <c r="EE113" s="197"/>
      <c r="EF113" s="197"/>
      <c r="EG113" s="197"/>
      <c r="EH113" s="197"/>
      <c r="EI113" s="197"/>
      <c r="EJ113" s="197"/>
      <c r="EK113" s="197"/>
      <c r="EL113" s="197"/>
      <c r="EM113" s="197"/>
      <c r="EN113" s="197"/>
      <c r="EO113" s="197"/>
      <c r="EP113" s="197"/>
      <c r="EQ113" s="197"/>
      <c r="ER113" s="197"/>
      <c r="ES113" s="197"/>
      <c r="ET113" s="197"/>
      <c r="EU113" s="197"/>
      <c r="EV113" s="197"/>
      <c r="EW113" s="197"/>
      <c r="EX113" s="197"/>
      <c r="EY113" s="197"/>
      <c r="EZ113" s="197"/>
      <c r="FA113" s="197"/>
      <c r="FB113" s="197"/>
      <c r="FC113" s="197"/>
      <c r="FD113" s="197"/>
      <c r="FE113" s="197"/>
      <c r="FF113" s="197"/>
      <c r="FG113" s="197"/>
      <c r="FH113" s="197"/>
      <c r="FI113" s="197"/>
      <c r="FJ113" s="197"/>
      <c r="FK113" s="197"/>
      <c r="FL113" s="197"/>
      <c r="FM113" s="197"/>
      <c r="FN113" s="277"/>
      <c r="FO113" s="197"/>
      <c r="FP113" s="197"/>
      <c r="FQ113" s="197"/>
      <c r="FR113" s="197"/>
      <c r="FS113" s="197"/>
      <c r="FT113" s="197"/>
      <c r="FU113" s="197"/>
      <c r="FV113" s="197"/>
      <c r="FW113" s="197"/>
      <c r="FX113" s="197"/>
      <c r="FY113" s="197"/>
      <c r="FZ113" s="197"/>
      <c r="GA113" s="197"/>
      <c r="GB113" s="197"/>
      <c r="GC113" s="197"/>
      <c r="GD113" s="197"/>
      <c r="GE113" s="197"/>
      <c r="GF113" s="197"/>
      <c r="GG113" s="197"/>
      <c r="GH113" s="197"/>
      <c r="GI113" s="197"/>
      <c r="GJ113" s="197"/>
      <c r="GK113" s="197"/>
      <c r="GL113" s="197"/>
      <c r="GM113" s="197"/>
      <c r="GN113" s="197"/>
      <c r="GO113" s="197"/>
      <c r="GP113" s="197"/>
      <c r="GQ113" s="197"/>
      <c r="GR113" s="197"/>
      <c r="GS113" s="197"/>
      <c r="GT113" s="197"/>
      <c r="GU113" s="197"/>
      <c r="GV113" s="197"/>
      <c r="GW113" s="197"/>
      <c r="GX113" s="197"/>
      <c r="GY113" s="197"/>
      <c r="GZ113" s="197"/>
      <c r="HA113" s="197"/>
      <c r="HB113" s="197"/>
      <c r="HC113" s="197"/>
      <c r="HD113" s="197"/>
      <c r="HE113" s="197"/>
      <c r="HF113" s="197"/>
      <c r="HG113" s="197"/>
      <c r="HH113" s="197"/>
      <c r="HI113" s="197"/>
      <c r="HJ113" s="197"/>
      <c r="HK113" s="197"/>
      <c r="HL113" s="197"/>
      <c r="HM113" s="197"/>
      <c r="HN113" s="197"/>
      <c r="HO113" s="197"/>
      <c r="HP113" s="197"/>
      <c r="HQ113" s="197"/>
      <c r="HR113" s="197"/>
    </row>
    <row r="114" spans="1:226" ht="15" customHeight="1">
      <c r="A114" s="160"/>
      <c r="B114" s="160"/>
      <c r="C114" s="23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AE114" s="197"/>
      <c r="AF114" s="197"/>
      <c r="AG114" s="197"/>
      <c r="AH114" s="197"/>
      <c r="AI114" s="276"/>
      <c r="AJ114" s="197"/>
      <c r="AK114" s="197"/>
      <c r="AL114" s="197"/>
      <c r="AM114" s="197"/>
      <c r="AN114" s="197"/>
      <c r="AO114" s="197"/>
      <c r="AP114" s="197"/>
      <c r="AQ114" s="197"/>
      <c r="AR114" s="197"/>
      <c r="AS114" s="197"/>
      <c r="AT114" s="197"/>
      <c r="AU114" s="197"/>
      <c r="AV114" s="197"/>
      <c r="AW114" s="197"/>
      <c r="AX114" s="197"/>
      <c r="AY114" s="197"/>
      <c r="AZ114" s="197"/>
      <c r="BA114" s="197"/>
      <c r="BB114" s="197"/>
      <c r="BC114" s="197"/>
      <c r="BD114" s="197"/>
      <c r="BE114" s="197"/>
      <c r="BF114" s="197"/>
      <c r="BG114" s="197"/>
      <c r="BH114" s="197"/>
      <c r="BI114" s="197"/>
      <c r="BJ114" s="197"/>
      <c r="BK114" s="197"/>
      <c r="BL114" s="197"/>
      <c r="BM114" s="197"/>
      <c r="BN114" s="197"/>
      <c r="BO114" s="197"/>
      <c r="BP114" s="197"/>
      <c r="BQ114" s="197"/>
      <c r="BR114" s="197"/>
      <c r="BS114" s="197"/>
      <c r="BT114" s="197"/>
      <c r="BU114" s="197"/>
      <c r="BV114" s="197"/>
      <c r="BW114" s="197"/>
      <c r="BX114" s="197"/>
      <c r="BY114" s="197"/>
      <c r="BZ114" s="197"/>
      <c r="CA114" s="197"/>
      <c r="CB114" s="197"/>
      <c r="CC114" s="197"/>
      <c r="CD114" s="197"/>
      <c r="CE114" s="197"/>
      <c r="CF114" s="197"/>
      <c r="CG114" s="197"/>
      <c r="CH114" s="197"/>
      <c r="CI114" s="197"/>
      <c r="CJ114" s="197"/>
      <c r="CK114" s="197"/>
      <c r="CL114" s="197"/>
      <c r="CM114" s="197"/>
      <c r="CN114" s="197"/>
      <c r="CO114" s="197"/>
      <c r="CP114" s="197"/>
      <c r="CQ114" s="197"/>
      <c r="CR114" s="197"/>
      <c r="CS114" s="197"/>
      <c r="CT114" s="197"/>
      <c r="CU114" s="197"/>
      <c r="CV114" s="197"/>
      <c r="CW114" s="197"/>
      <c r="CX114" s="197"/>
      <c r="CY114" s="197"/>
      <c r="CZ114" s="197"/>
      <c r="DA114" s="197"/>
      <c r="DB114" s="197"/>
      <c r="DC114" s="197"/>
      <c r="DD114" s="197"/>
      <c r="DE114" s="197"/>
      <c r="DF114" s="197"/>
      <c r="DG114" s="197"/>
      <c r="DH114" s="197"/>
      <c r="DI114" s="197"/>
      <c r="DJ114" s="197"/>
      <c r="DK114" s="197"/>
      <c r="DL114" s="197"/>
      <c r="DM114" s="197"/>
      <c r="DN114" s="197"/>
      <c r="DO114" s="197"/>
      <c r="DP114" s="197"/>
      <c r="DQ114" s="197"/>
      <c r="DR114" s="197"/>
      <c r="DS114" s="197"/>
      <c r="DT114" s="197"/>
      <c r="DU114" s="197"/>
      <c r="DV114" s="197"/>
      <c r="DW114" s="197"/>
      <c r="DX114" s="197"/>
      <c r="DY114" s="197"/>
      <c r="DZ114" s="197"/>
      <c r="EA114" s="197"/>
      <c r="EB114" s="197"/>
      <c r="EC114" s="197"/>
      <c r="ED114" s="197"/>
      <c r="EE114" s="197"/>
      <c r="EF114" s="197"/>
      <c r="EG114" s="197"/>
      <c r="EH114" s="197"/>
      <c r="EI114" s="197"/>
      <c r="EJ114" s="197"/>
      <c r="EK114" s="197"/>
      <c r="EL114" s="197"/>
      <c r="EM114" s="197"/>
      <c r="EN114" s="197"/>
      <c r="EO114" s="197"/>
      <c r="EP114" s="197"/>
      <c r="EQ114" s="197"/>
      <c r="ER114" s="197"/>
      <c r="ES114" s="197"/>
      <c r="ET114" s="197"/>
      <c r="EU114" s="197"/>
      <c r="EV114" s="197"/>
      <c r="EW114" s="197"/>
      <c r="EX114" s="197"/>
      <c r="EY114" s="197"/>
      <c r="EZ114" s="197"/>
      <c r="FA114" s="197"/>
      <c r="FB114" s="197"/>
      <c r="FC114" s="197"/>
      <c r="FD114" s="197"/>
      <c r="FE114" s="197"/>
      <c r="FF114" s="197"/>
      <c r="FG114" s="197"/>
      <c r="FH114" s="197"/>
      <c r="FI114" s="197"/>
      <c r="FJ114" s="197"/>
      <c r="FK114" s="197"/>
      <c r="FL114" s="197"/>
      <c r="FM114" s="197"/>
      <c r="FN114" s="277"/>
      <c r="FO114" s="197"/>
      <c r="FP114" s="197"/>
      <c r="FQ114" s="197"/>
      <c r="FR114" s="197"/>
      <c r="FS114" s="197"/>
      <c r="FT114" s="197"/>
      <c r="FU114" s="197"/>
      <c r="FV114" s="197"/>
      <c r="FW114" s="197"/>
      <c r="FX114" s="197"/>
      <c r="FY114" s="197"/>
      <c r="FZ114" s="197"/>
      <c r="GA114" s="197"/>
      <c r="GB114" s="197"/>
      <c r="GC114" s="197"/>
      <c r="GD114" s="197"/>
      <c r="GE114" s="197"/>
      <c r="GF114" s="197"/>
      <c r="GG114" s="197"/>
      <c r="GH114" s="197"/>
      <c r="GI114" s="197"/>
      <c r="GJ114" s="197"/>
      <c r="GK114" s="197"/>
      <c r="GL114" s="197"/>
      <c r="GM114" s="197"/>
      <c r="GN114" s="197"/>
      <c r="GO114" s="197"/>
      <c r="GP114" s="197"/>
      <c r="GQ114" s="197"/>
      <c r="GR114" s="197"/>
      <c r="GS114" s="197"/>
      <c r="GT114" s="197"/>
      <c r="GU114" s="197"/>
      <c r="GV114" s="197"/>
      <c r="GW114" s="197"/>
      <c r="GX114" s="197"/>
      <c r="GY114" s="197"/>
      <c r="GZ114" s="197"/>
      <c r="HA114" s="197"/>
      <c r="HB114" s="197"/>
      <c r="HC114" s="197"/>
      <c r="HD114" s="197"/>
      <c r="HE114" s="197"/>
      <c r="HF114" s="197"/>
      <c r="HG114" s="197"/>
      <c r="HH114" s="197"/>
      <c r="HI114" s="197"/>
      <c r="HJ114" s="197"/>
      <c r="HK114" s="197"/>
      <c r="HL114" s="197"/>
      <c r="HM114" s="197"/>
      <c r="HN114" s="197"/>
      <c r="HO114" s="197"/>
      <c r="HP114" s="197"/>
      <c r="HQ114" s="197"/>
      <c r="HR114" s="197"/>
    </row>
    <row r="115" spans="1:226" ht="15" customHeight="1">
      <c r="A115" s="160"/>
      <c r="B115" s="160"/>
      <c r="C115" s="230"/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AE115" s="197"/>
      <c r="AF115" s="197"/>
      <c r="AG115" s="197"/>
      <c r="AH115" s="197"/>
      <c r="AI115" s="276"/>
      <c r="AJ115" s="197"/>
      <c r="AK115" s="197"/>
      <c r="AL115" s="197"/>
      <c r="AM115" s="197"/>
      <c r="AN115" s="197"/>
      <c r="AO115" s="197"/>
      <c r="AP115" s="197"/>
      <c r="AQ115" s="197"/>
      <c r="AR115" s="197"/>
      <c r="AS115" s="197"/>
      <c r="AT115" s="197"/>
      <c r="AU115" s="197"/>
      <c r="AV115" s="197"/>
      <c r="AW115" s="197"/>
      <c r="AX115" s="197"/>
      <c r="AY115" s="197"/>
      <c r="AZ115" s="197"/>
      <c r="BA115" s="197"/>
      <c r="BB115" s="197"/>
      <c r="BC115" s="197"/>
      <c r="BD115" s="197"/>
      <c r="BE115" s="197"/>
      <c r="BF115" s="197"/>
      <c r="BG115" s="197"/>
      <c r="BH115" s="197"/>
      <c r="BI115" s="197"/>
      <c r="BJ115" s="197"/>
      <c r="BK115" s="197"/>
      <c r="BL115" s="197"/>
      <c r="BM115" s="197"/>
      <c r="BN115" s="197"/>
      <c r="BO115" s="197"/>
      <c r="BP115" s="197"/>
      <c r="BQ115" s="197"/>
      <c r="BR115" s="197"/>
      <c r="BS115" s="197"/>
      <c r="BT115" s="197"/>
      <c r="BU115" s="197"/>
      <c r="BV115" s="197"/>
      <c r="BW115" s="197"/>
      <c r="BX115" s="197"/>
      <c r="BY115" s="197"/>
      <c r="BZ115" s="197"/>
      <c r="CA115" s="197"/>
      <c r="CB115" s="197"/>
      <c r="CC115" s="197"/>
      <c r="CD115" s="197"/>
      <c r="CE115" s="197"/>
      <c r="CF115" s="197"/>
      <c r="CG115" s="197"/>
      <c r="CH115" s="197"/>
      <c r="CI115" s="197"/>
      <c r="CJ115" s="197"/>
      <c r="CK115" s="197"/>
      <c r="CL115" s="197"/>
      <c r="CM115" s="197"/>
      <c r="CN115" s="197"/>
      <c r="CO115" s="197"/>
      <c r="CP115" s="197"/>
      <c r="CQ115" s="197"/>
      <c r="CR115" s="197"/>
      <c r="CS115" s="197"/>
      <c r="CT115" s="197"/>
      <c r="CU115" s="197"/>
      <c r="CV115" s="197"/>
      <c r="CW115" s="197"/>
      <c r="CX115" s="197"/>
      <c r="CY115" s="197"/>
      <c r="CZ115" s="197"/>
      <c r="DA115" s="197"/>
      <c r="DB115" s="197"/>
      <c r="DC115" s="197"/>
      <c r="DD115" s="197"/>
      <c r="DE115" s="197"/>
      <c r="DF115" s="197"/>
      <c r="DG115" s="197"/>
      <c r="DH115" s="197"/>
      <c r="DI115" s="197"/>
      <c r="DJ115" s="197"/>
      <c r="DK115" s="197"/>
      <c r="DL115" s="197"/>
      <c r="DM115" s="197"/>
      <c r="DN115" s="197"/>
      <c r="DO115" s="197"/>
      <c r="DP115" s="197"/>
      <c r="DQ115" s="197"/>
      <c r="DR115" s="197"/>
      <c r="DS115" s="197"/>
      <c r="DT115" s="197"/>
      <c r="DU115" s="197"/>
      <c r="DV115" s="197"/>
      <c r="DW115" s="197"/>
      <c r="DX115" s="197"/>
      <c r="DY115" s="197"/>
      <c r="DZ115" s="197"/>
      <c r="EA115" s="197"/>
      <c r="EB115" s="197"/>
      <c r="EC115" s="197"/>
      <c r="ED115" s="197"/>
      <c r="EE115" s="197"/>
      <c r="EF115" s="197"/>
      <c r="EG115" s="197"/>
      <c r="EH115" s="197"/>
      <c r="EI115" s="197"/>
      <c r="EJ115" s="197"/>
      <c r="EK115" s="197"/>
      <c r="EL115" s="197"/>
      <c r="EM115" s="197"/>
      <c r="EN115" s="197"/>
      <c r="EO115" s="197"/>
      <c r="EP115" s="197"/>
      <c r="EQ115" s="197"/>
      <c r="ER115" s="197"/>
      <c r="ES115" s="197"/>
      <c r="ET115" s="197"/>
      <c r="EU115" s="197"/>
      <c r="EV115" s="197"/>
      <c r="EW115" s="197"/>
      <c r="EX115" s="197"/>
      <c r="EY115" s="197"/>
      <c r="EZ115" s="197"/>
      <c r="FA115" s="197"/>
      <c r="FB115" s="197"/>
      <c r="FC115" s="197"/>
      <c r="FD115" s="197"/>
      <c r="FE115" s="197"/>
      <c r="FF115" s="197"/>
      <c r="FG115" s="197"/>
      <c r="FH115" s="197"/>
      <c r="FI115" s="197"/>
      <c r="FJ115" s="197"/>
      <c r="FK115" s="197"/>
      <c r="FL115" s="197"/>
      <c r="FM115" s="197"/>
      <c r="FN115" s="277"/>
      <c r="FO115" s="197"/>
      <c r="FP115" s="197"/>
      <c r="FQ115" s="197"/>
      <c r="FR115" s="197"/>
      <c r="FS115" s="197"/>
      <c r="FT115" s="197"/>
      <c r="FU115" s="197"/>
      <c r="FV115" s="197"/>
      <c r="FW115" s="197"/>
      <c r="FX115" s="197"/>
      <c r="FY115" s="197"/>
      <c r="FZ115" s="197"/>
      <c r="GA115" s="197"/>
      <c r="GB115" s="197"/>
      <c r="GC115" s="197"/>
      <c r="GD115" s="197"/>
      <c r="GE115" s="197"/>
      <c r="GF115" s="197"/>
      <c r="GG115" s="197"/>
      <c r="GH115" s="197"/>
      <c r="GI115" s="197"/>
      <c r="GJ115" s="197"/>
      <c r="GK115" s="197"/>
      <c r="GL115" s="197"/>
      <c r="GM115" s="197"/>
      <c r="GN115" s="197"/>
      <c r="GO115" s="197"/>
      <c r="GP115" s="197"/>
      <c r="GQ115" s="197"/>
      <c r="GR115" s="197"/>
      <c r="GS115" s="197"/>
      <c r="GT115" s="197"/>
      <c r="GU115" s="197"/>
      <c r="GV115" s="197"/>
      <c r="GW115" s="197"/>
      <c r="GX115" s="197"/>
      <c r="GY115" s="197"/>
      <c r="GZ115" s="197"/>
      <c r="HA115" s="197"/>
      <c r="HB115" s="197"/>
      <c r="HC115" s="197"/>
      <c r="HD115" s="197"/>
      <c r="HE115" s="197"/>
      <c r="HF115" s="197"/>
      <c r="HG115" s="197"/>
      <c r="HH115" s="197"/>
      <c r="HI115" s="197"/>
      <c r="HJ115" s="197"/>
      <c r="HK115" s="197"/>
      <c r="HL115" s="197"/>
      <c r="HM115" s="197"/>
      <c r="HN115" s="197"/>
      <c r="HO115" s="197"/>
      <c r="HP115" s="197"/>
      <c r="HQ115" s="197"/>
      <c r="HR115" s="197"/>
    </row>
    <row r="116" spans="1:226" ht="15" customHeight="1">
      <c r="A116" s="160"/>
      <c r="B116" s="160"/>
      <c r="C116" s="23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AE116" s="197"/>
      <c r="AF116" s="197"/>
      <c r="AG116" s="197"/>
      <c r="AH116" s="197"/>
      <c r="AI116" s="276"/>
      <c r="AJ116" s="197"/>
      <c r="AK116" s="197"/>
      <c r="AL116" s="197"/>
      <c r="AM116" s="197"/>
      <c r="AN116" s="197"/>
      <c r="AO116" s="197"/>
      <c r="AP116" s="197"/>
      <c r="AQ116" s="197"/>
      <c r="AR116" s="197"/>
      <c r="AS116" s="197"/>
      <c r="AT116" s="197"/>
      <c r="AU116" s="197"/>
      <c r="AV116" s="197"/>
      <c r="AW116" s="197"/>
      <c r="AX116" s="197"/>
      <c r="AY116" s="197"/>
      <c r="AZ116" s="197"/>
      <c r="BA116" s="197"/>
      <c r="BB116" s="197"/>
      <c r="BC116" s="197"/>
      <c r="BD116" s="197"/>
      <c r="BE116" s="197"/>
      <c r="BF116" s="197"/>
      <c r="BG116" s="197"/>
      <c r="BH116" s="197"/>
      <c r="BI116" s="197"/>
      <c r="BJ116" s="197"/>
      <c r="BK116" s="197"/>
      <c r="BL116" s="197"/>
      <c r="BM116" s="197"/>
      <c r="BN116" s="197"/>
      <c r="BO116" s="197"/>
      <c r="BP116" s="197"/>
      <c r="BQ116" s="197"/>
      <c r="BR116" s="197"/>
      <c r="BS116" s="197"/>
      <c r="BT116" s="197"/>
      <c r="BU116" s="197"/>
      <c r="BV116" s="197"/>
      <c r="BW116" s="197"/>
      <c r="BX116" s="197"/>
      <c r="BY116" s="197"/>
      <c r="BZ116" s="197"/>
      <c r="CA116" s="197"/>
      <c r="CB116" s="197"/>
      <c r="CC116" s="197"/>
      <c r="CD116" s="197"/>
      <c r="CE116" s="197"/>
      <c r="CF116" s="197"/>
      <c r="CG116" s="197"/>
      <c r="CH116" s="197"/>
      <c r="CI116" s="197"/>
      <c r="CJ116" s="197"/>
      <c r="CK116" s="197"/>
      <c r="CL116" s="197"/>
      <c r="CM116" s="197"/>
      <c r="CN116" s="197"/>
      <c r="CO116" s="197"/>
      <c r="CP116" s="197"/>
      <c r="CQ116" s="197"/>
      <c r="CR116" s="197"/>
      <c r="CS116" s="197"/>
      <c r="CT116" s="197"/>
      <c r="CU116" s="197"/>
      <c r="CV116" s="197"/>
      <c r="CW116" s="197"/>
      <c r="CX116" s="197"/>
      <c r="CY116" s="197"/>
      <c r="CZ116" s="197"/>
      <c r="DA116" s="197"/>
      <c r="DB116" s="197"/>
      <c r="DC116" s="197"/>
      <c r="DD116" s="197"/>
      <c r="DE116" s="197"/>
      <c r="DF116" s="197"/>
      <c r="DG116" s="197"/>
      <c r="DH116" s="197"/>
      <c r="DI116" s="197"/>
      <c r="DJ116" s="197"/>
      <c r="DK116" s="197"/>
      <c r="DL116" s="197"/>
      <c r="DM116" s="197"/>
      <c r="DN116" s="197"/>
      <c r="DO116" s="197"/>
      <c r="DP116" s="197"/>
      <c r="DQ116" s="197"/>
      <c r="DR116" s="197"/>
      <c r="DS116" s="197"/>
      <c r="DT116" s="197"/>
      <c r="DU116" s="197"/>
      <c r="DV116" s="197"/>
      <c r="DW116" s="197"/>
      <c r="DX116" s="197"/>
      <c r="DY116" s="197"/>
      <c r="DZ116" s="197"/>
      <c r="EA116" s="197"/>
      <c r="EB116" s="197"/>
      <c r="EC116" s="197"/>
      <c r="ED116" s="197"/>
      <c r="EE116" s="197"/>
      <c r="EF116" s="197"/>
      <c r="EG116" s="197"/>
      <c r="EH116" s="197"/>
      <c r="EI116" s="197"/>
      <c r="EJ116" s="197"/>
      <c r="EK116" s="197"/>
      <c r="EL116" s="197"/>
      <c r="EM116" s="197"/>
      <c r="EN116" s="197"/>
      <c r="EO116" s="197"/>
      <c r="EP116" s="197"/>
      <c r="EQ116" s="197"/>
      <c r="ER116" s="197"/>
      <c r="ES116" s="197"/>
      <c r="ET116" s="197"/>
      <c r="EU116" s="197"/>
      <c r="EV116" s="197"/>
      <c r="EW116" s="197"/>
      <c r="EX116" s="197"/>
      <c r="EY116" s="197"/>
      <c r="EZ116" s="197"/>
      <c r="FA116" s="197"/>
      <c r="FB116" s="197"/>
      <c r="FC116" s="197"/>
      <c r="FD116" s="197"/>
      <c r="FE116" s="197"/>
      <c r="FF116" s="197"/>
      <c r="FG116" s="197"/>
      <c r="FH116" s="197"/>
      <c r="FI116" s="197"/>
      <c r="FJ116" s="197"/>
      <c r="FK116" s="197"/>
      <c r="FL116" s="197"/>
      <c r="FM116" s="197"/>
      <c r="FN116" s="277"/>
      <c r="FO116" s="197"/>
      <c r="FP116" s="197"/>
      <c r="FQ116" s="197"/>
      <c r="FR116" s="197"/>
      <c r="FS116" s="197"/>
      <c r="FT116" s="197"/>
      <c r="FU116" s="197"/>
      <c r="FV116" s="197"/>
      <c r="FW116" s="197"/>
      <c r="FX116" s="197"/>
      <c r="FY116" s="197"/>
      <c r="FZ116" s="197"/>
      <c r="GA116" s="197"/>
      <c r="GB116" s="197"/>
      <c r="GC116" s="197"/>
      <c r="GD116" s="197"/>
      <c r="GE116" s="197"/>
      <c r="GF116" s="197"/>
      <c r="GG116" s="197"/>
      <c r="GH116" s="197"/>
      <c r="GI116" s="197"/>
      <c r="GJ116" s="197"/>
      <c r="GK116" s="197"/>
      <c r="GL116" s="197"/>
      <c r="GM116" s="197"/>
      <c r="GN116" s="197"/>
      <c r="GO116" s="197"/>
      <c r="GP116" s="197"/>
      <c r="GQ116" s="197"/>
      <c r="GR116" s="197"/>
      <c r="GS116" s="197"/>
      <c r="GT116" s="197"/>
      <c r="GU116" s="197"/>
      <c r="GV116" s="197"/>
      <c r="GW116" s="197"/>
      <c r="GX116" s="197"/>
      <c r="GY116" s="197"/>
      <c r="GZ116" s="197"/>
      <c r="HA116" s="197"/>
      <c r="HB116" s="197"/>
      <c r="HC116" s="197"/>
      <c r="HD116" s="197"/>
      <c r="HE116" s="197"/>
      <c r="HF116" s="197"/>
      <c r="HG116" s="197"/>
      <c r="HH116" s="197"/>
      <c r="HI116" s="197"/>
      <c r="HJ116" s="197"/>
      <c r="HK116" s="197"/>
      <c r="HL116" s="197"/>
      <c r="HM116" s="197"/>
      <c r="HN116" s="197"/>
      <c r="HO116" s="197"/>
      <c r="HP116" s="197"/>
      <c r="HQ116" s="197"/>
      <c r="HR116" s="197"/>
    </row>
    <row r="117" spans="1:226" ht="15" customHeight="1">
      <c r="A117" s="160"/>
      <c r="B117" s="160"/>
      <c r="C117" s="23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AE117" s="197"/>
      <c r="AF117" s="197"/>
      <c r="AG117" s="197"/>
      <c r="AH117" s="197"/>
      <c r="AI117" s="276"/>
      <c r="AJ117" s="197"/>
      <c r="AK117" s="197"/>
      <c r="AL117" s="197"/>
      <c r="AM117" s="197"/>
      <c r="AN117" s="197"/>
      <c r="AO117" s="197"/>
      <c r="AP117" s="197"/>
      <c r="AQ117" s="197"/>
      <c r="AR117" s="197"/>
      <c r="AS117" s="197"/>
      <c r="AT117" s="197"/>
      <c r="AU117" s="197"/>
      <c r="AV117" s="197"/>
      <c r="AW117" s="197"/>
      <c r="AX117" s="197"/>
      <c r="AY117" s="197"/>
      <c r="AZ117" s="197"/>
      <c r="BA117" s="197"/>
      <c r="BB117" s="197"/>
      <c r="BC117" s="197"/>
      <c r="BD117" s="197"/>
      <c r="BE117" s="197"/>
      <c r="BF117" s="197"/>
      <c r="BG117" s="197"/>
      <c r="BH117" s="197"/>
      <c r="BI117" s="197"/>
      <c r="BJ117" s="197"/>
      <c r="BK117" s="197"/>
      <c r="BL117" s="197"/>
      <c r="BM117" s="197"/>
      <c r="BN117" s="197"/>
      <c r="BO117" s="197"/>
      <c r="BP117" s="197"/>
      <c r="BQ117" s="197"/>
      <c r="BR117" s="197"/>
      <c r="BS117" s="197"/>
      <c r="BT117" s="197"/>
      <c r="BU117" s="197"/>
      <c r="BV117" s="197"/>
      <c r="BW117" s="197"/>
      <c r="BX117" s="197"/>
      <c r="BY117" s="197"/>
      <c r="BZ117" s="197"/>
      <c r="CA117" s="197"/>
      <c r="CB117" s="197"/>
      <c r="CC117" s="197"/>
      <c r="CD117" s="197"/>
      <c r="CE117" s="197"/>
      <c r="CF117" s="197"/>
      <c r="CG117" s="197"/>
      <c r="CH117" s="197"/>
      <c r="CI117" s="197"/>
      <c r="CJ117" s="197"/>
      <c r="CK117" s="197"/>
      <c r="CL117" s="197"/>
      <c r="CM117" s="197"/>
      <c r="CN117" s="197"/>
      <c r="CO117" s="197"/>
      <c r="CP117" s="197"/>
      <c r="CQ117" s="197"/>
      <c r="CR117" s="197"/>
      <c r="CS117" s="197"/>
      <c r="CT117" s="197"/>
      <c r="CU117" s="197"/>
      <c r="CV117" s="197"/>
      <c r="CW117" s="197"/>
      <c r="CX117" s="197"/>
      <c r="CY117" s="197"/>
      <c r="CZ117" s="197"/>
      <c r="DA117" s="197"/>
      <c r="DB117" s="197"/>
      <c r="DC117" s="197"/>
      <c r="DD117" s="197"/>
      <c r="DE117" s="197"/>
      <c r="DF117" s="197"/>
      <c r="DG117" s="197"/>
      <c r="DH117" s="197"/>
      <c r="DI117" s="197"/>
      <c r="DJ117" s="197"/>
      <c r="DK117" s="197"/>
      <c r="DL117" s="197"/>
      <c r="DM117" s="197"/>
      <c r="DN117" s="197"/>
      <c r="DO117" s="197"/>
      <c r="DP117" s="197"/>
      <c r="DQ117" s="197"/>
      <c r="DR117" s="197"/>
      <c r="DS117" s="197"/>
      <c r="DT117" s="197"/>
      <c r="DU117" s="197"/>
      <c r="DV117" s="197"/>
      <c r="DW117" s="197"/>
      <c r="DX117" s="197"/>
      <c r="DY117" s="197"/>
      <c r="DZ117" s="197"/>
      <c r="EA117" s="197"/>
      <c r="EB117" s="197"/>
      <c r="EC117" s="197"/>
      <c r="ED117" s="197"/>
      <c r="EE117" s="197"/>
      <c r="EF117" s="197"/>
      <c r="EG117" s="197"/>
      <c r="EH117" s="197"/>
      <c r="EI117" s="197"/>
      <c r="EJ117" s="197"/>
      <c r="EK117" s="197"/>
      <c r="EL117" s="197"/>
      <c r="EM117" s="197"/>
      <c r="EN117" s="197"/>
      <c r="EO117" s="197"/>
      <c r="EP117" s="197"/>
      <c r="EQ117" s="197"/>
      <c r="ER117" s="197"/>
      <c r="ES117" s="197"/>
      <c r="ET117" s="197"/>
      <c r="EU117" s="197"/>
      <c r="EV117" s="197"/>
      <c r="EW117" s="197"/>
      <c r="EX117" s="197"/>
      <c r="EY117" s="197"/>
      <c r="EZ117" s="197"/>
      <c r="FA117" s="197"/>
      <c r="FB117" s="197"/>
      <c r="FC117" s="197"/>
      <c r="FD117" s="197"/>
      <c r="FE117" s="197"/>
      <c r="FF117" s="197"/>
      <c r="FG117" s="197"/>
      <c r="FH117" s="197"/>
      <c r="FI117" s="197"/>
      <c r="FJ117" s="197"/>
      <c r="FK117" s="197"/>
      <c r="FL117" s="197"/>
      <c r="FM117" s="197"/>
      <c r="FN117" s="277"/>
      <c r="FO117" s="197"/>
      <c r="FP117" s="197"/>
      <c r="FQ117" s="197"/>
      <c r="FR117" s="197"/>
      <c r="FS117" s="197"/>
      <c r="FT117" s="197"/>
      <c r="FU117" s="197"/>
      <c r="FV117" s="197"/>
      <c r="FW117" s="197"/>
      <c r="FX117" s="197"/>
      <c r="FY117" s="197"/>
      <c r="FZ117" s="197"/>
      <c r="GA117" s="197"/>
      <c r="GB117" s="197"/>
      <c r="GC117" s="197"/>
      <c r="GD117" s="197"/>
      <c r="GE117" s="197"/>
      <c r="GF117" s="197"/>
      <c r="GG117" s="197"/>
      <c r="GH117" s="197"/>
      <c r="GI117" s="197"/>
      <c r="GJ117" s="197"/>
      <c r="GK117" s="197"/>
      <c r="GL117" s="197"/>
      <c r="GM117" s="197"/>
      <c r="GN117" s="197"/>
      <c r="GO117" s="197"/>
      <c r="GP117" s="197"/>
      <c r="GQ117" s="197"/>
      <c r="GR117" s="197"/>
      <c r="GS117" s="197"/>
      <c r="GT117" s="197"/>
      <c r="GU117" s="197"/>
      <c r="GV117" s="197"/>
      <c r="GW117" s="197"/>
      <c r="GX117" s="197"/>
      <c r="GY117" s="197"/>
      <c r="GZ117" s="197"/>
      <c r="HA117" s="197"/>
      <c r="HB117" s="197"/>
      <c r="HC117" s="197"/>
      <c r="HD117" s="197"/>
      <c r="HE117" s="197"/>
      <c r="HF117" s="197"/>
      <c r="HG117" s="197"/>
      <c r="HH117" s="197"/>
      <c r="HI117" s="197"/>
      <c r="HJ117" s="197"/>
      <c r="HK117" s="197"/>
      <c r="HL117" s="197"/>
      <c r="HM117" s="197"/>
      <c r="HN117" s="197"/>
      <c r="HO117" s="197"/>
      <c r="HP117" s="197"/>
      <c r="HQ117" s="197"/>
      <c r="HR117" s="197"/>
    </row>
    <row r="118" spans="1:226" ht="15" customHeight="1">
      <c r="A118" s="160"/>
      <c r="B118" s="160"/>
      <c r="C118" s="23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AE118" s="197"/>
      <c r="AF118" s="197"/>
      <c r="AG118" s="197"/>
      <c r="AH118" s="197"/>
      <c r="AI118" s="276"/>
      <c r="AJ118" s="197"/>
      <c r="AK118" s="197"/>
      <c r="AL118" s="197"/>
      <c r="AM118" s="197"/>
      <c r="AN118" s="197"/>
      <c r="AO118" s="197"/>
      <c r="AP118" s="197"/>
      <c r="AQ118" s="197"/>
      <c r="AR118" s="197"/>
      <c r="AS118" s="197"/>
      <c r="AT118" s="197"/>
      <c r="AU118" s="197"/>
      <c r="AV118" s="197"/>
      <c r="AW118" s="197"/>
      <c r="AX118" s="197"/>
      <c r="AY118" s="197"/>
      <c r="AZ118" s="197"/>
      <c r="BA118" s="197"/>
      <c r="BB118" s="197"/>
      <c r="BC118" s="197"/>
      <c r="BD118" s="197"/>
      <c r="BE118" s="197"/>
      <c r="BF118" s="197"/>
      <c r="BG118" s="197"/>
      <c r="BH118" s="197"/>
      <c r="BI118" s="197"/>
      <c r="BJ118" s="197"/>
      <c r="BK118" s="197"/>
      <c r="BL118" s="197"/>
      <c r="BM118" s="197"/>
      <c r="BN118" s="197"/>
      <c r="BO118" s="197"/>
      <c r="BP118" s="197"/>
      <c r="BQ118" s="197"/>
      <c r="BR118" s="197"/>
      <c r="BS118" s="197"/>
      <c r="BT118" s="197"/>
      <c r="BU118" s="197"/>
      <c r="BV118" s="197"/>
      <c r="BW118" s="197"/>
      <c r="BX118" s="197"/>
      <c r="BY118" s="197"/>
      <c r="BZ118" s="197"/>
      <c r="CA118" s="197"/>
      <c r="CB118" s="197"/>
      <c r="CC118" s="197"/>
      <c r="CD118" s="197"/>
      <c r="CE118" s="197"/>
      <c r="CF118" s="197"/>
      <c r="CG118" s="197"/>
      <c r="CH118" s="197"/>
      <c r="CI118" s="197"/>
      <c r="CJ118" s="197"/>
      <c r="CK118" s="197"/>
      <c r="CL118" s="197"/>
      <c r="CM118" s="197"/>
      <c r="CN118" s="197"/>
      <c r="CO118" s="197"/>
      <c r="CP118" s="197"/>
      <c r="CQ118" s="197"/>
      <c r="CR118" s="197"/>
      <c r="CS118" s="197"/>
      <c r="CT118" s="197"/>
      <c r="CU118" s="197"/>
      <c r="CV118" s="197"/>
      <c r="CW118" s="197"/>
      <c r="CX118" s="197"/>
      <c r="CY118" s="197"/>
      <c r="CZ118" s="197"/>
      <c r="DA118" s="197"/>
      <c r="DB118" s="197"/>
      <c r="DC118" s="197"/>
      <c r="DD118" s="197"/>
      <c r="DE118" s="197"/>
      <c r="DF118" s="197"/>
      <c r="DG118" s="197"/>
      <c r="DH118" s="197"/>
      <c r="DI118" s="197"/>
      <c r="DJ118" s="197"/>
      <c r="DK118" s="197"/>
      <c r="DL118" s="197"/>
      <c r="DM118" s="197"/>
      <c r="DN118" s="197"/>
      <c r="DO118" s="197"/>
      <c r="DP118" s="197"/>
      <c r="DQ118" s="197"/>
      <c r="DR118" s="197"/>
      <c r="DS118" s="197"/>
      <c r="DT118" s="197"/>
      <c r="DU118" s="197"/>
      <c r="DV118" s="197"/>
      <c r="DW118" s="197"/>
      <c r="DX118" s="197"/>
      <c r="DY118" s="197"/>
      <c r="DZ118" s="197"/>
      <c r="EA118" s="197"/>
      <c r="EB118" s="197"/>
      <c r="EC118" s="197"/>
      <c r="ED118" s="197"/>
      <c r="EE118" s="197"/>
      <c r="EF118" s="197"/>
      <c r="EG118" s="197"/>
      <c r="EH118" s="197"/>
      <c r="EI118" s="197"/>
      <c r="EJ118" s="197"/>
      <c r="EK118" s="197"/>
      <c r="EL118" s="197"/>
      <c r="EM118" s="197"/>
      <c r="EN118" s="197"/>
      <c r="EO118" s="197"/>
      <c r="EP118" s="197"/>
      <c r="EQ118" s="197"/>
      <c r="ER118" s="197"/>
      <c r="ES118" s="197"/>
      <c r="ET118" s="197"/>
      <c r="EU118" s="197"/>
      <c r="EV118" s="197"/>
      <c r="EW118" s="197"/>
      <c r="EX118" s="197"/>
      <c r="EY118" s="197"/>
      <c r="EZ118" s="197"/>
      <c r="FA118" s="197"/>
      <c r="FB118" s="197"/>
      <c r="FC118" s="197"/>
      <c r="FD118" s="197"/>
      <c r="FE118" s="197"/>
      <c r="FF118" s="197"/>
      <c r="FG118" s="197"/>
      <c r="FH118" s="197"/>
      <c r="FI118" s="197"/>
      <c r="FJ118" s="197"/>
      <c r="FK118" s="197"/>
      <c r="FL118" s="197"/>
      <c r="FM118" s="197"/>
      <c r="FN118" s="277"/>
      <c r="FO118" s="197"/>
      <c r="FP118" s="197"/>
      <c r="FQ118" s="197"/>
      <c r="FR118" s="197"/>
      <c r="FS118" s="197"/>
      <c r="FT118" s="197"/>
      <c r="FU118" s="197"/>
      <c r="FV118" s="197"/>
      <c r="FW118" s="197"/>
      <c r="FX118" s="197"/>
      <c r="FY118" s="197"/>
      <c r="FZ118" s="197"/>
      <c r="GA118" s="197"/>
      <c r="GB118" s="197"/>
      <c r="GC118" s="197"/>
      <c r="GD118" s="197"/>
      <c r="GE118" s="197"/>
      <c r="GF118" s="197"/>
      <c r="GG118" s="197"/>
      <c r="GH118" s="197"/>
      <c r="GI118" s="197"/>
      <c r="GJ118" s="197"/>
      <c r="GK118" s="197"/>
      <c r="GL118" s="197"/>
      <c r="GM118" s="197"/>
      <c r="GN118" s="197"/>
      <c r="GO118" s="197"/>
      <c r="GP118" s="197"/>
      <c r="GQ118" s="197"/>
      <c r="GR118" s="197"/>
      <c r="GS118" s="197"/>
      <c r="GT118" s="197"/>
      <c r="GU118" s="197"/>
      <c r="GV118" s="197"/>
      <c r="GW118" s="197"/>
      <c r="GX118" s="197"/>
      <c r="GY118" s="197"/>
      <c r="GZ118" s="197"/>
      <c r="HA118" s="197"/>
      <c r="HB118" s="197"/>
      <c r="HC118" s="197"/>
      <c r="HD118" s="197"/>
      <c r="HE118" s="197"/>
      <c r="HF118" s="197"/>
      <c r="HG118" s="197"/>
      <c r="HH118" s="197"/>
      <c r="HI118" s="197"/>
      <c r="HJ118" s="197"/>
      <c r="HK118" s="197"/>
      <c r="HL118" s="197"/>
      <c r="HM118" s="197"/>
      <c r="HN118" s="197"/>
      <c r="HO118" s="197"/>
      <c r="HP118" s="197"/>
      <c r="HQ118" s="197"/>
      <c r="HR118" s="197"/>
    </row>
    <row r="119" spans="1:226" ht="15" customHeight="1">
      <c r="A119" s="160"/>
      <c r="B119" s="160"/>
      <c r="C119" s="230"/>
      <c r="D119" s="160"/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AE119" s="197"/>
      <c r="AF119" s="197"/>
      <c r="AG119" s="197"/>
      <c r="AH119" s="197"/>
      <c r="AI119" s="276"/>
      <c r="AJ119" s="197"/>
      <c r="AK119" s="197"/>
      <c r="AL119" s="197"/>
      <c r="AM119" s="197"/>
      <c r="AN119" s="197"/>
      <c r="AO119" s="197"/>
      <c r="AP119" s="197"/>
      <c r="AQ119" s="197"/>
      <c r="AR119" s="197"/>
      <c r="AS119" s="197"/>
      <c r="AT119" s="197"/>
      <c r="AU119" s="197"/>
      <c r="AV119" s="197"/>
      <c r="AW119" s="197"/>
      <c r="AX119" s="197"/>
      <c r="AY119" s="197"/>
      <c r="AZ119" s="197"/>
      <c r="BA119" s="197"/>
      <c r="BB119" s="197"/>
      <c r="BC119" s="197"/>
      <c r="BD119" s="197"/>
      <c r="BE119" s="197"/>
      <c r="BF119" s="197"/>
      <c r="BG119" s="197"/>
      <c r="BH119" s="197"/>
      <c r="BI119" s="197"/>
      <c r="BJ119" s="197"/>
      <c r="BK119" s="197"/>
      <c r="BL119" s="197"/>
      <c r="BM119" s="197"/>
      <c r="BN119" s="197"/>
      <c r="BO119" s="197"/>
      <c r="BP119" s="197"/>
      <c r="BQ119" s="197"/>
      <c r="BR119" s="197"/>
      <c r="BS119" s="197"/>
      <c r="BT119" s="197"/>
      <c r="BU119" s="197"/>
      <c r="BV119" s="197"/>
      <c r="BW119" s="197"/>
      <c r="BX119" s="197"/>
      <c r="BY119" s="197"/>
      <c r="BZ119" s="197"/>
      <c r="CA119" s="197"/>
      <c r="CB119" s="197"/>
      <c r="CC119" s="197"/>
      <c r="CD119" s="197"/>
      <c r="CE119" s="197"/>
      <c r="CF119" s="197"/>
      <c r="CG119" s="197"/>
      <c r="CH119" s="197"/>
      <c r="CI119" s="197"/>
      <c r="CJ119" s="197"/>
      <c r="CK119" s="197"/>
      <c r="CL119" s="197"/>
      <c r="CM119" s="197"/>
      <c r="CN119" s="197"/>
      <c r="CO119" s="197"/>
      <c r="CP119" s="197"/>
      <c r="CQ119" s="197"/>
      <c r="CR119" s="197"/>
      <c r="CS119" s="197"/>
      <c r="CT119" s="197"/>
      <c r="CU119" s="197"/>
      <c r="CV119" s="197"/>
      <c r="CW119" s="197"/>
      <c r="CX119" s="197"/>
      <c r="CY119" s="197"/>
      <c r="CZ119" s="197"/>
      <c r="DA119" s="197"/>
      <c r="DB119" s="197"/>
      <c r="DC119" s="197"/>
      <c r="DD119" s="197"/>
      <c r="DE119" s="197"/>
      <c r="DF119" s="197"/>
      <c r="DG119" s="197"/>
      <c r="DH119" s="197"/>
      <c r="DI119" s="197"/>
      <c r="DJ119" s="197"/>
      <c r="DK119" s="197"/>
      <c r="DL119" s="197"/>
      <c r="DM119" s="197"/>
      <c r="DN119" s="197"/>
      <c r="DO119" s="197"/>
      <c r="DP119" s="197"/>
      <c r="DQ119" s="197"/>
      <c r="DR119" s="197"/>
      <c r="DS119" s="197"/>
      <c r="DT119" s="197"/>
      <c r="DU119" s="197"/>
      <c r="DV119" s="197"/>
      <c r="DW119" s="197"/>
      <c r="DX119" s="197"/>
      <c r="DY119" s="197"/>
      <c r="DZ119" s="197"/>
      <c r="EA119" s="197"/>
      <c r="EB119" s="197"/>
      <c r="EC119" s="197"/>
      <c r="ED119" s="197"/>
      <c r="EE119" s="197"/>
      <c r="EF119" s="197"/>
      <c r="EG119" s="197"/>
      <c r="EH119" s="197"/>
      <c r="EI119" s="197"/>
      <c r="EJ119" s="197"/>
      <c r="EK119" s="197"/>
      <c r="EL119" s="197"/>
      <c r="EM119" s="197"/>
      <c r="EN119" s="197"/>
      <c r="EO119" s="197"/>
      <c r="EP119" s="197"/>
      <c r="EQ119" s="197"/>
      <c r="ER119" s="197"/>
      <c r="ES119" s="197"/>
      <c r="ET119" s="197"/>
      <c r="EU119" s="197"/>
      <c r="EV119" s="197"/>
      <c r="EW119" s="197"/>
      <c r="EX119" s="197"/>
      <c r="EY119" s="197"/>
      <c r="EZ119" s="197"/>
      <c r="FA119" s="197"/>
      <c r="FB119" s="197"/>
      <c r="FC119" s="197"/>
      <c r="FD119" s="197"/>
      <c r="FE119" s="197"/>
      <c r="FF119" s="197"/>
      <c r="FG119" s="197"/>
      <c r="FH119" s="197"/>
      <c r="FI119" s="197"/>
      <c r="FJ119" s="197"/>
      <c r="FK119" s="197"/>
      <c r="FL119" s="197"/>
      <c r="FM119" s="197"/>
      <c r="FN119" s="277"/>
      <c r="FO119" s="197"/>
      <c r="FP119" s="197"/>
      <c r="FQ119" s="197"/>
      <c r="FR119" s="197"/>
      <c r="FS119" s="197"/>
      <c r="FT119" s="197"/>
      <c r="FU119" s="197"/>
      <c r="FV119" s="197"/>
      <c r="FW119" s="197"/>
      <c r="FX119" s="197"/>
      <c r="FY119" s="197"/>
      <c r="FZ119" s="197"/>
      <c r="GA119" s="197"/>
      <c r="GB119" s="197"/>
      <c r="GC119" s="197"/>
      <c r="GD119" s="197"/>
      <c r="GE119" s="197"/>
      <c r="GF119" s="197"/>
      <c r="GG119" s="197"/>
      <c r="GH119" s="197"/>
      <c r="GI119" s="197"/>
      <c r="GJ119" s="197"/>
      <c r="GK119" s="197"/>
      <c r="GL119" s="197"/>
      <c r="GM119" s="197"/>
      <c r="GN119" s="197"/>
      <c r="GO119" s="197"/>
      <c r="GP119" s="197"/>
      <c r="GQ119" s="197"/>
      <c r="GR119" s="197"/>
      <c r="GS119" s="197"/>
      <c r="GT119" s="197"/>
      <c r="GU119" s="197"/>
      <c r="GV119" s="197"/>
      <c r="GW119" s="197"/>
      <c r="GX119" s="197"/>
      <c r="GY119" s="197"/>
      <c r="GZ119" s="197"/>
      <c r="HA119" s="197"/>
      <c r="HB119" s="197"/>
      <c r="HC119" s="197"/>
      <c r="HD119" s="197"/>
      <c r="HE119" s="197"/>
      <c r="HF119" s="197"/>
      <c r="HG119" s="197"/>
      <c r="HH119" s="197"/>
      <c r="HI119" s="197"/>
      <c r="HJ119" s="197"/>
      <c r="HK119" s="197"/>
      <c r="HL119" s="197"/>
      <c r="HM119" s="197"/>
      <c r="HN119" s="197"/>
      <c r="HO119" s="197"/>
      <c r="HP119" s="197"/>
      <c r="HQ119" s="197"/>
      <c r="HR119" s="197"/>
    </row>
    <row r="120" spans="1:226" ht="15" customHeight="1">
      <c r="A120" s="160"/>
      <c r="B120" s="160"/>
      <c r="C120" s="230"/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AE120" s="197"/>
      <c r="AF120" s="197"/>
      <c r="AG120" s="197"/>
      <c r="AH120" s="197"/>
      <c r="AI120" s="276"/>
      <c r="AJ120" s="197"/>
      <c r="AK120" s="197"/>
      <c r="AL120" s="197"/>
      <c r="AM120" s="197"/>
      <c r="AN120" s="197"/>
      <c r="AO120" s="197"/>
      <c r="AP120" s="197"/>
      <c r="AQ120" s="197"/>
      <c r="AR120" s="197"/>
      <c r="AS120" s="197"/>
      <c r="AT120" s="197"/>
      <c r="AU120" s="197"/>
      <c r="AV120" s="197"/>
      <c r="AW120" s="197"/>
      <c r="AX120" s="197"/>
      <c r="AY120" s="197"/>
      <c r="AZ120" s="197"/>
      <c r="BA120" s="197"/>
      <c r="BB120" s="197"/>
      <c r="BC120" s="197"/>
      <c r="BD120" s="197"/>
      <c r="BE120" s="197"/>
      <c r="BF120" s="197"/>
      <c r="BG120" s="197"/>
      <c r="BH120" s="197"/>
      <c r="BI120" s="197"/>
      <c r="BJ120" s="197"/>
      <c r="BK120" s="197"/>
      <c r="BL120" s="197"/>
      <c r="BM120" s="197"/>
      <c r="BN120" s="197"/>
      <c r="BO120" s="197"/>
      <c r="BP120" s="197"/>
      <c r="BQ120" s="197"/>
      <c r="BR120" s="197"/>
      <c r="BS120" s="197"/>
      <c r="BT120" s="197"/>
      <c r="BU120" s="197"/>
      <c r="BV120" s="197"/>
      <c r="BW120" s="197"/>
      <c r="BX120" s="197"/>
      <c r="BY120" s="197"/>
      <c r="BZ120" s="197"/>
      <c r="CA120" s="197"/>
      <c r="CB120" s="197"/>
      <c r="CC120" s="197"/>
      <c r="CD120" s="197"/>
      <c r="CE120" s="197"/>
      <c r="CF120" s="197"/>
      <c r="CG120" s="197"/>
      <c r="CH120" s="197"/>
      <c r="CI120" s="197"/>
      <c r="CJ120" s="197"/>
      <c r="CK120" s="197"/>
      <c r="CL120" s="197"/>
      <c r="CM120" s="197"/>
      <c r="CN120" s="197"/>
      <c r="CO120" s="197"/>
      <c r="CP120" s="197"/>
      <c r="CQ120" s="197"/>
      <c r="CR120" s="197"/>
      <c r="CS120" s="197"/>
      <c r="CT120" s="197"/>
      <c r="CU120" s="197"/>
      <c r="CV120" s="197"/>
      <c r="CW120" s="197"/>
      <c r="CX120" s="197"/>
      <c r="CY120" s="197"/>
      <c r="CZ120" s="197"/>
      <c r="DA120" s="197"/>
      <c r="DB120" s="197"/>
      <c r="DC120" s="197"/>
      <c r="DD120" s="197"/>
      <c r="DE120" s="197"/>
      <c r="DF120" s="197"/>
      <c r="DG120" s="197"/>
      <c r="DH120" s="197"/>
      <c r="DI120" s="197"/>
      <c r="DJ120" s="197"/>
      <c r="DK120" s="197"/>
      <c r="DL120" s="197"/>
      <c r="DM120" s="197"/>
      <c r="DN120" s="197"/>
      <c r="DO120" s="197"/>
      <c r="DP120" s="197"/>
      <c r="DQ120" s="197"/>
      <c r="DR120" s="197"/>
      <c r="DS120" s="197"/>
      <c r="DT120" s="197"/>
      <c r="DU120" s="197"/>
      <c r="DV120" s="197"/>
      <c r="DW120" s="197"/>
      <c r="DX120" s="197"/>
      <c r="DY120" s="197"/>
      <c r="DZ120" s="197"/>
      <c r="EA120" s="197"/>
      <c r="EB120" s="197"/>
      <c r="EC120" s="197"/>
      <c r="ED120" s="197"/>
      <c r="EE120" s="197"/>
      <c r="EF120" s="197"/>
      <c r="EG120" s="197"/>
      <c r="EH120" s="197"/>
      <c r="EI120" s="197"/>
      <c r="EJ120" s="197"/>
      <c r="EK120" s="197"/>
      <c r="EL120" s="197"/>
      <c r="EM120" s="197"/>
      <c r="EN120" s="197"/>
      <c r="EO120" s="197"/>
      <c r="EP120" s="197"/>
      <c r="EQ120" s="197"/>
      <c r="ER120" s="197"/>
      <c r="ES120" s="197"/>
      <c r="ET120" s="197"/>
      <c r="EU120" s="197"/>
      <c r="EV120" s="197"/>
      <c r="EW120" s="197"/>
      <c r="EX120" s="197"/>
      <c r="EY120" s="197"/>
      <c r="EZ120" s="197"/>
      <c r="FA120" s="197"/>
      <c r="FB120" s="197"/>
      <c r="FC120" s="197"/>
      <c r="FD120" s="197"/>
      <c r="FE120" s="197"/>
      <c r="FF120" s="197"/>
      <c r="FG120" s="197"/>
      <c r="FH120" s="197"/>
      <c r="FI120" s="197"/>
      <c r="FJ120" s="197"/>
      <c r="FK120" s="197"/>
      <c r="FL120" s="197"/>
      <c r="FM120" s="197"/>
      <c r="FN120" s="277"/>
      <c r="FO120" s="197"/>
      <c r="FP120" s="197"/>
      <c r="FQ120" s="197"/>
      <c r="FR120" s="197"/>
      <c r="FS120" s="197"/>
      <c r="FT120" s="197"/>
      <c r="FU120" s="197"/>
      <c r="FV120" s="197"/>
      <c r="FW120" s="197"/>
      <c r="FX120" s="197"/>
      <c r="FY120" s="197"/>
      <c r="FZ120" s="197"/>
      <c r="GA120" s="197"/>
      <c r="GB120" s="197"/>
      <c r="GC120" s="197"/>
      <c r="GD120" s="197"/>
      <c r="GE120" s="197"/>
      <c r="GF120" s="197"/>
      <c r="GG120" s="197"/>
      <c r="GH120" s="197"/>
      <c r="GI120" s="197"/>
      <c r="GJ120" s="197"/>
      <c r="GK120" s="197"/>
      <c r="GL120" s="197"/>
      <c r="GM120" s="197"/>
      <c r="GN120" s="197"/>
      <c r="GO120" s="197"/>
      <c r="GP120" s="197"/>
      <c r="GQ120" s="197"/>
      <c r="GR120" s="197"/>
      <c r="GS120" s="197"/>
      <c r="GT120" s="197"/>
      <c r="GU120" s="197"/>
      <c r="GV120" s="197"/>
      <c r="GW120" s="197"/>
      <c r="GX120" s="197"/>
      <c r="GY120" s="197"/>
      <c r="GZ120" s="197"/>
      <c r="HA120" s="197"/>
      <c r="HB120" s="197"/>
      <c r="HC120" s="197"/>
      <c r="HD120" s="197"/>
      <c r="HE120" s="197"/>
      <c r="HF120" s="197"/>
      <c r="HG120" s="197"/>
      <c r="HH120" s="197"/>
      <c r="HI120" s="197"/>
      <c r="HJ120" s="197"/>
      <c r="HK120" s="197"/>
      <c r="HL120" s="197"/>
      <c r="HM120" s="197"/>
      <c r="HN120" s="197"/>
      <c r="HO120" s="197"/>
      <c r="HP120" s="197"/>
      <c r="HQ120" s="197"/>
      <c r="HR120" s="197"/>
    </row>
    <row r="121" spans="1:226" ht="15" customHeight="1">
      <c r="A121" s="160"/>
      <c r="B121" s="160"/>
      <c r="C121" s="230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AE121" s="197"/>
      <c r="AF121" s="197"/>
      <c r="AG121" s="197"/>
      <c r="AH121" s="197"/>
      <c r="AI121" s="276"/>
      <c r="AJ121" s="197"/>
      <c r="AK121" s="197"/>
      <c r="AL121" s="197"/>
      <c r="AM121" s="197"/>
      <c r="AN121" s="197"/>
      <c r="AO121" s="197"/>
      <c r="AP121" s="197"/>
      <c r="AQ121" s="197"/>
      <c r="AR121" s="197"/>
      <c r="AS121" s="197"/>
      <c r="AT121" s="197"/>
      <c r="AU121" s="197"/>
      <c r="AV121" s="197"/>
      <c r="AW121" s="197"/>
      <c r="AX121" s="197"/>
      <c r="AY121" s="197"/>
      <c r="AZ121" s="197"/>
      <c r="BA121" s="197"/>
      <c r="BB121" s="197"/>
      <c r="BC121" s="197"/>
      <c r="BD121" s="197"/>
      <c r="BE121" s="197"/>
      <c r="BF121" s="197"/>
      <c r="BG121" s="197"/>
      <c r="BH121" s="197"/>
      <c r="BI121" s="197"/>
      <c r="BJ121" s="197"/>
      <c r="BK121" s="197"/>
      <c r="BL121" s="197"/>
      <c r="BM121" s="197"/>
      <c r="BN121" s="197"/>
      <c r="BO121" s="197"/>
      <c r="BP121" s="197"/>
      <c r="BQ121" s="197"/>
      <c r="BR121" s="197"/>
      <c r="BS121" s="197"/>
      <c r="BT121" s="197"/>
      <c r="BU121" s="197"/>
      <c r="BV121" s="197"/>
      <c r="BW121" s="197"/>
      <c r="BX121" s="197"/>
      <c r="BY121" s="197"/>
      <c r="BZ121" s="197"/>
      <c r="CA121" s="197"/>
      <c r="CB121" s="197"/>
      <c r="CC121" s="197"/>
      <c r="CD121" s="197"/>
      <c r="CE121" s="197"/>
      <c r="CF121" s="197"/>
      <c r="CG121" s="197"/>
      <c r="CH121" s="197"/>
      <c r="CI121" s="197"/>
      <c r="CJ121" s="197"/>
      <c r="CK121" s="197"/>
      <c r="CL121" s="197"/>
      <c r="CM121" s="197"/>
      <c r="CN121" s="197"/>
      <c r="CO121" s="197"/>
      <c r="CP121" s="197"/>
      <c r="CQ121" s="197"/>
      <c r="CR121" s="197"/>
      <c r="CS121" s="197"/>
      <c r="CT121" s="197"/>
      <c r="CU121" s="197"/>
      <c r="CV121" s="197"/>
      <c r="CW121" s="197"/>
      <c r="CX121" s="197"/>
      <c r="CY121" s="197"/>
      <c r="CZ121" s="197"/>
      <c r="DA121" s="197"/>
      <c r="DB121" s="197"/>
      <c r="DC121" s="197"/>
      <c r="DD121" s="197"/>
      <c r="DE121" s="197"/>
      <c r="DF121" s="197"/>
      <c r="DG121" s="197"/>
      <c r="DH121" s="197"/>
      <c r="DI121" s="197"/>
      <c r="DJ121" s="197"/>
      <c r="DK121" s="197"/>
      <c r="DL121" s="197"/>
      <c r="DM121" s="197"/>
      <c r="DN121" s="197"/>
      <c r="DO121" s="197"/>
      <c r="DP121" s="197"/>
      <c r="DQ121" s="197"/>
      <c r="DR121" s="197"/>
      <c r="DS121" s="197"/>
      <c r="DT121" s="197"/>
      <c r="DU121" s="197"/>
      <c r="DV121" s="197"/>
      <c r="DW121" s="197"/>
      <c r="DX121" s="197"/>
      <c r="DY121" s="197"/>
      <c r="DZ121" s="197"/>
      <c r="EA121" s="197"/>
      <c r="EB121" s="197"/>
      <c r="EC121" s="197"/>
      <c r="ED121" s="197"/>
      <c r="EE121" s="197"/>
      <c r="EF121" s="197"/>
      <c r="EG121" s="197"/>
      <c r="EH121" s="197"/>
      <c r="EI121" s="197"/>
      <c r="EJ121" s="197"/>
      <c r="EK121" s="197"/>
      <c r="EL121" s="197"/>
      <c r="EM121" s="197"/>
      <c r="EN121" s="197"/>
      <c r="EO121" s="197"/>
      <c r="EP121" s="197"/>
      <c r="EQ121" s="197"/>
      <c r="ER121" s="197"/>
      <c r="ES121" s="197"/>
      <c r="ET121" s="197"/>
      <c r="EU121" s="197"/>
      <c r="EV121" s="197"/>
      <c r="EW121" s="197"/>
      <c r="EX121" s="197"/>
      <c r="EY121" s="197"/>
      <c r="EZ121" s="197"/>
      <c r="FA121" s="197"/>
      <c r="FB121" s="197"/>
      <c r="FC121" s="197"/>
      <c r="FD121" s="197"/>
      <c r="FE121" s="197"/>
      <c r="FF121" s="197"/>
      <c r="FG121" s="197"/>
      <c r="FH121" s="197"/>
      <c r="FI121" s="197"/>
      <c r="FJ121" s="197"/>
      <c r="FK121" s="197"/>
      <c r="FL121" s="197"/>
      <c r="FM121" s="197"/>
      <c r="FN121" s="277"/>
      <c r="FO121" s="197"/>
      <c r="FP121" s="197"/>
      <c r="FQ121" s="197"/>
      <c r="FR121" s="197"/>
      <c r="FS121" s="197"/>
      <c r="FT121" s="197"/>
      <c r="FU121" s="197"/>
      <c r="FV121" s="197"/>
      <c r="FW121" s="197"/>
      <c r="FX121" s="197"/>
      <c r="FY121" s="197"/>
      <c r="FZ121" s="197"/>
      <c r="GA121" s="197"/>
      <c r="GB121" s="197"/>
      <c r="GC121" s="197"/>
      <c r="GD121" s="197"/>
      <c r="GE121" s="197"/>
      <c r="GF121" s="197"/>
      <c r="GG121" s="197"/>
      <c r="GH121" s="197"/>
      <c r="GI121" s="197"/>
      <c r="GJ121" s="197"/>
      <c r="GK121" s="197"/>
      <c r="GL121" s="197"/>
      <c r="GM121" s="197"/>
      <c r="GN121" s="197"/>
      <c r="GO121" s="197"/>
      <c r="GP121" s="197"/>
      <c r="GQ121" s="197"/>
      <c r="GR121" s="197"/>
      <c r="GS121" s="197"/>
      <c r="GT121" s="197"/>
      <c r="GU121" s="197"/>
      <c r="GV121" s="197"/>
      <c r="GW121" s="197"/>
      <c r="GX121" s="197"/>
      <c r="GY121" s="197"/>
      <c r="GZ121" s="197"/>
      <c r="HA121" s="197"/>
      <c r="HB121" s="197"/>
      <c r="HC121" s="197"/>
      <c r="HD121" s="197"/>
      <c r="HE121" s="197"/>
      <c r="HF121" s="197"/>
      <c r="HG121" s="197"/>
      <c r="HH121" s="197"/>
      <c r="HI121" s="197"/>
      <c r="HJ121" s="197"/>
      <c r="HK121" s="197"/>
      <c r="HL121" s="197"/>
      <c r="HM121" s="197"/>
      <c r="HN121" s="197"/>
      <c r="HO121" s="197"/>
      <c r="HP121" s="197"/>
      <c r="HQ121" s="197"/>
      <c r="HR121" s="197"/>
    </row>
    <row r="122" spans="1:226" ht="15" customHeight="1">
      <c r="A122" s="160"/>
      <c r="B122" s="160"/>
      <c r="C122" s="230"/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AE122" s="197"/>
      <c r="AF122" s="197"/>
      <c r="AG122" s="197"/>
      <c r="AH122" s="197"/>
      <c r="AI122" s="276"/>
      <c r="AJ122" s="197"/>
      <c r="AK122" s="197"/>
      <c r="AL122" s="197"/>
      <c r="AM122" s="197"/>
      <c r="AN122" s="197"/>
      <c r="AO122" s="197"/>
      <c r="AP122" s="197"/>
      <c r="AQ122" s="197"/>
      <c r="AR122" s="197"/>
      <c r="AS122" s="197"/>
      <c r="AT122" s="197"/>
      <c r="AU122" s="197"/>
      <c r="AV122" s="197"/>
      <c r="AW122" s="197"/>
      <c r="AX122" s="197"/>
      <c r="AY122" s="197"/>
      <c r="AZ122" s="197"/>
      <c r="BA122" s="197"/>
      <c r="BB122" s="197"/>
      <c r="BC122" s="197"/>
      <c r="BD122" s="197"/>
      <c r="BE122" s="197"/>
      <c r="BF122" s="197"/>
      <c r="BG122" s="197"/>
      <c r="BH122" s="197"/>
      <c r="BI122" s="197"/>
      <c r="BJ122" s="197"/>
      <c r="BK122" s="197"/>
      <c r="BL122" s="197"/>
      <c r="BM122" s="197"/>
      <c r="BN122" s="197"/>
      <c r="BO122" s="197"/>
      <c r="BP122" s="197"/>
      <c r="BQ122" s="197"/>
      <c r="BR122" s="197"/>
      <c r="BS122" s="197"/>
      <c r="BT122" s="197"/>
      <c r="BU122" s="197"/>
      <c r="BV122" s="197"/>
      <c r="BW122" s="197"/>
      <c r="BX122" s="197"/>
      <c r="BY122" s="197"/>
      <c r="BZ122" s="197"/>
      <c r="CA122" s="197"/>
      <c r="CB122" s="197"/>
      <c r="CC122" s="197"/>
      <c r="CD122" s="197"/>
      <c r="CE122" s="197"/>
      <c r="CF122" s="197"/>
      <c r="CG122" s="197"/>
      <c r="CH122" s="197"/>
      <c r="CI122" s="197"/>
      <c r="CJ122" s="197"/>
      <c r="CK122" s="197"/>
      <c r="CL122" s="197"/>
      <c r="CM122" s="197"/>
      <c r="CN122" s="197"/>
      <c r="CO122" s="197"/>
      <c r="CP122" s="197"/>
      <c r="CQ122" s="197"/>
      <c r="CR122" s="197"/>
      <c r="CS122" s="197"/>
      <c r="CT122" s="197"/>
      <c r="CU122" s="197"/>
      <c r="CV122" s="197"/>
      <c r="CW122" s="197"/>
      <c r="CX122" s="197"/>
      <c r="CY122" s="197"/>
      <c r="CZ122" s="197"/>
      <c r="DA122" s="197"/>
      <c r="DB122" s="197"/>
      <c r="DC122" s="197"/>
      <c r="DD122" s="197"/>
      <c r="DE122" s="197"/>
      <c r="DF122" s="197"/>
      <c r="DG122" s="197"/>
      <c r="DH122" s="197"/>
      <c r="DI122" s="197"/>
      <c r="DJ122" s="197"/>
      <c r="DK122" s="197"/>
      <c r="DL122" s="197"/>
      <c r="DM122" s="197"/>
      <c r="DN122" s="197"/>
      <c r="DO122" s="197"/>
      <c r="DP122" s="197"/>
      <c r="DQ122" s="197"/>
      <c r="DR122" s="197"/>
      <c r="DS122" s="197"/>
      <c r="DT122" s="197"/>
      <c r="DU122" s="197"/>
      <c r="DV122" s="197"/>
      <c r="DW122" s="197"/>
      <c r="DX122" s="197"/>
      <c r="DY122" s="197"/>
      <c r="DZ122" s="197"/>
      <c r="EA122" s="197"/>
      <c r="EB122" s="197"/>
      <c r="EC122" s="197"/>
      <c r="ED122" s="197"/>
      <c r="EE122" s="197"/>
      <c r="EF122" s="197"/>
      <c r="EG122" s="197"/>
      <c r="EH122" s="197"/>
      <c r="EI122" s="197"/>
      <c r="EJ122" s="197"/>
      <c r="EK122" s="197"/>
      <c r="EL122" s="197"/>
      <c r="EM122" s="197"/>
      <c r="EN122" s="197"/>
      <c r="EO122" s="197"/>
      <c r="EP122" s="197"/>
      <c r="EQ122" s="197"/>
      <c r="ER122" s="197"/>
      <c r="ES122" s="197"/>
      <c r="ET122" s="197"/>
      <c r="EU122" s="197"/>
      <c r="EV122" s="197"/>
      <c r="EW122" s="197"/>
      <c r="EX122" s="197"/>
      <c r="EY122" s="197"/>
      <c r="EZ122" s="197"/>
      <c r="FA122" s="197"/>
      <c r="FB122" s="197"/>
      <c r="FC122" s="197"/>
      <c r="FD122" s="197"/>
      <c r="FE122" s="197"/>
      <c r="FF122" s="197"/>
      <c r="FG122" s="197"/>
      <c r="FH122" s="197"/>
      <c r="FI122" s="197"/>
      <c r="FJ122" s="197"/>
      <c r="FK122" s="197"/>
      <c r="FL122" s="197"/>
      <c r="FM122" s="197"/>
      <c r="FN122" s="277"/>
      <c r="FO122" s="197"/>
      <c r="FP122" s="197"/>
      <c r="FQ122" s="197"/>
      <c r="FR122" s="197"/>
      <c r="FS122" s="197"/>
      <c r="FT122" s="197"/>
      <c r="FU122" s="197"/>
      <c r="FV122" s="197"/>
      <c r="FW122" s="197"/>
      <c r="FX122" s="197"/>
      <c r="FY122" s="197"/>
      <c r="FZ122" s="197"/>
      <c r="GA122" s="197"/>
      <c r="GB122" s="197"/>
      <c r="GC122" s="197"/>
      <c r="GD122" s="197"/>
      <c r="GE122" s="197"/>
      <c r="GF122" s="197"/>
      <c r="GG122" s="197"/>
      <c r="GH122" s="197"/>
      <c r="GI122" s="197"/>
      <c r="GJ122" s="197"/>
      <c r="GK122" s="197"/>
      <c r="GL122" s="197"/>
      <c r="GM122" s="197"/>
      <c r="GN122" s="197"/>
      <c r="GO122" s="197"/>
      <c r="GP122" s="197"/>
      <c r="GQ122" s="197"/>
      <c r="GR122" s="197"/>
      <c r="GS122" s="197"/>
      <c r="GT122" s="197"/>
      <c r="GU122" s="197"/>
      <c r="GV122" s="197"/>
      <c r="GW122" s="197"/>
      <c r="GX122" s="197"/>
      <c r="GY122" s="197"/>
      <c r="GZ122" s="197"/>
      <c r="HA122" s="197"/>
      <c r="HB122" s="197"/>
      <c r="HC122" s="197"/>
      <c r="HD122" s="197"/>
      <c r="HE122" s="197"/>
      <c r="HF122" s="197"/>
      <c r="HG122" s="197"/>
      <c r="HH122" s="197"/>
      <c r="HI122" s="197"/>
      <c r="HJ122" s="197"/>
      <c r="HK122" s="197"/>
      <c r="HL122" s="197"/>
      <c r="HM122" s="197"/>
      <c r="HN122" s="197"/>
      <c r="HO122" s="197"/>
      <c r="HP122" s="197"/>
      <c r="HQ122" s="197"/>
      <c r="HR122" s="197"/>
    </row>
    <row r="123" spans="1:226" ht="15" customHeight="1">
      <c r="A123" s="160"/>
      <c r="B123" s="160"/>
      <c r="C123" s="230"/>
      <c r="D123" s="160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AE123" s="197"/>
      <c r="AF123" s="197"/>
      <c r="AG123" s="197"/>
      <c r="AH123" s="197"/>
      <c r="AI123" s="276"/>
      <c r="AJ123" s="197"/>
      <c r="AK123" s="197"/>
      <c r="AL123" s="197"/>
      <c r="AM123" s="197"/>
      <c r="AN123" s="197"/>
      <c r="AO123" s="197"/>
      <c r="AP123" s="197"/>
      <c r="AQ123" s="197"/>
      <c r="AR123" s="197"/>
      <c r="AS123" s="197"/>
      <c r="AT123" s="197"/>
      <c r="AU123" s="197"/>
      <c r="AV123" s="197"/>
      <c r="AW123" s="197"/>
      <c r="AX123" s="197"/>
      <c r="AY123" s="197"/>
      <c r="AZ123" s="197"/>
      <c r="BA123" s="197"/>
      <c r="BB123" s="197"/>
      <c r="BC123" s="197"/>
      <c r="BD123" s="197"/>
      <c r="BE123" s="197"/>
      <c r="BF123" s="197"/>
      <c r="BG123" s="197"/>
      <c r="BH123" s="197"/>
      <c r="BI123" s="197"/>
      <c r="BJ123" s="197"/>
      <c r="BK123" s="197"/>
      <c r="BL123" s="197"/>
      <c r="BM123" s="197"/>
      <c r="BN123" s="197"/>
      <c r="BO123" s="197"/>
      <c r="BP123" s="197"/>
      <c r="BQ123" s="197"/>
      <c r="BR123" s="197"/>
      <c r="BS123" s="197"/>
      <c r="BT123" s="197"/>
      <c r="BU123" s="197"/>
      <c r="BV123" s="197"/>
      <c r="BW123" s="197"/>
      <c r="BX123" s="197"/>
      <c r="BY123" s="197"/>
      <c r="BZ123" s="197"/>
      <c r="CA123" s="197"/>
      <c r="CB123" s="197"/>
      <c r="CC123" s="197"/>
      <c r="CD123" s="197"/>
      <c r="CE123" s="197"/>
      <c r="CF123" s="197"/>
      <c r="CG123" s="197"/>
      <c r="CH123" s="197"/>
      <c r="CI123" s="197"/>
      <c r="CJ123" s="197"/>
      <c r="CK123" s="197"/>
      <c r="CL123" s="197"/>
      <c r="CM123" s="197"/>
      <c r="CN123" s="197"/>
      <c r="CO123" s="197"/>
      <c r="CP123" s="197"/>
      <c r="CQ123" s="197"/>
      <c r="CR123" s="197"/>
      <c r="CS123" s="197"/>
      <c r="CT123" s="197"/>
      <c r="CU123" s="197"/>
      <c r="CV123" s="197"/>
      <c r="CW123" s="197"/>
      <c r="CX123" s="197"/>
      <c r="CY123" s="197"/>
      <c r="CZ123" s="197"/>
      <c r="DA123" s="197"/>
      <c r="DB123" s="197"/>
      <c r="DC123" s="197"/>
      <c r="DD123" s="197"/>
      <c r="DE123" s="197"/>
      <c r="DF123" s="197"/>
      <c r="DG123" s="197"/>
      <c r="DH123" s="197"/>
      <c r="DI123" s="197"/>
      <c r="DJ123" s="197"/>
      <c r="DK123" s="197"/>
      <c r="DL123" s="197"/>
      <c r="DM123" s="197"/>
      <c r="DN123" s="197"/>
      <c r="DO123" s="197"/>
      <c r="DP123" s="197"/>
      <c r="DQ123" s="197"/>
      <c r="DR123" s="197"/>
      <c r="DS123" s="197"/>
      <c r="DT123" s="197"/>
      <c r="DU123" s="197"/>
      <c r="DV123" s="197"/>
      <c r="DW123" s="197"/>
      <c r="DX123" s="197"/>
      <c r="DY123" s="197"/>
      <c r="DZ123" s="197"/>
      <c r="EA123" s="197"/>
      <c r="EB123" s="197"/>
      <c r="EC123" s="197"/>
      <c r="ED123" s="197"/>
      <c r="EE123" s="197"/>
      <c r="EF123" s="197"/>
      <c r="EG123" s="197"/>
      <c r="EH123" s="197"/>
      <c r="EI123" s="197"/>
      <c r="EJ123" s="197"/>
      <c r="EK123" s="197"/>
      <c r="EL123" s="197"/>
      <c r="EM123" s="197"/>
      <c r="EN123" s="197"/>
      <c r="EO123" s="197"/>
      <c r="EP123" s="197"/>
      <c r="EQ123" s="197"/>
      <c r="ER123" s="197"/>
      <c r="ES123" s="197"/>
      <c r="ET123" s="197"/>
      <c r="EU123" s="197"/>
      <c r="EV123" s="197"/>
      <c r="EW123" s="197"/>
      <c r="EX123" s="197"/>
      <c r="EY123" s="197"/>
      <c r="EZ123" s="197"/>
      <c r="FA123" s="197"/>
      <c r="FB123" s="197"/>
      <c r="FC123" s="197"/>
      <c r="FD123" s="197"/>
      <c r="FE123" s="197"/>
      <c r="FF123" s="197"/>
      <c r="FG123" s="197"/>
      <c r="FH123" s="197"/>
      <c r="FI123" s="197"/>
      <c r="FJ123" s="197"/>
      <c r="FK123" s="197"/>
      <c r="FL123" s="197"/>
      <c r="FM123" s="197"/>
      <c r="FN123" s="277"/>
      <c r="FO123" s="197"/>
      <c r="FP123" s="197"/>
      <c r="FQ123" s="197"/>
      <c r="FR123" s="197"/>
      <c r="FS123" s="197"/>
      <c r="FT123" s="197"/>
      <c r="FU123" s="197"/>
      <c r="FV123" s="197"/>
      <c r="FW123" s="197"/>
      <c r="FX123" s="197"/>
      <c r="FY123" s="197"/>
      <c r="FZ123" s="197"/>
      <c r="GA123" s="197"/>
      <c r="GB123" s="197"/>
      <c r="GC123" s="197"/>
      <c r="GD123" s="197"/>
      <c r="GE123" s="197"/>
      <c r="GF123" s="197"/>
      <c r="GG123" s="197"/>
      <c r="GH123" s="197"/>
      <c r="GI123" s="197"/>
      <c r="GJ123" s="197"/>
      <c r="GK123" s="197"/>
      <c r="GL123" s="197"/>
      <c r="GM123" s="197"/>
      <c r="GN123" s="197"/>
      <c r="GO123" s="197"/>
      <c r="GP123" s="197"/>
      <c r="GQ123" s="197"/>
      <c r="GR123" s="197"/>
      <c r="GS123" s="197"/>
      <c r="GT123" s="197"/>
      <c r="GU123" s="197"/>
      <c r="GV123" s="197"/>
      <c r="GW123" s="197"/>
      <c r="GX123" s="197"/>
      <c r="GY123" s="197"/>
      <c r="GZ123" s="197"/>
      <c r="HA123" s="197"/>
      <c r="HB123" s="197"/>
      <c r="HC123" s="197"/>
      <c r="HD123" s="197"/>
      <c r="HE123" s="197"/>
      <c r="HF123" s="197"/>
      <c r="HG123" s="197"/>
      <c r="HH123" s="197"/>
      <c r="HI123" s="197"/>
      <c r="HJ123" s="197"/>
      <c r="HK123" s="197"/>
      <c r="HL123" s="197"/>
      <c r="HM123" s="197"/>
      <c r="HN123" s="197"/>
      <c r="HO123" s="197"/>
      <c r="HP123" s="197"/>
      <c r="HQ123" s="197"/>
      <c r="HR123" s="197"/>
    </row>
    <row r="124" spans="1:226" ht="15" customHeight="1">
      <c r="A124" s="160"/>
      <c r="B124" s="160"/>
      <c r="C124" s="230"/>
      <c r="D124" s="160"/>
      <c r="E124" s="160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AE124" s="197"/>
      <c r="AF124" s="197"/>
      <c r="AG124" s="197"/>
      <c r="AH124" s="197"/>
      <c r="AI124" s="276"/>
      <c r="AJ124" s="197"/>
      <c r="AK124" s="197"/>
      <c r="AL124" s="197"/>
      <c r="AM124" s="197"/>
      <c r="AN124" s="197"/>
      <c r="AO124" s="197"/>
      <c r="AP124" s="197"/>
      <c r="AQ124" s="197"/>
      <c r="AR124" s="197"/>
      <c r="AS124" s="197"/>
      <c r="AT124" s="197"/>
      <c r="AU124" s="197"/>
      <c r="AV124" s="197"/>
      <c r="AW124" s="197"/>
      <c r="AX124" s="197"/>
      <c r="AY124" s="197"/>
      <c r="AZ124" s="197"/>
      <c r="BA124" s="197"/>
      <c r="BB124" s="197"/>
      <c r="BC124" s="197"/>
      <c r="BD124" s="197"/>
      <c r="BE124" s="197"/>
      <c r="BF124" s="197"/>
      <c r="BG124" s="197"/>
      <c r="BH124" s="197"/>
      <c r="BI124" s="197"/>
      <c r="BJ124" s="197"/>
      <c r="BK124" s="197"/>
      <c r="BL124" s="197"/>
      <c r="BM124" s="197"/>
      <c r="BN124" s="197"/>
      <c r="BO124" s="197"/>
      <c r="BP124" s="197"/>
      <c r="BQ124" s="197"/>
      <c r="BR124" s="197"/>
      <c r="BS124" s="197"/>
      <c r="BT124" s="197"/>
      <c r="BU124" s="197"/>
      <c r="BV124" s="197"/>
      <c r="BW124" s="197"/>
      <c r="BX124" s="197"/>
      <c r="BY124" s="197"/>
      <c r="BZ124" s="197"/>
      <c r="CA124" s="197"/>
      <c r="CB124" s="197"/>
      <c r="CC124" s="197"/>
      <c r="CD124" s="197"/>
      <c r="CE124" s="197"/>
      <c r="CF124" s="197"/>
      <c r="CG124" s="197"/>
      <c r="CH124" s="197"/>
      <c r="CI124" s="197"/>
      <c r="CJ124" s="197"/>
      <c r="CK124" s="197"/>
      <c r="CL124" s="197"/>
      <c r="CM124" s="197"/>
      <c r="CN124" s="197"/>
      <c r="CO124" s="197"/>
      <c r="CP124" s="197"/>
      <c r="CQ124" s="197"/>
      <c r="CR124" s="197"/>
      <c r="CS124" s="197"/>
      <c r="CT124" s="197"/>
      <c r="CU124" s="197"/>
      <c r="CV124" s="197"/>
      <c r="CW124" s="197"/>
      <c r="CX124" s="197"/>
      <c r="CY124" s="197"/>
      <c r="CZ124" s="197"/>
      <c r="DA124" s="197"/>
      <c r="DB124" s="197"/>
      <c r="DC124" s="197"/>
      <c r="DD124" s="197"/>
      <c r="DE124" s="197"/>
      <c r="DF124" s="197"/>
      <c r="DG124" s="197"/>
      <c r="DH124" s="197"/>
      <c r="DI124" s="197"/>
      <c r="DJ124" s="197"/>
      <c r="DK124" s="197"/>
      <c r="DL124" s="197"/>
      <c r="DM124" s="197"/>
      <c r="DN124" s="197"/>
      <c r="DO124" s="197"/>
      <c r="DP124" s="197"/>
      <c r="DQ124" s="197"/>
      <c r="DR124" s="197"/>
      <c r="DS124" s="197"/>
      <c r="DT124" s="197"/>
      <c r="DU124" s="197"/>
      <c r="DV124" s="197"/>
      <c r="DW124" s="197"/>
      <c r="DX124" s="197"/>
      <c r="DY124" s="197"/>
      <c r="DZ124" s="197"/>
      <c r="EA124" s="197"/>
      <c r="EB124" s="197"/>
      <c r="EC124" s="197"/>
      <c r="ED124" s="197"/>
      <c r="EE124" s="197"/>
      <c r="EF124" s="197"/>
      <c r="EG124" s="197"/>
      <c r="EH124" s="197"/>
      <c r="EI124" s="197"/>
      <c r="EJ124" s="197"/>
      <c r="EK124" s="197"/>
      <c r="EL124" s="197"/>
      <c r="EM124" s="197"/>
      <c r="EN124" s="197"/>
      <c r="EO124" s="197"/>
      <c r="EP124" s="197"/>
      <c r="EQ124" s="197"/>
      <c r="ER124" s="197"/>
      <c r="ES124" s="197"/>
      <c r="ET124" s="197"/>
      <c r="EU124" s="197"/>
      <c r="EV124" s="197"/>
      <c r="EW124" s="197"/>
      <c r="EX124" s="197"/>
      <c r="EY124" s="197"/>
      <c r="EZ124" s="197"/>
      <c r="FA124" s="197"/>
      <c r="FB124" s="197"/>
      <c r="FC124" s="197"/>
      <c r="FD124" s="197"/>
      <c r="FE124" s="197"/>
      <c r="FF124" s="197"/>
      <c r="FG124" s="197"/>
      <c r="FH124" s="197"/>
      <c r="FI124" s="197"/>
      <c r="FJ124" s="197"/>
      <c r="FK124" s="197"/>
      <c r="FL124" s="197"/>
      <c r="FM124" s="197"/>
      <c r="FN124" s="277"/>
      <c r="FO124" s="197"/>
      <c r="FP124" s="197"/>
      <c r="FQ124" s="197"/>
      <c r="FR124" s="197"/>
      <c r="FS124" s="197"/>
      <c r="FT124" s="197"/>
      <c r="FU124" s="197"/>
      <c r="FV124" s="197"/>
      <c r="FW124" s="197"/>
      <c r="FX124" s="197"/>
      <c r="FY124" s="197"/>
      <c r="FZ124" s="197"/>
      <c r="GA124" s="197"/>
      <c r="GB124" s="197"/>
      <c r="GC124" s="197"/>
      <c r="GD124" s="197"/>
      <c r="GE124" s="197"/>
      <c r="GF124" s="197"/>
      <c r="GG124" s="197"/>
      <c r="GH124" s="197"/>
      <c r="GI124" s="197"/>
      <c r="GJ124" s="197"/>
      <c r="GK124" s="197"/>
      <c r="GL124" s="197"/>
      <c r="GM124" s="197"/>
      <c r="GN124" s="197"/>
      <c r="GO124" s="197"/>
      <c r="GP124" s="197"/>
      <c r="GQ124" s="197"/>
      <c r="GR124" s="197"/>
      <c r="GS124" s="197"/>
      <c r="GT124" s="197"/>
      <c r="GU124" s="197"/>
      <c r="GV124" s="197"/>
      <c r="GW124" s="197"/>
      <c r="GX124" s="197"/>
      <c r="GY124" s="197"/>
      <c r="GZ124" s="197"/>
      <c r="HA124" s="197"/>
      <c r="HB124" s="197"/>
      <c r="HC124" s="197"/>
      <c r="HD124" s="197"/>
      <c r="HE124" s="197"/>
      <c r="HF124" s="197"/>
      <c r="HG124" s="197"/>
      <c r="HH124" s="197"/>
      <c r="HI124" s="197"/>
      <c r="HJ124" s="197"/>
      <c r="HK124" s="197"/>
      <c r="HL124" s="197"/>
      <c r="HM124" s="197"/>
      <c r="HN124" s="197"/>
      <c r="HO124" s="197"/>
      <c r="HP124" s="197"/>
      <c r="HQ124" s="197"/>
      <c r="HR124" s="197"/>
    </row>
    <row r="125" spans="1:226" ht="15" customHeight="1">
      <c r="A125" s="160"/>
      <c r="B125" s="160"/>
      <c r="C125" s="23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AE125" s="197"/>
      <c r="AF125" s="197"/>
      <c r="AG125" s="197"/>
      <c r="AH125" s="197"/>
      <c r="AI125" s="276"/>
      <c r="AJ125" s="197"/>
      <c r="AK125" s="197"/>
      <c r="AL125" s="197"/>
      <c r="AM125" s="197"/>
      <c r="AN125" s="197"/>
      <c r="AO125" s="197"/>
      <c r="AP125" s="197"/>
      <c r="AQ125" s="197"/>
      <c r="AR125" s="197"/>
      <c r="AS125" s="197"/>
      <c r="AT125" s="197"/>
      <c r="AU125" s="197"/>
      <c r="AV125" s="197"/>
      <c r="AW125" s="197"/>
      <c r="AX125" s="197"/>
      <c r="AY125" s="197"/>
      <c r="AZ125" s="197"/>
      <c r="BA125" s="197"/>
      <c r="BB125" s="197"/>
      <c r="BC125" s="197"/>
      <c r="BD125" s="197"/>
      <c r="BE125" s="197"/>
      <c r="BF125" s="197"/>
      <c r="BG125" s="197"/>
      <c r="BH125" s="197"/>
      <c r="BI125" s="197"/>
      <c r="BJ125" s="197"/>
      <c r="BK125" s="197"/>
      <c r="BL125" s="197"/>
      <c r="BM125" s="197"/>
      <c r="BN125" s="197"/>
      <c r="BO125" s="197"/>
      <c r="BP125" s="197"/>
      <c r="BQ125" s="197"/>
      <c r="BR125" s="197"/>
      <c r="BS125" s="197"/>
      <c r="BT125" s="197"/>
      <c r="BU125" s="197"/>
      <c r="BV125" s="197"/>
      <c r="BW125" s="197"/>
      <c r="BX125" s="197"/>
      <c r="BY125" s="197"/>
      <c r="BZ125" s="197"/>
      <c r="CA125" s="197"/>
      <c r="CB125" s="197"/>
      <c r="CC125" s="197"/>
      <c r="CD125" s="197"/>
      <c r="CE125" s="197"/>
      <c r="CF125" s="197"/>
      <c r="CG125" s="197"/>
      <c r="CH125" s="197"/>
      <c r="CI125" s="197"/>
      <c r="CJ125" s="197"/>
      <c r="CK125" s="197"/>
      <c r="CL125" s="197"/>
      <c r="CM125" s="197"/>
      <c r="CN125" s="197"/>
      <c r="CO125" s="197"/>
      <c r="CP125" s="197"/>
      <c r="CQ125" s="197"/>
      <c r="CR125" s="197"/>
      <c r="CS125" s="197"/>
      <c r="CT125" s="197"/>
      <c r="CU125" s="197"/>
      <c r="CV125" s="197"/>
      <c r="CW125" s="197"/>
      <c r="CX125" s="197"/>
      <c r="CY125" s="197"/>
      <c r="CZ125" s="197"/>
      <c r="DA125" s="197"/>
      <c r="DB125" s="197"/>
      <c r="DC125" s="197"/>
      <c r="DD125" s="197"/>
      <c r="DE125" s="197"/>
      <c r="DF125" s="197"/>
      <c r="DG125" s="197"/>
      <c r="DH125" s="197"/>
      <c r="DI125" s="197"/>
      <c r="DJ125" s="197"/>
      <c r="DK125" s="197"/>
      <c r="DL125" s="197"/>
      <c r="DM125" s="197"/>
      <c r="DN125" s="197"/>
      <c r="DO125" s="197"/>
      <c r="DP125" s="197"/>
      <c r="DQ125" s="197"/>
      <c r="DR125" s="197"/>
      <c r="DS125" s="197"/>
      <c r="DT125" s="197"/>
      <c r="DU125" s="197"/>
      <c r="DV125" s="197"/>
      <c r="DW125" s="197"/>
      <c r="DX125" s="197"/>
      <c r="DY125" s="197"/>
      <c r="DZ125" s="197"/>
      <c r="EA125" s="197"/>
      <c r="EB125" s="197"/>
      <c r="EC125" s="197"/>
      <c r="ED125" s="197"/>
      <c r="EE125" s="197"/>
      <c r="EF125" s="197"/>
      <c r="EG125" s="197"/>
      <c r="EH125" s="197"/>
      <c r="EI125" s="197"/>
      <c r="EJ125" s="197"/>
      <c r="EK125" s="197"/>
      <c r="EL125" s="197"/>
      <c r="EM125" s="197"/>
      <c r="EN125" s="197"/>
      <c r="EO125" s="197"/>
      <c r="EP125" s="197"/>
      <c r="EQ125" s="197"/>
      <c r="ER125" s="197"/>
      <c r="ES125" s="197"/>
      <c r="ET125" s="197"/>
      <c r="EU125" s="197"/>
      <c r="EV125" s="197"/>
      <c r="EW125" s="197"/>
      <c r="EX125" s="197"/>
      <c r="EY125" s="197"/>
      <c r="EZ125" s="197"/>
      <c r="FA125" s="197"/>
      <c r="FB125" s="197"/>
      <c r="FC125" s="197"/>
      <c r="FD125" s="197"/>
      <c r="FE125" s="197"/>
      <c r="FF125" s="197"/>
      <c r="FG125" s="197"/>
      <c r="FH125" s="197"/>
      <c r="FI125" s="197"/>
      <c r="FJ125" s="197"/>
      <c r="FK125" s="197"/>
      <c r="FL125" s="197"/>
      <c r="FM125" s="197"/>
      <c r="FN125" s="277"/>
      <c r="FO125" s="197"/>
      <c r="FP125" s="197"/>
      <c r="FQ125" s="197"/>
      <c r="FR125" s="197"/>
      <c r="FS125" s="197"/>
      <c r="FT125" s="197"/>
      <c r="FU125" s="197"/>
      <c r="FV125" s="197"/>
      <c r="FW125" s="197"/>
      <c r="FX125" s="197"/>
      <c r="FY125" s="197"/>
      <c r="FZ125" s="197"/>
      <c r="GA125" s="197"/>
      <c r="GB125" s="197"/>
      <c r="GC125" s="197"/>
      <c r="GD125" s="197"/>
      <c r="GE125" s="197"/>
      <c r="GF125" s="197"/>
      <c r="GG125" s="197"/>
      <c r="GH125" s="197"/>
      <c r="GI125" s="197"/>
      <c r="GJ125" s="197"/>
      <c r="GK125" s="197"/>
      <c r="GL125" s="197"/>
      <c r="GM125" s="197"/>
      <c r="GN125" s="197"/>
      <c r="GO125" s="197"/>
      <c r="GP125" s="197"/>
      <c r="GQ125" s="197"/>
      <c r="GR125" s="197"/>
      <c r="GS125" s="197"/>
      <c r="GT125" s="197"/>
      <c r="GU125" s="197"/>
      <c r="GV125" s="197"/>
      <c r="GW125" s="197"/>
      <c r="GX125" s="197"/>
      <c r="GY125" s="197"/>
      <c r="GZ125" s="197"/>
      <c r="HA125" s="197"/>
      <c r="HB125" s="197"/>
      <c r="HC125" s="197"/>
      <c r="HD125" s="197"/>
      <c r="HE125" s="197"/>
      <c r="HF125" s="197"/>
      <c r="HG125" s="197"/>
      <c r="HH125" s="197"/>
      <c r="HI125" s="197"/>
      <c r="HJ125" s="197"/>
      <c r="HK125" s="197"/>
      <c r="HL125" s="197"/>
      <c r="HM125" s="197"/>
      <c r="HN125" s="197"/>
      <c r="HO125" s="197"/>
      <c r="HP125" s="197"/>
      <c r="HQ125" s="197"/>
      <c r="HR125" s="197"/>
    </row>
    <row r="126" spans="1:226" ht="15" customHeight="1">
      <c r="A126" s="160"/>
      <c r="B126" s="160"/>
      <c r="C126" s="23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AE126" s="197"/>
      <c r="AF126" s="197"/>
      <c r="AG126" s="197"/>
      <c r="AH126" s="197"/>
      <c r="AI126" s="276"/>
      <c r="AJ126" s="197"/>
      <c r="AK126" s="197"/>
      <c r="AL126" s="197"/>
      <c r="AM126" s="197"/>
      <c r="AN126" s="197"/>
      <c r="AO126" s="197"/>
      <c r="AP126" s="197"/>
      <c r="AQ126" s="197"/>
      <c r="AR126" s="197"/>
      <c r="AS126" s="197"/>
      <c r="AT126" s="197"/>
      <c r="AU126" s="197"/>
      <c r="AV126" s="197"/>
      <c r="AW126" s="197"/>
      <c r="AX126" s="197"/>
      <c r="AY126" s="197"/>
      <c r="AZ126" s="197"/>
      <c r="BA126" s="197"/>
      <c r="BB126" s="197"/>
      <c r="BC126" s="197"/>
      <c r="BD126" s="197"/>
      <c r="BE126" s="197"/>
      <c r="BF126" s="197"/>
      <c r="BG126" s="197"/>
      <c r="BH126" s="197"/>
      <c r="BI126" s="197"/>
      <c r="BJ126" s="197"/>
      <c r="BK126" s="197"/>
      <c r="BL126" s="197"/>
      <c r="BM126" s="197"/>
      <c r="BN126" s="197"/>
      <c r="BO126" s="197"/>
      <c r="BP126" s="197"/>
      <c r="BQ126" s="197"/>
      <c r="BR126" s="197"/>
      <c r="BS126" s="197"/>
      <c r="BT126" s="197"/>
      <c r="BU126" s="197"/>
      <c r="BV126" s="197"/>
      <c r="BW126" s="197"/>
      <c r="BX126" s="197"/>
      <c r="BY126" s="197"/>
      <c r="BZ126" s="197"/>
      <c r="CA126" s="197"/>
      <c r="CB126" s="197"/>
      <c r="CC126" s="197"/>
      <c r="CD126" s="197"/>
      <c r="CE126" s="197"/>
      <c r="CF126" s="197"/>
      <c r="CG126" s="197"/>
      <c r="CH126" s="197"/>
      <c r="CI126" s="197"/>
      <c r="CJ126" s="197"/>
      <c r="CK126" s="197"/>
      <c r="CL126" s="197"/>
      <c r="CM126" s="197"/>
      <c r="CN126" s="197"/>
      <c r="CO126" s="197"/>
      <c r="CP126" s="197"/>
      <c r="CQ126" s="197"/>
      <c r="CR126" s="197"/>
      <c r="CS126" s="197"/>
      <c r="CT126" s="197"/>
      <c r="CU126" s="197"/>
      <c r="CV126" s="197"/>
      <c r="CW126" s="197"/>
      <c r="CX126" s="197"/>
      <c r="CY126" s="197"/>
      <c r="CZ126" s="197"/>
      <c r="DA126" s="197"/>
      <c r="DB126" s="197"/>
      <c r="DC126" s="197"/>
      <c r="DD126" s="197"/>
      <c r="DE126" s="197"/>
      <c r="DF126" s="197"/>
      <c r="DG126" s="197"/>
      <c r="DH126" s="197"/>
      <c r="DI126" s="197"/>
      <c r="DJ126" s="197"/>
      <c r="DK126" s="197"/>
      <c r="DL126" s="197"/>
      <c r="DM126" s="197"/>
      <c r="DN126" s="197"/>
      <c r="DO126" s="197"/>
      <c r="DP126" s="197"/>
      <c r="DQ126" s="197"/>
      <c r="DR126" s="197"/>
      <c r="DS126" s="197"/>
      <c r="DT126" s="197"/>
      <c r="DU126" s="197"/>
      <c r="DV126" s="197"/>
      <c r="DW126" s="197"/>
      <c r="DX126" s="197"/>
      <c r="DY126" s="197"/>
      <c r="DZ126" s="197"/>
      <c r="EA126" s="197"/>
      <c r="EB126" s="197"/>
      <c r="EC126" s="197"/>
      <c r="ED126" s="197"/>
      <c r="EE126" s="197"/>
      <c r="EF126" s="197"/>
      <c r="EG126" s="197"/>
      <c r="EH126" s="197"/>
      <c r="EI126" s="197"/>
      <c r="EJ126" s="197"/>
      <c r="EK126" s="197"/>
      <c r="EL126" s="197"/>
      <c r="EM126" s="197"/>
      <c r="EN126" s="197"/>
      <c r="EO126" s="197"/>
      <c r="EP126" s="197"/>
      <c r="EQ126" s="197"/>
      <c r="ER126" s="197"/>
      <c r="ES126" s="197"/>
      <c r="ET126" s="197"/>
      <c r="EU126" s="197"/>
      <c r="EV126" s="197"/>
      <c r="EW126" s="197"/>
      <c r="EX126" s="197"/>
      <c r="EY126" s="197"/>
      <c r="EZ126" s="197"/>
      <c r="FA126" s="197"/>
      <c r="FB126" s="197"/>
      <c r="FC126" s="197"/>
      <c r="FD126" s="197"/>
      <c r="FE126" s="197"/>
      <c r="FF126" s="197"/>
      <c r="FG126" s="197"/>
      <c r="FH126" s="197"/>
      <c r="FI126" s="197"/>
      <c r="FJ126" s="197"/>
      <c r="FK126" s="197"/>
      <c r="FL126" s="197"/>
      <c r="FM126" s="197"/>
      <c r="FN126" s="277"/>
      <c r="FO126" s="197"/>
      <c r="FP126" s="197"/>
      <c r="FQ126" s="197"/>
      <c r="FR126" s="197"/>
      <c r="FS126" s="197"/>
      <c r="FT126" s="197"/>
      <c r="FU126" s="197"/>
      <c r="FV126" s="197"/>
      <c r="FW126" s="197"/>
      <c r="FX126" s="197"/>
      <c r="FY126" s="197"/>
      <c r="FZ126" s="197"/>
      <c r="GA126" s="197"/>
      <c r="GB126" s="197"/>
      <c r="GC126" s="197"/>
      <c r="GD126" s="197"/>
      <c r="GE126" s="197"/>
      <c r="GF126" s="197"/>
      <c r="GG126" s="197"/>
      <c r="GH126" s="197"/>
      <c r="GI126" s="197"/>
      <c r="GJ126" s="197"/>
      <c r="GK126" s="197"/>
      <c r="GL126" s="197"/>
      <c r="GM126" s="197"/>
      <c r="GN126" s="197"/>
      <c r="GO126" s="197"/>
      <c r="GP126" s="197"/>
      <c r="GQ126" s="197"/>
      <c r="GR126" s="197"/>
      <c r="GS126" s="197"/>
      <c r="GT126" s="197"/>
      <c r="GU126" s="197"/>
      <c r="GV126" s="197"/>
      <c r="GW126" s="197"/>
      <c r="GX126" s="197"/>
      <c r="GY126" s="197"/>
      <c r="GZ126" s="197"/>
      <c r="HA126" s="197"/>
      <c r="HB126" s="197"/>
      <c r="HC126" s="197"/>
      <c r="HD126" s="197"/>
      <c r="HE126" s="197"/>
      <c r="HF126" s="197"/>
      <c r="HG126" s="197"/>
      <c r="HH126" s="197"/>
      <c r="HI126" s="197"/>
      <c r="HJ126" s="197"/>
      <c r="HK126" s="197"/>
      <c r="HL126" s="197"/>
      <c r="HM126" s="197"/>
      <c r="HN126" s="197"/>
      <c r="HO126" s="197"/>
      <c r="HP126" s="197"/>
      <c r="HQ126" s="197"/>
      <c r="HR126" s="197"/>
    </row>
    <row r="127" spans="1:226" ht="15" customHeight="1">
      <c r="A127" s="160"/>
      <c r="B127" s="160"/>
      <c r="C127" s="23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AE127" s="197"/>
      <c r="AF127" s="197"/>
      <c r="AG127" s="197"/>
      <c r="AH127" s="197"/>
      <c r="AI127" s="276"/>
      <c r="AJ127" s="197"/>
      <c r="AK127" s="197"/>
      <c r="AL127" s="197"/>
      <c r="AM127" s="197"/>
      <c r="AN127" s="197"/>
      <c r="AO127" s="197"/>
      <c r="AP127" s="197"/>
      <c r="AQ127" s="197"/>
      <c r="AR127" s="197"/>
      <c r="AS127" s="197"/>
      <c r="AT127" s="197"/>
      <c r="AU127" s="197"/>
      <c r="AV127" s="197"/>
      <c r="AW127" s="197"/>
      <c r="AX127" s="197"/>
      <c r="AY127" s="197"/>
      <c r="AZ127" s="197"/>
      <c r="BA127" s="197"/>
      <c r="BB127" s="197"/>
      <c r="BC127" s="197"/>
      <c r="BD127" s="197"/>
      <c r="BE127" s="197"/>
      <c r="BF127" s="197"/>
      <c r="BG127" s="197"/>
      <c r="BH127" s="197"/>
      <c r="BI127" s="197"/>
      <c r="BJ127" s="197"/>
      <c r="BK127" s="197"/>
      <c r="BL127" s="197"/>
      <c r="BM127" s="197"/>
      <c r="BN127" s="197"/>
      <c r="BO127" s="197"/>
      <c r="BP127" s="197"/>
      <c r="BQ127" s="197"/>
      <c r="BR127" s="197"/>
      <c r="BS127" s="197"/>
      <c r="BT127" s="197"/>
      <c r="BU127" s="197"/>
      <c r="BV127" s="197"/>
      <c r="BW127" s="197"/>
      <c r="BX127" s="197"/>
      <c r="BY127" s="197"/>
      <c r="BZ127" s="197"/>
      <c r="CA127" s="197"/>
      <c r="CB127" s="197"/>
      <c r="CC127" s="197"/>
      <c r="CD127" s="197"/>
      <c r="CE127" s="197"/>
      <c r="CF127" s="197"/>
      <c r="CG127" s="197"/>
      <c r="CH127" s="197"/>
      <c r="CI127" s="197"/>
      <c r="CJ127" s="197"/>
      <c r="CK127" s="197"/>
      <c r="CL127" s="197"/>
      <c r="CM127" s="197"/>
      <c r="CN127" s="197"/>
      <c r="CO127" s="197"/>
      <c r="CP127" s="197"/>
      <c r="CQ127" s="197"/>
      <c r="CR127" s="197"/>
      <c r="CS127" s="197"/>
      <c r="CT127" s="197"/>
      <c r="CU127" s="197"/>
      <c r="CV127" s="197"/>
      <c r="CW127" s="197"/>
      <c r="CX127" s="197"/>
      <c r="CY127" s="197"/>
      <c r="CZ127" s="197"/>
      <c r="DA127" s="197"/>
      <c r="DB127" s="197"/>
      <c r="DC127" s="197"/>
      <c r="DD127" s="197"/>
      <c r="DE127" s="197"/>
      <c r="DF127" s="197"/>
      <c r="DG127" s="197"/>
      <c r="DH127" s="197"/>
      <c r="DI127" s="197"/>
      <c r="DJ127" s="197"/>
      <c r="DK127" s="197"/>
      <c r="DL127" s="197"/>
      <c r="DM127" s="197"/>
      <c r="DN127" s="197"/>
      <c r="DO127" s="197"/>
      <c r="DP127" s="197"/>
      <c r="DQ127" s="197"/>
      <c r="DR127" s="197"/>
      <c r="DS127" s="197"/>
      <c r="DT127" s="197"/>
      <c r="DU127" s="197"/>
      <c r="DV127" s="197"/>
      <c r="DW127" s="197"/>
      <c r="DX127" s="197"/>
      <c r="DY127" s="197"/>
      <c r="DZ127" s="197"/>
      <c r="EA127" s="197"/>
      <c r="EB127" s="197"/>
      <c r="EC127" s="197"/>
      <c r="ED127" s="197"/>
      <c r="EE127" s="197"/>
      <c r="EF127" s="197"/>
      <c r="EG127" s="197"/>
      <c r="EH127" s="197"/>
      <c r="EI127" s="197"/>
      <c r="EJ127" s="197"/>
      <c r="EK127" s="197"/>
      <c r="EL127" s="197"/>
      <c r="EM127" s="197"/>
      <c r="EN127" s="197"/>
      <c r="EO127" s="197"/>
      <c r="EP127" s="197"/>
      <c r="EQ127" s="197"/>
      <c r="ER127" s="197"/>
      <c r="ES127" s="197"/>
      <c r="ET127" s="197"/>
      <c r="EU127" s="197"/>
      <c r="EV127" s="197"/>
      <c r="EW127" s="197"/>
      <c r="EX127" s="197"/>
      <c r="EY127" s="197"/>
      <c r="EZ127" s="197"/>
      <c r="FA127" s="197"/>
      <c r="FB127" s="197"/>
      <c r="FC127" s="197"/>
      <c r="FD127" s="197"/>
      <c r="FE127" s="197"/>
      <c r="FF127" s="197"/>
      <c r="FG127" s="197"/>
      <c r="FH127" s="197"/>
      <c r="FI127" s="197"/>
      <c r="FJ127" s="197"/>
      <c r="FK127" s="197"/>
      <c r="FL127" s="197"/>
      <c r="FM127" s="197"/>
      <c r="FN127" s="277"/>
      <c r="FO127" s="197"/>
      <c r="FP127" s="197"/>
      <c r="FQ127" s="197"/>
      <c r="FR127" s="197"/>
      <c r="FS127" s="197"/>
      <c r="FT127" s="197"/>
      <c r="FU127" s="197"/>
      <c r="FV127" s="197"/>
      <c r="FW127" s="197"/>
      <c r="FX127" s="197"/>
      <c r="FY127" s="197"/>
      <c r="FZ127" s="197"/>
      <c r="GA127" s="197"/>
      <c r="GB127" s="197"/>
      <c r="GC127" s="197"/>
      <c r="GD127" s="197"/>
      <c r="GE127" s="197"/>
      <c r="GF127" s="197"/>
      <c r="GG127" s="197"/>
      <c r="GH127" s="197"/>
      <c r="GI127" s="197"/>
      <c r="GJ127" s="197"/>
      <c r="GK127" s="197"/>
      <c r="GL127" s="197"/>
      <c r="GM127" s="197"/>
      <c r="GN127" s="197"/>
      <c r="GO127" s="197"/>
      <c r="GP127" s="197"/>
      <c r="GQ127" s="197"/>
      <c r="GR127" s="197"/>
      <c r="GS127" s="197"/>
      <c r="GT127" s="197"/>
      <c r="GU127" s="197"/>
      <c r="GV127" s="197"/>
      <c r="GW127" s="197"/>
      <c r="GX127" s="197"/>
      <c r="GY127" s="197"/>
      <c r="GZ127" s="197"/>
      <c r="HA127" s="197"/>
      <c r="HB127" s="197"/>
      <c r="HC127" s="197"/>
      <c r="HD127" s="197"/>
      <c r="HE127" s="197"/>
      <c r="HF127" s="197"/>
      <c r="HG127" s="197"/>
      <c r="HH127" s="197"/>
      <c r="HI127" s="197"/>
      <c r="HJ127" s="197"/>
      <c r="HK127" s="197"/>
      <c r="HL127" s="197"/>
      <c r="HM127" s="197"/>
      <c r="HN127" s="197"/>
      <c r="HO127" s="197"/>
      <c r="HP127" s="197"/>
      <c r="HQ127" s="197"/>
      <c r="HR127" s="197"/>
    </row>
    <row r="128" spans="1:226" ht="15" customHeight="1">
      <c r="A128" s="160"/>
      <c r="B128" s="160"/>
      <c r="C128" s="230"/>
      <c r="D128" s="160"/>
      <c r="E128" s="160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AE128" s="197"/>
      <c r="AF128" s="197"/>
      <c r="AG128" s="197"/>
      <c r="AH128" s="197"/>
      <c r="AI128" s="276"/>
      <c r="AJ128" s="197"/>
      <c r="AK128" s="197"/>
      <c r="AL128" s="197"/>
      <c r="AM128" s="197"/>
      <c r="AN128" s="197"/>
      <c r="AO128" s="197"/>
      <c r="AP128" s="197"/>
      <c r="AQ128" s="197"/>
      <c r="AR128" s="197"/>
      <c r="AS128" s="197"/>
      <c r="AT128" s="197"/>
      <c r="AU128" s="197"/>
      <c r="AV128" s="197"/>
      <c r="AW128" s="197"/>
      <c r="AX128" s="197"/>
      <c r="AY128" s="197"/>
      <c r="AZ128" s="197"/>
      <c r="BA128" s="197"/>
      <c r="BB128" s="197"/>
      <c r="BC128" s="197"/>
      <c r="BD128" s="197"/>
      <c r="BE128" s="197"/>
      <c r="BF128" s="197"/>
      <c r="BG128" s="197"/>
      <c r="BH128" s="197"/>
      <c r="BI128" s="197"/>
      <c r="BJ128" s="197"/>
      <c r="BK128" s="197"/>
      <c r="BL128" s="197"/>
      <c r="BM128" s="197"/>
      <c r="BN128" s="197"/>
      <c r="BO128" s="197"/>
      <c r="BP128" s="197"/>
      <c r="BQ128" s="197"/>
      <c r="BR128" s="197"/>
      <c r="BS128" s="197"/>
      <c r="BT128" s="197"/>
      <c r="BU128" s="197"/>
      <c r="BV128" s="197"/>
      <c r="BW128" s="197"/>
      <c r="BX128" s="197"/>
      <c r="BY128" s="197"/>
      <c r="BZ128" s="197"/>
      <c r="CA128" s="197"/>
      <c r="CB128" s="197"/>
      <c r="CC128" s="197"/>
      <c r="CD128" s="197"/>
      <c r="CE128" s="197"/>
      <c r="CF128" s="197"/>
      <c r="CG128" s="197"/>
      <c r="CH128" s="197"/>
      <c r="CI128" s="197"/>
      <c r="CJ128" s="197"/>
      <c r="CK128" s="197"/>
      <c r="CL128" s="197"/>
      <c r="CM128" s="197"/>
      <c r="CN128" s="197"/>
      <c r="CO128" s="197"/>
      <c r="CP128" s="197"/>
      <c r="CQ128" s="197"/>
      <c r="CR128" s="197"/>
      <c r="CS128" s="197"/>
      <c r="CT128" s="197"/>
      <c r="CU128" s="197"/>
      <c r="CV128" s="197"/>
      <c r="CW128" s="197"/>
      <c r="CX128" s="197"/>
      <c r="CY128" s="197"/>
      <c r="CZ128" s="197"/>
      <c r="DA128" s="197"/>
      <c r="DB128" s="197"/>
      <c r="DC128" s="197"/>
      <c r="DD128" s="197"/>
      <c r="DE128" s="197"/>
      <c r="DF128" s="197"/>
      <c r="DG128" s="197"/>
      <c r="DH128" s="197"/>
      <c r="DI128" s="197"/>
      <c r="DJ128" s="197"/>
      <c r="DK128" s="197"/>
      <c r="DL128" s="197"/>
      <c r="DM128" s="197"/>
      <c r="DN128" s="197"/>
      <c r="DO128" s="197"/>
      <c r="DP128" s="197"/>
      <c r="DQ128" s="197"/>
      <c r="DR128" s="197"/>
      <c r="DS128" s="197"/>
      <c r="DT128" s="197"/>
      <c r="DU128" s="197"/>
      <c r="DV128" s="197"/>
      <c r="DW128" s="197"/>
      <c r="DX128" s="197"/>
      <c r="DY128" s="197"/>
      <c r="DZ128" s="197"/>
      <c r="EA128" s="197"/>
      <c r="EB128" s="197"/>
      <c r="EC128" s="197"/>
      <c r="ED128" s="197"/>
      <c r="EE128" s="197"/>
      <c r="EF128" s="197"/>
      <c r="EG128" s="197"/>
      <c r="EH128" s="197"/>
      <c r="EI128" s="197"/>
      <c r="EJ128" s="197"/>
      <c r="EK128" s="197"/>
      <c r="EL128" s="197"/>
      <c r="EM128" s="197"/>
      <c r="EN128" s="197"/>
      <c r="EO128" s="197"/>
      <c r="EP128" s="197"/>
      <c r="EQ128" s="197"/>
      <c r="ER128" s="197"/>
      <c r="ES128" s="197"/>
      <c r="ET128" s="197"/>
      <c r="EU128" s="197"/>
      <c r="EV128" s="197"/>
      <c r="EW128" s="197"/>
      <c r="EX128" s="197"/>
      <c r="EY128" s="197"/>
      <c r="EZ128" s="197"/>
      <c r="FA128" s="197"/>
      <c r="FB128" s="197"/>
      <c r="FC128" s="197"/>
      <c r="FD128" s="197"/>
      <c r="FE128" s="197"/>
      <c r="FF128" s="197"/>
      <c r="FG128" s="197"/>
      <c r="FH128" s="197"/>
      <c r="FI128" s="197"/>
      <c r="FJ128" s="197"/>
      <c r="FK128" s="197"/>
      <c r="FL128" s="197"/>
      <c r="FM128" s="197"/>
      <c r="FN128" s="277"/>
      <c r="FO128" s="197"/>
      <c r="FP128" s="197"/>
      <c r="FQ128" s="197"/>
      <c r="FR128" s="197"/>
      <c r="FS128" s="197"/>
      <c r="FT128" s="197"/>
      <c r="FU128" s="197"/>
      <c r="FV128" s="197"/>
      <c r="FW128" s="197"/>
      <c r="FX128" s="197"/>
      <c r="FY128" s="197"/>
      <c r="FZ128" s="197"/>
      <c r="GA128" s="197"/>
      <c r="GB128" s="197"/>
      <c r="GC128" s="197"/>
      <c r="GD128" s="197"/>
      <c r="GE128" s="197"/>
      <c r="GF128" s="197"/>
      <c r="GG128" s="197"/>
      <c r="GH128" s="197"/>
      <c r="GI128" s="197"/>
      <c r="GJ128" s="197"/>
      <c r="GK128" s="197"/>
      <c r="GL128" s="197"/>
      <c r="GM128" s="197"/>
      <c r="GN128" s="197"/>
      <c r="GO128" s="197"/>
      <c r="GP128" s="197"/>
      <c r="GQ128" s="197"/>
      <c r="GR128" s="197"/>
      <c r="GS128" s="197"/>
      <c r="GT128" s="197"/>
      <c r="GU128" s="197"/>
      <c r="GV128" s="197"/>
      <c r="GW128" s="197"/>
      <c r="GX128" s="197"/>
      <c r="GY128" s="197"/>
      <c r="GZ128" s="197"/>
      <c r="HA128" s="197"/>
      <c r="HB128" s="197"/>
      <c r="HC128" s="197"/>
      <c r="HD128" s="197"/>
      <c r="HE128" s="197"/>
      <c r="HF128" s="197"/>
      <c r="HG128" s="197"/>
      <c r="HH128" s="197"/>
      <c r="HI128" s="197"/>
      <c r="HJ128" s="197"/>
      <c r="HK128" s="197"/>
      <c r="HL128" s="197"/>
      <c r="HM128" s="197"/>
      <c r="HN128" s="197"/>
      <c r="HO128" s="197"/>
      <c r="HP128" s="197"/>
      <c r="HQ128" s="197"/>
      <c r="HR128" s="197"/>
    </row>
    <row r="129" spans="1:226" ht="15" customHeight="1">
      <c r="A129" s="160"/>
      <c r="B129" s="160"/>
      <c r="C129" s="23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AE129" s="197"/>
      <c r="AF129" s="197"/>
      <c r="AG129" s="197"/>
      <c r="AH129" s="197"/>
      <c r="AI129" s="276"/>
      <c r="AJ129" s="197"/>
      <c r="AK129" s="197"/>
      <c r="AL129" s="197"/>
      <c r="AM129" s="197"/>
      <c r="AN129" s="197"/>
      <c r="AO129" s="197"/>
      <c r="AP129" s="197"/>
      <c r="AQ129" s="197"/>
      <c r="AR129" s="197"/>
      <c r="AS129" s="197"/>
      <c r="AT129" s="197"/>
      <c r="AU129" s="197"/>
      <c r="AV129" s="197"/>
      <c r="AW129" s="197"/>
      <c r="AX129" s="197"/>
      <c r="AY129" s="197"/>
      <c r="AZ129" s="197"/>
      <c r="BA129" s="197"/>
      <c r="BB129" s="197"/>
      <c r="BC129" s="197"/>
      <c r="BD129" s="197"/>
      <c r="BE129" s="197"/>
      <c r="BF129" s="197"/>
      <c r="BG129" s="197"/>
      <c r="BH129" s="197"/>
      <c r="BI129" s="197"/>
      <c r="BJ129" s="197"/>
      <c r="BK129" s="197"/>
      <c r="BL129" s="197"/>
      <c r="BM129" s="197"/>
      <c r="BN129" s="197"/>
      <c r="BO129" s="197"/>
      <c r="BP129" s="197"/>
      <c r="BQ129" s="197"/>
      <c r="BR129" s="197"/>
      <c r="BS129" s="197"/>
      <c r="BT129" s="197"/>
      <c r="BU129" s="197"/>
      <c r="BV129" s="197"/>
      <c r="BW129" s="197"/>
      <c r="BX129" s="197"/>
      <c r="BY129" s="197"/>
      <c r="BZ129" s="197"/>
      <c r="CA129" s="197"/>
      <c r="CB129" s="197"/>
      <c r="CC129" s="197"/>
      <c r="CD129" s="197"/>
      <c r="CE129" s="197"/>
      <c r="CF129" s="197"/>
      <c r="CG129" s="197"/>
      <c r="CH129" s="197"/>
      <c r="CI129" s="197"/>
      <c r="CJ129" s="197"/>
      <c r="CK129" s="197"/>
      <c r="CL129" s="197"/>
      <c r="CM129" s="197"/>
      <c r="CN129" s="197"/>
      <c r="CO129" s="197"/>
      <c r="CP129" s="197"/>
      <c r="CQ129" s="197"/>
      <c r="CR129" s="197"/>
      <c r="CS129" s="197"/>
      <c r="CT129" s="197"/>
      <c r="CU129" s="197"/>
      <c r="CV129" s="197"/>
      <c r="CW129" s="197"/>
      <c r="CX129" s="197"/>
      <c r="CY129" s="197"/>
      <c r="CZ129" s="197"/>
      <c r="DA129" s="197"/>
      <c r="DB129" s="197"/>
      <c r="DC129" s="197"/>
      <c r="DD129" s="197"/>
      <c r="DE129" s="197"/>
      <c r="DF129" s="197"/>
      <c r="DG129" s="197"/>
      <c r="DH129" s="197"/>
      <c r="DI129" s="197"/>
      <c r="DJ129" s="197"/>
      <c r="DK129" s="197"/>
      <c r="DL129" s="197"/>
      <c r="DM129" s="197"/>
      <c r="DN129" s="197"/>
      <c r="DO129" s="197"/>
      <c r="DP129" s="197"/>
      <c r="DQ129" s="197"/>
      <c r="DR129" s="197"/>
      <c r="DS129" s="197"/>
      <c r="DT129" s="197"/>
      <c r="DU129" s="197"/>
      <c r="DV129" s="197"/>
      <c r="DW129" s="197"/>
      <c r="DX129" s="197"/>
      <c r="DY129" s="197"/>
      <c r="DZ129" s="197"/>
      <c r="EA129" s="197"/>
      <c r="EB129" s="197"/>
      <c r="EC129" s="197"/>
      <c r="ED129" s="197"/>
      <c r="EE129" s="197"/>
      <c r="EF129" s="197"/>
      <c r="EG129" s="197"/>
      <c r="EH129" s="197"/>
      <c r="EI129" s="197"/>
      <c r="EJ129" s="197"/>
      <c r="EK129" s="197"/>
      <c r="EL129" s="197"/>
      <c r="EM129" s="197"/>
      <c r="EN129" s="197"/>
      <c r="EO129" s="197"/>
      <c r="EP129" s="197"/>
      <c r="EQ129" s="197"/>
      <c r="ER129" s="197"/>
      <c r="ES129" s="197"/>
      <c r="ET129" s="197"/>
      <c r="EU129" s="197"/>
      <c r="EV129" s="197"/>
      <c r="EW129" s="197"/>
      <c r="EX129" s="197"/>
      <c r="EY129" s="197"/>
      <c r="EZ129" s="197"/>
      <c r="FA129" s="197"/>
      <c r="FB129" s="197"/>
      <c r="FC129" s="197"/>
      <c r="FD129" s="197"/>
      <c r="FE129" s="197"/>
      <c r="FF129" s="197"/>
      <c r="FG129" s="197"/>
      <c r="FH129" s="197"/>
      <c r="FI129" s="197"/>
      <c r="FJ129" s="197"/>
      <c r="FK129" s="197"/>
      <c r="FL129" s="197"/>
      <c r="FM129" s="197"/>
      <c r="FN129" s="277"/>
      <c r="FO129" s="197"/>
      <c r="FP129" s="197"/>
      <c r="FQ129" s="197"/>
      <c r="FR129" s="197"/>
      <c r="FS129" s="197"/>
      <c r="FT129" s="197"/>
      <c r="FU129" s="197"/>
      <c r="FV129" s="197"/>
      <c r="FW129" s="197"/>
      <c r="FX129" s="197"/>
      <c r="FY129" s="197"/>
      <c r="FZ129" s="197"/>
      <c r="GA129" s="197"/>
      <c r="GB129" s="197"/>
      <c r="GC129" s="197"/>
      <c r="GD129" s="197"/>
      <c r="GE129" s="197"/>
      <c r="GF129" s="197"/>
      <c r="GG129" s="197"/>
      <c r="GH129" s="197"/>
      <c r="GI129" s="197"/>
      <c r="GJ129" s="197"/>
      <c r="GK129" s="197"/>
      <c r="GL129" s="197"/>
      <c r="GM129" s="197"/>
      <c r="GN129" s="197"/>
      <c r="GO129" s="197"/>
      <c r="GP129" s="197"/>
      <c r="GQ129" s="197"/>
      <c r="GR129" s="197"/>
      <c r="GS129" s="197"/>
      <c r="GT129" s="197"/>
      <c r="GU129" s="197"/>
      <c r="GV129" s="197"/>
      <c r="GW129" s="197"/>
      <c r="GX129" s="197"/>
      <c r="GY129" s="197"/>
      <c r="GZ129" s="197"/>
      <c r="HA129" s="197"/>
      <c r="HB129" s="197"/>
      <c r="HC129" s="197"/>
      <c r="HD129" s="197"/>
      <c r="HE129" s="197"/>
      <c r="HF129" s="197"/>
      <c r="HG129" s="197"/>
      <c r="HH129" s="197"/>
      <c r="HI129" s="197"/>
      <c r="HJ129" s="197"/>
      <c r="HK129" s="197"/>
      <c r="HL129" s="197"/>
      <c r="HM129" s="197"/>
      <c r="HN129" s="197"/>
      <c r="HO129" s="197"/>
      <c r="HP129" s="197"/>
      <c r="HQ129" s="197"/>
      <c r="HR129" s="197"/>
    </row>
    <row r="130" spans="1:226" ht="15" customHeight="1">
      <c r="A130" s="160"/>
      <c r="B130" s="160"/>
      <c r="C130" s="23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AE130" s="197"/>
      <c r="AF130" s="197"/>
      <c r="AG130" s="197"/>
      <c r="AH130" s="197"/>
      <c r="AI130" s="276"/>
      <c r="AJ130" s="197"/>
      <c r="AK130" s="197"/>
      <c r="AL130" s="197"/>
      <c r="AM130" s="197"/>
      <c r="AN130" s="197"/>
      <c r="AO130" s="197"/>
      <c r="AP130" s="197"/>
      <c r="AQ130" s="197"/>
      <c r="AR130" s="197"/>
      <c r="AS130" s="197"/>
      <c r="AT130" s="197"/>
      <c r="AU130" s="197"/>
      <c r="AV130" s="197"/>
      <c r="AW130" s="197"/>
      <c r="AX130" s="197"/>
      <c r="AY130" s="197"/>
      <c r="AZ130" s="197"/>
      <c r="BA130" s="197"/>
      <c r="BB130" s="197"/>
      <c r="BC130" s="197"/>
      <c r="BD130" s="197"/>
      <c r="BE130" s="197"/>
      <c r="BF130" s="197"/>
      <c r="BG130" s="197"/>
      <c r="BH130" s="197"/>
      <c r="BI130" s="197"/>
      <c r="BJ130" s="197"/>
      <c r="BK130" s="197"/>
      <c r="BL130" s="197"/>
      <c r="BM130" s="197"/>
      <c r="BN130" s="197"/>
      <c r="BO130" s="197"/>
      <c r="BP130" s="197"/>
      <c r="BQ130" s="197"/>
      <c r="BR130" s="197"/>
      <c r="BS130" s="197"/>
      <c r="BT130" s="197"/>
      <c r="BU130" s="197"/>
      <c r="BV130" s="197"/>
      <c r="BW130" s="197"/>
      <c r="BX130" s="197"/>
      <c r="BY130" s="197"/>
      <c r="BZ130" s="197"/>
      <c r="CA130" s="197"/>
      <c r="CB130" s="197"/>
      <c r="CC130" s="197"/>
      <c r="CD130" s="197"/>
      <c r="CE130" s="197"/>
      <c r="CF130" s="197"/>
      <c r="CG130" s="197"/>
      <c r="CH130" s="197"/>
      <c r="CI130" s="197"/>
      <c r="CJ130" s="197"/>
      <c r="CK130" s="197"/>
      <c r="CL130" s="197"/>
      <c r="CM130" s="197"/>
      <c r="CN130" s="197"/>
      <c r="CO130" s="197"/>
      <c r="CP130" s="197"/>
      <c r="CQ130" s="197"/>
      <c r="CR130" s="197"/>
      <c r="CS130" s="197"/>
      <c r="CT130" s="197"/>
      <c r="CU130" s="197"/>
      <c r="CV130" s="197"/>
      <c r="CW130" s="197"/>
      <c r="CX130" s="197"/>
      <c r="CY130" s="197"/>
      <c r="CZ130" s="197"/>
      <c r="DA130" s="197"/>
      <c r="DB130" s="197"/>
      <c r="DC130" s="197"/>
      <c r="DD130" s="197"/>
      <c r="DE130" s="197"/>
      <c r="DF130" s="197"/>
      <c r="DG130" s="197"/>
      <c r="DH130" s="197"/>
      <c r="DI130" s="197"/>
      <c r="DJ130" s="197"/>
      <c r="DK130" s="197"/>
      <c r="DL130" s="197"/>
      <c r="DM130" s="197"/>
      <c r="DN130" s="197"/>
      <c r="DO130" s="197"/>
      <c r="DP130" s="197"/>
      <c r="DQ130" s="197"/>
      <c r="DR130" s="197"/>
      <c r="DS130" s="197"/>
      <c r="DT130" s="197"/>
      <c r="DU130" s="197"/>
      <c r="DV130" s="197"/>
      <c r="DW130" s="197"/>
      <c r="DX130" s="197"/>
      <c r="DY130" s="197"/>
      <c r="DZ130" s="197"/>
      <c r="EA130" s="197"/>
      <c r="EB130" s="197"/>
      <c r="EC130" s="197"/>
      <c r="ED130" s="197"/>
      <c r="EE130" s="197"/>
      <c r="EF130" s="197"/>
      <c r="EG130" s="197"/>
      <c r="EH130" s="197"/>
      <c r="EI130" s="197"/>
      <c r="EJ130" s="197"/>
      <c r="EK130" s="197"/>
      <c r="EL130" s="197"/>
      <c r="EM130" s="197"/>
      <c r="EN130" s="197"/>
      <c r="EO130" s="197"/>
      <c r="EP130" s="197"/>
      <c r="EQ130" s="197"/>
      <c r="ER130" s="197"/>
      <c r="ES130" s="197"/>
      <c r="ET130" s="197"/>
      <c r="EU130" s="197"/>
      <c r="EV130" s="197"/>
      <c r="EW130" s="197"/>
      <c r="EX130" s="197"/>
      <c r="EY130" s="197"/>
      <c r="EZ130" s="197"/>
      <c r="FA130" s="197"/>
      <c r="FB130" s="197"/>
      <c r="FC130" s="197"/>
      <c r="FD130" s="197"/>
      <c r="FE130" s="197"/>
      <c r="FF130" s="197"/>
      <c r="FG130" s="197"/>
      <c r="FH130" s="197"/>
      <c r="FI130" s="197"/>
      <c r="FJ130" s="197"/>
      <c r="FK130" s="197"/>
      <c r="FL130" s="197"/>
      <c r="FM130" s="197"/>
      <c r="FN130" s="277"/>
      <c r="FO130" s="197"/>
      <c r="FP130" s="197"/>
      <c r="FQ130" s="197"/>
      <c r="FR130" s="197"/>
      <c r="FS130" s="197"/>
      <c r="FT130" s="197"/>
      <c r="FU130" s="197"/>
      <c r="FV130" s="197"/>
      <c r="FW130" s="197"/>
      <c r="FX130" s="197"/>
      <c r="FY130" s="197"/>
      <c r="FZ130" s="197"/>
      <c r="GA130" s="197"/>
      <c r="GB130" s="197"/>
      <c r="GC130" s="197"/>
      <c r="GD130" s="197"/>
      <c r="GE130" s="197"/>
      <c r="GF130" s="197"/>
      <c r="GG130" s="197"/>
      <c r="GH130" s="197"/>
      <c r="GI130" s="197"/>
      <c r="GJ130" s="197"/>
      <c r="GK130" s="197"/>
      <c r="GL130" s="197"/>
      <c r="GM130" s="197"/>
      <c r="GN130" s="197"/>
      <c r="GO130" s="197"/>
      <c r="GP130" s="197"/>
      <c r="GQ130" s="197"/>
      <c r="GR130" s="197"/>
      <c r="GS130" s="197"/>
      <c r="GT130" s="197"/>
      <c r="GU130" s="197"/>
      <c r="GV130" s="197"/>
      <c r="GW130" s="197"/>
      <c r="GX130" s="197"/>
      <c r="GY130" s="197"/>
      <c r="GZ130" s="197"/>
      <c r="HA130" s="197"/>
      <c r="HB130" s="197"/>
      <c r="HC130" s="197"/>
      <c r="HD130" s="197"/>
      <c r="HE130" s="197"/>
      <c r="HF130" s="197"/>
      <c r="HG130" s="197"/>
      <c r="HH130" s="197"/>
      <c r="HI130" s="197"/>
      <c r="HJ130" s="197"/>
      <c r="HK130" s="197"/>
      <c r="HL130" s="197"/>
      <c r="HM130" s="197"/>
      <c r="HN130" s="197"/>
      <c r="HO130" s="197"/>
      <c r="HP130" s="197"/>
      <c r="HQ130" s="197"/>
      <c r="HR130" s="197"/>
    </row>
    <row r="131" spans="1:226" ht="15" customHeight="1">
      <c r="A131" s="160"/>
      <c r="B131" s="160"/>
      <c r="C131" s="23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AE131" s="197"/>
      <c r="AF131" s="197"/>
      <c r="AG131" s="197"/>
      <c r="AH131" s="197"/>
      <c r="AI131" s="276"/>
      <c r="AJ131" s="197"/>
      <c r="AK131" s="197"/>
      <c r="AL131" s="197"/>
      <c r="AM131" s="197"/>
      <c r="AN131" s="197"/>
      <c r="AO131" s="197"/>
      <c r="AP131" s="197"/>
      <c r="AQ131" s="197"/>
      <c r="AR131" s="197"/>
      <c r="AS131" s="197"/>
      <c r="AT131" s="197"/>
      <c r="AU131" s="197"/>
      <c r="AV131" s="197"/>
      <c r="AW131" s="197"/>
      <c r="AX131" s="197"/>
      <c r="AY131" s="197"/>
      <c r="AZ131" s="197"/>
      <c r="BA131" s="197"/>
      <c r="BB131" s="197"/>
      <c r="BC131" s="197"/>
      <c r="BD131" s="197"/>
      <c r="BE131" s="197"/>
      <c r="BF131" s="197"/>
      <c r="BG131" s="197"/>
      <c r="BH131" s="197"/>
      <c r="BI131" s="197"/>
      <c r="BJ131" s="197"/>
      <c r="BK131" s="197"/>
      <c r="BL131" s="197"/>
      <c r="BM131" s="197"/>
      <c r="BN131" s="197"/>
      <c r="BO131" s="197"/>
      <c r="BP131" s="197"/>
      <c r="BQ131" s="197"/>
      <c r="BR131" s="197"/>
      <c r="BS131" s="197"/>
      <c r="BT131" s="197"/>
      <c r="BU131" s="197"/>
      <c r="BV131" s="197"/>
      <c r="BW131" s="197"/>
      <c r="BX131" s="197"/>
      <c r="BY131" s="197"/>
      <c r="BZ131" s="197"/>
      <c r="CA131" s="197"/>
      <c r="CB131" s="197"/>
      <c r="CC131" s="197"/>
      <c r="CD131" s="197"/>
      <c r="CE131" s="197"/>
      <c r="CF131" s="197"/>
      <c r="CG131" s="197"/>
      <c r="CH131" s="197"/>
      <c r="CI131" s="197"/>
      <c r="CJ131" s="197"/>
      <c r="CK131" s="197"/>
      <c r="CL131" s="197"/>
      <c r="CM131" s="197"/>
      <c r="CN131" s="197"/>
      <c r="CO131" s="197"/>
      <c r="CP131" s="197"/>
      <c r="CQ131" s="197"/>
      <c r="CR131" s="197"/>
      <c r="CS131" s="197"/>
      <c r="CT131" s="197"/>
      <c r="CU131" s="197"/>
      <c r="CV131" s="197"/>
      <c r="CW131" s="197"/>
      <c r="CX131" s="197"/>
      <c r="CY131" s="197"/>
      <c r="CZ131" s="197"/>
      <c r="DA131" s="197"/>
      <c r="DB131" s="197"/>
      <c r="DC131" s="197"/>
      <c r="DD131" s="197"/>
      <c r="DE131" s="197"/>
      <c r="DF131" s="197"/>
      <c r="DG131" s="197"/>
      <c r="DH131" s="197"/>
      <c r="DI131" s="197"/>
      <c r="DJ131" s="197"/>
      <c r="DK131" s="197"/>
      <c r="DL131" s="197"/>
      <c r="DM131" s="197"/>
      <c r="DN131" s="197"/>
      <c r="DO131" s="197"/>
      <c r="DP131" s="197"/>
      <c r="DQ131" s="197"/>
      <c r="DR131" s="197"/>
      <c r="DS131" s="197"/>
      <c r="DT131" s="197"/>
      <c r="DU131" s="197"/>
      <c r="DV131" s="197"/>
      <c r="DW131" s="197"/>
      <c r="DX131" s="197"/>
      <c r="DY131" s="197"/>
      <c r="DZ131" s="197"/>
      <c r="EA131" s="197"/>
      <c r="EB131" s="197"/>
      <c r="EC131" s="197"/>
      <c r="ED131" s="197"/>
      <c r="EE131" s="197"/>
      <c r="EF131" s="197"/>
      <c r="EG131" s="197"/>
      <c r="EH131" s="197"/>
      <c r="EI131" s="197"/>
      <c r="EJ131" s="197"/>
      <c r="EK131" s="197"/>
      <c r="EL131" s="197"/>
      <c r="EM131" s="197"/>
      <c r="EN131" s="197"/>
      <c r="EO131" s="197"/>
      <c r="EP131" s="197"/>
      <c r="EQ131" s="197"/>
      <c r="ER131" s="197"/>
      <c r="ES131" s="197"/>
      <c r="ET131" s="197"/>
      <c r="EU131" s="197"/>
      <c r="EV131" s="197"/>
      <c r="EW131" s="197"/>
      <c r="EX131" s="197"/>
      <c r="EY131" s="197"/>
      <c r="EZ131" s="197"/>
      <c r="FA131" s="197"/>
      <c r="FB131" s="197"/>
      <c r="FC131" s="197"/>
      <c r="FD131" s="197"/>
      <c r="FE131" s="197"/>
      <c r="FF131" s="197"/>
      <c r="FG131" s="197"/>
      <c r="FH131" s="197"/>
      <c r="FI131" s="197"/>
      <c r="FJ131" s="197"/>
      <c r="FK131" s="197"/>
      <c r="FL131" s="197"/>
      <c r="FM131" s="197"/>
      <c r="FN131" s="277"/>
      <c r="FO131" s="197"/>
      <c r="FP131" s="197"/>
      <c r="FQ131" s="197"/>
      <c r="FR131" s="197"/>
      <c r="FS131" s="197"/>
      <c r="FT131" s="197"/>
      <c r="FU131" s="197"/>
      <c r="FV131" s="197"/>
      <c r="FW131" s="197"/>
      <c r="FX131" s="197"/>
      <c r="FY131" s="197"/>
      <c r="FZ131" s="197"/>
      <c r="GA131" s="197"/>
      <c r="GB131" s="197"/>
      <c r="GC131" s="197"/>
      <c r="GD131" s="197"/>
      <c r="GE131" s="197"/>
      <c r="GF131" s="197"/>
      <c r="GG131" s="197"/>
      <c r="GH131" s="197"/>
      <c r="GI131" s="197"/>
      <c r="GJ131" s="197"/>
      <c r="GK131" s="197"/>
      <c r="GL131" s="197"/>
      <c r="GM131" s="197"/>
      <c r="GN131" s="197"/>
      <c r="GO131" s="197"/>
      <c r="GP131" s="197"/>
      <c r="GQ131" s="197"/>
      <c r="GR131" s="197"/>
      <c r="GS131" s="197"/>
      <c r="GT131" s="197"/>
      <c r="GU131" s="197"/>
      <c r="GV131" s="197"/>
      <c r="GW131" s="197"/>
      <c r="GX131" s="197"/>
      <c r="GY131" s="197"/>
      <c r="GZ131" s="197"/>
      <c r="HA131" s="197"/>
      <c r="HB131" s="197"/>
      <c r="HC131" s="197"/>
      <c r="HD131" s="197"/>
      <c r="HE131" s="197"/>
      <c r="HF131" s="197"/>
      <c r="HG131" s="197"/>
      <c r="HH131" s="197"/>
      <c r="HI131" s="197"/>
      <c r="HJ131" s="197"/>
      <c r="HK131" s="197"/>
      <c r="HL131" s="197"/>
      <c r="HM131" s="197"/>
      <c r="HN131" s="197"/>
      <c r="HO131" s="197"/>
      <c r="HP131" s="197"/>
      <c r="HQ131" s="197"/>
      <c r="HR131" s="197"/>
    </row>
    <row r="132" spans="1:226" ht="15" customHeight="1">
      <c r="A132" s="160"/>
      <c r="B132" s="160"/>
      <c r="C132" s="23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AE132" s="197"/>
      <c r="AF132" s="197"/>
      <c r="AG132" s="197"/>
      <c r="AH132" s="197"/>
      <c r="AI132" s="276"/>
      <c r="AJ132" s="197"/>
      <c r="AK132" s="197"/>
      <c r="AL132" s="197"/>
      <c r="AM132" s="197"/>
      <c r="AN132" s="197"/>
      <c r="AO132" s="197"/>
      <c r="AP132" s="197"/>
      <c r="AQ132" s="197"/>
      <c r="AR132" s="197"/>
      <c r="AS132" s="197"/>
      <c r="AT132" s="197"/>
      <c r="AU132" s="197"/>
      <c r="AV132" s="197"/>
      <c r="AW132" s="197"/>
      <c r="AX132" s="197"/>
      <c r="AY132" s="197"/>
      <c r="AZ132" s="197"/>
      <c r="BA132" s="197"/>
      <c r="BB132" s="197"/>
      <c r="BC132" s="197"/>
      <c r="BD132" s="197"/>
      <c r="BE132" s="197"/>
      <c r="BF132" s="197"/>
      <c r="BG132" s="197"/>
      <c r="BH132" s="197"/>
      <c r="BI132" s="197"/>
      <c r="BJ132" s="197"/>
      <c r="BK132" s="197"/>
      <c r="BL132" s="197"/>
      <c r="BM132" s="197"/>
      <c r="BN132" s="197"/>
      <c r="BO132" s="197"/>
      <c r="BP132" s="197"/>
      <c r="BQ132" s="197"/>
      <c r="BR132" s="197"/>
      <c r="BS132" s="197"/>
      <c r="BT132" s="197"/>
      <c r="BU132" s="197"/>
      <c r="BV132" s="197"/>
      <c r="BW132" s="197"/>
      <c r="BX132" s="197"/>
      <c r="BY132" s="197"/>
      <c r="BZ132" s="197"/>
      <c r="CA132" s="197"/>
      <c r="CB132" s="197"/>
      <c r="CC132" s="197"/>
      <c r="CD132" s="197"/>
      <c r="CE132" s="197"/>
      <c r="CF132" s="197"/>
      <c r="CG132" s="197"/>
      <c r="CH132" s="197"/>
      <c r="CI132" s="197"/>
      <c r="CJ132" s="197"/>
      <c r="CK132" s="197"/>
      <c r="CL132" s="197"/>
      <c r="CM132" s="197"/>
      <c r="CN132" s="197"/>
      <c r="CO132" s="197"/>
      <c r="CP132" s="197"/>
      <c r="CQ132" s="197"/>
      <c r="CR132" s="197"/>
      <c r="CS132" s="197"/>
      <c r="CT132" s="197"/>
      <c r="CU132" s="197"/>
      <c r="CV132" s="197"/>
      <c r="CW132" s="197"/>
      <c r="CX132" s="197"/>
      <c r="CY132" s="197"/>
      <c r="CZ132" s="197"/>
      <c r="DA132" s="197"/>
      <c r="DB132" s="197"/>
      <c r="DC132" s="197"/>
      <c r="DD132" s="197"/>
      <c r="DE132" s="197"/>
      <c r="DF132" s="197"/>
      <c r="DG132" s="197"/>
      <c r="DH132" s="197"/>
      <c r="DI132" s="197"/>
      <c r="DJ132" s="197"/>
      <c r="DK132" s="197"/>
      <c r="DL132" s="197"/>
      <c r="DM132" s="197"/>
      <c r="DN132" s="197"/>
      <c r="DO132" s="197"/>
      <c r="DP132" s="197"/>
      <c r="DQ132" s="197"/>
      <c r="DR132" s="197"/>
      <c r="DS132" s="197"/>
      <c r="DT132" s="197"/>
      <c r="DU132" s="197"/>
      <c r="DV132" s="197"/>
      <c r="DW132" s="197"/>
      <c r="DX132" s="197"/>
      <c r="DY132" s="197"/>
      <c r="DZ132" s="197"/>
      <c r="EA132" s="197"/>
      <c r="EB132" s="197"/>
      <c r="EC132" s="197"/>
      <c r="ED132" s="197"/>
      <c r="EE132" s="197"/>
      <c r="EF132" s="197"/>
      <c r="EG132" s="197"/>
      <c r="EH132" s="197"/>
      <c r="EI132" s="197"/>
      <c r="EJ132" s="197"/>
      <c r="EK132" s="197"/>
      <c r="EL132" s="197"/>
      <c r="EM132" s="197"/>
      <c r="EN132" s="197"/>
      <c r="EO132" s="197"/>
      <c r="EP132" s="197"/>
      <c r="EQ132" s="197"/>
      <c r="ER132" s="197"/>
      <c r="ES132" s="197"/>
      <c r="ET132" s="197"/>
      <c r="EU132" s="197"/>
      <c r="EV132" s="197"/>
      <c r="EW132" s="197"/>
      <c r="EX132" s="197"/>
      <c r="EY132" s="197"/>
      <c r="EZ132" s="197"/>
      <c r="FA132" s="197"/>
      <c r="FB132" s="197"/>
      <c r="FC132" s="197"/>
      <c r="FD132" s="197"/>
      <c r="FE132" s="197"/>
      <c r="FF132" s="197"/>
      <c r="FG132" s="197"/>
      <c r="FH132" s="197"/>
      <c r="FI132" s="197"/>
      <c r="FJ132" s="197"/>
      <c r="FK132" s="197"/>
      <c r="FL132" s="197"/>
      <c r="FM132" s="197"/>
      <c r="FN132" s="277"/>
      <c r="FO132" s="197"/>
      <c r="FP132" s="197"/>
      <c r="FQ132" s="197"/>
      <c r="FR132" s="197"/>
      <c r="FS132" s="197"/>
      <c r="FT132" s="197"/>
      <c r="FU132" s="197"/>
      <c r="FV132" s="197"/>
      <c r="FW132" s="197"/>
      <c r="FX132" s="197"/>
      <c r="FY132" s="197"/>
      <c r="FZ132" s="197"/>
      <c r="GA132" s="197"/>
      <c r="GB132" s="197"/>
      <c r="GC132" s="197"/>
      <c r="GD132" s="197"/>
      <c r="GE132" s="197"/>
      <c r="GF132" s="197"/>
      <c r="GG132" s="197"/>
      <c r="GH132" s="197"/>
      <c r="GI132" s="197"/>
      <c r="GJ132" s="197"/>
      <c r="GK132" s="197"/>
      <c r="GL132" s="197"/>
      <c r="GM132" s="197"/>
      <c r="GN132" s="197"/>
      <c r="GO132" s="197"/>
      <c r="GP132" s="197"/>
      <c r="GQ132" s="197"/>
      <c r="GR132" s="197"/>
      <c r="GS132" s="197"/>
      <c r="GT132" s="197"/>
      <c r="GU132" s="197"/>
      <c r="GV132" s="197"/>
      <c r="GW132" s="197"/>
      <c r="GX132" s="197"/>
      <c r="GY132" s="197"/>
      <c r="GZ132" s="197"/>
      <c r="HA132" s="197"/>
      <c r="HB132" s="197"/>
      <c r="HC132" s="197"/>
      <c r="HD132" s="197"/>
      <c r="HE132" s="197"/>
      <c r="HF132" s="197"/>
      <c r="HG132" s="197"/>
      <c r="HH132" s="197"/>
      <c r="HI132" s="197"/>
      <c r="HJ132" s="197"/>
      <c r="HK132" s="197"/>
      <c r="HL132" s="197"/>
      <c r="HM132" s="197"/>
      <c r="HN132" s="197"/>
      <c r="HO132" s="197"/>
      <c r="HP132" s="197"/>
      <c r="HQ132" s="197"/>
      <c r="HR132" s="197"/>
    </row>
    <row r="133" spans="1:226" ht="15" customHeight="1">
      <c r="A133" s="160"/>
      <c r="B133" s="160"/>
      <c r="C133" s="23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AE133" s="197"/>
      <c r="AF133" s="197"/>
      <c r="AG133" s="197"/>
      <c r="AH133" s="197"/>
      <c r="AI133" s="276"/>
      <c r="AJ133" s="197"/>
      <c r="AK133" s="197"/>
      <c r="AL133" s="197"/>
      <c r="AM133" s="197"/>
      <c r="AN133" s="197"/>
      <c r="AO133" s="197"/>
      <c r="AP133" s="197"/>
      <c r="AQ133" s="197"/>
      <c r="AR133" s="197"/>
      <c r="AS133" s="197"/>
      <c r="AT133" s="197"/>
      <c r="AU133" s="197"/>
      <c r="AV133" s="197"/>
      <c r="AW133" s="197"/>
      <c r="AX133" s="197"/>
      <c r="AY133" s="197"/>
      <c r="AZ133" s="197"/>
      <c r="BA133" s="197"/>
      <c r="BB133" s="197"/>
      <c r="BC133" s="197"/>
      <c r="BD133" s="197"/>
      <c r="BE133" s="197"/>
      <c r="BF133" s="197"/>
      <c r="BG133" s="197"/>
      <c r="BH133" s="197"/>
      <c r="BI133" s="197"/>
      <c r="BJ133" s="197"/>
      <c r="BK133" s="197"/>
      <c r="BL133" s="197"/>
      <c r="BM133" s="197"/>
      <c r="BN133" s="197"/>
      <c r="BO133" s="197"/>
      <c r="BP133" s="197"/>
      <c r="BQ133" s="197"/>
      <c r="BR133" s="197"/>
      <c r="BS133" s="197"/>
      <c r="BT133" s="197"/>
      <c r="BU133" s="197"/>
      <c r="BV133" s="197"/>
      <c r="BW133" s="197"/>
      <c r="BX133" s="197"/>
      <c r="BY133" s="197"/>
      <c r="BZ133" s="197"/>
      <c r="CA133" s="197"/>
      <c r="CB133" s="197"/>
      <c r="CC133" s="197"/>
      <c r="CD133" s="197"/>
      <c r="CE133" s="197"/>
      <c r="CF133" s="197"/>
      <c r="CG133" s="197"/>
      <c r="CH133" s="197"/>
      <c r="CI133" s="197"/>
      <c r="CJ133" s="197"/>
      <c r="CK133" s="197"/>
      <c r="CL133" s="197"/>
      <c r="CM133" s="197"/>
      <c r="CN133" s="197"/>
      <c r="CO133" s="197"/>
      <c r="CP133" s="197"/>
      <c r="CQ133" s="197"/>
      <c r="CR133" s="197"/>
      <c r="CS133" s="197"/>
      <c r="CT133" s="197"/>
      <c r="CU133" s="197"/>
      <c r="CV133" s="197"/>
      <c r="CW133" s="197"/>
      <c r="CX133" s="197"/>
      <c r="CY133" s="197"/>
      <c r="CZ133" s="197"/>
      <c r="DA133" s="197"/>
      <c r="DB133" s="197"/>
      <c r="DC133" s="197"/>
      <c r="DD133" s="197"/>
      <c r="DE133" s="197"/>
      <c r="DF133" s="197"/>
      <c r="DG133" s="197"/>
      <c r="DH133" s="197"/>
      <c r="DI133" s="197"/>
      <c r="DJ133" s="197"/>
      <c r="DK133" s="197"/>
      <c r="DL133" s="197"/>
      <c r="DM133" s="197"/>
      <c r="DN133" s="197"/>
      <c r="DO133" s="197"/>
      <c r="DP133" s="197"/>
      <c r="DQ133" s="197"/>
      <c r="DR133" s="197"/>
      <c r="DS133" s="197"/>
      <c r="DT133" s="197"/>
      <c r="DU133" s="197"/>
      <c r="DV133" s="197"/>
      <c r="DW133" s="197"/>
      <c r="DX133" s="197"/>
      <c r="DY133" s="197"/>
      <c r="DZ133" s="197"/>
      <c r="EA133" s="197"/>
      <c r="EB133" s="197"/>
      <c r="EC133" s="197"/>
      <c r="ED133" s="197"/>
      <c r="EE133" s="197"/>
      <c r="EF133" s="197"/>
      <c r="EG133" s="197"/>
      <c r="EH133" s="197"/>
      <c r="EI133" s="197"/>
      <c r="EJ133" s="197"/>
      <c r="EK133" s="197"/>
      <c r="EL133" s="197"/>
      <c r="EM133" s="197"/>
      <c r="EN133" s="197"/>
      <c r="EO133" s="197"/>
      <c r="EP133" s="197"/>
      <c r="EQ133" s="197"/>
      <c r="ER133" s="197"/>
      <c r="ES133" s="197"/>
      <c r="ET133" s="197"/>
      <c r="EU133" s="197"/>
      <c r="EV133" s="197"/>
      <c r="EW133" s="197"/>
      <c r="EX133" s="197"/>
      <c r="EY133" s="197"/>
      <c r="EZ133" s="197"/>
      <c r="FA133" s="197"/>
      <c r="FB133" s="197"/>
      <c r="FC133" s="197"/>
      <c r="FD133" s="197"/>
      <c r="FE133" s="197"/>
      <c r="FF133" s="197"/>
      <c r="FG133" s="197"/>
      <c r="FH133" s="197"/>
      <c r="FI133" s="197"/>
      <c r="FJ133" s="197"/>
      <c r="FK133" s="197"/>
      <c r="FL133" s="197"/>
      <c r="FM133" s="197"/>
      <c r="FN133" s="277"/>
      <c r="FO133" s="197"/>
      <c r="FP133" s="197"/>
      <c r="FQ133" s="197"/>
      <c r="FR133" s="197"/>
      <c r="FS133" s="197"/>
      <c r="FT133" s="197"/>
      <c r="FU133" s="197"/>
      <c r="FV133" s="197"/>
      <c r="FW133" s="197"/>
      <c r="FX133" s="197"/>
      <c r="FY133" s="197"/>
      <c r="FZ133" s="197"/>
      <c r="GA133" s="197"/>
      <c r="GB133" s="197"/>
      <c r="GC133" s="197"/>
      <c r="GD133" s="197"/>
      <c r="GE133" s="197"/>
      <c r="GF133" s="197"/>
      <c r="GG133" s="197"/>
      <c r="GH133" s="197"/>
      <c r="GI133" s="197"/>
      <c r="GJ133" s="197"/>
      <c r="GK133" s="197"/>
      <c r="GL133" s="197"/>
      <c r="GM133" s="197"/>
      <c r="GN133" s="197"/>
      <c r="GO133" s="197"/>
      <c r="GP133" s="197"/>
      <c r="GQ133" s="197"/>
      <c r="GR133" s="197"/>
      <c r="GS133" s="197"/>
      <c r="GT133" s="197"/>
      <c r="GU133" s="197"/>
      <c r="GV133" s="197"/>
      <c r="GW133" s="197"/>
      <c r="GX133" s="197"/>
      <c r="GY133" s="197"/>
      <c r="GZ133" s="197"/>
      <c r="HA133" s="197"/>
      <c r="HB133" s="197"/>
      <c r="HC133" s="197"/>
      <c r="HD133" s="197"/>
      <c r="HE133" s="197"/>
      <c r="HF133" s="197"/>
      <c r="HG133" s="197"/>
      <c r="HH133" s="197"/>
      <c r="HI133" s="197"/>
      <c r="HJ133" s="197"/>
      <c r="HK133" s="197"/>
      <c r="HL133" s="197"/>
      <c r="HM133" s="197"/>
      <c r="HN133" s="197"/>
      <c r="HO133" s="197"/>
      <c r="HP133" s="197"/>
      <c r="HQ133" s="197"/>
      <c r="HR133" s="197"/>
    </row>
    <row r="134" spans="1:226" ht="15" customHeight="1">
      <c r="A134" s="160"/>
      <c r="B134" s="160"/>
      <c r="C134" s="23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FN134" s="344"/>
    </row>
    <row r="135" spans="1:226" ht="15" customHeight="1">
      <c r="A135" s="160"/>
      <c r="B135" s="160"/>
      <c r="C135" s="230"/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</row>
    <row r="136" spans="1:226" ht="15" customHeight="1">
      <c r="A136" s="160"/>
      <c r="B136" s="160"/>
      <c r="C136" s="23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</row>
    <row r="137" spans="1:226" ht="15" customHeight="1">
      <c r="A137" s="160"/>
      <c r="B137" s="160"/>
      <c r="C137" s="23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</row>
    <row r="138" spans="1:226" ht="15" customHeight="1">
      <c r="A138" s="160"/>
      <c r="B138" s="160"/>
      <c r="C138" s="230"/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</row>
    <row r="139" spans="1:226" ht="15" customHeight="1">
      <c r="A139" s="160"/>
      <c r="B139" s="160"/>
      <c r="C139" s="230"/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</row>
    <row r="140" spans="1:226" ht="15" customHeight="1">
      <c r="A140" s="160"/>
      <c r="B140" s="160"/>
      <c r="C140" s="23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</row>
    <row r="141" spans="1:226" ht="15" customHeight="1">
      <c r="A141" s="160"/>
      <c r="B141" s="160"/>
      <c r="C141" s="230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</row>
    <row r="142" spans="1:226" ht="15" customHeight="1">
      <c r="A142" s="160"/>
      <c r="B142" s="160"/>
      <c r="C142" s="230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</row>
    <row r="143" spans="1:226" ht="15" customHeight="1">
      <c r="A143" s="160"/>
      <c r="B143" s="160"/>
      <c r="C143" s="23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</row>
    <row r="144" spans="1:226" ht="15" customHeight="1">
      <c r="A144" s="160"/>
      <c r="B144" s="160"/>
      <c r="C144" s="230"/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</row>
    <row r="145" spans="3:3" ht="15" customHeight="1">
      <c r="C145" s="233"/>
    </row>
    <row r="146" spans="3:3" ht="15" customHeight="1">
      <c r="C146" s="233"/>
    </row>
    <row r="147" spans="3:3" ht="15" customHeight="1">
      <c r="C147" s="233"/>
    </row>
    <row r="148" spans="3:3" ht="15" customHeight="1">
      <c r="C148" s="233"/>
    </row>
    <row r="149" spans="3:3" ht="15" customHeight="1">
      <c r="C149" s="233"/>
    </row>
    <row r="150" spans="3:3" ht="15" customHeight="1">
      <c r="C150" s="233"/>
    </row>
    <row r="151" spans="3:3" ht="15" customHeight="1">
      <c r="C151" s="233"/>
    </row>
    <row r="152" spans="3:3" ht="15" customHeight="1">
      <c r="C152" s="233"/>
    </row>
    <row r="153" spans="3:3" ht="15" customHeight="1">
      <c r="C153" s="233"/>
    </row>
    <row r="154" spans="3:3" ht="15" customHeight="1">
      <c r="C154" s="233"/>
    </row>
    <row r="155" spans="3:3" ht="15" customHeight="1">
      <c r="C155" s="233"/>
    </row>
    <row r="156" spans="3:3" ht="15" customHeight="1">
      <c r="C156" s="233"/>
    </row>
    <row r="157" spans="3:3" ht="15" customHeight="1">
      <c r="C157" s="233"/>
    </row>
    <row r="158" spans="3:3" ht="15" customHeight="1">
      <c r="C158" s="233"/>
    </row>
    <row r="159" spans="3:3" ht="15" customHeight="1">
      <c r="C159" s="233"/>
    </row>
    <row r="160" spans="3:3" ht="15" customHeight="1">
      <c r="C160" s="233"/>
    </row>
    <row r="161" spans="3:3" ht="15" customHeight="1">
      <c r="C161" s="233"/>
    </row>
    <row r="162" spans="3:3" ht="15" customHeight="1">
      <c r="C162" s="233"/>
    </row>
    <row r="163" spans="3:3" ht="15" customHeight="1">
      <c r="C163" s="233"/>
    </row>
    <row r="164" spans="3:3" ht="15" customHeight="1">
      <c r="C164" s="233"/>
    </row>
    <row r="165" spans="3:3" ht="15" customHeight="1">
      <c r="C165" s="233"/>
    </row>
    <row r="166" spans="3:3" ht="15" customHeight="1">
      <c r="C166" s="233"/>
    </row>
    <row r="167" spans="3:3" ht="15" customHeight="1">
      <c r="C167" s="233"/>
    </row>
    <row r="168" spans="3:3" ht="15" customHeight="1">
      <c r="C168" s="233"/>
    </row>
    <row r="169" spans="3:3" ht="15" customHeight="1">
      <c r="C169" s="233"/>
    </row>
    <row r="170" spans="3:3" ht="15" customHeight="1">
      <c r="C170" s="233"/>
    </row>
    <row r="171" spans="3:3" ht="15" customHeight="1">
      <c r="C171" s="233"/>
    </row>
    <row r="172" spans="3:3" ht="15" customHeight="1">
      <c r="C172" s="233"/>
    </row>
    <row r="173" spans="3:3" ht="15" customHeight="1">
      <c r="C173" s="233"/>
    </row>
    <row r="174" spans="3:3" ht="15" customHeight="1">
      <c r="C174" s="233"/>
    </row>
    <row r="175" spans="3:3" ht="15" customHeight="1">
      <c r="C175" s="233"/>
    </row>
    <row r="176" spans="3:3" ht="15" customHeight="1">
      <c r="C176" s="233"/>
    </row>
    <row r="177" spans="3:3" ht="15" customHeight="1">
      <c r="C177" s="233"/>
    </row>
    <row r="178" spans="3:3" ht="15" customHeight="1">
      <c r="C178" s="233"/>
    </row>
    <row r="179" spans="3:3" ht="15" customHeight="1">
      <c r="C179" s="233"/>
    </row>
    <row r="180" spans="3:3" ht="15" customHeight="1">
      <c r="C180" s="233"/>
    </row>
    <row r="181" spans="3:3" ht="15" customHeight="1">
      <c r="C181" s="233"/>
    </row>
    <row r="182" spans="3:3" ht="15" customHeight="1">
      <c r="C182" s="233"/>
    </row>
    <row r="183" spans="3:3" ht="15" customHeight="1">
      <c r="C183" s="233"/>
    </row>
    <row r="184" spans="3:3" ht="15" customHeight="1">
      <c r="C184" s="233"/>
    </row>
    <row r="185" spans="3:3" ht="15" customHeight="1">
      <c r="C185" s="233"/>
    </row>
    <row r="186" spans="3:3" ht="15" customHeight="1">
      <c r="C186" s="233"/>
    </row>
    <row r="187" spans="3:3" ht="15" customHeight="1">
      <c r="C187" s="233"/>
    </row>
    <row r="188" spans="3:3" ht="15" customHeight="1">
      <c r="C188" s="233"/>
    </row>
    <row r="189" spans="3:3" ht="15" customHeight="1">
      <c r="C189" s="233"/>
    </row>
    <row r="190" spans="3:3" ht="15" customHeight="1">
      <c r="C190" s="233"/>
    </row>
    <row r="191" spans="3:3" ht="15" customHeight="1">
      <c r="C191" s="233"/>
    </row>
    <row r="192" spans="3:3" ht="15" customHeight="1">
      <c r="C192" s="233"/>
    </row>
    <row r="193" spans="3:3" ht="15" customHeight="1">
      <c r="C193" s="233"/>
    </row>
    <row r="194" spans="3:3" ht="15" customHeight="1">
      <c r="C194" s="233"/>
    </row>
    <row r="195" spans="3:3" ht="15" customHeight="1">
      <c r="C195" s="233"/>
    </row>
    <row r="196" spans="3:3" ht="15" customHeight="1">
      <c r="C196" s="233"/>
    </row>
    <row r="197" spans="3:3" ht="15" customHeight="1">
      <c r="C197" s="233"/>
    </row>
    <row r="198" spans="3:3" ht="15" customHeight="1">
      <c r="C198" s="233"/>
    </row>
    <row r="199" spans="3:3" ht="15" customHeight="1">
      <c r="C199" s="233"/>
    </row>
    <row r="200" spans="3:3" ht="15" customHeight="1">
      <c r="C200" s="233"/>
    </row>
    <row r="201" spans="3:3" ht="15" customHeight="1">
      <c r="C201" s="233"/>
    </row>
    <row r="202" spans="3:3" ht="15" customHeight="1">
      <c r="C202" s="233"/>
    </row>
    <row r="203" spans="3:3" ht="15" customHeight="1">
      <c r="C203" s="233"/>
    </row>
    <row r="204" spans="3:3" ht="15" customHeight="1">
      <c r="C204" s="233"/>
    </row>
    <row r="205" spans="3:3" ht="15" customHeight="1">
      <c r="C205" s="233"/>
    </row>
    <row r="206" spans="3:3" ht="15" customHeight="1">
      <c r="C206" s="233"/>
    </row>
    <row r="207" spans="3:3" ht="15" customHeight="1">
      <c r="C207" s="233"/>
    </row>
    <row r="208" spans="3:3" ht="15" customHeight="1">
      <c r="C208" s="233"/>
    </row>
    <row r="209" spans="3:3" ht="15" customHeight="1">
      <c r="C209" s="233"/>
    </row>
    <row r="210" spans="3:3" ht="15" customHeight="1">
      <c r="C210" s="233"/>
    </row>
    <row r="211" spans="3:3" ht="15" customHeight="1">
      <c r="C211" s="233"/>
    </row>
    <row r="212" spans="3:3" ht="15" customHeight="1">
      <c r="C212" s="233"/>
    </row>
    <row r="213" spans="3:3" ht="15" customHeight="1"/>
    <row r="214" spans="3:3" ht="15" customHeight="1"/>
    <row r="215" spans="3:3" ht="15" customHeight="1"/>
    <row r="216" spans="3:3" ht="15" customHeight="1"/>
    <row r="217" spans="3:3" ht="15" customHeight="1"/>
    <row r="218" spans="3:3" ht="15" customHeight="1"/>
    <row r="219" spans="3:3" ht="15" customHeight="1"/>
    <row r="220" spans="3:3" ht="15" customHeight="1"/>
    <row r="221" spans="3:3" ht="15" customHeight="1"/>
    <row r="222" spans="3:3" ht="15" customHeight="1"/>
    <row r="223" spans="3:3" ht="15" customHeight="1"/>
    <row r="224" spans="3:3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</sheetData>
  <sheetProtection formatCells="0" formatColumns="0" formatRows="0" sort="0" autoFilter="0" pivotTables="0"/>
  <customSheetViews>
    <customSheetView guid="{A4D59F75-8091-4878-A19C-E6F7EFCC98D0}" fitToPage="1" hiddenColumns="1" showRuler="0">
      <selection activeCell="U18" sqref="U18"/>
      <pageMargins left="0" right="0" top="0" bottom="0" header="0" footer="0"/>
      <printOptions horizontalCentered="1" verticalCentered="1"/>
      <pageSetup paperSize="9" scale="10" orientation="portrait" r:id="rId1"/>
      <headerFooter alignWithMargins="0"/>
    </customSheetView>
    <customSheetView guid="{5F444141-AB98-4370-9413-F1F0A45DC16B}" fitToPage="1" hiddenRows="1" hiddenColumns="1" showRuler="0">
      <selection activeCell="B7" sqref="B7:B14"/>
      <pageMargins left="0" right="0" top="0" bottom="0" header="0" footer="0"/>
      <printOptions horizontalCentered="1" verticalCentered="1"/>
      <pageSetup paperSize="9" scale="10" orientation="portrait" r:id="rId2"/>
      <headerFooter alignWithMargins="0"/>
    </customSheetView>
    <customSheetView guid="{E484E83A-8AE1-4ACE-A5D4-7D98A52A9B4B}" fitToPage="1" hiddenRows="1" hiddenColumns="1" state="hidden" showRuler="0">
      <selection activeCell="T27" sqref="T27"/>
      <pageMargins left="0" right="0" top="0" bottom="0" header="0" footer="0"/>
      <printOptions horizontalCentered="1" verticalCentered="1"/>
      <pageSetup paperSize="9" scale="10" orientation="portrait" r:id="rId3"/>
      <headerFooter alignWithMargins="0"/>
    </customSheetView>
  </customSheetViews>
  <mergeCells count="34">
    <mergeCell ref="CV19:DG19"/>
    <mergeCell ref="AJ12:AN12"/>
    <mergeCell ref="AM18:AX18"/>
    <mergeCell ref="AY18:BJ18"/>
    <mergeCell ref="BL18:BW18"/>
    <mergeCell ref="BX18:CI18"/>
    <mergeCell ref="AM19:AX19"/>
    <mergeCell ref="AY19:BJ19"/>
    <mergeCell ref="BL19:BW19"/>
    <mergeCell ref="BX19:CI19"/>
    <mergeCell ref="I5:K5"/>
    <mergeCell ref="H6:L6"/>
    <mergeCell ref="D9:E9"/>
    <mergeCell ref="F9:G9"/>
    <mergeCell ref="H9:I9"/>
    <mergeCell ref="J9:K9"/>
    <mergeCell ref="C5:D5"/>
    <mergeCell ref="N9:O9"/>
    <mergeCell ref="L9:M9"/>
    <mergeCell ref="N11:O11"/>
    <mergeCell ref="C11:C12"/>
    <mergeCell ref="D11:E11"/>
    <mergeCell ref="F11:G11"/>
    <mergeCell ref="H11:I11"/>
    <mergeCell ref="J11:K11"/>
    <mergeCell ref="L11:M11"/>
    <mergeCell ref="R11:S11"/>
    <mergeCell ref="T11:U11"/>
    <mergeCell ref="V11:W11"/>
    <mergeCell ref="P9:Q9"/>
    <mergeCell ref="R9:S9"/>
    <mergeCell ref="T9:U9"/>
    <mergeCell ref="V9:W9"/>
    <mergeCell ref="P11:Q11"/>
  </mergeCells>
  <phoneticPr fontId="3" type="noConversion"/>
  <printOptions horizontalCentered="1" verticalCentered="1"/>
  <pageMargins left="0" right="0" top="0" bottom="0" header="0" footer="0"/>
  <pageSetup paperSize="9" scale="10" orientation="portrait" r:id="rId4"/>
  <headerFooter alignWithMargins="0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6" r:id="rId7" name="List Box 2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9525</xdr:rowOff>
                  </from>
                  <to>
                    <xdr:col>2</xdr:col>
                    <xdr:colOff>1219200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444"/>
  <sheetViews>
    <sheetView topLeftCell="D1" workbookViewId="0">
      <selection activeCell="J29" sqref="J29"/>
    </sheetView>
  </sheetViews>
  <sheetFormatPr defaultColWidth="9.140625" defaultRowHeight="12.75"/>
  <cols>
    <col min="1" max="1" width="2" style="62" customWidth="1"/>
    <col min="2" max="2" width="62" style="62" customWidth="1"/>
    <col min="3" max="3" width="63.140625" style="62" customWidth="1"/>
    <col min="4" max="4" width="41.7109375" style="62" customWidth="1"/>
    <col min="5" max="5" width="20" style="62" customWidth="1"/>
    <col min="6" max="6" width="8.5703125" style="62" customWidth="1"/>
    <col min="7" max="7" width="5.42578125" style="62" customWidth="1"/>
    <col min="8" max="8" width="6.42578125" style="62" customWidth="1"/>
    <col min="9" max="9" width="8" style="62" customWidth="1"/>
    <col min="10" max="10" width="6.42578125" style="62" customWidth="1"/>
    <col min="11" max="11" width="9.28515625" style="62" customWidth="1"/>
    <col min="12" max="12" width="7.42578125" style="62" customWidth="1"/>
    <col min="13" max="13" width="17" style="62" customWidth="1"/>
    <col min="14" max="14" width="8.85546875" style="62" customWidth="1"/>
    <col min="15" max="15" width="83.140625" style="62" customWidth="1"/>
    <col min="16" max="16" width="6.42578125" style="62" customWidth="1"/>
    <col min="17" max="17" width="5.42578125" style="62" customWidth="1"/>
    <col min="18" max="18" width="6.42578125" style="62" customWidth="1"/>
    <col min="19" max="19" width="2.7109375" style="62" customWidth="1"/>
    <col min="20" max="20" width="6.5703125" style="62" customWidth="1"/>
    <col min="21" max="21" width="5.7109375" style="62" customWidth="1"/>
    <col min="22" max="22" width="11.7109375" style="43" customWidth="1"/>
    <col min="23" max="16384" width="9.140625" style="43"/>
  </cols>
  <sheetData>
    <row r="1" spans="1:3">
      <c r="A1" s="61">
        <v>2</v>
      </c>
      <c r="B1" s="62" t="s">
        <v>257</v>
      </c>
    </row>
    <row r="3" spans="1:3">
      <c r="B3" s="466" t="s">
        <v>196</v>
      </c>
      <c r="C3" s="466"/>
    </row>
    <row r="5" spans="1:3" ht="15" customHeight="1">
      <c r="B5" s="62" t="s">
        <v>199</v>
      </c>
      <c r="C5" s="62" t="s">
        <v>197</v>
      </c>
    </row>
    <row r="6" spans="1:3">
      <c r="B6" s="62" t="s">
        <v>200</v>
      </c>
      <c r="C6" s="62" t="s">
        <v>198</v>
      </c>
    </row>
    <row r="8" spans="1:3">
      <c r="B8" s="62" t="s">
        <v>208</v>
      </c>
      <c r="C8" s="62" t="s">
        <v>371</v>
      </c>
    </row>
    <row r="9" spans="1:3">
      <c r="B9" s="62" t="s">
        <v>206</v>
      </c>
      <c r="C9" s="62" t="s">
        <v>207</v>
      </c>
    </row>
    <row r="10" spans="1:3">
      <c r="B10" s="62" t="s">
        <v>213</v>
      </c>
      <c r="C10" s="62" t="s">
        <v>215</v>
      </c>
    </row>
    <row r="11" spans="1:3">
      <c r="B11" s="62" t="s">
        <v>214</v>
      </c>
      <c r="C11" s="62" t="s">
        <v>212</v>
      </c>
    </row>
    <row r="12" spans="1:3">
      <c r="B12" s="62" t="s">
        <v>216</v>
      </c>
      <c r="C12" s="62" t="s">
        <v>217</v>
      </c>
    </row>
    <row r="13" spans="1:3">
      <c r="B13" s="62" t="s">
        <v>211</v>
      </c>
      <c r="C13" s="62" t="s">
        <v>372</v>
      </c>
    </row>
    <row r="14" spans="1:3">
      <c r="B14" s="62" t="s">
        <v>373</v>
      </c>
      <c r="C14" s="62" t="s">
        <v>374</v>
      </c>
    </row>
    <row r="15" spans="1:3">
      <c r="B15" s="62" t="s">
        <v>209</v>
      </c>
      <c r="C15" s="62" t="s">
        <v>210</v>
      </c>
    </row>
    <row r="16" spans="1:3">
      <c r="B16" s="62" t="s">
        <v>201</v>
      </c>
      <c r="C16" s="62" t="s">
        <v>202</v>
      </c>
    </row>
    <row r="17" spans="2:3" ht="15" customHeight="1">
      <c r="B17" s="62" t="s">
        <v>203</v>
      </c>
      <c r="C17" s="62" t="s">
        <v>296</v>
      </c>
    </row>
    <row r="18" spans="2:3">
      <c r="B18" s="62" t="s">
        <v>375</v>
      </c>
      <c r="C18" s="62" t="s">
        <v>376</v>
      </c>
    </row>
    <row r="19" spans="2:3">
      <c r="B19" s="62" t="s">
        <v>297</v>
      </c>
      <c r="C19" s="62" t="s">
        <v>298</v>
      </c>
    </row>
    <row r="21" spans="2:3">
      <c r="B21" s="62" t="s">
        <v>223</v>
      </c>
      <c r="C21" s="62" t="s">
        <v>224</v>
      </c>
    </row>
    <row r="22" spans="2:3">
      <c r="B22" s="62" t="s">
        <v>204</v>
      </c>
      <c r="C22" s="62" t="s">
        <v>205</v>
      </c>
    </row>
    <row r="24" spans="2:3">
      <c r="B24" s="62" t="s">
        <v>337</v>
      </c>
    </row>
    <row r="25" spans="2:3">
      <c r="B25" s="62" t="s">
        <v>222</v>
      </c>
    </row>
    <row r="27" spans="2:3">
      <c r="B27" s="63" t="s">
        <v>172</v>
      </c>
    </row>
    <row r="28" spans="2:3">
      <c r="B28" s="63" t="s">
        <v>171</v>
      </c>
    </row>
    <row r="30" spans="2:3">
      <c r="B30" s="62" t="s">
        <v>218</v>
      </c>
    </row>
    <row r="31" spans="2:3">
      <c r="B31" s="62" t="s">
        <v>221</v>
      </c>
    </row>
    <row r="37" spans="2:20">
      <c r="B37" s="466" t="s">
        <v>250</v>
      </c>
      <c r="C37" s="466"/>
      <c r="D37" s="466"/>
      <c r="E37" s="466"/>
      <c r="F37" s="466"/>
      <c r="G37" s="466"/>
      <c r="H37" s="466"/>
      <c r="I37" s="466"/>
      <c r="J37" s="466"/>
      <c r="K37" s="466"/>
      <c r="L37" s="466"/>
      <c r="M37" s="466"/>
      <c r="N37" s="466"/>
      <c r="O37" s="466"/>
      <c r="P37" s="466"/>
      <c r="Q37" s="466"/>
      <c r="R37" s="466"/>
      <c r="S37" s="466"/>
      <c r="T37" s="466"/>
    </row>
    <row r="40" spans="2:20" ht="12.75" customHeight="1">
      <c r="B40" s="465" t="s">
        <v>245</v>
      </c>
      <c r="C40" s="465"/>
      <c r="D40" s="470" t="s">
        <v>251</v>
      </c>
      <c r="E40" s="470"/>
      <c r="F40" s="465" t="s">
        <v>246</v>
      </c>
      <c r="G40" s="465"/>
      <c r="H40" s="465"/>
      <c r="I40" s="44" t="s">
        <v>247</v>
      </c>
      <c r="J40" s="465" t="s">
        <v>248</v>
      </c>
      <c r="K40" s="465"/>
      <c r="L40" s="465"/>
      <c r="M40" s="465" t="s">
        <v>249</v>
      </c>
      <c r="N40" s="465"/>
      <c r="O40" s="465"/>
      <c r="P40" s="465"/>
    </row>
    <row r="41" spans="2:20">
      <c r="B41" s="465"/>
      <c r="C41" s="465"/>
      <c r="D41" s="470"/>
      <c r="E41" s="470"/>
      <c r="F41" s="64">
        <v>2008</v>
      </c>
      <c r="G41" s="65">
        <v>2009</v>
      </c>
      <c r="H41" s="65">
        <v>2010</v>
      </c>
      <c r="I41" s="65">
        <v>2011</v>
      </c>
      <c r="J41" s="65">
        <v>2012</v>
      </c>
      <c r="K41" s="65">
        <v>2013</v>
      </c>
      <c r="L41" s="65">
        <v>2014</v>
      </c>
      <c r="M41" s="65">
        <v>2011</v>
      </c>
      <c r="N41" s="65">
        <v>2012</v>
      </c>
      <c r="O41" s="65">
        <v>2013</v>
      </c>
      <c r="P41" s="65">
        <v>2014</v>
      </c>
    </row>
    <row r="42" spans="2:20">
      <c r="B42" s="468" t="s">
        <v>229</v>
      </c>
      <c r="C42" s="66" t="s">
        <v>230</v>
      </c>
      <c r="D42" s="471" t="s">
        <v>181</v>
      </c>
      <c r="E42" s="67" t="s">
        <v>182</v>
      </c>
      <c r="F42" s="471" t="s">
        <v>253</v>
      </c>
      <c r="G42" s="471"/>
      <c r="H42" s="471"/>
      <c r="I42" s="68" t="s">
        <v>254</v>
      </c>
      <c r="J42" s="472" t="s">
        <v>255</v>
      </c>
      <c r="K42" s="472"/>
      <c r="L42" s="472"/>
      <c r="M42" s="471" t="s">
        <v>256</v>
      </c>
      <c r="N42" s="471"/>
      <c r="O42" s="471"/>
      <c r="P42" s="471"/>
    </row>
    <row r="43" spans="2:20">
      <c r="B43" s="468"/>
      <c r="C43" s="69" t="s">
        <v>231</v>
      </c>
      <c r="D43" s="471"/>
      <c r="E43" s="67" t="s">
        <v>183</v>
      </c>
      <c r="G43" s="67"/>
      <c r="H43" s="67"/>
      <c r="I43" s="68"/>
      <c r="J43" s="67"/>
      <c r="K43" s="68"/>
      <c r="L43" s="67"/>
      <c r="M43" s="68"/>
      <c r="N43" s="67"/>
    </row>
    <row r="44" spans="2:20">
      <c r="B44" s="468"/>
      <c r="C44" s="66" t="s">
        <v>232</v>
      </c>
      <c r="D44" s="471"/>
      <c r="E44" s="67" t="s">
        <v>184</v>
      </c>
      <c r="F44" s="67"/>
      <c r="G44" s="68"/>
      <c r="H44" s="67"/>
      <c r="I44" s="68"/>
      <c r="J44" s="68"/>
      <c r="K44" s="68"/>
      <c r="L44" s="67"/>
      <c r="M44" s="67"/>
      <c r="N44" s="67"/>
    </row>
    <row r="45" spans="2:20">
      <c r="B45" s="468"/>
      <c r="C45" s="66" t="s">
        <v>233</v>
      </c>
      <c r="D45" s="471"/>
      <c r="E45" s="68" t="s">
        <v>185</v>
      </c>
      <c r="F45" s="68"/>
      <c r="G45" s="68"/>
      <c r="H45" s="68"/>
      <c r="I45" s="68"/>
      <c r="J45" s="68"/>
      <c r="K45" s="68"/>
      <c r="L45" s="68"/>
      <c r="M45" s="68"/>
      <c r="N45" s="68"/>
    </row>
    <row r="46" spans="2:20">
      <c r="B46" s="468"/>
      <c r="C46" s="66" t="s">
        <v>234</v>
      </c>
      <c r="D46" s="471"/>
      <c r="E46" s="68" t="s">
        <v>186</v>
      </c>
      <c r="F46" s="68"/>
      <c r="G46" s="68"/>
      <c r="H46" s="68"/>
      <c r="I46" s="68"/>
      <c r="J46" s="68"/>
      <c r="K46" s="68"/>
      <c r="L46" s="68"/>
      <c r="M46" s="68"/>
      <c r="N46" s="68"/>
    </row>
    <row r="47" spans="2:20">
      <c r="B47" s="468"/>
      <c r="C47" s="66" t="s">
        <v>235</v>
      </c>
      <c r="D47" s="471"/>
      <c r="E47" s="67" t="s">
        <v>187</v>
      </c>
      <c r="F47" s="68"/>
      <c r="G47" s="68"/>
      <c r="H47" s="68"/>
      <c r="I47" s="67"/>
      <c r="J47" s="67"/>
      <c r="K47" s="67"/>
      <c r="L47" s="67"/>
      <c r="M47" s="67"/>
      <c r="N47" s="67"/>
    </row>
    <row r="48" spans="2:20">
      <c r="B48" s="468"/>
      <c r="C48" s="66" t="s">
        <v>236</v>
      </c>
      <c r="D48" s="471"/>
      <c r="E48" s="68" t="s">
        <v>188</v>
      </c>
      <c r="F48" s="68"/>
      <c r="G48" s="68"/>
      <c r="H48" s="68"/>
      <c r="I48" s="68"/>
      <c r="J48" s="68"/>
      <c r="K48" s="68"/>
      <c r="L48" s="68"/>
      <c r="M48" s="68"/>
      <c r="N48" s="68"/>
    </row>
    <row r="49" spans="2:20">
      <c r="B49" s="468"/>
      <c r="C49" s="70" t="s">
        <v>237</v>
      </c>
      <c r="D49" s="471"/>
      <c r="E49" s="67" t="s">
        <v>252</v>
      </c>
      <c r="F49" s="68"/>
      <c r="G49" s="67"/>
      <c r="H49" s="67"/>
      <c r="I49" s="67"/>
      <c r="J49" s="67"/>
      <c r="K49" s="67"/>
      <c r="L49" s="67"/>
      <c r="M49" s="67"/>
      <c r="N49" s="67"/>
    </row>
    <row r="50" spans="2:20">
      <c r="B50" s="468"/>
      <c r="C50" s="66" t="s">
        <v>238</v>
      </c>
      <c r="D50" s="471"/>
      <c r="E50" s="68" t="s">
        <v>189</v>
      </c>
      <c r="F50" s="68"/>
      <c r="G50" s="68"/>
      <c r="H50" s="68"/>
      <c r="I50" s="68"/>
      <c r="J50" s="68"/>
      <c r="K50" s="68"/>
      <c r="L50" s="68"/>
      <c r="M50" s="68"/>
      <c r="N50" s="68"/>
    </row>
    <row r="51" spans="2:20">
      <c r="B51" s="468"/>
      <c r="C51" s="66" t="s">
        <v>385</v>
      </c>
      <c r="D51" s="471"/>
      <c r="E51" s="68" t="s">
        <v>386</v>
      </c>
      <c r="F51" s="68"/>
      <c r="G51" s="68"/>
      <c r="H51" s="68"/>
      <c r="I51" s="68"/>
      <c r="J51" s="68"/>
      <c r="K51" s="68"/>
      <c r="L51" s="68"/>
      <c r="M51" s="68"/>
      <c r="N51" s="68"/>
    </row>
    <row r="52" spans="2:20">
      <c r="B52" s="469" t="s">
        <v>239</v>
      </c>
      <c r="C52" s="71" t="s">
        <v>240</v>
      </c>
      <c r="D52" s="471" t="s">
        <v>190</v>
      </c>
      <c r="E52" s="68" t="s">
        <v>191</v>
      </c>
      <c r="F52" s="68"/>
      <c r="G52" s="68"/>
      <c r="H52" s="68"/>
      <c r="I52" s="68"/>
      <c r="J52" s="68"/>
      <c r="K52" s="68"/>
      <c r="L52" s="68"/>
      <c r="M52" s="68"/>
      <c r="N52" s="68"/>
    </row>
    <row r="53" spans="2:20">
      <c r="B53" s="469"/>
      <c r="C53" s="71" t="s">
        <v>241</v>
      </c>
      <c r="D53" s="471"/>
      <c r="E53" s="68" t="s">
        <v>192</v>
      </c>
      <c r="F53" s="68"/>
      <c r="G53" s="68"/>
      <c r="H53" s="68"/>
      <c r="I53" s="68"/>
      <c r="J53" s="68"/>
      <c r="K53" s="68"/>
      <c r="L53" s="68"/>
      <c r="M53" s="68"/>
      <c r="N53" s="68"/>
    </row>
    <row r="54" spans="2:20">
      <c r="B54" s="469"/>
      <c r="C54" s="71" t="s">
        <v>242</v>
      </c>
      <c r="D54" s="471"/>
      <c r="E54" s="68" t="s">
        <v>380</v>
      </c>
      <c r="F54" s="68"/>
      <c r="G54" s="68"/>
      <c r="H54" s="68"/>
      <c r="I54" s="68"/>
      <c r="J54" s="68"/>
      <c r="K54" s="67"/>
      <c r="L54" s="68"/>
      <c r="M54" s="68"/>
      <c r="N54" s="68"/>
    </row>
    <row r="55" spans="2:20">
      <c r="B55" s="469"/>
      <c r="C55" s="71" t="s">
        <v>381</v>
      </c>
      <c r="D55" s="471"/>
      <c r="E55" s="71" t="s">
        <v>383</v>
      </c>
      <c r="F55" s="68"/>
      <c r="G55" s="68"/>
      <c r="H55" s="68"/>
      <c r="I55" s="68"/>
      <c r="J55" s="68"/>
      <c r="K55" s="67"/>
      <c r="L55" s="68"/>
      <c r="M55" s="68"/>
      <c r="N55" s="68"/>
    </row>
    <row r="56" spans="2:20">
      <c r="B56" s="469"/>
      <c r="C56" s="71" t="s">
        <v>80</v>
      </c>
      <c r="D56" s="471"/>
      <c r="E56" s="68" t="s">
        <v>193</v>
      </c>
      <c r="F56" s="68"/>
      <c r="G56" s="67"/>
      <c r="H56" s="72"/>
      <c r="I56" s="72"/>
      <c r="J56" s="72"/>
      <c r="K56" s="72"/>
      <c r="L56" s="72"/>
      <c r="M56" s="72"/>
      <c r="N56" s="67"/>
    </row>
    <row r="57" spans="2:20">
      <c r="B57" s="469"/>
      <c r="C57" s="71" t="s">
        <v>243</v>
      </c>
      <c r="D57" s="471"/>
      <c r="E57" s="68" t="s">
        <v>194</v>
      </c>
      <c r="F57" s="68"/>
      <c r="G57" s="68"/>
      <c r="H57" s="68"/>
      <c r="I57" s="68"/>
      <c r="J57" s="72"/>
      <c r="K57" s="67"/>
      <c r="L57" s="68"/>
      <c r="M57" s="68"/>
      <c r="N57" s="68"/>
    </row>
    <row r="58" spans="2:20">
      <c r="B58" s="469"/>
      <c r="C58" s="71" t="s">
        <v>382</v>
      </c>
      <c r="D58" s="471"/>
      <c r="E58" s="68" t="s">
        <v>384</v>
      </c>
      <c r="F58" s="68"/>
      <c r="G58" s="68"/>
      <c r="H58" s="68"/>
      <c r="I58" s="68"/>
      <c r="J58" s="72"/>
      <c r="K58" s="67"/>
      <c r="L58" s="68"/>
      <c r="M58" s="68"/>
      <c r="N58" s="68"/>
    </row>
    <row r="59" spans="2:20">
      <c r="B59" s="469"/>
      <c r="C59" s="71" t="s">
        <v>244</v>
      </c>
      <c r="D59" s="471"/>
      <c r="E59" s="68" t="s">
        <v>195</v>
      </c>
      <c r="F59" s="68"/>
      <c r="G59" s="68"/>
      <c r="H59" s="68"/>
      <c r="I59" s="68"/>
      <c r="J59" s="68"/>
      <c r="K59" s="68"/>
      <c r="L59" s="72"/>
      <c r="M59" s="68"/>
      <c r="N59" s="68"/>
    </row>
    <row r="60" spans="2:20">
      <c r="B60" s="62" t="s">
        <v>339</v>
      </c>
      <c r="D60" s="62" t="s">
        <v>338</v>
      </c>
    </row>
    <row r="62" spans="2:20">
      <c r="B62" s="466" t="s">
        <v>258</v>
      </c>
      <c r="C62" s="466"/>
      <c r="D62" s="466"/>
      <c r="E62" s="466"/>
      <c r="F62" s="466"/>
      <c r="G62" s="466"/>
      <c r="H62" s="466"/>
      <c r="I62" s="466"/>
      <c r="J62" s="466"/>
      <c r="K62" s="466"/>
      <c r="L62" s="466"/>
      <c r="M62" s="466"/>
      <c r="N62" s="466"/>
      <c r="O62" s="466"/>
      <c r="P62" s="466"/>
      <c r="Q62" s="466"/>
      <c r="R62" s="466"/>
      <c r="S62" s="466"/>
      <c r="T62" s="466"/>
    </row>
    <row r="66" spans="2:22">
      <c r="B66" s="62" t="s">
        <v>377</v>
      </c>
    </row>
    <row r="67" spans="2:22">
      <c r="B67" s="62" t="s">
        <v>378</v>
      </c>
      <c r="M67" s="62" t="s">
        <v>344</v>
      </c>
      <c r="O67" s="62" t="s">
        <v>387</v>
      </c>
    </row>
    <row r="68" spans="2:22">
      <c r="D68" s="73"/>
      <c r="E68" s="74"/>
      <c r="F68" s="73"/>
      <c r="G68" s="74"/>
      <c r="H68" s="73"/>
      <c r="I68" s="74"/>
      <c r="J68" s="73"/>
      <c r="K68" s="74"/>
      <c r="L68" s="73"/>
      <c r="M68" s="74" t="s">
        <v>343</v>
      </c>
      <c r="N68" s="73"/>
      <c r="O68" s="74" t="s">
        <v>388</v>
      </c>
      <c r="P68" s="73"/>
      <c r="Q68" s="74"/>
      <c r="R68" s="73"/>
      <c r="S68" s="74"/>
      <c r="T68" s="73"/>
    </row>
    <row r="69" spans="2:22">
      <c r="C69" s="55">
        <v>2006</v>
      </c>
      <c r="D69" s="55"/>
      <c r="E69" s="55">
        <v>2007</v>
      </c>
      <c r="F69" s="55"/>
      <c r="G69" s="55">
        <v>2008</v>
      </c>
      <c r="H69" s="55"/>
      <c r="I69" s="55">
        <v>2009</v>
      </c>
      <c r="J69" s="55"/>
      <c r="K69" s="55">
        <v>2010</v>
      </c>
      <c r="L69" s="55"/>
      <c r="M69" s="55">
        <v>2011</v>
      </c>
      <c r="N69" s="55"/>
      <c r="O69" s="55">
        <v>2012</v>
      </c>
      <c r="P69" s="55"/>
      <c r="Q69" s="55">
        <v>2013</v>
      </c>
      <c r="R69" s="55"/>
      <c r="S69" s="55">
        <v>2014</v>
      </c>
      <c r="T69" s="55"/>
      <c r="U69" s="62">
        <v>2015</v>
      </c>
    </row>
    <row r="70" spans="2:22">
      <c r="B70" s="56" t="s">
        <v>127</v>
      </c>
      <c r="C70" s="57" t="s">
        <v>269</v>
      </c>
      <c r="D70" s="57" t="s">
        <v>150</v>
      </c>
      <c r="E70" s="57" t="s">
        <v>269</v>
      </c>
      <c r="F70" s="57" t="s">
        <v>150</v>
      </c>
      <c r="G70" s="57" t="s">
        <v>269</v>
      </c>
      <c r="H70" s="57" t="s">
        <v>150</v>
      </c>
      <c r="I70" s="57" t="s">
        <v>269</v>
      </c>
      <c r="J70" s="57" t="s">
        <v>150</v>
      </c>
      <c r="K70" s="57" t="s">
        <v>269</v>
      </c>
      <c r="L70" s="57" t="s">
        <v>150</v>
      </c>
      <c r="M70" s="57" t="s">
        <v>269</v>
      </c>
      <c r="N70" s="57" t="s">
        <v>150</v>
      </c>
      <c r="O70" s="57" t="s">
        <v>269</v>
      </c>
      <c r="P70" s="57" t="s">
        <v>150</v>
      </c>
      <c r="Q70" s="57" t="s">
        <v>269</v>
      </c>
      <c r="R70" s="57" t="s">
        <v>150</v>
      </c>
      <c r="S70" s="57" t="s">
        <v>269</v>
      </c>
      <c r="T70" s="57" t="s">
        <v>150</v>
      </c>
      <c r="U70" s="57" t="s">
        <v>269</v>
      </c>
      <c r="V70" s="45" t="s">
        <v>150</v>
      </c>
    </row>
    <row r="71" spans="2:22">
      <c r="B71" s="56" t="s">
        <v>259</v>
      </c>
      <c r="C71" s="57" t="s">
        <v>269</v>
      </c>
      <c r="D71" s="57" t="s">
        <v>166</v>
      </c>
      <c r="E71" s="57" t="s">
        <v>269</v>
      </c>
      <c r="F71" s="57" t="s">
        <v>166</v>
      </c>
      <c r="G71" s="57" t="s">
        <v>269</v>
      </c>
      <c r="H71" s="57" t="s">
        <v>166</v>
      </c>
      <c r="I71" s="57" t="s">
        <v>269</v>
      </c>
      <c r="J71" s="57" t="s">
        <v>166</v>
      </c>
      <c r="K71" s="57" t="s">
        <v>269</v>
      </c>
      <c r="L71" s="57" t="s">
        <v>166</v>
      </c>
      <c r="M71" s="57" t="s">
        <v>269</v>
      </c>
      <c r="N71" s="57" t="s">
        <v>166</v>
      </c>
      <c r="O71" s="57" t="s">
        <v>269</v>
      </c>
      <c r="P71" s="57" t="s">
        <v>166</v>
      </c>
      <c r="Q71" s="57" t="s">
        <v>269</v>
      </c>
      <c r="R71" s="57" t="s">
        <v>166</v>
      </c>
      <c r="S71" s="57" t="s">
        <v>269</v>
      </c>
      <c r="T71" s="57" t="s">
        <v>166</v>
      </c>
      <c r="U71" s="57" t="s">
        <v>269</v>
      </c>
      <c r="V71" s="45" t="s">
        <v>166</v>
      </c>
    </row>
    <row r="72" spans="2:22">
      <c r="B72" s="58" t="s">
        <v>128</v>
      </c>
      <c r="C72" s="74" t="s">
        <v>1</v>
      </c>
      <c r="D72" s="75"/>
      <c r="E72" s="76"/>
      <c r="F72" s="75"/>
      <c r="G72" s="76"/>
      <c r="H72" s="75"/>
      <c r="I72" s="76"/>
      <c r="J72" s="75"/>
      <c r="K72" s="76"/>
      <c r="L72" s="75"/>
      <c r="M72" s="76"/>
      <c r="N72" s="75"/>
      <c r="O72" s="76"/>
      <c r="P72" s="75"/>
      <c r="Q72" s="76"/>
      <c r="R72" s="75"/>
      <c r="S72" s="76"/>
      <c r="T72" s="75"/>
    </row>
    <row r="73" spans="2:22">
      <c r="B73" s="58" t="s">
        <v>2</v>
      </c>
      <c r="C73" s="74" t="s">
        <v>167</v>
      </c>
      <c r="D73" s="73"/>
      <c r="E73" s="74"/>
      <c r="F73" s="73"/>
      <c r="G73" s="74"/>
      <c r="H73" s="73"/>
      <c r="I73" s="74"/>
      <c r="J73" s="73"/>
      <c r="K73" s="74"/>
      <c r="L73" s="73"/>
      <c r="M73" s="74"/>
      <c r="N73" s="73"/>
      <c r="O73" s="74"/>
      <c r="P73" s="73"/>
      <c r="Q73" s="74"/>
      <c r="R73" s="73"/>
      <c r="S73" s="74"/>
      <c r="T73" s="73"/>
    </row>
    <row r="74" spans="2:22">
      <c r="B74" s="59" t="s">
        <v>3</v>
      </c>
      <c r="C74" s="74" t="s">
        <v>69</v>
      </c>
      <c r="D74" s="73"/>
      <c r="E74" s="74"/>
      <c r="F74" s="73"/>
      <c r="G74" s="74"/>
      <c r="H74" s="73"/>
      <c r="I74" s="74"/>
      <c r="J74" s="73"/>
      <c r="K74" s="74"/>
      <c r="L74" s="73"/>
      <c r="M74" s="74"/>
      <c r="N74" s="73"/>
      <c r="O74" s="74"/>
      <c r="P74" s="73"/>
      <c r="Q74" s="74"/>
      <c r="R74" s="73"/>
      <c r="S74" s="74"/>
      <c r="T74" s="73"/>
    </row>
    <row r="75" spans="2:22">
      <c r="B75" s="58" t="s">
        <v>5</v>
      </c>
      <c r="C75" s="74" t="s">
        <v>260</v>
      </c>
      <c r="D75" s="73"/>
      <c r="E75" s="74"/>
      <c r="F75" s="73"/>
      <c r="G75" s="74"/>
      <c r="H75" s="73"/>
      <c r="I75" s="74"/>
      <c r="J75" s="73"/>
      <c r="K75" s="74"/>
      <c r="L75" s="73"/>
      <c r="M75" s="74"/>
      <c r="N75" s="73"/>
      <c r="O75" s="74"/>
      <c r="P75" s="73"/>
      <c r="Q75" s="74"/>
      <c r="R75" s="73"/>
      <c r="S75" s="74"/>
      <c r="T75" s="73"/>
    </row>
    <row r="76" spans="2:22">
      <c r="B76" s="58" t="s">
        <v>7</v>
      </c>
      <c r="C76" s="77" t="s">
        <v>8</v>
      </c>
      <c r="D76" s="73"/>
      <c r="E76" s="74"/>
      <c r="F76" s="73"/>
      <c r="G76" s="74"/>
      <c r="H76" s="73"/>
      <c r="I76" s="74"/>
      <c r="J76" s="73"/>
      <c r="K76" s="74"/>
      <c r="L76" s="73"/>
      <c r="M76" s="74"/>
      <c r="N76" s="73"/>
      <c r="O76" s="74"/>
      <c r="P76" s="73"/>
      <c r="Q76" s="74"/>
      <c r="R76" s="73"/>
      <c r="S76" s="74"/>
      <c r="T76" s="73"/>
    </row>
    <row r="77" spans="2:22">
      <c r="B77" s="58" t="s">
        <v>9</v>
      </c>
      <c r="C77" s="77" t="s">
        <v>10</v>
      </c>
      <c r="D77" s="75"/>
      <c r="E77" s="76"/>
      <c r="F77" s="75"/>
      <c r="G77" s="76"/>
      <c r="H77" s="75"/>
      <c r="I77" s="76"/>
      <c r="J77" s="75"/>
      <c r="K77" s="76"/>
      <c r="L77" s="75"/>
      <c r="M77" s="76"/>
      <c r="N77" s="75"/>
      <c r="O77" s="76"/>
      <c r="P77" s="75"/>
      <c r="Q77" s="76"/>
      <c r="R77" s="75"/>
      <c r="S77" s="76"/>
      <c r="T77" s="75"/>
    </row>
    <row r="78" spans="2:22">
      <c r="B78" s="58" t="s">
        <v>12</v>
      </c>
      <c r="C78" s="77" t="s">
        <v>13</v>
      </c>
      <c r="D78" s="75"/>
      <c r="E78" s="74"/>
      <c r="F78" s="75"/>
      <c r="G78" s="74"/>
      <c r="H78" s="75"/>
      <c r="I78" s="74"/>
      <c r="J78" s="75"/>
      <c r="K78" s="74"/>
      <c r="L78" s="75"/>
      <c r="M78" s="74"/>
      <c r="N78" s="75"/>
      <c r="O78" s="74"/>
      <c r="P78" s="75"/>
      <c r="Q78" s="74"/>
      <c r="R78" s="75"/>
      <c r="S78" s="74"/>
      <c r="T78" s="75"/>
    </row>
    <row r="79" spans="2:22">
      <c r="B79" s="58" t="s">
        <v>14</v>
      </c>
      <c r="C79" s="77" t="s">
        <v>15</v>
      </c>
      <c r="D79" s="75"/>
      <c r="E79" s="74"/>
      <c r="F79" s="75"/>
      <c r="G79" s="74"/>
      <c r="H79" s="75"/>
      <c r="I79" s="74"/>
      <c r="J79" s="75"/>
      <c r="K79" s="74"/>
      <c r="L79" s="75"/>
      <c r="M79" s="74"/>
      <c r="N79" s="75"/>
      <c r="O79" s="74"/>
      <c r="P79" s="75"/>
      <c r="Q79" s="74"/>
      <c r="R79" s="75"/>
      <c r="S79" s="74"/>
      <c r="T79" s="75"/>
    </row>
    <row r="80" spans="2:22">
      <c r="B80" s="58" t="s">
        <v>17</v>
      </c>
      <c r="C80" s="77" t="s">
        <v>18</v>
      </c>
      <c r="D80" s="75"/>
      <c r="E80" s="74"/>
      <c r="F80" s="75"/>
      <c r="G80" s="74"/>
      <c r="H80" s="75"/>
      <c r="I80" s="74"/>
      <c r="J80" s="75"/>
      <c r="K80" s="74"/>
      <c r="L80" s="75"/>
      <c r="M80" s="74"/>
      <c r="N80" s="75"/>
      <c r="O80" s="74"/>
      <c r="P80" s="75"/>
      <c r="Q80" s="74"/>
      <c r="R80" s="75"/>
      <c r="S80" s="74"/>
      <c r="T80" s="75"/>
    </row>
    <row r="81" spans="2:20">
      <c r="B81" s="58" t="s">
        <v>19</v>
      </c>
      <c r="C81" s="77" t="s">
        <v>20</v>
      </c>
      <c r="D81" s="75"/>
      <c r="E81" s="74"/>
      <c r="F81" s="75"/>
      <c r="G81" s="74"/>
      <c r="H81" s="75"/>
      <c r="I81" s="74"/>
      <c r="J81" s="75"/>
      <c r="K81" s="74"/>
      <c r="L81" s="75"/>
      <c r="M81" s="74"/>
      <c r="N81" s="75"/>
      <c r="O81" s="74"/>
      <c r="P81" s="75"/>
      <c r="Q81" s="74"/>
      <c r="R81" s="75"/>
      <c r="S81" s="74"/>
      <c r="T81" s="75"/>
    </row>
    <row r="82" spans="2:20">
      <c r="B82" s="58" t="s">
        <v>21</v>
      </c>
      <c r="C82" s="77" t="s">
        <v>22</v>
      </c>
      <c r="D82" s="75"/>
      <c r="E82" s="76"/>
      <c r="F82" s="75"/>
      <c r="G82" s="76"/>
      <c r="H82" s="75"/>
      <c r="I82" s="76"/>
      <c r="J82" s="75"/>
      <c r="K82" s="76"/>
      <c r="L82" s="75"/>
      <c r="M82" s="76"/>
      <c r="N82" s="75"/>
      <c r="O82" s="76"/>
      <c r="P82" s="75"/>
      <c r="Q82" s="76"/>
      <c r="R82" s="75"/>
      <c r="S82" s="76"/>
      <c r="T82" s="75"/>
    </row>
    <row r="83" spans="2:20">
      <c r="B83" s="58" t="s">
        <v>23</v>
      </c>
      <c r="C83" s="77" t="s">
        <v>24</v>
      </c>
      <c r="D83" s="75"/>
      <c r="E83" s="74"/>
      <c r="F83" s="75"/>
      <c r="G83" s="74"/>
      <c r="H83" s="75"/>
      <c r="I83" s="74"/>
      <c r="J83" s="75"/>
      <c r="K83" s="74"/>
      <c r="L83" s="75"/>
      <c r="M83" s="74"/>
      <c r="N83" s="75"/>
      <c r="O83" s="74"/>
      <c r="P83" s="75"/>
      <c r="Q83" s="74"/>
      <c r="R83" s="75"/>
      <c r="S83" s="74"/>
      <c r="T83" s="75"/>
    </row>
    <row r="84" spans="2:20">
      <c r="B84" s="58" t="s">
        <v>25</v>
      </c>
      <c r="C84" s="77" t="s">
        <v>26</v>
      </c>
      <c r="D84" s="75"/>
      <c r="E84" s="74"/>
      <c r="F84" s="75"/>
      <c r="G84" s="74"/>
      <c r="H84" s="75"/>
      <c r="I84" s="74"/>
      <c r="J84" s="75"/>
      <c r="K84" s="74"/>
      <c r="L84" s="75"/>
      <c r="M84" s="74"/>
      <c r="N84" s="75"/>
      <c r="O84" s="74"/>
      <c r="P84" s="75"/>
      <c r="Q84" s="74"/>
      <c r="R84" s="75"/>
      <c r="S84" s="74"/>
      <c r="T84" s="75"/>
    </row>
    <row r="85" spans="2:20">
      <c r="B85" s="58" t="s">
        <v>27</v>
      </c>
      <c r="C85" s="77" t="s">
        <v>28</v>
      </c>
      <c r="D85" s="75"/>
      <c r="E85" s="74"/>
      <c r="F85" s="75"/>
      <c r="G85" s="74"/>
      <c r="H85" s="75"/>
      <c r="I85" s="74"/>
      <c r="J85" s="75"/>
      <c r="K85" s="74"/>
      <c r="L85" s="75"/>
      <c r="M85" s="74"/>
      <c r="N85" s="75"/>
      <c r="O85" s="74"/>
      <c r="P85" s="75"/>
      <c r="Q85" s="74"/>
      <c r="R85" s="75"/>
      <c r="S85" s="74"/>
      <c r="T85" s="75"/>
    </row>
    <row r="86" spans="2:20">
      <c r="B86" s="58" t="s">
        <v>29</v>
      </c>
      <c r="C86" s="77" t="s">
        <v>30</v>
      </c>
      <c r="D86" s="75"/>
      <c r="E86" s="74"/>
      <c r="F86" s="75"/>
      <c r="G86" s="74"/>
      <c r="H86" s="75"/>
      <c r="I86" s="74"/>
      <c r="J86" s="75"/>
      <c r="K86" s="74"/>
      <c r="L86" s="75"/>
      <c r="M86" s="74"/>
      <c r="N86" s="75"/>
      <c r="O86" s="74"/>
      <c r="P86" s="75"/>
      <c r="Q86" s="74"/>
      <c r="R86" s="75"/>
      <c r="S86" s="74"/>
      <c r="T86" s="75"/>
    </row>
    <row r="87" spans="2:20">
      <c r="B87" s="58" t="s">
        <v>31</v>
      </c>
      <c r="C87" s="77" t="s">
        <v>175</v>
      </c>
      <c r="D87" s="75"/>
      <c r="E87" s="74"/>
      <c r="F87" s="75"/>
      <c r="G87" s="74"/>
      <c r="H87" s="75"/>
      <c r="I87" s="74"/>
      <c r="J87" s="75"/>
      <c r="K87" s="74"/>
      <c r="L87" s="75"/>
      <c r="M87" s="74"/>
      <c r="N87" s="75"/>
      <c r="O87" s="74"/>
      <c r="P87" s="75"/>
      <c r="Q87" s="74"/>
      <c r="R87" s="75"/>
      <c r="S87" s="74"/>
      <c r="T87" s="75"/>
    </row>
    <row r="88" spans="2:20">
      <c r="B88" s="58" t="s">
        <v>32</v>
      </c>
      <c r="C88" s="63" t="s">
        <v>33</v>
      </c>
      <c r="D88" s="75"/>
      <c r="E88" s="74"/>
      <c r="F88" s="75"/>
      <c r="G88" s="74"/>
      <c r="H88" s="75"/>
      <c r="I88" s="74"/>
      <c r="J88" s="75"/>
      <c r="K88" s="74"/>
      <c r="L88" s="75"/>
      <c r="M88" s="74"/>
      <c r="N88" s="75"/>
      <c r="O88" s="74"/>
      <c r="P88" s="75"/>
      <c r="Q88" s="74"/>
      <c r="R88" s="75"/>
      <c r="S88" s="74"/>
      <c r="T88" s="75"/>
    </row>
    <row r="89" spans="2:20">
      <c r="B89" s="58" t="s">
        <v>34</v>
      </c>
      <c r="C89" s="63" t="s">
        <v>35</v>
      </c>
      <c r="D89" s="75"/>
      <c r="E89" s="76"/>
      <c r="F89" s="75"/>
      <c r="G89" s="76"/>
      <c r="H89" s="75"/>
      <c r="I89" s="76"/>
      <c r="J89" s="75"/>
      <c r="K89" s="76"/>
      <c r="L89" s="75"/>
      <c r="M89" s="76"/>
      <c r="N89" s="75"/>
      <c r="O89" s="76"/>
      <c r="P89" s="75"/>
      <c r="Q89" s="76"/>
      <c r="R89" s="75"/>
      <c r="S89" s="76"/>
      <c r="T89" s="75"/>
    </row>
    <row r="90" spans="2:20">
      <c r="B90" s="58" t="s">
        <v>37</v>
      </c>
      <c r="C90" s="63" t="s">
        <v>38</v>
      </c>
      <c r="D90" s="75"/>
      <c r="E90" s="74"/>
      <c r="F90" s="75"/>
      <c r="G90" s="74"/>
      <c r="H90" s="75"/>
      <c r="I90" s="74"/>
      <c r="J90" s="75"/>
      <c r="K90" s="74"/>
      <c r="L90" s="75"/>
      <c r="M90" s="74"/>
      <c r="N90" s="75"/>
      <c r="O90" s="74"/>
      <c r="P90" s="75"/>
      <c r="Q90" s="74"/>
      <c r="R90" s="75"/>
      <c r="S90" s="74"/>
      <c r="T90" s="75"/>
    </row>
    <row r="91" spans="2:20">
      <c r="B91" s="58" t="s">
        <v>39</v>
      </c>
      <c r="C91" s="63" t="s">
        <v>168</v>
      </c>
      <c r="D91" s="75"/>
      <c r="E91" s="74"/>
      <c r="F91" s="75"/>
      <c r="G91" s="74"/>
      <c r="H91" s="75"/>
      <c r="I91" s="74"/>
      <c r="J91" s="75"/>
      <c r="K91" s="74"/>
      <c r="L91" s="75"/>
      <c r="M91" s="74"/>
      <c r="N91" s="75"/>
      <c r="O91" s="74"/>
      <c r="P91" s="75"/>
      <c r="Q91" s="74"/>
      <c r="R91" s="75"/>
      <c r="S91" s="74"/>
      <c r="T91" s="75"/>
    </row>
    <row r="92" spans="2:20">
      <c r="B92" s="58" t="s">
        <v>40</v>
      </c>
      <c r="C92" s="63" t="s">
        <v>41</v>
      </c>
      <c r="D92" s="75"/>
      <c r="E92" s="74"/>
      <c r="F92" s="75"/>
      <c r="G92" s="74"/>
      <c r="H92" s="75"/>
      <c r="I92" s="74"/>
      <c r="J92" s="75"/>
      <c r="K92" s="74"/>
      <c r="L92" s="75"/>
      <c r="M92" s="74"/>
      <c r="N92" s="75"/>
      <c r="O92" s="74"/>
      <c r="P92" s="75"/>
      <c r="Q92" s="74"/>
      <c r="R92" s="75"/>
      <c r="S92" s="74"/>
      <c r="T92" s="75"/>
    </row>
    <row r="93" spans="2:20">
      <c r="B93" s="58" t="s">
        <v>42</v>
      </c>
      <c r="C93" s="63" t="s">
        <v>43</v>
      </c>
      <c r="D93" s="75"/>
      <c r="E93" s="74"/>
      <c r="F93" s="75"/>
      <c r="G93" s="74"/>
      <c r="H93" s="75"/>
      <c r="I93" s="74"/>
      <c r="J93" s="75"/>
      <c r="K93" s="74"/>
      <c r="L93" s="75"/>
      <c r="M93" s="74"/>
      <c r="N93" s="75"/>
      <c r="O93" s="74"/>
      <c r="P93" s="75"/>
      <c r="Q93" s="74"/>
      <c r="R93" s="75"/>
      <c r="S93" s="74"/>
      <c r="T93" s="75"/>
    </row>
    <row r="94" spans="2:20">
      <c r="B94" s="58" t="s">
        <v>45</v>
      </c>
      <c r="C94" s="63" t="s">
        <v>46</v>
      </c>
      <c r="D94" s="75"/>
      <c r="E94" s="76"/>
      <c r="F94" s="75"/>
      <c r="G94" s="76"/>
      <c r="H94" s="75"/>
      <c r="I94" s="76"/>
      <c r="J94" s="75"/>
      <c r="K94" s="76"/>
      <c r="L94" s="75"/>
      <c r="M94" s="76"/>
      <c r="N94" s="75"/>
      <c r="O94" s="76"/>
      <c r="P94" s="75"/>
      <c r="Q94" s="76"/>
      <c r="R94" s="75"/>
      <c r="S94" s="76"/>
      <c r="T94" s="75"/>
    </row>
    <row r="95" spans="2:20">
      <c r="B95" s="58" t="s">
        <v>47</v>
      </c>
      <c r="C95" s="63" t="s">
        <v>48</v>
      </c>
      <c r="D95" s="75"/>
      <c r="E95" s="76"/>
      <c r="F95" s="75"/>
      <c r="G95" s="76"/>
      <c r="H95" s="75"/>
      <c r="I95" s="76"/>
      <c r="J95" s="75"/>
      <c r="K95" s="76"/>
      <c r="L95" s="75"/>
      <c r="M95" s="76"/>
      <c r="N95" s="75"/>
      <c r="O95" s="76"/>
      <c r="P95" s="75"/>
      <c r="Q95" s="76"/>
      <c r="R95" s="75"/>
      <c r="S95" s="76"/>
      <c r="T95" s="75"/>
    </row>
    <row r="96" spans="2:20">
      <c r="B96" s="58" t="s">
        <v>50</v>
      </c>
      <c r="C96" s="63" t="s">
        <v>169</v>
      </c>
      <c r="D96" s="75"/>
      <c r="E96" s="76"/>
      <c r="F96" s="75"/>
      <c r="G96" s="76"/>
      <c r="H96" s="75"/>
      <c r="I96" s="76"/>
      <c r="J96" s="75"/>
      <c r="K96" s="76"/>
      <c r="L96" s="75"/>
      <c r="M96" s="76"/>
      <c r="N96" s="75"/>
      <c r="O96" s="76"/>
      <c r="P96" s="75"/>
      <c r="Q96" s="76"/>
      <c r="R96" s="75"/>
      <c r="S96" s="76"/>
      <c r="T96" s="75"/>
    </row>
    <row r="97" spans="2:20">
      <c r="B97" s="58" t="s">
        <v>51</v>
      </c>
      <c r="C97" s="63" t="s">
        <v>52</v>
      </c>
      <c r="D97" s="73"/>
      <c r="E97" s="74"/>
      <c r="F97" s="73"/>
      <c r="G97" s="74"/>
      <c r="H97" s="73"/>
      <c r="I97" s="74"/>
      <c r="J97" s="73"/>
      <c r="K97" s="74"/>
      <c r="L97" s="73"/>
      <c r="M97" s="74"/>
      <c r="N97" s="73"/>
      <c r="O97" s="74"/>
      <c r="P97" s="73"/>
      <c r="Q97" s="74"/>
      <c r="R97" s="73"/>
      <c r="S97" s="74"/>
      <c r="T97" s="73"/>
    </row>
    <row r="98" spans="2:20">
      <c r="B98" s="58" t="s">
        <v>53</v>
      </c>
      <c r="C98" s="63" t="s">
        <v>54</v>
      </c>
      <c r="D98" s="73"/>
      <c r="E98" s="74"/>
      <c r="F98" s="73"/>
      <c r="G98" s="74"/>
      <c r="H98" s="73"/>
      <c r="I98" s="74"/>
      <c r="J98" s="73"/>
      <c r="K98" s="74"/>
      <c r="L98" s="73"/>
      <c r="M98" s="74"/>
      <c r="N98" s="73"/>
      <c r="O98" s="74"/>
      <c r="P98" s="73"/>
      <c r="Q98" s="74"/>
      <c r="R98" s="73"/>
      <c r="S98" s="74"/>
      <c r="T98" s="73"/>
    </row>
    <row r="99" spans="2:20">
      <c r="B99" s="58" t="s">
        <v>55</v>
      </c>
      <c r="C99" s="63" t="s">
        <v>56</v>
      </c>
      <c r="D99" s="73"/>
      <c r="E99" s="74"/>
      <c r="F99" s="73"/>
      <c r="G99" s="74"/>
      <c r="H99" s="73"/>
      <c r="I99" s="74"/>
      <c r="J99" s="73"/>
      <c r="K99" s="74"/>
      <c r="L99" s="73"/>
      <c r="M99" s="74"/>
      <c r="N99" s="73"/>
      <c r="O99" s="74"/>
      <c r="P99" s="73"/>
      <c r="Q99" s="74"/>
      <c r="R99" s="73"/>
      <c r="S99" s="74"/>
      <c r="T99" s="73"/>
    </row>
    <row r="100" spans="2:20">
      <c r="B100" s="58" t="s">
        <v>57</v>
      </c>
      <c r="C100" s="63" t="s">
        <v>58</v>
      </c>
      <c r="D100" s="73"/>
      <c r="E100" s="74"/>
      <c r="F100" s="73"/>
      <c r="G100" s="74"/>
      <c r="H100" s="73"/>
      <c r="I100" s="74"/>
      <c r="J100" s="73"/>
      <c r="K100" s="74"/>
      <c r="L100" s="73"/>
      <c r="M100" s="74"/>
      <c r="N100" s="73"/>
      <c r="O100" s="74"/>
      <c r="P100" s="73"/>
      <c r="Q100" s="74"/>
      <c r="R100" s="73"/>
      <c r="S100" s="74"/>
      <c r="T100" s="73"/>
    </row>
    <row r="101" spans="2:20">
      <c r="B101" s="58" t="s">
        <v>59</v>
      </c>
      <c r="C101" s="63" t="s">
        <v>60</v>
      </c>
      <c r="D101" s="73"/>
      <c r="E101" s="74"/>
      <c r="F101" s="73"/>
      <c r="G101" s="74"/>
      <c r="H101" s="73"/>
      <c r="I101" s="74"/>
      <c r="J101" s="73"/>
      <c r="K101" s="74"/>
      <c r="L101" s="73"/>
      <c r="M101" s="74"/>
      <c r="N101" s="73"/>
      <c r="O101" s="74"/>
      <c r="P101" s="73"/>
      <c r="Q101" s="74"/>
      <c r="R101" s="73"/>
      <c r="S101" s="74"/>
      <c r="T101" s="73"/>
    </row>
    <row r="102" spans="2:20">
      <c r="B102" s="58" t="s">
        <v>53</v>
      </c>
      <c r="C102" s="63" t="s">
        <v>54</v>
      </c>
      <c r="D102" s="73"/>
      <c r="E102" s="74"/>
      <c r="F102" s="73"/>
      <c r="G102" s="74"/>
      <c r="H102" s="73"/>
      <c r="I102" s="74"/>
      <c r="J102" s="73"/>
      <c r="K102" s="74"/>
      <c r="L102" s="73"/>
      <c r="M102" s="74"/>
      <c r="N102" s="73"/>
      <c r="O102" s="74"/>
      <c r="P102" s="73"/>
      <c r="Q102" s="74"/>
      <c r="R102" s="73"/>
      <c r="S102" s="74"/>
      <c r="T102" s="73"/>
    </row>
    <row r="103" spans="2:20">
      <c r="B103" s="58" t="s">
        <v>261</v>
      </c>
      <c r="C103" s="63" t="s">
        <v>61</v>
      </c>
      <c r="D103" s="73"/>
      <c r="E103" s="74"/>
      <c r="F103" s="73"/>
      <c r="G103" s="74"/>
      <c r="H103" s="73"/>
      <c r="I103" s="74"/>
      <c r="J103" s="73"/>
      <c r="K103" s="74"/>
      <c r="L103" s="73"/>
      <c r="M103" s="74"/>
      <c r="N103" s="73"/>
      <c r="O103" s="74"/>
      <c r="P103" s="73"/>
      <c r="Q103" s="74"/>
      <c r="R103" s="73"/>
      <c r="S103" s="74"/>
      <c r="T103" s="73"/>
    </row>
    <row r="104" spans="2:20">
      <c r="B104" s="58" t="s">
        <v>62</v>
      </c>
      <c r="C104" s="63" t="s">
        <v>346</v>
      </c>
      <c r="D104" s="73"/>
      <c r="E104" s="74"/>
      <c r="F104" s="73"/>
      <c r="G104" s="74"/>
      <c r="H104" s="73"/>
      <c r="I104" s="74"/>
      <c r="J104" s="73"/>
      <c r="K104" s="74"/>
      <c r="L104" s="73"/>
      <c r="M104" s="74"/>
      <c r="N104" s="73"/>
      <c r="O104" s="74"/>
      <c r="P104" s="73"/>
      <c r="Q104" s="74"/>
      <c r="R104" s="73"/>
      <c r="S104" s="74"/>
      <c r="T104" s="73"/>
    </row>
    <row r="105" spans="2:20">
      <c r="B105" s="58" t="s">
        <v>126</v>
      </c>
      <c r="C105" s="63" t="s">
        <v>170</v>
      </c>
      <c r="D105" s="73"/>
      <c r="E105" s="74"/>
      <c r="F105" s="73"/>
      <c r="G105" s="74"/>
      <c r="H105" s="73"/>
      <c r="I105" s="74"/>
      <c r="J105" s="73"/>
      <c r="K105" s="74"/>
      <c r="L105" s="73"/>
      <c r="M105" s="74"/>
      <c r="N105" s="73"/>
      <c r="O105" s="74"/>
      <c r="P105" s="73"/>
      <c r="Q105" s="74"/>
      <c r="R105" s="73"/>
      <c r="S105" s="74"/>
      <c r="T105" s="73"/>
    </row>
    <row r="106" spans="2:20">
      <c r="B106" s="60" t="s">
        <v>63</v>
      </c>
      <c r="C106" s="63" t="s">
        <v>347</v>
      </c>
      <c r="D106" s="73"/>
      <c r="E106" s="74"/>
      <c r="F106" s="73"/>
      <c r="G106" s="74"/>
      <c r="H106" s="73"/>
      <c r="I106" s="74"/>
      <c r="J106" s="73"/>
      <c r="K106" s="74"/>
      <c r="L106" s="73"/>
      <c r="M106" s="74"/>
      <c r="N106" s="73"/>
      <c r="O106" s="74"/>
      <c r="P106" s="73"/>
      <c r="Q106" s="74"/>
      <c r="R106" s="73"/>
      <c r="S106" s="74"/>
      <c r="T106" s="73"/>
    </row>
    <row r="107" spans="2:20">
      <c r="B107" s="60" t="s">
        <v>64</v>
      </c>
      <c r="C107" s="63" t="s">
        <v>65</v>
      </c>
      <c r="D107" s="73"/>
      <c r="E107" s="74"/>
      <c r="F107" s="73"/>
      <c r="G107" s="74"/>
      <c r="H107" s="73"/>
      <c r="I107" s="74"/>
      <c r="J107" s="73"/>
      <c r="K107" s="74"/>
      <c r="L107" s="73"/>
      <c r="M107" s="74"/>
      <c r="N107" s="73"/>
      <c r="O107" s="74"/>
      <c r="P107" s="73"/>
      <c r="Q107" s="74"/>
      <c r="R107" s="73"/>
      <c r="S107" s="74"/>
      <c r="T107" s="73"/>
    </row>
    <row r="108" spans="2:20">
      <c r="B108" s="60" t="s">
        <v>66</v>
      </c>
      <c r="C108" s="63" t="s">
        <v>67</v>
      </c>
      <c r="D108" s="73"/>
      <c r="E108" s="74"/>
      <c r="F108" s="73"/>
      <c r="G108" s="74"/>
      <c r="H108" s="73"/>
      <c r="I108" s="74"/>
      <c r="J108" s="73"/>
      <c r="K108" s="74"/>
      <c r="L108" s="73"/>
      <c r="M108" s="74"/>
      <c r="N108" s="73"/>
      <c r="O108" s="74"/>
      <c r="P108" s="73"/>
      <c r="Q108" s="74"/>
      <c r="R108" s="73"/>
      <c r="S108" s="74"/>
      <c r="T108" s="73"/>
    </row>
    <row r="109" spans="2:20">
      <c r="B109" s="60" t="s">
        <v>68</v>
      </c>
      <c r="C109" s="63" t="s">
        <v>69</v>
      </c>
      <c r="D109" s="73"/>
      <c r="E109" s="74"/>
      <c r="F109" s="73"/>
      <c r="G109" s="74"/>
      <c r="H109" s="73"/>
      <c r="I109" s="74"/>
      <c r="J109" s="73"/>
      <c r="K109" s="74"/>
      <c r="L109" s="73"/>
      <c r="M109" s="74"/>
      <c r="N109" s="73"/>
      <c r="O109" s="74"/>
      <c r="P109" s="73"/>
      <c r="Q109" s="74"/>
      <c r="R109" s="73"/>
      <c r="S109" s="74"/>
      <c r="T109" s="73"/>
    </row>
    <row r="110" spans="2:20">
      <c r="B110" s="60" t="s">
        <v>70</v>
      </c>
      <c r="C110" s="63" t="s">
        <v>71</v>
      </c>
      <c r="D110" s="73"/>
      <c r="E110" s="74"/>
      <c r="F110" s="73"/>
      <c r="G110" s="74"/>
      <c r="H110" s="73"/>
      <c r="I110" s="74"/>
      <c r="J110" s="73"/>
      <c r="K110" s="74"/>
      <c r="L110" s="73"/>
      <c r="M110" s="74"/>
      <c r="N110" s="73"/>
      <c r="O110" s="74"/>
      <c r="P110" s="73"/>
      <c r="Q110" s="74"/>
      <c r="R110" s="73"/>
      <c r="S110" s="74"/>
      <c r="T110" s="73"/>
    </row>
    <row r="111" spans="2:20">
      <c r="B111" s="60" t="s">
        <v>72</v>
      </c>
      <c r="C111" s="63" t="s">
        <v>73</v>
      </c>
      <c r="D111" s="73"/>
      <c r="E111" s="74"/>
      <c r="F111" s="73"/>
      <c r="G111" s="74"/>
      <c r="H111" s="73"/>
      <c r="I111" s="74"/>
      <c r="J111" s="73"/>
      <c r="K111" s="74"/>
      <c r="L111" s="73"/>
      <c r="M111" s="74"/>
      <c r="N111" s="73"/>
      <c r="O111" s="74"/>
      <c r="P111" s="73"/>
      <c r="Q111" s="74"/>
      <c r="R111" s="73"/>
      <c r="S111" s="74"/>
      <c r="T111" s="73"/>
    </row>
    <row r="112" spans="2:20">
      <c r="B112" s="60" t="s">
        <v>129</v>
      </c>
      <c r="C112" s="63" t="s">
        <v>179</v>
      </c>
      <c r="D112" s="75"/>
      <c r="E112" s="76"/>
      <c r="F112" s="75"/>
      <c r="G112" s="76"/>
      <c r="H112" s="75"/>
      <c r="I112" s="76"/>
      <c r="J112" s="75"/>
      <c r="K112" s="76"/>
      <c r="L112" s="75"/>
      <c r="M112" s="76"/>
      <c r="N112" s="75"/>
      <c r="O112" s="76"/>
      <c r="P112" s="75"/>
      <c r="Q112" s="76"/>
      <c r="R112" s="75"/>
      <c r="S112" s="76"/>
      <c r="T112" s="75"/>
    </row>
    <row r="113" spans="2:20">
      <c r="B113" s="60" t="s">
        <v>75</v>
      </c>
      <c r="C113" s="63" t="s">
        <v>76</v>
      </c>
      <c r="D113" s="73"/>
      <c r="E113" s="74"/>
      <c r="F113" s="73"/>
      <c r="G113" s="74"/>
      <c r="H113" s="73"/>
      <c r="I113" s="74"/>
      <c r="J113" s="73"/>
      <c r="K113" s="74"/>
      <c r="L113" s="73"/>
      <c r="M113" s="74"/>
      <c r="N113" s="73"/>
      <c r="O113" s="74"/>
      <c r="P113" s="73"/>
      <c r="Q113" s="74"/>
      <c r="R113" s="73"/>
      <c r="S113" s="74"/>
      <c r="T113" s="73"/>
    </row>
    <row r="114" spans="2:20">
      <c r="B114" s="60" t="s">
        <v>77</v>
      </c>
      <c r="C114" s="63" t="s">
        <v>78</v>
      </c>
      <c r="D114" s="73"/>
      <c r="E114" s="74"/>
      <c r="F114" s="73"/>
      <c r="G114" s="74"/>
      <c r="H114" s="73"/>
      <c r="I114" s="74"/>
      <c r="J114" s="73"/>
      <c r="K114" s="74"/>
      <c r="L114" s="73"/>
      <c r="M114" s="74"/>
      <c r="N114" s="73"/>
      <c r="O114" s="74"/>
      <c r="P114" s="73"/>
      <c r="Q114" s="74"/>
      <c r="R114" s="73"/>
      <c r="S114" s="74"/>
      <c r="T114" s="73"/>
    </row>
    <row r="115" spans="2:20">
      <c r="B115" s="60" t="s">
        <v>79</v>
      </c>
      <c r="C115" s="63" t="s">
        <v>151</v>
      </c>
      <c r="D115" s="73"/>
      <c r="E115" s="74"/>
      <c r="F115" s="73"/>
      <c r="G115" s="74"/>
      <c r="H115" s="73"/>
      <c r="I115" s="74"/>
      <c r="J115" s="73"/>
      <c r="K115" s="74"/>
      <c r="L115" s="73"/>
      <c r="M115" s="74"/>
      <c r="N115" s="73"/>
      <c r="O115" s="74"/>
      <c r="P115" s="73"/>
      <c r="Q115" s="74"/>
      <c r="R115" s="73"/>
      <c r="S115" s="74"/>
      <c r="T115" s="73"/>
    </row>
    <row r="116" spans="2:20">
      <c r="B116" s="60" t="s">
        <v>80</v>
      </c>
      <c r="C116" s="63" t="s">
        <v>81</v>
      </c>
      <c r="D116" s="73"/>
      <c r="E116" s="74"/>
      <c r="F116" s="73"/>
      <c r="G116" s="74"/>
      <c r="H116" s="73"/>
      <c r="I116" s="74"/>
      <c r="J116" s="73"/>
      <c r="K116" s="74"/>
      <c r="L116" s="73"/>
      <c r="M116" s="74"/>
      <c r="N116" s="73"/>
      <c r="O116" s="74"/>
      <c r="P116" s="73"/>
      <c r="Q116" s="74"/>
      <c r="R116" s="73"/>
      <c r="S116" s="74"/>
      <c r="T116" s="73"/>
    </row>
    <row r="117" spans="2:20">
      <c r="B117" s="60" t="s">
        <v>82</v>
      </c>
      <c r="C117" s="63" t="s">
        <v>83</v>
      </c>
      <c r="D117" s="73"/>
      <c r="E117" s="74"/>
      <c r="F117" s="73"/>
      <c r="G117" s="74"/>
      <c r="H117" s="73"/>
      <c r="I117" s="74"/>
      <c r="J117" s="73"/>
      <c r="K117" s="74"/>
      <c r="L117" s="73"/>
      <c r="M117" s="74"/>
      <c r="N117" s="73"/>
      <c r="O117" s="74"/>
      <c r="P117" s="73"/>
      <c r="Q117" s="74"/>
      <c r="R117" s="73"/>
      <c r="S117" s="74"/>
      <c r="T117" s="73"/>
    </row>
    <row r="118" spans="2:20">
      <c r="B118" s="60" t="s">
        <v>84</v>
      </c>
      <c r="C118" s="63" t="s">
        <v>85</v>
      </c>
      <c r="D118" s="75"/>
      <c r="E118" s="76"/>
      <c r="F118" s="75"/>
      <c r="G118" s="76"/>
      <c r="H118" s="75"/>
      <c r="I118" s="76"/>
      <c r="J118" s="75"/>
      <c r="K118" s="76"/>
      <c r="L118" s="75"/>
      <c r="M118" s="76"/>
      <c r="N118" s="75"/>
      <c r="O118" s="76"/>
      <c r="P118" s="75"/>
      <c r="Q118" s="76"/>
      <c r="R118" s="75"/>
      <c r="S118" s="76"/>
      <c r="T118" s="75"/>
    </row>
    <row r="119" spans="2:20">
      <c r="B119" s="60" t="s">
        <v>86</v>
      </c>
      <c r="C119" s="63" t="s">
        <v>348</v>
      </c>
      <c r="D119" s="73"/>
      <c r="E119" s="74"/>
      <c r="F119" s="73"/>
      <c r="G119" s="74"/>
      <c r="H119" s="73"/>
      <c r="I119" s="74"/>
      <c r="J119" s="73"/>
      <c r="K119" s="74"/>
      <c r="L119" s="73"/>
      <c r="M119" s="74"/>
      <c r="N119" s="73"/>
      <c r="O119" s="74"/>
      <c r="P119" s="73"/>
      <c r="Q119" s="74"/>
      <c r="R119" s="73"/>
      <c r="S119" s="74"/>
      <c r="T119" s="73"/>
    </row>
    <row r="120" spans="2:20">
      <c r="B120" s="60" t="s">
        <v>130</v>
      </c>
      <c r="C120" s="63" t="s">
        <v>180</v>
      </c>
      <c r="D120" s="73"/>
      <c r="E120" s="74"/>
      <c r="F120" s="73"/>
      <c r="G120" s="74"/>
      <c r="H120" s="73"/>
      <c r="I120" s="74"/>
      <c r="J120" s="73"/>
      <c r="K120" s="74"/>
      <c r="L120" s="73"/>
      <c r="M120" s="74"/>
      <c r="N120" s="73"/>
      <c r="O120" s="74"/>
      <c r="P120" s="73"/>
      <c r="Q120" s="74"/>
      <c r="R120" s="73"/>
      <c r="S120" s="74"/>
      <c r="T120" s="73"/>
    </row>
    <row r="121" spans="2:20">
      <c r="B121" s="60" t="s">
        <v>87</v>
      </c>
      <c r="C121" s="63" t="s">
        <v>88</v>
      </c>
      <c r="D121" s="73"/>
      <c r="E121" s="74"/>
      <c r="F121" s="73"/>
      <c r="G121" s="74"/>
      <c r="H121" s="73"/>
      <c r="I121" s="74"/>
      <c r="J121" s="73"/>
      <c r="K121" s="74"/>
      <c r="L121" s="73"/>
      <c r="M121" s="74"/>
      <c r="N121" s="73"/>
      <c r="O121" s="74"/>
      <c r="P121" s="73"/>
      <c r="Q121" s="74"/>
      <c r="R121" s="73"/>
      <c r="S121" s="74"/>
      <c r="T121" s="73"/>
    </row>
    <row r="122" spans="2:20">
      <c r="B122" s="60" t="s">
        <v>89</v>
      </c>
      <c r="C122" s="63" t="s">
        <v>90</v>
      </c>
      <c r="D122" s="73"/>
      <c r="E122" s="74"/>
      <c r="F122" s="73"/>
      <c r="G122" s="74"/>
      <c r="H122" s="73"/>
      <c r="I122" s="74"/>
      <c r="J122" s="73"/>
      <c r="K122" s="74"/>
      <c r="L122" s="73"/>
      <c r="M122" s="74"/>
      <c r="N122" s="73"/>
      <c r="O122" s="74"/>
      <c r="P122" s="73"/>
      <c r="Q122" s="74"/>
      <c r="R122" s="73"/>
      <c r="S122" s="74"/>
      <c r="T122" s="73"/>
    </row>
    <row r="123" spans="2:20">
      <c r="B123" s="60" t="s">
        <v>91</v>
      </c>
      <c r="C123" s="63" t="s">
        <v>92</v>
      </c>
      <c r="D123" s="73"/>
      <c r="E123" s="74"/>
      <c r="F123" s="73"/>
      <c r="G123" s="74"/>
      <c r="H123" s="73"/>
      <c r="I123" s="74"/>
      <c r="J123" s="73"/>
      <c r="K123" s="74"/>
      <c r="L123" s="73"/>
      <c r="M123" s="74"/>
      <c r="N123" s="73"/>
      <c r="O123" s="74"/>
      <c r="P123" s="73"/>
      <c r="Q123" s="74"/>
      <c r="R123" s="73"/>
      <c r="S123" s="74"/>
      <c r="T123" s="73"/>
    </row>
    <row r="124" spans="2:20">
      <c r="B124" s="60" t="s">
        <v>93</v>
      </c>
      <c r="C124" s="63" t="s">
        <v>94</v>
      </c>
      <c r="D124" s="75"/>
      <c r="E124" s="76"/>
      <c r="F124" s="75"/>
      <c r="G124" s="76"/>
      <c r="H124" s="75"/>
      <c r="I124" s="76"/>
      <c r="J124" s="75"/>
      <c r="K124" s="76"/>
      <c r="L124" s="75"/>
      <c r="M124" s="76"/>
      <c r="N124" s="75"/>
      <c r="O124" s="76"/>
      <c r="P124" s="75"/>
      <c r="Q124" s="76"/>
      <c r="R124" s="75"/>
      <c r="S124" s="76"/>
      <c r="T124" s="75"/>
    </row>
    <row r="125" spans="2:20">
      <c r="B125" s="60" t="s">
        <v>95</v>
      </c>
      <c r="C125" s="63" t="s">
        <v>96</v>
      </c>
      <c r="D125" s="75"/>
      <c r="E125" s="76"/>
      <c r="F125" s="75"/>
      <c r="G125" s="76"/>
      <c r="H125" s="75"/>
      <c r="I125" s="76"/>
      <c r="J125" s="75"/>
      <c r="K125" s="76"/>
      <c r="L125" s="75"/>
      <c r="M125" s="76"/>
      <c r="N125" s="75"/>
      <c r="O125" s="76"/>
      <c r="P125" s="75"/>
      <c r="Q125" s="76"/>
      <c r="R125" s="75"/>
      <c r="S125" s="76"/>
      <c r="T125" s="75"/>
    </row>
    <row r="126" spans="2:20">
      <c r="B126" s="60" t="s">
        <v>97</v>
      </c>
      <c r="C126" s="63" t="s">
        <v>98</v>
      </c>
      <c r="D126" s="75"/>
      <c r="E126" s="76"/>
      <c r="F126" s="75"/>
      <c r="G126" s="76"/>
      <c r="H126" s="75"/>
      <c r="I126" s="76"/>
      <c r="J126" s="75"/>
      <c r="K126" s="76"/>
      <c r="L126" s="75"/>
      <c r="M126" s="76"/>
      <c r="N126" s="75"/>
      <c r="O126" s="76"/>
      <c r="P126" s="75"/>
      <c r="Q126" s="76"/>
      <c r="R126" s="75"/>
      <c r="S126" s="76"/>
      <c r="T126" s="75"/>
    </row>
    <row r="127" spans="2:20">
      <c r="B127" s="60" t="s">
        <v>100</v>
      </c>
      <c r="C127" s="63" t="s">
        <v>101</v>
      </c>
      <c r="D127" s="75"/>
      <c r="E127" s="76"/>
      <c r="F127" s="75"/>
      <c r="G127" s="76"/>
      <c r="H127" s="75"/>
      <c r="I127" s="76"/>
      <c r="J127" s="75"/>
      <c r="K127" s="76"/>
      <c r="L127" s="75"/>
      <c r="M127" s="76"/>
      <c r="N127" s="75"/>
      <c r="O127" s="76"/>
      <c r="P127" s="75"/>
      <c r="Q127" s="76"/>
      <c r="R127" s="75"/>
      <c r="S127" s="76"/>
      <c r="T127" s="75"/>
    </row>
    <row r="128" spans="2:20">
      <c r="B128" s="60" t="s">
        <v>102</v>
      </c>
      <c r="C128" s="63" t="s">
        <v>103</v>
      </c>
      <c r="D128" s="75"/>
      <c r="E128" s="76"/>
      <c r="F128" s="75"/>
      <c r="G128" s="76"/>
      <c r="H128" s="75"/>
      <c r="I128" s="76"/>
      <c r="J128" s="75"/>
      <c r="K128" s="76"/>
      <c r="L128" s="75"/>
      <c r="M128" s="76"/>
      <c r="N128" s="75"/>
      <c r="O128" s="76"/>
      <c r="P128" s="75"/>
      <c r="Q128" s="76"/>
      <c r="R128" s="75"/>
      <c r="S128" s="76"/>
      <c r="T128" s="75"/>
    </row>
    <row r="129" spans="2:20">
      <c r="B129" s="60" t="s">
        <v>104</v>
      </c>
      <c r="C129" s="63" t="s">
        <v>105</v>
      </c>
      <c r="D129" s="75"/>
      <c r="E129" s="76"/>
      <c r="F129" s="75"/>
      <c r="G129" s="76"/>
      <c r="H129" s="75"/>
      <c r="I129" s="76"/>
      <c r="J129" s="75"/>
      <c r="K129" s="76"/>
      <c r="L129" s="75"/>
      <c r="M129" s="76"/>
      <c r="N129" s="75"/>
      <c r="O129" s="76"/>
      <c r="P129" s="75"/>
      <c r="Q129" s="76"/>
      <c r="R129" s="75"/>
      <c r="S129" s="76"/>
      <c r="T129" s="75"/>
    </row>
    <row r="130" spans="2:20">
      <c r="B130" s="60" t="s">
        <v>106</v>
      </c>
      <c r="C130" s="63" t="s">
        <v>107</v>
      </c>
      <c r="D130" s="75"/>
      <c r="E130" s="76"/>
      <c r="F130" s="75"/>
      <c r="G130" s="76"/>
      <c r="H130" s="75"/>
      <c r="I130" s="76"/>
      <c r="J130" s="75"/>
      <c r="K130" s="76"/>
      <c r="L130" s="75"/>
      <c r="M130" s="76"/>
      <c r="N130" s="75"/>
      <c r="O130" s="76"/>
      <c r="P130" s="75"/>
      <c r="Q130" s="76"/>
      <c r="R130" s="75"/>
      <c r="S130" s="76"/>
      <c r="T130" s="75"/>
    </row>
    <row r="131" spans="2:20">
      <c r="B131" s="60" t="s">
        <v>108</v>
      </c>
      <c r="C131" s="63" t="s">
        <v>173</v>
      </c>
      <c r="D131" s="75"/>
      <c r="E131" s="76"/>
      <c r="F131" s="75"/>
      <c r="G131" s="76"/>
      <c r="H131" s="75"/>
      <c r="I131" s="76"/>
      <c r="J131" s="75"/>
      <c r="K131" s="76"/>
      <c r="L131" s="75"/>
      <c r="M131" s="76"/>
      <c r="N131" s="75"/>
      <c r="O131" s="76"/>
      <c r="P131" s="75"/>
      <c r="Q131" s="76"/>
      <c r="R131" s="75"/>
      <c r="S131" s="76"/>
      <c r="T131" s="75"/>
    </row>
    <row r="132" spans="2:20">
      <c r="B132" s="60" t="s">
        <v>109</v>
      </c>
      <c r="C132" s="63" t="s">
        <v>174</v>
      </c>
      <c r="D132" s="73"/>
      <c r="E132" s="74"/>
      <c r="F132" s="73"/>
      <c r="G132" s="74"/>
      <c r="H132" s="73"/>
      <c r="I132" s="74"/>
      <c r="J132" s="73"/>
      <c r="K132" s="74"/>
      <c r="L132" s="73"/>
      <c r="M132" s="74"/>
      <c r="N132" s="73"/>
      <c r="O132" s="74"/>
      <c r="P132" s="73"/>
      <c r="Q132" s="74"/>
      <c r="R132" s="73"/>
      <c r="S132" s="74"/>
      <c r="T132" s="73"/>
    </row>
    <row r="133" spans="2:20">
      <c r="B133" s="60" t="s">
        <v>131</v>
      </c>
      <c r="C133" s="63" t="s">
        <v>176</v>
      </c>
      <c r="D133" s="73"/>
      <c r="E133" s="74"/>
      <c r="F133" s="73"/>
      <c r="G133" s="74"/>
      <c r="H133" s="73"/>
      <c r="I133" s="74"/>
      <c r="J133" s="73"/>
      <c r="K133" s="74"/>
      <c r="L133" s="73"/>
      <c r="M133" s="74"/>
      <c r="N133" s="73"/>
      <c r="O133" s="74"/>
      <c r="P133" s="73"/>
      <c r="Q133" s="74"/>
      <c r="R133" s="73"/>
      <c r="S133" s="74"/>
      <c r="T133" s="73"/>
    </row>
    <row r="134" spans="2:20">
      <c r="B134" s="60" t="s">
        <v>111</v>
      </c>
      <c r="C134" s="63" t="s">
        <v>112</v>
      </c>
      <c r="D134" s="73"/>
      <c r="E134" s="74"/>
      <c r="F134" s="73"/>
      <c r="G134" s="74"/>
      <c r="H134" s="73"/>
      <c r="I134" s="74"/>
      <c r="J134" s="73"/>
      <c r="K134" s="74"/>
      <c r="L134" s="73"/>
      <c r="M134" s="74"/>
      <c r="N134" s="73"/>
      <c r="O134" s="74"/>
      <c r="P134" s="73"/>
      <c r="Q134" s="74"/>
      <c r="R134" s="73"/>
      <c r="S134" s="74"/>
      <c r="T134" s="73"/>
    </row>
    <row r="135" spans="2:20">
      <c r="B135" s="60" t="s">
        <v>118</v>
      </c>
      <c r="C135" s="63" t="s">
        <v>119</v>
      </c>
      <c r="D135" s="73"/>
      <c r="E135" s="74"/>
      <c r="F135" s="73"/>
      <c r="G135" s="74"/>
      <c r="H135" s="73"/>
      <c r="I135" s="74"/>
      <c r="J135" s="73"/>
      <c r="K135" s="74"/>
      <c r="L135" s="73"/>
      <c r="M135" s="74"/>
      <c r="N135" s="73"/>
      <c r="O135" s="74"/>
      <c r="P135" s="73"/>
      <c r="Q135" s="74"/>
      <c r="R135" s="73"/>
      <c r="S135" s="74"/>
      <c r="T135" s="73"/>
    </row>
    <row r="136" spans="2:20">
      <c r="B136" s="60" t="s">
        <v>152</v>
      </c>
      <c r="C136" s="63" t="s">
        <v>177</v>
      </c>
      <c r="D136" s="75"/>
      <c r="E136" s="76"/>
      <c r="F136" s="75"/>
      <c r="G136" s="76"/>
      <c r="H136" s="75"/>
      <c r="I136" s="76"/>
      <c r="J136" s="75"/>
      <c r="K136" s="76"/>
      <c r="L136" s="75"/>
      <c r="M136" s="76"/>
      <c r="N136" s="75"/>
      <c r="O136" s="76"/>
      <c r="P136" s="75"/>
      <c r="Q136" s="76"/>
      <c r="R136" s="75"/>
      <c r="S136" s="76"/>
      <c r="T136" s="75"/>
    </row>
    <row r="137" spans="2:20">
      <c r="B137" s="60" t="s">
        <v>132</v>
      </c>
      <c r="C137" s="63" t="s">
        <v>120</v>
      </c>
      <c r="D137" s="75"/>
      <c r="E137" s="76"/>
      <c r="F137" s="75"/>
      <c r="G137" s="76"/>
      <c r="H137" s="75"/>
      <c r="I137" s="76"/>
      <c r="J137" s="75"/>
      <c r="K137" s="76"/>
      <c r="L137" s="75"/>
      <c r="M137" s="76"/>
      <c r="N137" s="75"/>
      <c r="O137" s="76"/>
      <c r="P137" s="75"/>
      <c r="Q137" s="76"/>
      <c r="R137" s="75"/>
      <c r="S137" s="76"/>
      <c r="T137" s="75"/>
    </row>
    <row r="138" spans="2:20">
      <c r="B138" s="60" t="s">
        <v>133</v>
      </c>
      <c r="C138" s="63" t="s">
        <v>178</v>
      </c>
      <c r="D138" s="73"/>
      <c r="E138" s="74"/>
      <c r="F138" s="73"/>
      <c r="G138" s="74"/>
      <c r="H138" s="73"/>
      <c r="I138" s="74"/>
      <c r="J138" s="73"/>
      <c r="K138" s="74"/>
      <c r="L138" s="73"/>
      <c r="M138" s="74"/>
      <c r="N138" s="73"/>
      <c r="O138" s="74"/>
      <c r="P138" s="73"/>
      <c r="Q138" s="74"/>
      <c r="R138" s="73"/>
      <c r="S138" s="74"/>
      <c r="T138" s="73"/>
    </row>
    <row r="139" spans="2:20">
      <c r="B139" s="60" t="s">
        <v>0</v>
      </c>
      <c r="C139" s="63" t="s">
        <v>134</v>
      </c>
      <c r="D139" s="73"/>
      <c r="E139" s="74"/>
      <c r="F139" s="73"/>
      <c r="G139" s="74"/>
      <c r="H139" s="73"/>
      <c r="I139" s="74"/>
      <c r="J139" s="73"/>
      <c r="K139" s="74"/>
      <c r="L139" s="73"/>
      <c r="M139" s="74"/>
      <c r="N139" s="73"/>
      <c r="O139" s="74"/>
      <c r="P139" s="73"/>
      <c r="Q139" s="74"/>
      <c r="R139" s="73"/>
      <c r="S139" s="74"/>
      <c r="T139" s="73"/>
    </row>
    <row r="140" spans="2:20">
      <c r="B140" s="60" t="s">
        <v>135</v>
      </c>
      <c r="C140" s="63" t="s">
        <v>136</v>
      </c>
      <c r="D140" s="73"/>
      <c r="E140" s="74"/>
      <c r="F140" s="73"/>
      <c r="G140" s="74"/>
      <c r="H140" s="73"/>
      <c r="I140" s="74"/>
      <c r="J140" s="73"/>
      <c r="K140" s="74"/>
      <c r="L140" s="73"/>
      <c r="M140" s="74"/>
      <c r="N140" s="73"/>
      <c r="O140" s="74"/>
      <c r="P140" s="73"/>
      <c r="Q140" s="74"/>
      <c r="R140" s="73"/>
      <c r="S140" s="74"/>
      <c r="T140" s="73"/>
    </row>
    <row r="141" spans="2:20">
      <c r="B141" s="60" t="s">
        <v>137</v>
      </c>
      <c r="C141" s="63" t="s">
        <v>138</v>
      </c>
      <c r="D141" s="73"/>
      <c r="E141" s="74"/>
      <c r="F141" s="73"/>
      <c r="G141" s="74"/>
      <c r="H141" s="73"/>
      <c r="I141" s="74"/>
      <c r="J141" s="73"/>
      <c r="K141" s="74"/>
      <c r="L141" s="73"/>
      <c r="M141" s="74"/>
      <c r="N141" s="73"/>
      <c r="O141" s="74"/>
      <c r="P141" s="73"/>
      <c r="Q141" s="74"/>
      <c r="R141" s="73"/>
      <c r="S141" s="74"/>
      <c r="T141" s="73"/>
    </row>
    <row r="142" spans="2:20">
      <c r="B142" s="60" t="s">
        <v>116</v>
      </c>
      <c r="C142" s="63" t="s">
        <v>139</v>
      </c>
    </row>
    <row r="143" spans="2:20">
      <c r="B143" s="60" t="s">
        <v>113</v>
      </c>
      <c r="C143" s="63" t="s">
        <v>140</v>
      </c>
    </row>
    <row r="144" spans="2:20">
      <c r="B144" s="60" t="s">
        <v>141</v>
      </c>
      <c r="C144" s="63" t="s">
        <v>142</v>
      </c>
    </row>
    <row r="145" spans="2:22">
      <c r="B145" s="60" t="s">
        <v>121</v>
      </c>
      <c r="C145" s="63" t="s">
        <v>143</v>
      </c>
    </row>
    <row r="146" spans="2:22">
      <c r="B146" s="60" t="s">
        <v>144</v>
      </c>
      <c r="C146" s="63" t="s">
        <v>145</v>
      </c>
    </row>
    <row r="147" spans="2:22">
      <c r="B147" s="60" t="s">
        <v>122</v>
      </c>
      <c r="C147" s="63" t="s">
        <v>146</v>
      </c>
    </row>
    <row r="148" spans="2:22">
      <c r="B148" s="60" t="s">
        <v>123</v>
      </c>
      <c r="C148" s="63" t="s">
        <v>147</v>
      </c>
    </row>
    <row r="149" spans="2:22">
      <c r="B149" s="60" t="s">
        <v>335</v>
      </c>
      <c r="C149" s="63" t="s">
        <v>148</v>
      </c>
    </row>
    <row r="150" spans="2:22">
      <c r="B150" s="60" t="s">
        <v>125</v>
      </c>
      <c r="C150" s="63" t="s">
        <v>149</v>
      </c>
    </row>
    <row r="151" spans="2:22">
      <c r="B151" s="62" t="s">
        <v>272</v>
      </c>
      <c r="C151" s="62" t="s">
        <v>273</v>
      </c>
    </row>
    <row r="154" spans="2:22">
      <c r="B154" s="466" t="s">
        <v>262</v>
      </c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6"/>
      <c r="N154" s="466"/>
      <c r="O154" s="466"/>
      <c r="P154" s="466"/>
      <c r="Q154" s="466"/>
      <c r="R154" s="466"/>
      <c r="S154" s="466"/>
      <c r="T154" s="466"/>
    </row>
    <row r="158" spans="2:22">
      <c r="C158" s="62">
        <v>2006</v>
      </c>
      <c r="E158" s="62">
        <v>2007</v>
      </c>
      <c r="G158" s="62">
        <v>2008</v>
      </c>
      <c r="I158" s="62">
        <v>2009</v>
      </c>
      <c r="K158" s="62">
        <v>2010</v>
      </c>
      <c r="M158" s="62">
        <v>2011</v>
      </c>
      <c r="O158" s="62">
        <v>2012</v>
      </c>
      <c r="Q158" s="62">
        <v>2013</v>
      </c>
      <c r="S158" s="62">
        <v>2014</v>
      </c>
      <c r="U158" s="62">
        <v>2015</v>
      </c>
    </row>
    <row r="159" spans="2:22">
      <c r="B159" s="62" t="s">
        <v>265</v>
      </c>
      <c r="C159" s="62" t="s">
        <v>269</v>
      </c>
      <c r="D159" s="62" t="s">
        <v>153</v>
      </c>
      <c r="E159" s="62" t="s">
        <v>269</v>
      </c>
      <c r="F159" s="62" t="s">
        <v>153</v>
      </c>
      <c r="G159" s="62" t="s">
        <v>269</v>
      </c>
      <c r="H159" s="62" t="s">
        <v>153</v>
      </c>
      <c r="I159" s="62" t="s">
        <v>269</v>
      </c>
      <c r="J159" s="62" t="s">
        <v>153</v>
      </c>
      <c r="K159" s="62" t="s">
        <v>269</v>
      </c>
      <c r="L159" s="62" t="s">
        <v>153</v>
      </c>
      <c r="M159" s="62" t="s">
        <v>269</v>
      </c>
      <c r="N159" s="62" t="s">
        <v>153</v>
      </c>
      <c r="O159" s="62" t="s">
        <v>269</v>
      </c>
      <c r="P159" s="62" t="s">
        <v>153</v>
      </c>
      <c r="Q159" s="62" t="s">
        <v>269</v>
      </c>
      <c r="R159" s="62" t="s">
        <v>153</v>
      </c>
      <c r="S159" s="62" t="s">
        <v>269</v>
      </c>
      <c r="T159" s="62" t="s">
        <v>153</v>
      </c>
      <c r="U159" s="62" t="s">
        <v>269</v>
      </c>
      <c r="V159" s="43" t="s">
        <v>153</v>
      </c>
    </row>
    <row r="160" spans="2:22">
      <c r="B160" s="62" t="s">
        <v>264</v>
      </c>
      <c r="C160" s="62" t="s">
        <v>269</v>
      </c>
      <c r="D160" s="62" t="s">
        <v>263</v>
      </c>
      <c r="E160" s="62" t="s">
        <v>269</v>
      </c>
      <c r="F160" s="62" t="s">
        <v>263</v>
      </c>
      <c r="G160" s="62" t="s">
        <v>269</v>
      </c>
      <c r="H160" s="62" t="s">
        <v>263</v>
      </c>
      <c r="I160" s="62" t="s">
        <v>269</v>
      </c>
      <c r="J160" s="62" t="s">
        <v>263</v>
      </c>
      <c r="K160" s="62" t="s">
        <v>269</v>
      </c>
      <c r="L160" s="62" t="s">
        <v>263</v>
      </c>
      <c r="M160" s="62" t="s">
        <v>269</v>
      </c>
      <c r="N160" s="62" t="s">
        <v>263</v>
      </c>
      <c r="O160" s="62" t="s">
        <v>269</v>
      </c>
      <c r="P160" s="62" t="s">
        <v>263</v>
      </c>
      <c r="Q160" s="62" t="s">
        <v>269</v>
      </c>
      <c r="R160" s="62" t="s">
        <v>263</v>
      </c>
      <c r="S160" s="62" t="s">
        <v>269</v>
      </c>
      <c r="T160" s="62" t="s">
        <v>263</v>
      </c>
      <c r="U160" s="62" t="s">
        <v>269</v>
      </c>
      <c r="V160" s="43" t="s">
        <v>263</v>
      </c>
    </row>
    <row r="161" spans="2:3">
      <c r="B161" s="62" t="s">
        <v>267</v>
      </c>
      <c r="C161" s="62" t="s">
        <v>266</v>
      </c>
    </row>
    <row r="162" spans="2:3">
      <c r="B162" s="62" t="s">
        <v>128</v>
      </c>
      <c r="C162" s="62" t="s">
        <v>1</v>
      </c>
    </row>
    <row r="163" spans="2:3">
      <c r="B163" s="62" t="s">
        <v>2</v>
      </c>
      <c r="C163" s="62" t="s">
        <v>167</v>
      </c>
    </row>
    <row r="164" spans="2:3">
      <c r="B164" s="62" t="s">
        <v>3</v>
      </c>
      <c r="C164" s="62" t="s">
        <v>4</v>
      </c>
    </row>
    <row r="165" spans="2:3">
      <c r="B165" s="62" t="s">
        <v>5</v>
      </c>
      <c r="C165" s="62" t="s">
        <v>6</v>
      </c>
    </row>
    <row r="166" spans="2:3">
      <c r="B166" s="62" t="s">
        <v>7</v>
      </c>
      <c r="C166" s="62" t="s">
        <v>8</v>
      </c>
    </row>
    <row r="167" spans="2:3">
      <c r="B167" s="62" t="s">
        <v>9</v>
      </c>
      <c r="C167" s="62" t="s">
        <v>10</v>
      </c>
    </row>
    <row r="168" spans="2:3">
      <c r="B168" s="62" t="s">
        <v>11</v>
      </c>
      <c r="C168" s="62" t="s">
        <v>270</v>
      </c>
    </row>
    <row r="169" spans="2:3">
      <c r="B169" s="62" t="s">
        <v>12</v>
      </c>
      <c r="C169" s="62" t="s">
        <v>13</v>
      </c>
    </row>
    <row r="170" spans="2:3">
      <c r="B170" s="62" t="s">
        <v>14</v>
      </c>
      <c r="C170" s="62" t="s">
        <v>15</v>
      </c>
    </row>
    <row r="171" spans="2:3">
      <c r="B171" s="62" t="s">
        <v>16</v>
      </c>
      <c r="C171" s="62" t="s">
        <v>18</v>
      </c>
    </row>
    <row r="172" spans="2:3">
      <c r="B172" s="62" t="s">
        <v>19</v>
      </c>
      <c r="C172" s="62" t="s">
        <v>20</v>
      </c>
    </row>
    <row r="173" spans="2:3">
      <c r="B173" s="62" t="s">
        <v>21</v>
      </c>
      <c r="C173" s="62" t="s">
        <v>22</v>
      </c>
    </row>
    <row r="174" spans="2:3">
      <c r="B174" s="62" t="s">
        <v>23</v>
      </c>
      <c r="C174" s="62" t="s">
        <v>24</v>
      </c>
    </row>
    <row r="175" spans="2:3">
      <c r="B175" s="62" t="s">
        <v>25</v>
      </c>
      <c r="C175" s="62" t="s">
        <v>26</v>
      </c>
    </row>
    <row r="176" spans="2:3">
      <c r="B176" s="62" t="s">
        <v>27</v>
      </c>
      <c r="C176" s="62" t="s">
        <v>28</v>
      </c>
    </row>
    <row r="177" spans="2:3">
      <c r="B177" s="62" t="s">
        <v>29</v>
      </c>
      <c r="C177" s="62" t="s">
        <v>30</v>
      </c>
    </row>
    <row r="178" spans="2:3">
      <c r="B178" s="62" t="s">
        <v>31</v>
      </c>
      <c r="C178" s="62" t="s">
        <v>175</v>
      </c>
    </row>
    <row r="179" spans="2:3">
      <c r="B179" s="62" t="s">
        <v>32</v>
      </c>
      <c r="C179" s="62" t="s">
        <v>33</v>
      </c>
    </row>
    <row r="180" spans="2:3">
      <c r="B180" s="62" t="s">
        <v>34</v>
      </c>
      <c r="C180" s="62" t="s">
        <v>274</v>
      </c>
    </row>
    <row r="181" spans="2:3">
      <c r="B181" s="62" t="s">
        <v>36</v>
      </c>
      <c r="C181" s="62" t="s">
        <v>279</v>
      </c>
    </row>
    <row r="182" spans="2:3">
      <c r="B182" s="62" t="s">
        <v>37</v>
      </c>
      <c r="C182" s="62" t="s">
        <v>38</v>
      </c>
    </row>
    <row r="183" spans="2:3">
      <c r="B183" s="62" t="s">
        <v>39</v>
      </c>
      <c r="C183" s="62" t="s">
        <v>168</v>
      </c>
    </row>
    <row r="184" spans="2:3">
      <c r="B184" s="62" t="s">
        <v>40</v>
      </c>
      <c r="C184" s="62" t="s">
        <v>41</v>
      </c>
    </row>
    <row r="185" spans="2:3">
      <c r="B185" s="62" t="s">
        <v>42</v>
      </c>
      <c r="C185" s="62" t="s">
        <v>43</v>
      </c>
    </row>
    <row r="186" spans="2:3">
      <c r="B186" s="62" t="s">
        <v>162</v>
      </c>
      <c r="C186" s="62" t="s">
        <v>284</v>
      </c>
    </row>
    <row r="187" spans="2:3">
      <c r="B187" s="62" t="s">
        <v>44</v>
      </c>
      <c r="C187" s="62" t="s">
        <v>283</v>
      </c>
    </row>
    <row r="188" spans="2:3">
      <c r="B188" s="62" t="s">
        <v>45</v>
      </c>
      <c r="C188" s="62" t="s">
        <v>46</v>
      </c>
    </row>
    <row r="189" spans="2:3">
      <c r="B189" s="62" t="s">
        <v>47</v>
      </c>
      <c r="C189" s="62" t="s">
        <v>48</v>
      </c>
    </row>
    <row r="190" spans="2:3">
      <c r="B190" s="62" t="s">
        <v>49</v>
      </c>
      <c r="C190" s="62" t="s">
        <v>275</v>
      </c>
    </row>
    <row r="191" spans="2:3">
      <c r="B191" s="62" t="s">
        <v>50</v>
      </c>
      <c r="C191" s="62" t="s">
        <v>169</v>
      </c>
    </row>
    <row r="192" spans="2:3">
      <c r="B192" s="62" t="s">
        <v>51</v>
      </c>
      <c r="C192" s="62" t="s">
        <v>52</v>
      </c>
    </row>
    <row r="193" spans="2:3">
      <c r="B193" s="62" t="s">
        <v>53</v>
      </c>
      <c r="C193" s="62" t="s">
        <v>54</v>
      </c>
    </row>
    <row r="194" spans="2:3">
      <c r="B194" s="62" t="s">
        <v>55</v>
      </c>
      <c r="C194" s="62" t="s">
        <v>56</v>
      </c>
    </row>
    <row r="195" spans="2:3">
      <c r="B195" s="62" t="s">
        <v>57</v>
      </c>
      <c r="C195" s="62" t="s">
        <v>58</v>
      </c>
    </row>
    <row r="196" spans="2:3">
      <c r="B196" s="62" t="s">
        <v>59</v>
      </c>
      <c r="C196" s="62" t="s">
        <v>60</v>
      </c>
    </row>
    <row r="197" spans="2:3">
      <c r="B197" s="62" t="s">
        <v>53</v>
      </c>
      <c r="C197" s="62" t="s">
        <v>54</v>
      </c>
    </row>
    <row r="198" spans="2:3">
      <c r="B198" s="58" t="s">
        <v>261</v>
      </c>
      <c r="C198" s="62" t="s">
        <v>61</v>
      </c>
    </row>
    <row r="199" spans="2:3">
      <c r="B199" s="62" t="s">
        <v>123</v>
      </c>
      <c r="C199" s="62" t="s">
        <v>147</v>
      </c>
    </row>
    <row r="200" spans="2:3">
      <c r="B200" s="62" t="s">
        <v>62</v>
      </c>
      <c r="C200" s="62" t="s">
        <v>346</v>
      </c>
    </row>
    <row r="201" spans="2:3">
      <c r="B201" s="62" t="s">
        <v>268</v>
      </c>
      <c r="C201" s="62" t="s">
        <v>276</v>
      </c>
    </row>
    <row r="202" spans="2:3">
      <c r="B202" s="62" t="s">
        <v>63</v>
      </c>
      <c r="C202" s="62" t="s">
        <v>347</v>
      </c>
    </row>
    <row r="203" spans="2:3">
      <c r="B203" s="62" t="s">
        <v>64</v>
      </c>
      <c r="C203" s="62" t="s">
        <v>65</v>
      </c>
    </row>
    <row r="204" spans="2:3">
      <c r="B204" s="62" t="s">
        <v>66</v>
      </c>
      <c r="C204" s="62" t="s">
        <v>67</v>
      </c>
    </row>
    <row r="205" spans="2:3">
      <c r="B205" s="62" t="s">
        <v>68</v>
      </c>
      <c r="C205" s="62" t="s">
        <v>69</v>
      </c>
    </row>
    <row r="206" spans="2:3">
      <c r="B206" s="62" t="s">
        <v>70</v>
      </c>
      <c r="C206" s="62" t="s">
        <v>71</v>
      </c>
    </row>
    <row r="207" spans="2:3">
      <c r="B207" s="62" t="s">
        <v>72</v>
      </c>
      <c r="C207" s="62" t="s">
        <v>73</v>
      </c>
    </row>
    <row r="208" spans="2:3">
      <c r="B208" s="62" t="s">
        <v>74</v>
      </c>
      <c r="C208" s="62" t="s">
        <v>277</v>
      </c>
    </row>
    <row r="209" spans="2:3">
      <c r="B209" s="62" t="s">
        <v>75</v>
      </c>
      <c r="C209" s="62" t="s">
        <v>76</v>
      </c>
    </row>
    <row r="210" spans="2:3">
      <c r="B210" s="62" t="s">
        <v>77</v>
      </c>
      <c r="C210" s="62" t="s">
        <v>78</v>
      </c>
    </row>
    <row r="211" spans="2:3">
      <c r="B211" s="62" t="s">
        <v>79</v>
      </c>
      <c r="C211" s="62" t="s">
        <v>278</v>
      </c>
    </row>
    <row r="212" spans="2:3">
      <c r="B212" s="62" t="s">
        <v>80</v>
      </c>
      <c r="C212" s="62" t="s">
        <v>81</v>
      </c>
    </row>
    <row r="213" spans="2:3">
      <c r="B213" s="62" t="s">
        <v>82</v>
      </c>
      <c r="C213" s="62" t="s">
        <v>83</v>
      </c>
    </row>
    <row r="214" spans="2:3">
      <c r="B214" s="62" t="s">
        <v>84</v>
      </c>
      <c r="C214" s="62" t="s">
        <v>85</v>
      </c>
    </row>
    <row r="215" spans="2:3">
      <c r="B215" s="62" t="s">
        <v>86</v>
      </c>
      <c r="C215" s="62" t="s">
        <v>348</v>
      </c>
    </row>
    <row r="216" spans="2:3">
      <c r="B216" s="62" t="s">
        <v>87</v>
      </c>
      <c r="C216" s="62" t="s">
        <v>88</v>
      </c>
    </row>
    <row r="217" spans="2:3">
      <c r="B217" s="62" t="s">
        <v>89</v>
      </c>
      <c r="C217" s="62" t="s">
        <v>90</v>
      </c>
    </row>
    <row r="218" spans="2:3">
      <c r="B218" s="62" t="s">
        <v>91</v>
      </c>
      <c r="C218" s="62" t="s">
        <v>92</v>
      </c>
    </row>
    <row r="219" spans="2:3">
      <c r="B219" s="62" t="s">
        <v>93</v>
      </c>
      <c r="C219" s="62" t="s">
        <v>94</v>
      </c>
    </row>
    <row r="220" spans="2:3">
      <c r="B220" s="62" t="s">
        <v>95</v>
      </c>
      <c r="C220" s="62" t="s">
        <v>96</v>
      </c>
    </row>
    <row r="221" spans="2:3">
      <c r="B221" s="62" t="s">
        <v>97</v>
      </c>
      <c r="C221" s="62" t="s">
        <v>98</v>
      </c>
    </row>
    <row r="222" spans="2:3">
      <c r="B222" s="62" t="s">
        <v>99</v>
      </c>
      <c r="C222" s="62" t="s">
        <v>101</v>
      </c>
    </row>
    <row r="223" spans="2:3">
      <c r="B223" s="62" t="s">
        <v>102</v>
      </c>
      <c r="C223" s="62" t="s">
        <v>103</v>
      </c>
    </row>
    <row r="224" spans="2:3">
      <c r="B224" s="62" t="s">
        <v>104</v>
      </c>
      <c r="C224" s="62" t="s">
        <v>105</v>
      </c>
    </row>
    <row r="225" spans="2:3">
      <c r="B225" s="62" t="s">
        <v>106</v>
      </c>
      <c r="C225" s="62" t="s">
        <v>107</v>
      </c>
    </row>
    <row r="226" spans="2:3">
      <c r="B226" s="62" t="s">
        <v>108</v>
      </c>
      <c r="C226" s="63" t="s">
        <v>173</v>
      </c>
    </row>
    <row r="227" spans="2:3">
      <c r="B227" s="62" t="s">
        <v>109</v>
      </c>
      <c r="C227" s="63" t="s">
        <v>174</v>
      </c>
    </row>
    <row r="228" spans="2:3">
      <c r="B228" s="62" t="s">
        <v>163</v>
      </c>
      <c r="C228" s="62" t="s">
        <v>349</v>
      </c>
    </row>
    <row r="229" spans="2:3">
      <c r="B229" s="62" t="s">
        <v>110</v>
      </c>
      <c r="C229" s="63" t="s">
        <v>176</v>
      </c>
    </row>
    <row r="230" spans="2:3">
      <c r="B230" s="62" t="s">
        <v>111</v>
      </c>
      <c r="C230" s="62" t="s">
        <v>112</v>
      </c>
    </row>
    <row r="231" spans="2:3">
      <c r="B231" s="62" t="s">
        <v>113</v>
      </c>
      <c r="C231" s="62" t="s">
        <v>114</v>
      </c>
    </row>
    <row r="232" spans="2:3">
      <c r="B232" s="62" t="s">
        <v>115</v>
      </c>
      <c r="C232" s="62" t="s">
        <v>117</v>
      </c>
    </row>
    <row r="233" spans="2:3">
      <c r="B233" s="62" t="s">
        <v>118</v>
      </c>
      <c r="C233" s="62" t="s">
        <v>119</v>
      </c>
    </row>
    <row r="234" spans="2:3">
      <c r="B234" s="62" t="s">
        <v>152</v>
      </c>
      <c r="C234" s="63" t="s">
        <v>177</v>
      </c>
    </row>
    <row r="235" spans="2:3">
      <c r="B235" s="62" t="s">
        <v>271</v>
      </c>
      <c r="C235" s="62" t="s">
        <v>293</v>
      </c>
    </row>
    <row r="236" spans="2:3">
      <c r="B236" s="62" t="s">
        <v>133</v>
      </c>
      <c r="C236" s="63" t="s">
        <v>178</v>
      </c>
    </row>
    <row r="237" spans="2:3">
      <c r="B237" s="62" t="s">
        <v>0</v>
      </c>
      <c r="C237" s="63" t="s">
        <v>134</v>
      </c>
    </row>
    <row r="238" spans="2:3">
      <c r="B238" s="62" t="s">
        <v>158</v>
      </c>
      <c r="C238" s="63" t="s">
        <v>136</v>
      </c>
    </row>
    <row r="239" spans="2:3">
      <c r="B239" s="62" t="s">
        <v>159</v>
      </c>
      <c r="C239" s="63" t="s">
        <v>138</v>
      </c>
    </row>
    <row r="240" spans="2:3">
      <c r="B240" s="62" t="s">
        <v>160</v>
      </c>
      <c r="C240" s="63" t="s">
        <v>139</v>
      </c>
    </row>
    <row r="241" spans="2:21">
      <c r="B241" s="62" t="s">
        <v>113</v>
      </c>
      <c r="C241" s="63" t="s">
        <v>140</v>
      </c>
    </row>
    <row r="242" spans="2:21">
      <c r="B242" s="62" t="s">
        <v>141</v>
      </c>
      <c r="C242" s="63" t="s">
        <v>142</v>
      </c>
    </row>
    <row r="243" spans="2:21">
      <c r="B243" s="62" t="s">
        <v>121</v>
      </c>
      <c r="C243" s="63" t="s">
        <v>143</v>
      </c>
    </row>
    <row r="244" spans="2:21">
      <c r="B244" s="62" t="s">
        <v>144</v>
      </c>
      <c r="C244" s="63" t="s">
        <v>145</v>
      </c>
    </row>
    <row r="245" spans="2:21">
      <c r="B245" s="62" t="s">
        <v>122</v>
      </c>
      <c r="C245" s="63" t="s">
        <v>146</v>
      </c>
    </row>
    <row r="246" spans="2:21">
      <c r="B246" s="62" t="s">
        <v>124</v>
      </c>
      <c r="C246" s="63" t="s">
        <v>148</v>
      </c>
    </row>
    <row r="247" spans="2:21">
      <c r="B247" s="62" t="s">
        <v>123</v>
      </c>
      <c r="C247" s="56" t="s">
        <v>147</v>
      </c>
    </row>
    <row r="248" spans="2:21">
      <c r="B248" s="62" t="s">
        <v>164</v>
      </c>
      <c r="C248" s="56" t="s">
        <v>281</v>
      </c>
    </row>
    <row r="249" spans="2:21">
      <c r="B249" s="62" t="s">
        <v>165</v>
      </c>
      <c r="C249" s="56" t="s">
        <v>282</v>
      </c>
    </row>
    <row r="250" spans="2:21">
      <c r="B250" s="62" t="s">
        <v>272</v>
      </c>
      <c r="C250" s="62" t="s">
        <v>280</v>
      </c>
    </row>
    <row r="253" spans="2:21">
      <c r="B253" s="466" t="s">
        <v>285</v>
      </c>
      <c r="C253" s="466"/>
      <c r="D253" s="466"/>
      <c r="E253" s="466"/>
      <c r="F253" s="466"/>
      <c r="G253" s="466"/>
      <c r="H253" s="466"/>
      <c r="I253" s="466"/>
      <c r="J253" s="466"/>
      <c r="K253" s="466"/>
      <c r="L253" s="466"/>
      <c r="M253" s="466"/>
      <c r="N253" s="466"/>
      <c r="O253" s="466"/>
      <c r="P253" s="466"/>
      <c r="Q253" s="466"/>
      <c r="R253" s="466"/>
      <c r="S253" s="466"/>
      <c r="T253" s="466"/>
    </row>
    <row r="256" spans="2:21">
      <c r="C256" s="62">
        <v>2006</v>
      </c>
      <c r="E256" s="62">
        <v>2007</v>
      </c>
      <c r="G256" s="62">
        <v>2008</v>
      </c>
      <c r="I256" s="62">
        <v>2009</v>
      </c>
      <c r="K256" s="62">
        <v>2010</v>
      </c>
      <c r="M256" s="62">
        <v>2011</v>
      </c>
      <c r="O256" s="62">
        <v>2012</v>
      </c>
      <c r="Q256" s="62">
        <v>2013</v>
      </c>
      <c r="S256" s="62">
        <v>2014</v>
      </c>
      <c r="U256" s="62">
        <v>2015</v>
      </c>
    </row>
    <row r="257" spans="2:22">
      <c r="B257" s="62" t="s">
        <v>241</v>
      </c>
      <c r="C257" s="62" t="s">
        <v>269</v>
      </c>
      <c r="D257" s="62" t="s">
        <v>153</v>
      </c>
      <c r="E257" s="62" t="s">
        <v>269</v>
      </c>
      <c r="F257" s="62" t="s">
        <v>153</v>
      </c>
      <c r="G257" s="62" t="s">
        <v>269</v>
      </c>
      <c r="H257" s="62" t="s">
        <v>153</v>
      </c>
      <c r="I257" s="62" t="s">
        <v>269</v>
      </c>
      <c r="J257" s="62" t="s">
        <v>153</v>
      </c>
      <c r="K257" s="62" t="s">
        <v>269</v>
      </c>
      <c r="L257" s="62" t="s">
        <v>153</v>
      </c>
      <c r="M257" s="62" t="s">
        <v>269</v>
      </c>
      <c r="N257" s="62" t="s">
        <v>153</v>
      </c>
      <c r="O257" s="62" t="s">
        <v>269</v>
      </c>
      <c r="P257" s="62" t="s">
        <v>153</v>
      </c>
      <c r="Q257" s="62" t="s">
        <v>269</v>
      </c>
      <c r="R257" s="62" t="s">
        <v>153</v>
      </c>
      <c r="S257" s="62" t="s">
        <v>269</v>
      </c>
      <c r="T257" s="62" t="s">
        <v>153</v>
      </c>
      <c r="U257" s="62" t="s">
        <v>269</v>
      </c>
      <c r="V257" s="43" t="s">
        <v>153</v>
      </c>
    </row>
    <row r="258" spans="2:22">
      <c r="B258" s="62" t="s">
        <v>192</v>
      </c>
      <c r="C258" s="62" t="s">
        <v>269</v>
      </c>
      <c r="D258" s="62" t="s">
        <v>263</v>
      </c>
      <c r="E258" s="62" t="s">
        <v>269</v>
      </c>
      <c r="F258" s="62" t="s">
        <v>263</v>
      </c>
      <c r="G258" s="62" t="s">
        <v>269</v>
      </c>
      <c r="H258" s="62" t="s">
        <v>263</v>
      </c>
      <c r="I258" s="62" t="s">
        <v>269</v>
      </c>
      <c r="J258" s="62" t="s">
        <v>263</v>
      </c>
      <c r="K258" s="62" t="s">
        <v>269</v>
      </c>
      <c r="L258" s="62" t="s">
        <v>263</v>
      </c>
      <c r="M258" s="62" t="s">
        <v>269</v>
      </c>
      <c r="N258" s="62" t="s">
        <v>263</v>
      </c>
      <c r="O258" s="62" t="s">
        <v>269</v>
      </c>
      <c r="P258" s="62" t="s">
        <v>263</v>
      </c>
      <c r="Q258" s="62" t="s">
        <v>269</v>
      </c>
      <c r="R258" s="62" t="s">
        <v>263</v>
      </c>
      <c r="S258" s="62" t="s">
        <v>269</v>
      </c>
      <c r="T258" s="62" t="s">
        <v>263</v>
      </c>
      <c r="U258" s="62" t="s">
        <v>269</v>
      </c>
      <c r="V258" s="43" t="s">
        <v>263</v>
      </c>
    </row>
    <row r="259" spans="2:22">
      <c r="B259" s="62" t="s">
        <v>128</v>
      </c>
      <c r="C259" s="62" t="s">
        <v>1</v>
      </c>
    </row>
    <row r="260" spans="2:22">
      <c r="B260" s="62" t="s">
        <v>2</v>
      </c>
      <c r="C260" s="62" t="s">
        <v>167</v>
      </c>
    </row>
    <row r="261" spans="2:22">
      <c r="B261" s="62" t="s">
        <v>3</v>
      </c>
      <c r="C261" s="62" t="s">
        <v>4</v>
      </c>
    </row>
    <row r="262" spans="2:22">
      <c r="B262" s="62" t="s">
        <v>5</v>
      </c>
      <c r="C262" s="62" t="s">
        <v>6</v>
      </c>
    </row>
    <row r="263" spans="2:22">
      <c r="B263" s="62" t="s">
        <v>7</v>
      </c>
      <c r="C263" s="62" t="s">
        <v>8</v>
      </c>
    </row>
    <row r="264" spans="2:22">
      <c r="B264" s="62" t="s">
        <v>9</v>
      </c>
      <c r="C264" s="62" t="s">
        <v>10</v>
      </c>
    </row>
    <row r="265" spans="2:22">
      <c r="B265" s="62" t="s">
        <v>12</v>
      </c>
      <c r="C265" s="62" t="s">
        <v>13</v>
      </c>
    </row>
    <row r="266" spans="2:22">
      <c r="B266" s="62" t="s">
        <v>14</v>
      </c>
      <c r="C266" s="62" t="s">
        <v>15</v>
      </c>
    </row>
    <row r="267" spans="2:22">
      <c r="B267" s="62" t="s">
        <v>11</v>
      </c>
      <c r="C267" s="62" t="s">
        <v>288</v>
      </c>
    </row>
    <row r="268" spans="2:22">
      <c r="B268" s="62" t="s">
        <v>16</v>
      </c>
      <c r="C268" s="62" t="s">
        <v>18</v>
      </c>
    </row>
    <row r="269" spans="2:22">
      <c r="B269" s="62" t="s">
        <v>19</v>
      </c>
      <c r="C269" s="62" t="s">
        <v>20</v>
      </c>
    </row>
    <row r="270" spans="2:22">
      <c r="B270" s="62" t="s">
        <v>21</v>
      </c>
      <c r="C270" s="62" t="s">
        <v>22</v>
      </c>
    </row>
    <row r="271" spans="2:22">
      <c r="B271" s="62" t="s">
        <v>23</v>
      </c>
      <c r="C271" s="62" t="s">
        <v>24</v>
      </c>
    </row>
    <row r="272" spans="2:22">
      <c r="B272" s="62" t="s">
        <v>25</v>
      </c>
      <c r="C272" s="62" t="s">
        <v>26</v>
      </c>
    </row>
    <row r="273" spans="2:3">
      <c r="B273" s="62" t="s">
        <v>27</v>
      </c>
      <c r="C273" s="62" t="s">
        <v>28</v>
      </c>
    </row>
    <row r="274" spans="2:3">
      <c r="B274" s="62" t="s">
        <v>29</v>
      </c>
      <c r="C274" s="62" t="s">
        <v>30</v>
      </c>
    </row>
    <row r="275" spans="2:3">
      <c r="B275" s="62" t="s">
        <v>39</v>
      </c>
      <c r="C275" s="62" t="s">
        <v>168</v>
      </c>
    </row>
    <row r="276" spans="2:3">
      <c r="B276" s="62" t="s">
        <v>53</v>
      </c>
      <c r="C276" s="62" t="s">
        <v>54</v>
      </c>
    </row>
    <row r="277" spans="2:3">
      <c r="B277" s="58" t="s">
        <v>261</v>
      </c>
      <c r="C277" s="62" t="s">
        <v>61</v>
      </c>
    </row>
    <row r="278" spans="2:3">
      <c r="B278" s="62" t="s">
        <v>241</v>
      </c>
      <c r="C278" s="62" t="s">
        <v>289</v>
      </c>
    </row>
    <row r="279" spans="2:3">
      <c r="B279" s="62" t="s">
        <v>286</v>
      </c>
      <c r="C279" s="62" t="s">
        <v>290</v>
      </c>
    </row>
    <row r="280" spans="2:3">
      <c r="B280" s="62" t="s">
        <v>63</v>
      </c>
      <c r="C280" s="62" t="s">
        <v>347</v>
      </c>
    </row>
    <row r="281" spans="2:3">
      <c r="B281" s="62" t="s">
        <v>64</v>
      </c>
      <c r="C281" s="62" t="s">
        <v>65</v>
      </c>
    </row>
    <row r="282" spans="2:3">
      <c r="B282" s="62" t="s">
        <v>66</v>
      </c>
      <c r="C282" s="62" t="s">
        <v>67</v>
      </c>
    </row>
    <row r="283" spans="2:3">
      <c r="B283" s="62" t="s">
        <v>68</v>
      </c>
      <c r="C283" s="62" t="s">
        <v>69</v>
      </c>
    </row>
    <row r="284" spans="2:3">
      <c r="B284" s="62" t="s">
        <v>70</v>
      </c>
      <c r="C284" s="62" t="s">
        <v>71</v>
      </c>
    </row>
    <row r="285" spans="2:3">
      <c r="B285" s="62" t="s">
        <v>72</v>
      </c>
      <c r="C285" s="62" t="s">
        <v>73</v>
      </c>
    </row>
    <row r="286" spans="2:3">
      <c r="B286" s="62" t="s">
        <v>154</v>
      </c>
      <c r="C286" s="62" t="s">
        <v>277</v>
      </c>
    </row>
    <row r="287" spans="2:3">
      <c r="B287" s="62" t="s">
        <v>75</v>
      </c>
      <c r="C287" s="62" t="s">
        <v>76</v>
      </c>
    </row>
    <row r="288" spans="2:3">
      <c r="B288" s="62" t="s">
        <v>77</v>
      </c>
      <c r="C288" s="62" t="s">
        <v>78</v>
      </c>
    </row>
    <row r="289" spans="2:3">
      <c r="B289" s="62" t="s">
        <v>79</v>
      </c>
      <c r="C289" s="62" t="s">
        <v>278</v>
      </c>
    </row>
    <row r="290" spans="2:3">
      <c r="B290" s="62" t="s">
        <v>80</v>
      </c>
      <c r="C290" s="62" t="s">
        <v>81</v>
      </c>
    </row>
    <row r="291" spans="2:3">
      <c r="B291" s="62" t="s">
        <v>82</v>
      </c>
      <c r="C291" s="62" t="s">
        <v>83</v>
      </c>
    </row>
    <row r="292" spans="2:3">
      <c r="B292" s="62" t="s">
        <v>84</v>
      </c>
      <c r="C292" s="62" t="s">
        <v>85</v>
      </c>
    </row>
    <row r="293" spans="2:3">
      <c r="B293" s="62" t="s">
        <v>86</v>
      </c>
      <c r="C293" s="62" t="s">
        <v>348</v>
      </c>
    </row>
    <row r="294" spans="2:3">
      <c r="B294" s="62" t="s">
        <v>155</v>
      </c>
      <c r="C294" s="62" t="s">
        <v>350</v>
      </c>
    </row>
    <row r="295" spans="2:3">
      <c r="B295" s="62" t="s">
        <v>87</v>
      </c>
      <c r="C295" s="62" t="s">
        <v>88</v>
      </c>
    </row>
    <row r="296" spans="2:3">
      <c r="B296" s="62" t="s">
        <v>89</v>
      </c>
      <c r="C296" s="62" t="s">
        <v>90</v>
      </c>
    </row>
    <row r="297" spans="2:3">
      <c r="B297" s="62" t="s">
        <v>91</v>
      </c>
      <c r="C297" s="62" t="s">
        <v>92</v>
      </c>
    </row>
    <row r="298" spans="2:3">
      <c r="B298" s="62" t="s">
        <v>93</v>
      </c>
      <c r="C298" s="62" t="s">
        <v>94</v>
      </c>
    </row>
    <row r="299" spans="2:3">
      <c r="B299" s="62" t="s">
        <v>95</v>
      </c>
      <c r="C299" s="62" t="s">
        <v>96</v>
      </c>
    </row>
    <row r="300" spans="2:3">
      <c r="B300" s="62" t="s">
        <v>97</v>
      </c>
      <c r="C300" s="62" t="s">
        <v>98</v>
      </c>
    </row>
    <row r="301" spans="2:3">
      <c r="B301" s="62" t="s">
        <v>156</v>
      </c>
      <c r="C301" s="62" t="s">
        <v>101</v>
      </c>
    </row>
    <row r="302" spans="2:3">
      <c r="B302" s="62" t="s">
        <v>102</v>
      </c>
      <c r="C302" s="62" t="s">
        <v>103</v>
      </c>
    </row>
    <row r="303" spans="2:3">
      <c r="B303" s="62" t="s">
        <v>104</v>
      </c>
      <c r="C303" s="62" t="s">
        <v>105</v>
      </c>
    </row>
    <row r="304" spans="2:3">
      <c r="B304" s="62" t="s">
        <v>109</v>
      </c>
      <c r="C304" s="63" t="s">
        <v>174</v>
      </c>
    </row>
    <row r="305" spans="2:3">
      <c r="B305" s="62" t="s">
        <v>106</v>
      </c>
      <c r="C305" s="62" t="s">
        <v>107</v>
      </c>
    </row>
    <row r="306" spans="2:3">
      <c r="B306" s="62" t="s">
        <v>287</v>
      </c>
      <c r="C306" s="62" t="s">
        <v>349</v>
      </c>
    </row>
    <row r="307" spans="2:3">
      <c r="B307" s="62" t="s">
        <v>110</v>
      </c>
      <c r="C307" s="62" t="s">
        <v>291</v>
      </c>
    </row>
    <row r="308" spans="2:3">
      <c r="B308" s="62" t="s">
        <v>157</v>
      </c>
      <c r="C308" s="62" t="s">
        <v>292</v>
      </c>
    </row>
    <row r="309" spans="2:3">
      <c r="B309" s="62" t="s">
        <v>111</v>
      </c>
      <c r="C309" s="62" t="s">
        <v>112</v>
      </c>
    </row>
    <row r="310" spans="2:3">
      <c r="B310" s="62" t="s">
        <v>113</v>
      </c>
      <c r="C310" s="62" t="s">
        <v>114</v>
      </c>
    </row>
    <row r="311" spans="2:3">
      <c r="B311" s="62" t="s">
        <v>116</v>
      </c>
      <c r="C311" s="62" t="s">
        <v>117</v>
      </c>
    </row>
    <row r="312" spans="2:3">
      <c r="B312" s="62" t="s">
        <v>118</v>
      </c>
      <c r="C312" s="62" t="s">
        <v>119</v>
      </c>
    </row>
    <row r="313" spans="2:3">
      <c r="B313" s="62" t="s">
        <v>152</v>
      </c>
      <c r="C313" s="63" t="s">
        <v>177</v>
      </c>
    </row>
    <row r="314" spans="2:3">
      <c r="B314" s="62" t="s">
        <v>271</v>
      </c>
      <c r="C314" s="62" t="s">
        <v>293</v>
      </c>
    </row>
    <row r="315" spans="2:3">
      <c r="B315" s="62" t="s">
        <v>133</v>
      </c>
      <c r="C315" s="63" t="s">
        <v>178</v>
      </c>
    </row>
    <row r="316" spans="2:3">
      <c r="B316" s="62" t="s">
        <v>0</v>
      </c>
      <c r="C316" s="63" t="s">
        <v>134</v>
      </c>
    </row>
    <row r="317" spans="2:3">
      <c r="B317" s="62" t="s">
        <v>158</v>
      </c>
      <c r="C317" s="63" t="s">
        <v>136</v>
      </c>
    </row>
    <row r="318" spans="2:3">
      <c r="B318" s="62" t="s">
        <v>159</v>
      </c>
      <c r="C318" s="63" t="s">
        <v>138</v>
      </c>
    </row>
    <row r="319" spans="2:3">
      <c r="B319" s="62" t="s">
        <v>116</v>
      </c>
      <c r="C319" s="63" t="s">
        <v>139</v>
      </c>
    </row>
    <row r="320" spans="2:3">
      <c r="B320" s="62" t="s">
        <v>113</v>
      </c>
      <c r="C320" s="63" t="s">
        <v>140</v>
      </c>
    </row>
    <row r="321" spans="2:20">
      <c r="B321" s="62" t="s">
        <v>141</v>
      </c>
      <c r="C321" s="63" t="s">
        <v>142</v>
      </c>
    </row>
    <row r="322" spans="2:20">
      <c r="B322" s="62" t="s">
        <v>121</v>
      </c>
      <c r="C322" s="63" t="s">
        <v>294</v>
      </c>
    </row>
    <row r="323" spans="2:20">
      <c r="B323" s="62" t="s">
        <v>144</v>
      </c>
      <c r="C323" s="63" t="s">
        <v>145</v>
      </c>
    </row>
    <row r="324" spans="2:20">
      <c r="B324" s="62" t="s">
        <v>122</v>
      </c>
      <c r="C324" s="63" t="s">
        <v>146</v>
      </c>
    </row>
    <row r="325" spans="2:20">
      <c r="B325" s="62" t="s">
        <v>123</v>
      </c>
      <c r="C325" s="56" t="s">
        <v>147</v>
      </c>
    </row>
    <row r="326" spans="2:20">
      <c r="B326" s="62" t="s">
        <v>124</v>
      </c>
      <c r="C326" s="63" t="s">
        <v>295</v>
      </c>
    </row>
    <row r="327" spans="2:20">
      <c r="B327" s="62" t="s">
        <v>161</v>
      </c>
      <c r="C327" s="63" t="s">
        <v>149</v>
      </c>
    </row>
    <row r="328" spans="2:20">
      <c r="B328" s="62" t="s">
        <v>272</v>
      </c>
      <c r="C328" s="62" t="s">
        <v>280</v>
      </c>
    </row>
    <row r="331" spans="2:20">
      <c r="B331" s="466" t="s">
        <v>321</v>
      </c>
      <c r="C331" s="466"/>
      <c r="D331" s="466"/>
      <c r="E331" s="466"/>
      <c r="F331" s="466"/>
      <c r="G331" s="466"/>
      <c r="H331" s="466"/>
      <c r="I331" s="466"/>
      <c r="J331" s="466"/>
      <c r="K331" s="466"/>
      <c r="L331" s="466"/>
      <c r="M331" s="466"/>
      <c r="N331" s="466"/>
      <c r="O331" s="466"/>
      <c r="P331" s="466"/>
      <c r="Q331" s="466"/>
      <c r="R331" s="466"/>
      <c r="S331" s="466"/>
      <c r="T331" s="466"/>
    </row>
    <row r="334" spans="2:20">
      <c r="C334" s="62">
        <v>2013</v>
      </c>
    </row>
    <row r="335" spans="2:20">
      <c r="B335" s="62" t="s">
        <v>391</v>
      </c>
      <c r="C335" s="62" t="s">
        <v>299</v>
      </c>
      <c r="D335" s="62" t="s">
        <v>300</v>
      </c>
      <c r="E335" s="62" t="s">
        <v>301</v>
      </c>
      <c r="F335" s="62" t="s">
        <v>302</v>
      </c>
      <c r="G335" s="62" t="s">
        <v>303</v>
      </c>
      <c r="H335" s="62" t="s">
        <v>304</v>
      </c>
      <c r="I335" s="62" t="s">
        <v>305</v>
      </c>
      <c r="J335" s="62" t="s">
        <v>306</v>
      </c>
      <c r="K335" s="62" t="s">
        <v>307</v>
      </c>
      <c r="L335" s="62" t="s">
        <v>308</v>
      </c>
      <c r="M335" s="62" t="s">
        <v>309</v>
      </c>
      <c r="N335" s="62" t="s">
        <v>310</v>
      </c>
      <c r="O335" s="62" t="s">
        <v>390</v>
      </c>
    </row>
    <row r="336" spans="2:20">
      <c r="B336" s="62" t="s">
        <v>392</v>
      </c>
      <c r="C336" s="62" t="s">
        <v>322</v>
      </c>
      <c r="D336" s="62" t="s">
        <v>323</v>
      </c>
      <c r="E336" s="62" t="s">
        <v>324</v>
      </c>
      <c r="F336" s="62" t="s">
        <v>302</v>
      </c>
      <c r="G336" s="62" t="s">
        <v>325</v>
      </c>
      <c r="H336" s="62" t="s">
        <v>326</v>
      </c>
      <c r="I336" s="62" t="s">
        <v>327</v>
      </c>
      <c r="J336" s="62" t="s">
        <v>328</v>
      </c>
      <c r="K336" s="62" t="s">
        <v>329</v>
      </c>
      <c r="L336" s="62" t="s">
        <v>330</v>
      </c>
      <c r="M336" s="62" t="s">
        <v>331</v>
      </c>
      <c r="N336" s="62" t="s">
        <v>332</v>
      </c>
      <c r="O336" s="62" t="s">
        <v>389</v>
      </c>
    </row>
    <row r="337" spans="2:3">
      <c r="B337" s="62" t="s">
        <v>128</v>
      </c>
      <c r="C337" s="62" t="s">
        <v>1</v>
      </c>
    </row>
    <row r="338" spans="2:3">
      <c r="B338" s="62" t="s">
        <v>2</v>
      </c>
      <c r="C338" s="62" t="s">
        <v>167</v>
      </c>
    </row>
    <row r="339" spans="2:3">
      <c r="B339" s="62" t="s">
        <v>3</v>
      </c>
      <c r="C339" s="62" t="s">
        <v>4</v>
      </c>
    </row>
    <row r="340" spans="2:3">
      <c r="B340" s="62" t="s">
        <v>5</v>
      </c>
      <c r="C340" s="62" t="s">
        <v>6</v>
      </c>
    </row>
    <row r="341" spans="2:3">
      <c r="B341" s="62" t="s">
        <v>311</v>
      </c>
      <c r="C341" s="62" t="s">
        <v>8</v>
      </c>
    </row>
    <row r="342" spans="2:3">
      <c r="B342" s="62" t="s">
        <v>9</v>
      </c>
      <c r="C342" s="62" t="s">
        <v>10</v>
      </c>
    </row>
    <row r="343" spans="2:3">
      <c r="B343" s="62" t="s">
        <v>312</v>
      </c>
      <c r="C343" s="62" t="s">
        <v>13</v>
      </c>
    </row>
    <row r="344" spans="2:3">
      <c r="B344" s="62" t="s">
        <v>313</v>
      </c>
      <c r="C344" s="62" t="s">
        <v>15</v>
      </c>
    </row>
    <row r="345" spans="2:3">
      <c r="B345" s="62" t="s">
        <v>16</v>
      </c>
      <c r="C345" s="62" t="s">
        <v>18</v>
      </c>
    </row>
    <row r="346" spans="2:3">
      <c r="B346" s="62" t="s">
        <v>19</v>
      </c>
      <c r="C346" s="62" t="s">
        <v>20</v>
      </c>
    </row>
    <row r="347" spans="2:3">
      <c r="B347" s="62" t="s">
        <v>314</v>
      </c>
      <c r="C347" s="62" t="s">
        <v>22</v>
      </c>
    </row>
    <row r="348" spans="2:3">
      <c r="B348" s="62" t="s">
        <v>315</v>
      </c>
      <c r="C348" s="62" t="s">
        <v>24</v>
      </c>
    </row>
    <row r="349" spans="2:3">
      <c r="B349" s="62" t="s">
        <v>316</v>
      </c>
      <c r="C349" s="62" t="s">
        <v>26</v>
      </c>
    </row>
    <row r="350" spans="2:3">
      <c r="B350" s="62" t="s">
        <v>27</v>
      </c>
      <c r="C350" s="62" t="s">
        <v>28</v>
      </c>
    </row>
    <row r="351" spans="2:3">
      <c r="B351" s="62" t="s">
        <v>29</v>
      </c>
      <c r="C351" s="62" t="s">
        <v>30</v>
      </c>
    </row>
    <row r="352" spans="2:3">
      <c r="B352" s="62" t="s">
        <v>31</v>
      </c>
      <c r="C352" s="62" t="s">
        <v>175</v>
      </c>
    </row>
    <row r="353" spans="2:3">
      <c r="B353" s="62" t="s">
        <v>32</v>
      </c>
      <c r="C353" s="62" t="s">
        <v>33</v>
      </c>
    </row>
    <row r="354" spans="2:3">
      <c r="B354" s="62" t="s">
        <v>34</v>
      </c>
      <c r="C354" s="62" t="s">
        <v>35</v>
      </c>
    </row>
    <row r="355" spans="2:3">
      <c r="B355" s="62" t="s">
        <v>37</v>
      </c>
      <c r="C355" s="62" t="s">
        <v>38</v>
      </c>
    </row>
    <row r="356" spans="2:3">
      <c r="B356" s="62" t="s">
        <v>39</v>
      </c>
      <c r="C356" s="62" t="s">
        <v>168</v>
      </c>
    </row>
    <row r="357" spans="2:3">
      <c r="B357" s="62" t="s">
        <v>334</v>
      </c>
      <c r="C357" s="62" t="s">
        <v>41</v>
      </c>
    </row>
    <row r="358" spans="2:3">
      <c r="B358" s="62" t="s">
        <v>317</v>
      </c>
      <c r="C358" s="62" t="s">
        <v>43</v>
      </c>
    </row>
    <row r="359" spans="2:3">
      <c r="B359" s="62" t="s">
        <v>45</v>
      </c>
      <c r="C359" s="62" t="s">
        <v>46</v>
      </c>
    </row>
    <row r="360" spans="2:3">
      <c r="B360" s="62" t="s">
        <v>318</v>
      </c>
      <c r="C360" s="62" t="s">
        <v>48</v>
      </c>
    </row>
    <row r="361" spans="2:3">
      <c r="B361" s="62" t="s">
        <v>319</v>
      </c>
      <c r="C361" s="62" t="s">
        <v>169</v>
      </c>
    </row>
    <row r="362" spans="2:3">
      <c r="B362" s="62" t="s">
        <v>51</v>
      </c>
      <c r="C362" s="62" t="s">
        <v>52</v>
      </c>
    </row>
    <row r="363" spans="2:3">
      <c r="B363" s="62" t="s">
        <v>53</v>
      </c>
      <c r="C363" s="62" t="s">
        <v>54</v>
      </c>
    </row>
    <row r="364" spans="2:3">
      <c r="B364" s="62" t="s">
        <v>55</v>
      </c>
      <c r="C364" s="62" t="s">
        <v>56</v>
      </c>
    </row>
    <row r="365" spans="2:3">
      <c r="B365" s="62" t="s">
        <v>57</v>
      </c>
      <c r="C365" s="62" t="s">
        <v>58</v>
      </c>
    </row>
    <row r="366" spans="2:3">
      <c r="B366" s="62" t="s">
        <v>320</v>
      </c>
      <c r="C366" s="62" t="s">
        <v>60</v>
      </c>
    </row>
    <row r="367" spans="2:3">
      <c r="B367" s="62" t="s">
        <v>53</v>
      </c>
      <c r="C367" s="62" t="s">
        <v>54</v>
      </c>
    </row>
    <row r="368" spans="2:3">
      <c r="B368" s="58" t="s">
        <v>261</v>
      </c>
      <c r="C368" s="62" t="s">
        <v>61</v>
      </c>
    </row>
    <row r="369" spans="2:3">
      <c r="B369" s="62" t="s">
        <v>62</v>
      </c>
      <c r="C369" s="62" t="s">
        <v>346</v>
      </c>
    </row>
    <row r="370" spans="2:3">
      <c r="B370" s="62" t="s">
        <v>126</v>
      </c>
      <c r="C370" s="62" t="s">
        <v>170</v>
      </c>
    </row>
    <row r="371" spans="2:3">
      <c r="B371" s="62" t="s">
        <v>63</v>
      </c>
      <c r="C371" s="62" t="s">
        <v>347</v>
      </c>
    </row>
    <row r="372" spans="2:3">
      <c r="B372" s="62" t="s">
        <v>64</v>
      </c>
      <c r="C372" s="62" t="s">
        <v>65</v>
      </c>
    </row>
    <row r="373" spans="2:3">
      <c r="B373" s="62" t="s">
        <v>66</v>
      </c>
      <c r="C373" s="62" t="s">
        <v>67</v>
      </c>
    </row>
    <row r="374" spans="2:3">
      <c r="B374" s="62" t="s">
        <v>68</v>
      </c>
      <c r="C374" s="62" t="s">
        <v>69</v>
      </c>
    </row>
    <row r="375" spans="2:3">
      <c r="B375" s="62" t="s">
        <v>70</v>
      </c>
      <c r="C375" s="62" t="s">
        <v>71</v>
      </c>
    </row>
    <row r="376" spans="2:3">
      <c r="B376" s="62" t="s">
        <v>72</v>
      </c>
      <c r="C376" s="62" t="s">
        <v>73</v>
      </c>
    </row>
    <row r="377" spans="2:3">
      <c r="B377" s="62" t="s">
        <v>129</v>
      </c>
      <c r="C377" s="62" t="s">
        <v>179</v>
      </c>
    </row>
    <row r="378" spans="2:3">
      <c r="B378" s="62" t="s">
        <v>75</v>
      </c>
      <c r="C378" s="62" t="s">
        <v>76</v>
      </c>
    </row>
    <row r="379" spans="2:3">
      <c r="B379" s="62" t="s">
        <v>77</v>
      </c>
      <c r="C379" s="62" t="s">
        <v>78</v>
      </c>
    </row>
    <row r="380" spans="2:3">
      <c r="B380" s="62" t="s">
        <v>79</v>
      </c>
      <c r="C380" s="62" t="s">
        <v>151</v>
      </c>
    </row>
    <row r="381" spans="2:3">
      <c r="B381" s="62" t="s">
        <v>80</v>
      </c>
      <c r="C381" s="62" t="s">
        <v>81</v>
      </c>
    </row>
    <row r="382" spans="2:3">
      <c r="B382" s="62" t="s">
        <v>82</v>
      </c>
      <c r="C382" s="62" t="s">
        <v>83</v>
      </c>
    </row>
    <row r="383" spans="2:3">
      <c r="B383" s="62" t="s">
        <v>84</v>
      </c>
      <c r="C383" s="62" t="s">
        <v>85</v>
      </c>
    </row>
    <row r="384" spans="2:3">
      <c r="B384" s="62" t="s">
        <v>86</v>
      </c>
      <c r="C384" s="62" t="s">
        <v>348</v>
      </c>
    </row>
    <row r="385" spans="2:3">
      <c r="B385" s="62" t="s">
        <v>130</v>
      </c>
      <c r="C385" s="62" t="s">
        <v>180</v>
      </c>
    </row>
    <row r="386" spans="2:3">
      <c r="B386" s="62" t="s">
        <v>87</v>
      </c>
      <c r="C386" s="62" t="s">
        <v>88</v>
      </c>
    </row>
    <row r="387" spans="2:3">
      <c r="B387" s="62" t="s">
        <v>89</v>
      </c>
      <c r="C387" s="62" t="s">
        <v>90</v>
      </c>
    </row>
    <row r="388" spans="2:3">
      <c r="B388" s="62" t="s">
        <v>91</v>
      </c>
      <c r="C388" s="62" t="s">
        <v>92</v>
      </c>
    </row>
    <row r="389" spans="2:3">
      <c r="B389" s="62" t="s">
        <v>93</v>
      </c>
      <c r="C389" s="62" t="s">
        <v>94</v>
      </c>
    </row>
    <row r="390" spans="2:3">
      <c r="B390" s="62" t="s">
        <v>95</v>
      </c>
      <c r="C390" s="62" t="s">
        <v>96</v>
      </c>
    </row>
    <row r="391" spans="2:3">
      <c r="B391" s="62" t="s">
        <v>97</v>
      </c>
      <c r="C391" s="62" t="s">
        <v>98</v>
      </c>
    </row>
    <row r="392" spans="2:3">
      <c r="B392" s="62" t="s">
        <v>100</v>
      </c>
      <c r="C392" s="62" t="s">
        <v>101</v>
      </c>
    </row>
    <row r="393" spans="2:3">
      <c r="B393" s="62" t="s">
        <v>102</v>
      </c>
      <c r="C393" s="62" t="s">
        <v>103</v>
      </c>
    </row>
    <row r="394" spans="2:3">
      <c r="B394" s="62" t="s">
        <v>104</v>
      </c>
      <c r="C394" s="62" t="s">
        <v>105</v>
      </c>
    </row>
    <row r="395" spans="2:3">
      <c r="B395" s="62" t="s">
        <v>106</v>
      </c>
      <c r="C395" s="62" t="s">
        <v>107</v>
      </c>
    </row>
    <row r="396" spans="2:3">
      <c r="B396" s="62" t="s">
        <v>108</v>
      </c>
      <c r="C396" s="62" t="s">
        <v>173</v>
      </c>
    </row>
    <row r="397" spans="2:3">
      <c r="B397" s="62" t="s">
        <v>109</v>
      </c>
      <c r="C397" s="62" t="s">
        <v>174</v>
      </c>
    </row>
    <row r="398" spans="2:3">
      <c r="B398" s="62" t="s">
        <v>131</v>
      </c>
      <c r="C398" s="62" t="s">
        <v>379</v>
      </c>
    </row>
    <row r="399" spans="2:3">
      <c r="B399" s="62" t="s">
        <v>111</v>
      </c>
      <c r="C399" s="62" t="s">
        <v>112</v>
      </c>
    </row>
    <row r="400" spans="2:3">
      <c r="B400" s="62" t="s">
        <v>118</v>
      </c>
      <c r="C400" s="62" t="s">
        <v>119</v>
      </c>
    </row>
    <row r="401" spans="2:3">
      <c r="B401" s="62" t="s">
        <v>152</v>
      </c>
      <c r="C401" s="62" t="s">
        <v>177</v>
      </c>
    </row>
    <row r="402" spans="2:3">
      <c r="B402" s="62" t="s">
        <v>132</v>
      </c>
      <c r="C402" s="62" t="s">
        <v>120</v>
      </c>
    </row>
    <row r="403" spans="2:3">
      <c r="B403" s="62" t="s">
        <v>133</v>
      </c>
      <c r="C403" s="62" t="s">
        <v>178</v>
      </c>
    </row>
    <row r="404" spans="2:3">
      <c r="B404" s="62" t="s">
        <v>0</v>
      </c>
      <c r="C404" s="62" t="s">
        <v>134</v>
      </c>
    </row>
    <row r="405" spans="2:3">
      <c r="B405" s="62" t="s">
        <v>135</v>
      </c>
      <c r="C405" s="62" t="s">
        <v>136</v>
      </c>
    </row>
    <row r="406" spans="2:3">
      <c r="B406" s="62" t="s">
        <v>137</v>
      </c>
      <c r="C406" s="62" t="s">
        <v>138</v>
      </c>
    </row>
    <row r="407" spans="2:3">
      <c r="B407" s="62" t="s">
        <v>116</v>
      </c>
      <c r="C407" s="62" t="s">
        <v>139</v>
      </c>
    </row>
    <row r="408" spans="2:3">
      <c r="B408" s="62" t="s">
        <v>113</v>
      </c>
      <c r="C408" s="62" t="s">
        <v>140</v>
      </c>
    </row>
    <row r="409" spans="2:3">
      <c r="B409" s="62" t="s">
        <v>141</v>
      </c>
      <c r="C409" s="62" t="s">
        <v>142</v>
      </c>
    </row>
    <row r="410" spans="2:3">
      <c r="B410" s="62" t="s">
        <v>121</v>
      </c>
      <c r="C410" s="62" t="s">
        <v>143</v>
      </c>
    </row>
    <row r="411" spans="2:3">
      <c r="B411" s="62" t="s">
        <v>144</v>
      </c>
      <c r="C411" s="62" t="s">
        <v>145</v>
      </c>
    </row>
    <row r="412" spans="2:3">
      <c r="B412" s="62" t="s">
        <v>122</v>
      </c>
      <c r="C412" s="62" t="s">
        <v>146</v>
      </c>
    </row>
    <row r="413" spans="2:3">
      <c r="B413" s="62" t="s">
        <v>123</v>
      </c>
      <c r="C413" s="62" t="s">
        <v>147</v>
      </c>
    </row>
    <row r="414" spans="2:3">
      <c r="B414" s="62" t="s">
        <v>335</v>
      </c>
      <c r="C414" s="62" t="s">
        <v>148</v>
      </c>
    </row>
    <row r="415" spans="2:3">
      <c r="B415" s="62" t="s">
        <v>125</v>
      </c>
      <c r="C415" s="62" t="s">
        <v>149</v>
      </c>
    </row>
    <row r="416" spans="2:3">
      <c r="B416" s="62" t="s">
        <v>272</v>
      </c>
      <c r="C416" s="62" t="s">
        <v>273</v>
      </c>
    </row>
    <row r="419" spans="2:23">
      <c r="B419" s="466" t="s">
        <v>393</v>
      </c>
      <c r="C419" s="467"/>
      <c r="D419" s="467"/>
      <c r="E419" s="467"/>
      <c r="F419" s="467"/>
      <c r="G419" s="467"/>
      <c r="H419" s="467"/>
      <c r="I419" s="467"/>
      <c r="J419" s="467"/>
      <c r="K419" s="467"/>
      <c r="L419" s="467"/>
      <c r="M419" s="467"/>
      <c r="N419" s="467"/>
      <c r="O419" s="467"/>
      <c r="P419" s="467"/>
      <c r="Q419" s="467"/>
      <c r="R419" s="467"/>
      <c r="S419" s="467"/>
      <c r="T419" s="467"/>
    </row>
    <row r="421" spans="2:23">
      <c r="B421" s="62" t="s">
        <v>333</v>
      </c>
    </row>
    <row r="422" spans="2:23">
      <c r="B422" s="62" t="s">
        <v>340</v>
      </c>
      <c r="O422" s="43"/>
    </row>
    <row r="424" spans="2:23">
      <c r="B424" s="62" t="s">
        <v>395</v>
      </c>
    </row>
    <row r="425" spans="2:23">
      <c r="B425" s="62" t="s">
        <v>395</v>
      </c>
    </row>
    <row r="427" spans="2:23">
      <c r="B427" s="466" t="s">
        <v>336</v>
      </c>
      <c r="C427" s="466"/>
      <c r="D427" s="466"/>
      <c r="E427" s="466"/>
      <c r="F427" s="466"/>
      <c r="G427" s="466"/>
      <c r="H427" s="466"/>
      <c r="I427" s="466"/>
      <c r="J427" s="466"/>
      <c r="K427" s="466"/>
      <c r="L427" s="466"/>
      <c r="M427" s="466"/>
      <c r="N427" s="466"/>
      <c r="O427" s="466"/>
      <c r="P427" s="466"/>
      <c r="Q427" s="466"/>
      <c r="R427" s="466"/>
      <c r="S427" s="466"/>
      <c r="T427" s="466"/>
    </row>
    <row r="429" spans="2:23">
      <c r="B429" s="62" t="s">
        <v>341</v>
      </c>
      <c r="C429" s="62" t="s">
        <v>246</v>
      </c>
      <c r="D429" s="62" t="s">
        <v>394</v>
      </c>
      <c r="E429" s="78" t="s">
        <v>396</v>
      </c>
      <c r="F429" s="78" t="s">
        <v>397</v>
      </c>
    </row>
    <row r="430" spans="2:23">
      <c r="B430" s="62" t="s">
        <v>342</v>
      </c>
      <c r="C430" s="62" t="s">
        <v>345</v>
      </c>
      <c r="D430" s="62" t="s">
        <v>394</v>
      </c>
      <c r="E430" s="78" t="s">
        <v>396</v>
      </c>
      <c r="F430" s="78" t="s">
        <v>398</v>
      </c>
      <c r="W430" s="83"/>
    </row>
    <row r="432" spans="2:23">
      <c r="B432" s="466" t="s">
        <v>351</v>
      </c>
      <c r="C432" s="466"/>
      <c r="D432" s="466"/>
      <c r="E432" s="466"/>
      <c r="F432" s="466"/>
      <c r="G432" s="466"/>
      <c r="H432" s="466"/>
      <c r="I432" s="466"/>
      <c r="J432" s="466"/>
      <c r="K432" s="466"/>
      <c r="L432" s="466"/>
      <c r="M432" s="466"/>
      <c r="N432" s="466"/>
      <c r="O432" s="466"/>
      <c r="P432" s="466"/>
      <c r="Q432" s="466"/>
      <c r="R432" s="466"/>
      <c r="S432" s="466"/>
      <c r="T432" s="466"/>
    </row>
    <row r="435" spans="2:6">
      <c r="B435" s="62" t="s">
        <v>359</v>
      </c>
      <c r="C435" s="62" t="s">
        <v>360</v>
      </c>
    </row>
    <row r="437" spans="2:6">
      <c r="B437" s="62" t="s">
        <v>352</v>
      </c>
      <c r="C437" s="62" t="s">
        <v>351</v>
      </c>
    </row>
    <row r="438" spans="2:6">
      <c r="B438" s="62" t="s">
        <v>353</v>
      </c>
      <c r="C438" s="62" t="s">
        <v>361</v>
      </c>
    </row>
    <row r="439" spans="2:6">
      <c r="B439" s="62" t="s">
        <v>354</v>
      </c>
      <c r="C439" s="62" t="s">
        <v>362</v>
      </c>
    </row>
    <row r="441" spans="2:6">
      <c r="B441" s="62" t="s">
        <v>363</v>
      </c>
      <c r="C441" s="62" t="s">
        <v>355</v>
      </c>
      <c r="D441" s="62" t="s">
        <v>356</v>
      </c>
      <c r="E441" s="62" t="s">
        <v>357</v>
      </c>
      <c r="F441" s="62" t="s">
        <v>358</v>
      </c>
    </row>
    <row r="442" spans="2:6">
      <c r="B442" s="62" t="s">
        <v>364</v>
      </c>
      <c r="C442" s="62" t="s">
        <v>365</v>
      </c>
      <c r="D442" s="62" t="s">
        <v>366</v>
      </c>
      <c r="E442" s="62" t="s">
        <v>367</v>
      </c>
      <c r="F442" s="62" t="s">
        <v>368</v>
      </c>
    </row>
    <row r="443" spans="2:6">
      <c r="B443" s="62" t="s">
        <v>369</v>
      </c>
    </row>
    <row r="444" spans="2:6">
      <c r="B444" s="62" t="s">
        <v>370</v>
      </c>
    </row>
  </sheetData>
  <mergeCells count="21"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  <mergeCell ref="B40:C41"/>
    <mergeCell ref="B419:T419"/>
    <mergeCell ref="B432:T432"/>
    <mergeCell ref="B427:T427"/>
    <mergeCell ref="B331:T33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Welcome tab</vt:lpstr>
      <vt:lpstr>Core data tab</vt:lpstr>
      <vt:lpstr>Cental Budget_int</vt:lpstr>
      <vt:lpstr>Local Government_int</vt:lpstr>
      <vt:lpstr>Public expenditure_int</vt:lpstr>
      <vt:lpstr>MasterSheet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Tatjana Minic</cp:lastModifiedBy>
  <cp:lastPrinted>2015-09-22T08:28:34Z</cp:lastPrinted>
  <dcterms:created xsi:type="dcterms:W3CDTF">2008-03-17T08:49:23Z</dcterms:created>
  <dcterms:modified xsi:type="dcterms:W3CDTF">2015-10-06T13:54:21Z</dcterms:modified>
</cp:coreProperties>
</file>