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.djuraskovic\Desktop\"/>
    </mc:Choice>
  </mc:AlternateContent>
  <workbookProtection workbookAlgorithmName="SHA-512" workbookHashValue="xzM5Qbh61z7qBXCNV73f+vvQ3Bahjl3BsVCA+d06y5ugDFxMgSTVIWx7gteVDDIr9glBFD9tni5mZe/WIiYnjQ==" workbookSaltValue="Nttr5HbqbKJNaZI6u+EWBw==" workbookSpinCount="100000" lockStructure="1"/>
  <bookViews>
    <workbookView xWindow="0" yWindow="0" windowWidth="18375" windowHeight="2700" tabRatio="587" firstSheet="1" activeTab="2"/>
  </bookViews>
  <sheets>
    <sheet name="Analitika - 2014" sheetId="3" state="hidden" r:id="rId1"/>
    <sheet name="Pregled" sheetId="1" r:id="rId2"/>
    <sheet name="Analitka - 2020" sheetId="11" r:id="rId3"/>
    <sheet name="2020" sheetId="19" r:id="rId4"/>
    <sheet name="2019" sheetId="20" state="hidden" r:id="rId5"/>
    <sheet name="2018" sheetId="21" state="hidden" r:id="rId6"/>
    <sheet name="DataEx" sheetId="6" state="hidden" r:id="rId7"/>
    <sheet name="Master" sheetId="2" state="hidden" r:id="rId8"/>
  </sheets>
  <externalReferences>
    <externalReference r:id="rId9"/>
  </externalReferences>
  <definedNames>
    <definedName name="_2015plan" localSheetId="5">'2018'!$A$103:$A$162</definedName>
    <definedName name="_2015plan" localSheetId="4">'2019'!$A$100:$A$159</definedName>
    <definedName name="_2015plan" localSheetId="3">'2020'!$A$100:$A$157</definedName>
  </definedNames>
  <calcPr calcId="162913"/>
</workbook>
</file>

<file path=xl/calcChain.xml><?xml version="1.0" encoding="utf-8"?>
<calcChain xmlns="http://schemas.openxmlformats.org/spreadsheetml/2006/main">
  <c r="FS320" i="6" l="1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R11" i="11" l="1"/>
  <c r="R12" i="1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5" i="11"/>
  <c r="R56" i="11"/>
  <c r="R57" i="11"/>
  <c r="R58" i="11"/>
  <c r="R61" i="11"/>
  <c r="R62" i="11"/>
  <c r="R63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N48" i="11"/>
  <c r="K11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5" i="11"/>
  <c r="K56" i="11"/>
  <c r="K57" i="11"/>
  <c r="K58" i="11"/>
  <c r="K61" i="11"/>
  <c r="K62" i="11"/>
  <c r="K63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5" i="11"/>
  <c r="H56" i="11"/>
  <c r="H57" i="11"/>
  <c r="H58" i="11"/>
  <c r="H61" i="11"/>
  <c r="H62" i="11"/>
  <c r="H63" i="1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GE259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S31" i="20" l="1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FY127" i="6" l="1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H40" i="20" s="1"/>
  <c r="I41" i="20"/>
  <c r="J41" i="20"/>
  <c r="K41" i="20"/>
  <c r="L41" i="20"/>
  <c r="L40" i="20" s="1"/>
  <c r="M41" i="20"/>
  <c r="N41" i="20"/>
  <c r="O41" i="20"/>
  <c r="P41" i="20"/>
  <c r="P40" i="20" s="1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O32" i="20"/>
  <c r="P32" i="20"/>
  <c r="Q32" i="20"/>
  <c r="R32" i="20"/>
  <c r="G32" i="20"/>
  <c r="H30" i="20"/>
  <c r="I30" i="20"/>
  <c r="L30" i="20"/>
  <c r="N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P55" i="20" s="1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30" i="20" l="1"/>
  <c r="H29" i="20"/>
  <c r="G30" i="20"/>
  <c r="K30" i="20"/>
  <c r="P29" i="20"/>
  <c r="J30" i="20"/>
  <c r="L29" i="20"/>
  <c r="M55" i="20"/>
  <c r="Q29" i="20"/>
  <c r="M30" i="20"/>
  <c r="R40" i="20"/>
  <c r="R29" i="20" s="1"/>
  <c r="G40" i="20"/>
  <c r="O40" i="20"/>
  <c r="O29" i="20" s="1"/>
  <c r="K40" i="20"/>
  <c r="N40" i="20"/>
  <c r="N29" i="20" s="1"/>
  <c r="J40" i="20"/>
  <c r="Q40" i="20"/>
  <c r="M40" i="20"/>
  <c r="I40" i="20"/>
  <c r="I29" i="20" s="1"/>
  <c r="I48" i="19"/>
  <c r="J48" i="19"/>
  <c r="K48" i="19"/>
  <c r="L48" i="19"/>
  <c r="M48" i="19"/>
  <c r="T48" i="11" s="1"/>
  <c r="N48" i="19"/>
  <c r="O48" i="19"/>
  <c r="P48" i="19"/>
  <c r="Q48" i="19"/>
  <c r="R48" i="19"/>
  <c r="H48" i="19"/>
  <c r="G48" i="19"/>
  <c r="K29" i="20" l="1"/>
  <c r="M29" i="20"/>
  <c r="J29" i="20"/>
  <c r="G29" i="20"/>
  <c r="H13" i="1"/>
  <c r="H17" i="1"/>
  <c r="H21" i="1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B162" i="21" s="1"/>
  <c r="A161" i="21"/>
  <c r="B161" i="21" s="1"/>
  <c r="A160" i="21"/>
  <c r="A159" i="21"/>
  <c r="M159" i="21" s="1"/>
  <c r="A158" i="21"/>
  <c r="B158" i="21" s="1"/>
  <c r="A157" i="21"/>
  <c r="B157" i="21" s="1"/>
  <c r="R156" i="21"/>
  <c r="Q156" i="21"/>
  <c r="P156" i="21"/>
  <c r="O156" i="21"/>
  <c r="N156" i="21"/>
  <c r="M156" i="21"/>
  <c r="L156" i="21"/>
  <c r="K156" i="21"/>
  <c r="J156" i="21"/>
  <c r="I156" i="21"/>
  <c r="H156" i="21"/>
  <c r="G156" i="21"/>
  <c r="R155" i="21"/>
  <c r="Q155" i="21"/>
  <c r="P155" i="21"/>
  <c r="O155" i="21"/>
  <c r="N155" i="21"/>
  <c r="M155" i="21"/>
  <c r="L155" i="21"/>
  <c r="K155" i="21"/>
  <c r="J155" i="21"/>
  <c r="I155" i="21"/>
  <c r="H155" i="21"/>
  <c r="G155" i="21"/>
  <c r="A155" i="21"/>
  <c r="B155" i="21" s="1"/>
  <c r="R154" i="21"/>
  <c r="Q154" i="21"/>
  <c r="P154" i="21"/>
  <c r="O154" i="21"/>
  <c r="N154" i="21"/>
  <c r="M154" i="21"/>
  <c r="L154" i="21"/>
  <c r="K154" i="21"/>
  <c r="J154" i="21"/>
  <c r="I154" i="21"/>
  <c r="H154" i="21"/>
  <c r="G154" i="21"/>
  <c r="A154" i="21"/>
  <c r="B154" i="21" s="1"/>
  <c r="R153" i="21"/>
  <c r="Q153" i="21"/>
  <c r="P153" i="21"/>
  <c r="O153" i="21"/>
  <c r="N153" i="21"/>
  <c r="M153" i="21"/>
  <c r="L153" i="21"/>
  <c r="K153" i="21"/>
  <c r="J153" i="21"/>
  <c r="I153" i="21"/>
  <c r="H153" i="21"/>
  <c r="G153" i="21"/>
  <c r="A153" i="21"/>
  <c r="B153" i="21" s="1"/>
  <c r="A152" i="21"/>
  <c r="B152" i="21" s="1"/>
  <c r="A151" i="21"/>
  <c r="B151" i="21" s="1"/>
  <c r="A150" i="21"/>
  <c r="B150" i="21" s="1"/>
  <c r="R149" i="21"/>
  <c r="Q149" i="21"/>
  <c r="P149" i="21"/>
  <c r="O149" i="21"/>
  <c r="N149" i="21"/>
  <c r="M149" i="21"/>
  <c r="L149" i="21"/>
  <c r="K149" i="21"/>
  <c r="J149" i="21"/>
  <c r="I149" i="21"/>
  <c r="H149" i="21"/>
  <c r="G149" i="21"/>
  <c r="R148" i="21"/>
  <c r="Q148" i="21"/>
  <c r="P148" i="21"/>
  <c r="O148" i="21"/>
  <c r="N148" i="21"/>
  <c r="M148" i="21"/>
  <c r="L148" i="21"/>
  <c r="K148" i="21"/>
  <c r="J148" i="21"/>
  <c r="I148" i="21"/>
  <c r="H148" i="21"/>
  <c r="G148" i="21"/>
  <c r="A148" i="21"/>
  <c r="B148" i="21" s="1"/>
  <c r="R147" i="21"/>
  <c r="Q147" i="21"/>
  <c r="P147" i="21"/>
  <c r="O147" i="21"/>
  <c r="N147" i="21"/>
  <c r="M147" i="21"/>
  <c r="L147" i="21"/>
  <c r="K147" i="21"/>
  <c r="J147" i="21"/>
  <c r="I147" i="21"/>
  <c r="H147" i="21"/>
  <c r="G147" i="21"/>
  <c r="A147" i="21"/>
  <c r="B147" i="21" s="1"/>
  <c r="R146" i="21"/>
  <c r="Q146" i="21"/>
  <c r="P146" i="21"/>
  <c r="O146" i="21"/>
  <c r="N146" i="21"/>
  <c r="M146" i="21"/>
  <c r="L146" i="21"/>
  <c r="K146" i="21"/>
  <c r="J146" i="21"/>
  <c r="I146" i="21"/>
  <c r="H146" i="21"/>
  <c r="G146" i="21"/>
  <c r="A146" i="21"/>
  <c r="B146" i="21" s="1"/>
  <c r="R145" i="21"/>
  <c r="Q145" i="21"/>
  <c r="P145" i="21"/>
  <c r="O145" i="21"/>
  <c r="N145" i="21"/>
  <c r="M145" i="21"/>
  <c r="L145" i="21"/>
  <c r="K145" i="21"/>
  <c r="J145" i="21"/>
  <c r="I145" i="21"/>
  <c r="H145" i="21"/>
  <c r="G145" i="21"/>
  <c r="A145" i="21"/>
  <c r="B145" i="21" s="1"/>
  <c r="R144" i="21"/>
  <c r="Q144" i="21"/>
  <c r="P144" i="21"/>
  <c r="O144" i="21"/>
  <c r="N144" i="21"/>
  <c r="M144" i="21"/>
  <c r="L144" i="21"/>
  <c r="K144" i="21"/>
  <c r="J144" i="21"/>
  <c r="I144" i="21"/>
  <c r="H144" i="21"/>
  <c r="G144" i="21"/>
  <c r="A144" i="21"/>
  <c r="B144" i="21" s="1"/>
  <c r="R143" i="21"/>
  <c r="Q143" i="21"/>
  <c r="P143" i="21"/>
  <c r="O143" i="21"/>
  <c r="N143" i="21"/>
  <c r="M143" i="21"/>
  <c r="L143" i="21"/>
  <c r="K143" i="21"/>
  <c r="J143" i="21"/>
  <c r="I143" i="21"/>
  <c r="H143" i="21"/>
  <c r="G143" i="21"/>
  <c r="A143" i="21"/>
  <c r="B143" i="21" s="1"/>
  <c r="R142" i="21"/>
  <c r="Q142" i="21"/>
  <c r="P142" i="21"/>
  <c r="O142" i="21"/>
  <c r="N142" i="21"/>
  <c r="M142" i="21"/>
  <c r="L142" i="21"/>
  <c r="K142" i="21"/>
  <c r="J142" i="21"/>
  <c r="I142" i="21"/>
  <c r="H142" i="21"/>
  <c r="G142" i="21"/>
  <c r="A142" i="21"/>
  <c r="B142" i="21" s="1"/>
  <c r="R141" i="21"/>
  <c r="Q141" i="21"/>
  <c r="P141" i="21"/>
  <c r="O141" i="21"/>
  <c r="N141" i="21"/>
  <c r="M141" i="21"/>
  <c r="L141" i="21"/>
  <c r="K141" i="21"/>
  <c r="J141" i="21"/>
  <c r="I141" i="21"/>
  <c r="H141" i="21"/>
  <c r="G141" i="21"/>
  <c r="A141" i="21"/>
  <c r="B141" i="21" s="1"/>
  <c r="R140" i="21"/>
  <c r="Q140" i="21"/>
  <c r="P140" i="21"/>
  <c r="O140" i="21"/>
  <c r="N140" i="21"/>
  <c r="M140" i="21"/>
  <c r="L140" i="21"/>
  <c r="K140" i="21"/>
  <c r="J140" i="21"/>
  <c r="I140" i="21"/>
  <c r="H140" i="21"/>
  <c r="G140" i="21"/>
  <c r="A140" i="21"/>
  <c r="B140" i="21" s="1"/>
  <c r="R139" i="21"/>
  <c r="Q139" i="21"/>
  <c r="P139" i="21"/>
  <c r="O139" i="21"/>
  <c r="N139" i="21"/>
  <c r="M139" i="21"/>
  <c r="L139" i="21"/>
  <c r="K139" i="21"/>
  <c r="J139" i="21"/>
  <c r="I139" i="21"/>
  <c r="H139" i="21"/>
  <c r="G139" i="21"/>
  <c r="A139" i="21"/>
  <c r="B139" i="21" s="1"/>
  <c r="A138" i="21"/>
  <c r="B138" i="21" s="1"/>
  <c r="R137" i="21"/>
  <c r="Q137" i="21"/>
  <c r="P137" i="21"/>
  <c r="O137" i="21"/>
  <c r="N137" i="21"/>
  <c r="M137" i="21"/>
  <c r="L137" i="21"/>
  <c r="K137" i="21"/>
  <c r="J137" i="21"/>
  <c r="I137" i="21"/>
  <c r="H137" i="21"/>
  <c r="G137" i="21"/>
  <c r="A137" i="21"/>
  <c r="B137" i="21" s="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A136" i="21"/>
  <c r="B136" i="21" s="1"/>
  <c r="R135" i="21"/>
  <c r="Q135" i="21"/>
  <c r="P135" i="21"/>
  <c r="O135" i="21"/>
  <c r="N135" i="21"/>
  <c r="M135" i="21"/>
  <c r="L135" i="21"/>
  <c r="K135" i="21"/>
  <c r="J135" i="21"/>
  <c r="I135" i="21"/>
  <c r="H135" i="21"/>
  <c r="G135" i="21"/>
  <c r="A135" i="21"/>
  <c r="B135" i="21" s="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A134" i="21"/>
  <c r="B134" i="21" s="1"/>
  <c r="R133" i="21"/>
  <c r="Q133" i="21"/>
  <c r="P133" i="21"/>
  <c r="O133" i="21"/>
  <c r="N133" i="21"/>
  <c r="M133" i="21"/>
  <c r="L133" i="21"/>
  <c r="K133" i="21"/>
  <c r="J133" i="21"/>
  <c r="I133" i="21"/>
  <c r="H133" i="21"/>
  <c r="G133" i="21"/>
  <c r="B133" i="21"/>
  <c r="A133" i="21"/>
  <c r="R132" i="21"/>
  <c r="Q132" i="21"/>
  <c r="P132" i="21"/>
  <c r="O132" i="21"/>
  <c r="N132" i="21"/>
  <c r="M132" i="21"/>
  <c r="L132" i="21"/>
  <c r="K132" i="21"/>
  <c r="J132" i="21"/>
  <c r="I132" i="21"/>
  <c r="H132" i="21"/>
  <c r="G132" i="21"/>
  <c r="A132" i="21"/>
  <c r="B132" i="21" s="1"/>
  <c r="R131" i="21"/>
  <c r="Q131" i="21"/>
  <c r="P131" i="21"/>
  <c r="O131" i="21"/>
  <c r="N131" i="21"/>
  <c r="M131" i="21"/>
  <c r="L131" i="21"/>
  <c r="K131" i="21"/>
  <c r="J131" i="21"/>
  <c r="I131" i="21"/>
  <c r="H131" i="21"/>
  <c r="G131" i="21"/>
  <c r="A131" i="21"/>
  <c r="B131" i="21" s="1"/>
  <c r="R130" i="21"/>
  <c r="Q130" i="21"/>
  <c r="P130" i="21"/>
  <c r="O130" i="21"/>
  <c r="N130" i="21"/>
  <c r="M130" i="21"/>
  <c r="L130" i="21"/>
  <c r="K130" i="21"/>
  <c r="J130" i="21"/>
  <c r="I130" i="21"/>
  <c r="H130" i="21"/>
  <c r="G130" i="21"/>
  <c r="A130" i="21"/>
  <c r="B130" i="21" s="1"/>
  <c r="R129" i="21"/>
  <c r="Q129" i="21"/>
  <c r="P129" i="21"/>
  <c r="O129" i="21"/>
  <c r="N129" i="21"/>
  <c r="M129" i="21"/>
  <c r="L129" i="21"/>
  <c r="K129" i="21"/>
  <c r="J129" i="21"/>
  <c r="I129" i="21"/>
  <c r="H129" i="21"/>
  <c r="G129" i="21"/>
  <c r="A129" i="21"/>
  <c r="B129" i="21" s="1"/>
  <c r="R128" i="21"/>
  <c r="Q128" i="21"/>
  <c r="P128" i="21"/>
  <c r="O128" i="21"/>
  <c r="N128" i="21"/>
  <c r="M128" i="21"/>
  <c r="L128" i="21"/>
  <c r="K128" i="21"/>
  <c r="J128" i="21"/>
  <c r="I128" i="21"/>
  <c r="H128" i="21"/>
  <c r="G128" i="21"/>
  <c r="A128" i="21"/>
  <c r="B128" i="21" s="1"/>
  <c r="A127" i="21"/>
  <c r="B127" i="21" s="1"/>
  <c r="A126" i="21"/>
  <c r="B126" i="21" s="1"/>
  <c r="A125" i="21"/>
  <c r="B125" i="21" s="1"/>
  <c r="R124" i="21"/>
  <c r="Q124" i="21"/>
  <c r="P124" i="21"/>
  <c r="O124" i="21"/>
  <c r="N124" i="21"/>
  <c r="M124" i="21"/>
  <c r="L124" i="21"/>
  <c r="K124" i="21"/>
  <c r="J124" i="21"/>
  <c r="I124" i="21"/>
  <c r="H124" i="21"/>
  <c r="G124" i="21"/>
  <c r="A124" i="21"/>
  <c r="B124" i="21" s="1"/>
  <c r="R123" i="21"/>
  <c r="Q123" i="21"/>
  <c r="P123" i="21"/>
  <c r="O123" i="21"/>
  <c r="N123" i="21"/>
  <c r="M123" i="21"/>
  <c r="L123" i="21"/>
  <c r="K123" i="21"/>
  <c r="J123" i="21"/>
  <c r="I123" i="21"/>
  <c r="H123" i="21"/>
  <c r="G123" i="21"/>
  <c r="A123" i="21"/>
  <c r="B123" i="21" s="1"/>
  <c r="R122" i="21"/>
  <c r="Q122" i="21"/>
  <c r="P122" i="21"/>
  <c r="O122" i="21"/>
  <c r="N122" i="21"/>
  <c r="M122" i="21"/>
  <c r="L122" i="21"/>
  <c r="K122" i="21"/>
  <c r="J122" i="21"/>
  <c r="I122" i="21"/>
  <c r="H122" i="21"/>
  <c r="G122" i="21"/>
  <c r="A122" i="21"/>
  <c r="B122" i="21" s="1"/>
  <c r="R121" i="21"/>
  <c r="Q121" i="21"/>
  <c r="P121" i="21"/>
  <c r="O121" i="21"/>
  <c r="N121" i="21"/>
  <c r="M121" i="21"/>
  <c r="L121" i="21"/>
  <c r="K121" i="21"/>
  <c r="J121" i="21"/>
  <c r="I121" i="21"/>
  <c r="H121" i="21"/>
  <c r="G121" i="21"/>
  <c r="A121" i="21"/>
  <c r="B121" i="21" s="1"/>
  <c r="R120" i="21"/>
  <c r="Q120" i="21"/>
  <c r="P120" i="21"/>
  <c r="O120" i="21"/>
  <c r="N120" i="21"/>
  <c r="M120" i="21"/>
  <c r="L120" i="21"/>
  <c r="K120" i="21"/>
  <c r="J120" i="21"/>
  <c r="I120" i="21"/>
  <c r="H120" i="21"/>
  <c r="G120" i="21"/>
  <c r="A120" i="21"/>
  <c r="B120" i="21" s="1"/>
  <c r="R119" i="21"/>
  <c r="Q119" i="21"/>
  <c r="P119" i="21"/>
  <c r="O119" i="21"/>
  <c r="N119" i="21"/>
  <c r="M119" i="21"/>
  <c r="L119" i="21"/>
  <c r="K119" i="21"/>
  <c r="J119" i="21"/>
  <c r="I119" i="21"/>
  <c r="H119" i="21"/>
  <c r="G119" i="21"/>
  <c r="A119" i="21"/>
  <c r="B119" i="21" s="1"/>
  <c r="R118" i="21"/>
  <c r="Q118" i="21"/>
  <c r="P118" i="21"/>
  <c r="O118" i="21"/>
  <c r="N118" i="21"/>
  <c r="M118" i="21"/>
  <c r="L118" i="21"/>
  <c r="K118" i="21"/>
  <c r="J118" i="21"/>
  <c r="I118" i="21"/>
  <c r="H118" i="21"/>
  <c r="G118" i="21"/>
  <c r="A118" i="21"/>
  <c r="B118" i="21" s="1"/>
  <c r="R117" i="21"/>
  <c r="Q117" i="21"/>
  <c r="P117" i="21"/>
  <c r="O117" i="21"/>
  <c r="N117" i="21"/>
  <c r="M117" i="21"/>
  <c r="L117" i="21"/>
  <c r="K117" i="21"/>
  <c r="J117" i="21"/>
  <c r="I117" i="21"/>
  <c r="H117" i="21"/>
  <c r="G117" i="21"/>
  <c r="A117" i="21"/>
  <c r="B117" i="21" s="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A116" i="21"/>
  <c r="B116" i="21" s="1"/>
  <c r="A115" i="21"/>
  <c r="B115" i="21" s="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A114" i="21"/>
  <c r="B114" i="21" s="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A113" i="21"/>
  <c r="B113" i="21" s="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A112" i="21"/>
  <c r="B112" i="21" s="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A111" i="21"/>
  <c r="B111" i="21" s="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A110" i="21"/>
  <c r="B110" i="21" s="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A109" i="21"/>
  <c r="B109" i="21" s="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A108" i="21"/>
  <c r="B108" i="21" s="1"/>
  <c r="A107" i="21"/>
  <c r="B107" i="21" s="1"/>
  <c r="A106" i="21"/>
  <c r="B106" i="21" s="1"/>
  <c r="T104" i="21"/>
  <c r="S104" i="21"/>
  <c r="T103" i="21"/>
  <c r="B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T9" i="21"/>
  <c r="T105" i="21" s="1"/>
  <c r="S8" i="21"/>
  <c r="R8" i="21"/>
  <c r="R104" i="21" s="1"/>
  <c r="Q8" i="21"/>
  <c r="Q104" i="21" s="1"/>
  <c r="P8" i="21"/>
  <c r="P104" i="21" s="1"/>
  <c r="O8" i="21"/>
  <c r="O104" i="21" s="1"/>
  <c r="N8" i="21"/>
  <c r="N104" i="21" s="1"/>
  <c r="M8" i="21"/>
  <c r="M104" i="21" s="1"/>
  <c r="L8" i="21"/>
  <c r="L104" i="21" s="1"/>
  <c r="K8" i="21"/>
  <c r="K104" i="21" s="1"/>
  <c r="J8" i="21"/>
  <c r="J104" i="21" s="1"/>
  <c r="I8" i="21"/>
  <c r="I104" i="21" s="1"/>
  <c r="H8" i="21"/>
  <c r="H104" i="21" s="1"/>
  <c r="G8" i="21"/>
  <c r="G104" i="21" s="1"/>
  <c r="S7" i="21"/>
  <c r="S103" i="21" s="1"/>
  <c r="R5" i="21"/>
  <c r="Q5" i="21"/>
  <c r="P5" i="21"/>
  <c r="O5" i="21"/>
  <c r="N5" i="21"/>
  <c r="M5" i="21"/>
  <c r="L5" i="21"/>
  <c r="K5" i="21"/>
  <c r="J5" i="21"/>
  <c r="I5" i="21"/>
  <c r="H5" i="21"/>
  <c r="G5" i="21"/>
  <c r="E4" i="21"/>
  <c r="E3" i="21"/>
  <c r="E2" i="21"/>
  <c r="A159" i="20"/>
  <c r="B159" i="20" s="1"/>
  <c r="R158" i="20"/>
  <c r="Q158" i="20"/>
  <c r="P158" i="20"/>
  <c r="O158" i="20"/>
  <c r="N158" i="20"/>
  <c r="M158" i="20"/>
  <c r="L158" i="20"/>
  <c r="K158" i="20"/>
  <c r="J158" i="20"/>
  <c r="I158" i="20"/>
  <c r="H158" i="20"/>
  <c r="G158" i="20"/>
  <c r="A158" i="20"/>
  <c r="B158" i="20" s="1"/>
  <c r="R157" i="20"/>
  <c r="Q157" i="20"/>
  <c r="P157" i="20"/>
  <c r="O157" i="20"/>
  <c r="N157" i="20"/>
  <c r="M157" i="20"/>
  <c r="L157" i="20"/>
  <c r="K157" i="20"/>
  <c r="J157" i="20"/>
  <c r="I157" i="20"/>
  <c r="H157" i="20"/>
  <c r="G157" i="20"/>
  <c r="A157" i="20"/>
  <c r="B157" i="20" s="1"/>
  <c r="R156" i="20"/>
  <c r="Q156" i="20"/>
  <c r="P156" i="20"/>
  <c r="O156" i="20"/>
  <c r="N156" i="20"/>
  <c r="M156" i="20"/>
  <c r="L156" i="20"/>
  <c r="K156" i="20"/>
  <c r="J156" i="20"/>
  <c r="I156" i="20"/>
  <c r="H156" i="20"/>
  <c r="G156" i="20"/>
  <c r="A156" i="20"/>
  <c r="B156" i="20" s="1"/>
  <c r="A155" i="20"/>
  <c r="B155" i="20" s="1"/>
  <c r="A154" i="20"/>
  <c r="B154" i="20" s="1"/>
  <c r="R153" i="20"/>
  <c r="Q153" i="20"/>
  <c r="P153" i="20"/>
  <c r="O153" i="20"/>
  <c r="N153" i="20"/>
  <c r="M153" i="20"/>
  <c r="L153" i="20"/>
  <c r="K153" i="20"/>
  <c r="J153" i="20"/>
  <c r="I153" i="20"/>
  <c r="H153" i="20"/>
  <c r="G153" i="20"/>
  <c r="R152" i="20"/>
  <c r="Q152" i="20"/>
  <c r="P152" i="20"/>
  <c r="O152" i="20"/>
  <c r="N152" i="20"/>
  <c r="M152" i="20"/>
  <c r="L152" i="20"/>
  <c r="K152" i="20"/>
  <c r="J152" i="20"/>
  <c r="I152" i="20"/>
  <c r="H152" i="20"/>
  <c r="G152" i="20"/>
  <c r="A152" i="20"/>
  <c r="B152" i="20" s="1"/>
  <c r="R151" i="20"/>
  <c r="Q151" i="20"/>
  <c r="P151" i="20"/>
  <c r="O151" i="20"/>
  <c r="N151" i="20"/>
  <c r="M151" i="20"/>
  <c r="L151" i="20"/>
  <c r="K151" i="20"/>
  <c r="J151" i="20"/>
  <c r="I151" i="20"/>
  <c r="H151" i="20"/>
  <c r="G151" i="20"/>
  <c r="A151" i="20"/>
  <c r="B151" i="20" s="1"/>
  <c r="A150" i="20"/>
  <c r="B150" i="20" s="1"/>
  <c r="A149" i="20"/>
  <c r="B149" i="20" s="1"/>
  <c r="A148" i="20"/>
  <c r="B148" i="20" s="1"/>
  <c r="R147" i="20"/>
  <c r="Q147" i="20"/>
  <c r="P147" i="20"/>
  <c r="O147" i="20"/>
  <c r="N147" i="20"/>
  <c r="M147" i="20"/>
  <c r="L147" i="20"/>
  <c r="K147" i="20"/>
  <c r="J147" i="20"/>
  <c r="I147" i="20"/>
  <c r="H147" i="20"/>
  <c r="G147" i="20"/>
  <c r="R146" i="20"/>
  <c r="Q146" i="20"/>
  <c r="P146" i="20"/>
  <c r="O146" i="20"/>
  <c r="N146" i="20"/>
  <c r="M146" i="20"/>
  <c r="L146" i="20"/>
  <c r="K146" i="20"/>
  <c r="J146" i="20"/>
  <c r="I146" i="20"/>
  <c r="H146" i="20"/>
  <c r="G146" i="20"/>
  <c r="A146" i="20"/>
  <c r="B146" i="20" s="1"/>
  <c r="R145" i="20"/>
  <c r="Q145" i="20"/>
  <c r="P145" i="20"/>
  <c r="O145" i="20"/>
  <c r="N145" i="20"/>
  <c r="M145" i="20"/>
  <c r="L145" i="20"/>
  <c r="K145" i="20"/>
  <c r="J145" i="20"/>
  <c r="I145" i="20"/>
  <c r="H145" i="20"/>
  <c r="G145" i="20"/>
  <c r="A145" i="20"/>
  <c r="B145" i="20" s="1"/>
  <c r="R144" i="20"/>
  <c r="Q144" i="20"/>
  <c r="P144" i="20"/>
  <c r="O144" i="20"/>
  <c r="N144" i="20"/>
  <c r="M144" i="20"/>
  <c r="L144" i="20"/>
  <c r="K144" i="20"/>
  <c r="J144" i="20"/>
  <c r="I144" i="20"/>
  <c r="H144" i="20"/>
  <c r="G144" i="20"/>
  <c r="A144" i="20"/>
  <c r="B144" i="20" s="1"/>
  <c r="R143" i="20"/>
  <c r="Q143" i="20"/>
  <c r="P143" i="20"/>
  <c r="O143" i="20"/>
  <c r="N143" i="20"/>
  <c r="M143" i="20"/>
  <c r="L143" i="20"/>
  <c r="K143" i="20"/>
  <c r="J143" i="20"/>
  <c r="I143" i="20"/>
  <c r="H143" i="20"/>
  <c r="G143" i="20"/>
  <c r="A143" i="20"/>
  <c r="B143" i="20" s="1"/>
  <c r="R142" i="20"/>
  <c r="Q142" i="20"/>
  <c r="P142" i="20"/>
  <c r="O142" i="20"/>
  <c r="N142" i="20"/>
  <c r="M142" i="20"/>
  <c r="L142" i="20"/>
  <c r="K142" i="20"/>
  <c r="J142" i="20"/>
  <c r="I142" i="20"/>
  <c r="H142" i="20"/>
  <c r="G142" i="20"/>
  <c r="A142" i="20"/>
  <c r="B142" i="20" s="1"/>
  <c r="R141" i="20"/>
  <c r="Q141" i="20"/>
  <c r="P141" i="20"/>
  <c r="O141" i="20"/>
  <c r="N141" i="20"/>
  <c r="M141" i="20"/>
  <c r="L141" i="20"/>
  <c r="K141" i="20"/>
  <c r="J141" i="20"/>
  <c r="I141" i="20"/>
  <c r="H141" i="20"/>
  <c r="G141" i="20"/>
  <c r="A141" i="20"/>
  <c r="B141" i="20" s="1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A140" i="20"/>
  <c r="B140" i="20" s="1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A139" i="20"/>
  <c r="B139" i="20" s="1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A138" i="20"/>
  <c r="B138" i="20" s="1"/>
  <c r="R137" i="20"/>
  <c r="Q137" i="20"/>
  <c r="P137" i="20"/>
  <c r="O137" i="20"/>
  <c r="N137" i="20"/>
  <c r="M137" i="20"/>
  <c r="L137" i="20"/>
  <c r="K137" i="20"/>
  <c r="J137" i="20"/>
  <c r="I137" i="20"/>
  <c r="H137" i="20"/>
  <c r="G137" i="20"/>
  <c r="A137" i="20"/>
  <c r="B137" i="20" s="1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A136" i="20"/>
  <c r="B136" i="20" s="1"/>
  <c r="A135" i="20"/>
  <c r="B135" i="20" s="1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A134" i="20"/>
  <c r="B134" i="20" s="1"/>
  <c r="R133" i="20"/>
  <c r="Q133" i="20"/>
  <c r="P133" i="20"/>
  <c r="O133" i="20"/>
  <c r="N133" i="20"/>
  <c r="M133" i="20"/>
  <c r="L133" i="20"/>
  <c r="K133" i="20"/>
  <c r="J133" i="20"/>
  <c r="I133" i="20"/>
  <c r="H133" i="20"/>
  <c r="G133" i="20"/>
  <c r="A133" i="20"/>
  <c r="B133" i="20" s="1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A132" i="20"/>
  <c r="B132" i="20" s="1"/>
  <c r="R131" i="20"/>
  <c r="Q131" i="20"/>
  <c r="P131" i="20"/>
  <c r="O131" i="20"/>
  <c r="N131" i="20"/>
  <c r="M131" i="20"/>
  <c r="L131" i="20"/>
  <c r="K131" i="20"/>
  <c r="J131" i="20"/>
  <c r="I131" i="20"/>
  <c r="H131" i="20"/>
  <c r="G131" i="20"/>
  <c r="A131" i="20"/>
  <c r="B131" i="20" s="1"/>
  <c r="R130" i="20"/>
  <c r="Q130" i="20"/>
  <c r="P130" i="20"/>
  <c r="O130" i="20"/>
  <c r="N130" i="20"/>
  <c r="M130" i="20"/>
  <c r="L130" i="20"/>
  <c r="K130" i="20"/>
  <c r="J130" i="20"/>
  <c r="I130" i="20"/>
  <c r="H130" i="20"/>
  <c r="G130" i="20"/>
  <c r="A130" i="20"/>
  <c r="B130" i="20" s="1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A129" i="20"/>
  <c r="B129" i="20" s="1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A128" i="20"/>
  <c r="B128" i="20" s="1"/>
  <c r="R127" i="20"/>
  <c r="Q127" i="20"/>
  <c r="P127" i="20"/>
  <c r="O127" i="20"/>
  <c r="N127" i="20"/>
  <c r="M127" i="20"/>
  <c r="L127" i="20"/>
  <c r="K127" i="20"/>
  <c r="J127" i="20"/>
  <c r="I127" i="20"/>
  <c r="H127" i="20"/>
  <c r="G127" i="20"/>
  <c r="A127" i="20"/>
  <c r="B127" i="20" s="1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A126" i="20"/>
  <c r="B126" i="20" s="1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A125" i="20"/>
  <c r="B125" i="20" s="1"/>
  <c r="A124" i="20"/>
  <c r="B124" i="20" s="1"/>
  <c r="A123" i="20"/>
  <c r="B123" i="20" s="1"/>
  <c r="A122" i="20"/>
  <c r="B122" i="20" s="1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A121" i="20"/>
  <c r="B121" i="20" s="1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A120" i="20"/>
  <c r="B120" i="20" s="1"/>
  <c r="R119" i="20"/>
  <c r="Q119" i="20"/>
  <c r="P119" i="20"/>
  <c r="O119" i="20"/>
  <c r="N119" i="20"/>
  <c r="M119" i="20"/>
  <c r="L119" i="20"/>
  <c r="K119" i="20"/>
  <c r="J119" i="20"/>
  <c r="I119" i="20"/>
  <c r="H119" i="20"/>
  <c r="G119" i="20"/>
  <c r="A119" i="20"/>
  <c r="B119" i="20" s="1"/>
  <c r="R118" i="20"/>
  <c r="Q118" i="20"/>
  <c r="P118" i="20"/>
  <c r="O118" i="20"/>
  <c r="N118" i="20"/>
  <c r="M118" i="20"/>
  <c r="L118" i="20"/>
  <c r="K118" i="20"/>
  <c r="J118" i="20"/>
  <c r="I118" i="20"/>
  <c r="H118" i="20"/>
  <c r="G118" i="20"/>
  <c r="A118" i="20"/>
  <c r="B118" i="20" s="1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A117" i="20"/>
  <c r="B117" i="20" s="1"/>
  <c r="R116" i="20"/>
  <c r="Q116" i="20"/>
  <c r="P116" i="20"/>
  <c r="O116" i="20"/>
  <c r="N116" i="20"/>
  <c r="M116" i="20"/>
  <c r="L116" i="20"/>
  <c r="K116" i="20"/>
  <c r="J116" i="20"/>
  <c r="I116" i="20"/>
  <c r="H116" i="20"/>
  <c r="G116" i="20"/>
  <c r="A116" i="20"/>
  <c r="B116" i="20" s="1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A115" i="20"/>
  <c r="B115" i="20" s="1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A114" i="20"/>
  <c r="B114" i="20" s="1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A113" i="20"/>
  <c r="B113" i="20" s="1"/>
  <c r="A112" i="20"/>
  <c r="B112" i="20" s="1"/>
  <c r="R111" i="20"/>
  <c r="Q111" i="20"/>
  <c r="P111" i="20"/>
  <c r="O111" i="20"/>
  <c r="N111" i="20"/>
  <c r="M111" i="20"/>
  <c r="L111" i="20"/>
  <c r="K111" i="20"/>
  <c r="J111" i="20"/>
  <c r="I111" i="20"/>
  <c r="H111" i="20"/>
  <c r="G111" i="20"/>
  <c r="A111" i="20"/>
  <c r="B111" i="20" s="1"/>
  <c r="R110" i="20"/>
  <c r="Q110" i="20"/>
  <c r="P110" i="20"/>
  <c r="O110" i="20"/>
  <c r="N110" i="20"/>
  <c r="M110" i="20"/>
  <c r="L110" i="20"/>
  <c r="K110" i="20"/>
  <c r="J110" i="20"/>
  <c r="I110" i="20"/>
  <c r="H110" i="20"/>
  <c r="G110" i="20"/>
  <c r="A110" i="20"/>
  <c r="B110" i="20" s="1"/>
  <c r="R109" i="20"/>
  <c r="Q109" i="20"/>
  <c r="P109" i="20"/>
  <c r="O109" i="20"/>
  <c r="N109" i="20"/>
  <c r="M109" i="20"/>
  <c r="L109" i="20"/>
  <c r="K109" i="20"/>
  <c r="J109" i="20"/>
  <c r="I109" i="20"/>
  <c r="H109" i="20"/>
  <c r="G109" i="20"/>
  <c r="A109" i="20"/>
  <c r="B109" i="20" s="1"/>
  <c r="R108" i="20"/>
  <c r="Q108" i="20"/>
  <c r="P108" i="20"/>
  <c r="O108" i="20"/>
  <c r="N108" i="20"/>
  <c r="M108" i="20"/>
  <c r="L108" i="20"/>
  <c r="K108" i="20"/>
  <c r="J108" i="20"/>
  <c r="I108" i="20"/>
  <c r="H108" i="20"/>
  <c r="G108" i="20"/>
  <c r="A108" i="20"/>
  <c r="B108" i="20" s="1"/>
  <c r="R107" i="20"/>
  <c r="Q107" i="20"/>
  <c r="P107" i="20"/>
  <c r="O107" i="20"/>
  <c r="N107" i="20"/>
  <c r="M107" i="20"/>
  <c r="L107" i="20"/>
  <c r="K107" i="20"/>
  <c r="J107" i="20"/>
  <c r="I107" i="20"/>
  <c r="H107" i="20"/>
  <c r="G107" i="20"/>
  <c r="A107" i="20"/>
  <c r="B107" i="20" s="1"/>
  <c r="R106" i="20"/>
  <c r="Q106" i="20"/>
  <c r="P106" i="20"/>
  <c r="O106" i="20"/>
  <c r="N106" i="20"/>
  <c r="M106" i="20"/>
  <c r="L106" i="20"/>
  <c r="K106" i="20"/>
  <c r="J106" i="20"/>
  <c r="I106" i="20"/>
  <c r="H106" i="20"/>
  <c r="G106" i="20"/>
  <c r="A106" i="20"/>
  <c r="B106" i="20" s="1"/>
  <c r="R105" i="20"/>
  <c r="Q105" i="20"/>
  <c r="P105" i="20"/>
  <c r="O105" i="20"/>
  <c r="N105" i="20"/>
  <c r="M105" i="20"/>
  <c r="L105" i="20"/>
  <c r="K105" i="20"/>
  <c r="J105" i="20"/>
  <c r="I105" i="20"/>
  <c r="H105" i="20"/>
  <c r="G105" i="20"/>
  <c r="A105" i="20"/>
  <c r="B105" i="20" s="1"/>
  <c r="A104" i="20"/>
  <c r="B104" i="20" s="1"/>
  <c r="A103" i="20"/>
  <c r="B103" i="20" s="1"/>
  <c r="T101" i="20"/>
  <c r="S101" i="20"/>
  <c r="T100" i="20"/>
  <c r="B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R52" i="20"/>
  <c r="Q52" i="20"/>
  <c r="P52" i="20"/>
  <c r="R52" i="11" s="1"/>
  <c r="O52" i="20"/>
  <c r="N52" i="20"/>
  <c r="M52" i="20"/>
  <c r="L52" i="20"/>
  <c r="K52" i="20"/>
  <c r="J52" i="20"/>
  <c r="I52" i="20"/>
  <c r="H52" i="20"/>
  <c r="G52" i="20"/>
  <c r="K52" i="11" s="1"/>
  <c r="R19" i="20"/>
  <c r="Q19" i="20"/>
  <c r="P19" i="20"/>
  <c r="R19" i="11" s="1"/>
  <c r="O19" i="20"/>
  <c r="N19" i="20"/>
  <c r="M19" i="20"/>
  <c r="L19" i="20"/>
  <c r="K19" i="20"/>
  <c r="J19" i="20"/>
  <c r="I19" i="20"/>
  <c r="H19" i="20"/>
  <c r="G19" i="20"/>
  <c r="K19" i="11" s="1"/>
  <c r="T9" i="20"/>
  <c r="T102" i="20" s="1"/>
  <c r="S8" i="20"/>
  <c r="R8" i="20"/>
  <c r="R101" i="20" s="1"/>
  <c r="Q8" i="20"/>
  <c r="Q101" i="20" s="1"/>
  <c r="P8" i="20"/>
  <c r="P101" i="20" s="1"/>
  <c r="O8" i="20"/>
  <c r="O101" i="20" s="1"/>
  <c r="N8" i="20"/>
  <c r="N101" i="20" s="1"/>
  <c r="M8" i="20"/>
  <c r="M101" i="20" s="1"/>
  <c r="L8" i="20"/>
  <c r="L101" i="20" s="1"/>
  <c r="K8" i="20"/>
  <c r="K101" i="20" s="1"/>
  <c r="J8" i="20"/>
  <c r="J101" i="20" s="1"/>
  <c r="I8" i="20"/>
  <c r="I101" i="20" s="1"/>
  <c r="H8" i="20"/>
  <c r="H101" i="20" s="1"/>
  <c r="G8" i="20"/>
  <c r="G101" i="20" s="1"/>
  <c r="S7" i="20"/>
  <c r="S100" i="20" s="1"/>
  <c r="R5" i="20"/>
  <c r="Q5" i="20"/>
  <c r="P5" i="20"/>
  <c r="O5" i="20"/>
  <c r="N5" i="20"/>
  <c r="M5" i="20"/>
  <c r="L5" i="20"/>
  <c r="K5" i="20"/>
  <c r="J5" i="20"/>
  <c r="I5" i="20"/>
  <c r="H5" i="20"/>
  <c r="G5" i="20"/>
  <c r="E4" i="20"/>
  <c r="E3" i="20"/>
  <c r="E2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P10" i="20" s="1"/>
  <c r="R10" i="11" s="1"/>
  <c r="N104" i="20"/>
  <c r="I127" i="21"/>
  <c r="M127" i="21"/>
  <c r="Q127" i="21"/>
  <c r="H127" i="21"/>
  <c r="P127" i="21"/>
  <c r="P125" i="21" s="1"/>
  <c r="P126" i="21" s="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P160" i="21"/>
  <c r="L160" i="21"/>
  <c r="H160" i="21"/>
  <c r="O160" i="21"/>
  <c r="K160" i="21"/>
  <c r="G160" i="21"/>
  <c r="R160" i="21"/>
  <c r="J160" i="21"/>
  <c r="Q160" i="21"/>
  <c r="I160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M125" i="21" s="1"/>
  <c r="M126" i="21" s="1"/>
  <c r="Q138" i="21"/>
  <c r="B159" i="21"/>
  <c r="B160" i="21"/>
  <c r="P161" i="21"/>
  <c r="L161" i="21"/>
  <c r="H161" i="21"/>
  <c r="O161" i="21"/>
  <c r="K161" i="21"/>
  <c r="G161" i="21"/>
  <c r="R161" i="21"/>
  <c r="J161" i="21"/>
  <c r="Q161" i="21"/>
  <c r="I161" i="21"/>
  <c r="S12" i="21"/>
  <c r="T12" i="21" s="1"/>
  <c r="S32" i="21"/>
  <c r="T32" i="21" s="1"/>
  <c r="I107" i="21"/>
  <c r="M107" i="21"/>
  <c r="Q107" i="21"/>
  <c r="J138" i="21"/>
  <c r="N138" i="21"/>
  <c r="N125" i="21" s="1"/>
  <c r="N126" i="21" s="1"/>
  <c r="R138" i="21"/>
  <c r="S154" i="21"/>
  <c r="T154" i="21" s="1"/>
  <c r="M160" i="21"/>
  <c r="M161" i="21"/>
  <c r="P159" i="21"/>
  <c r="L159" i="21"/>
  <c r="H159" i="21"/>
  <c r="O159" i="21"/>
  <c r="K159" i="21"/>
  <c r="G159" i="21"/>
  <c r="R159" i="21"/>
  <c r="J159" i="21"/>
  <c r="Q159" i="21"/>
  <c r="I159" i="21"/>
  <c r="S60" i="21"/>
  <c r="T60" i="21" s="1"/>
  <c r="S64" i="21"/>
  <c r="T64" i="21" s="1"/>
  <c r="J107" i="21"/>
  <c r="N107" i="21"/>
  <c r="N106" i="21" s="1"/>
  <c r="R107" i="21"/>
  <c r="N159" i="21"/>
  <c r="N160" i="21"/>
  <c r="N161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I125" i="21" l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K10" i="11" s="1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s="1"/>
  <c r="I150" i="21" l="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Q54" i="20" s="1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G157" i="21"/>
  <c r="G162" i="21" s="1"/>
  <c r="G158" i="21" s="1"/>
  <c r="J53" i="20"/>
  <c r="J54" i="20" s="1"/>
  <c r="G148" i="20"/>
  <c r="S103" i="20"/>
  <c r="T103" i="20" s="1"/>
  <c r="M149" i="20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s="1"/>
  <c r="R60" i="20" s="1"/>
  <c r="Q57" i="21" l="1"/>
  <c r="K53" i="11"/>
  <c r="P54" i="20"/>
  <c r="R54" i="11" s="1"/>
  <c r="R53" i="11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K54" i="11" s="1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Q64" i="20" s="1"/>
  <c r="Q60" i="20" s="1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K59" i="11" l="1"/>
  <c r="P64" i="20"/>
  <c r="R59" i="11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K64" i="11" l="1"/>
  <c r="P60" i="20"/>
  <c r="R60" i="11" s="1"/>
  <c r="R64" i="11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K60" i="11" l="1"/>
  <c r="S60" i="20"/>
  <c r="T60" i="20" s="1"/>
  <c r="N6" i="11"/>
  <c r="G11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M140" i="19"/>
  <c r="N140" i="19"/>
  <c r="O140" i="19"/>
  <c r="P140" i="19"/>
  <c r="Q140" i="19"/>
  <c r="R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O24" i="11" s="1"/>
  <c r="Q117" i="19"/>
  <c r="H118" i="19"/>
  <c r="I118" i="19"/>
  <c r="J118" i="19"/>
  <c r="K118" i="19"/>
  <c r="L118" i="19"/>
  <c r="M118" i="19"/>
  <c r="N118" i="19"/>
  <c r="O118" i="19"/>
  <c r="P118" i="19"/>
  <c r="O25" i="11" s="1"/>
  <c r="Q118" i="19"/>
  <c r="H119" i="19"/>
  <c r="I119" i="19"/>
  <c r="J119" i="19"/>
  <c r="K119" i="19"/>
  <c r="L119" i="19"/>
  <c r="M119" i="19"/>
  <c r="N119" i="19"/>
  <c r="O119" i="19"/>
  <c r="P119" i="19"/>
  <c r="O26" i="11" s="1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H26" i="11" s="1"/>
  <c r="G118" i="19"/>
  <c r="H25" i="11" s="1"/>
  <c r="G117" i="19"/>
  <c r="H24" i="11" s="1"/>
  <c r="G114" i="19"/>
  <c r="G115" i="19"/>
  <c r="G116" i="19"/>
  <c r="G113" i="19"/>
  <c r="G106" i="19"/>
  <c r="G107" i="19"/>
  <c r="G108" i="19"/>
  <c r="G109" i="19"/>
  <c r="G110" i="19"/>
  <c r="G105" i="19"/>
  <c r="A157" i="19" l="1"/>
  <c r="S156" i="19"/>
  <c r="A156" i="19"/>
  <c r="A155" i="19"/>
  <c r="A154" i="19"/>
  <c r="A153" i="19"/>
  <c r="A152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4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P103" i="19" s="1"/>
  <c r="O10" i="11" s="1"/>
  <c r="A107" i="19"/>
  <c r="A106" i="19"/>
  <c r="R104" i="19"/>
  <c r="L104" i="19"/>
  <c r="J104" i="19"/>
  <c r="A105" i="19"/>
  <c r="N104" i="19"/>
  <c r="H104" i="19"/>
  <c r="A104" i="19"/>
  <c r="A103" i="19"/>
  <c r="T101" i="19"/>
  <c r="T100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N63" i="11" s="1"/>
  <c r="O63" i="19"/>
  <c r="N63" i="19"/>
  <c r="M63" i="19"/>
  <c r="L63" i="19"/>
  <c r="K63" i="19"/>
  <c r="J63" i="19"/>
  <c r="I63" i="19"/>
  <c r="H63" i="19"/>
  <c r="G63" i="19"/>
  <c r="R62" i="19"/>
  <c r="Q62" i="19"/>
  <c r="P62" i="19"/>
  <c r="N62" i="11" s="1"/>
  <c r="O62" i="19"/>
  <c r="N62" i="19"/>
  <c r="M62" i="19"/>
  <c r="L62" i="19"/>
  <c r="K62" i="19"/>
  <c r="J62" i="19"/>
  <c r="I62" i="19"/>
  <c r="H62" i="19"/>
  <c r="G62" i="19"/>
  <c r="R61" i="19"/>
  <c r="Q61" i="19"/>
  <c r="P61" i="19"/>
  <c r="N61" i="11" s="1"/>
  <c r="O61" i="19"/>
  <c r="N61" i="19"/>
  <c r="M61" i="19"/>
  <c r="L61" i="19"/>
  <c r="K61" i="19"/>
  <c r="J61" i="19"/>
  <c r="I61" i="19"/>
  <c r="H61" i="19"/>
  <c r="G61" i="19"/>
  <c r="R58" i="19"/>
  <c r="Q58" i="19"/>
  <c r="P58" i="19"/>
  <c r="N58" i="11" s="1"/>
  <c r="O58" i="19"/>
  <c r="N58" i="19"/>
  <c r="M58" i="19"/>
  <c r="L58" i="19"/>
  <c r="K58" i="19"/>
  <c r="J58" i="19"/>
  <c r="I58" i="19"/>
  <c r="H58" i="19"/>
  <c r="G58" i="19"/>
  <c r="R57" i="19"/>
  <c r="Q57" i="19"/>
  <c r="P57" i="19"/>
  <c r="N57" i="11" s="1"/>
  <c r="O57" i="19"/>
  <c r="N57" i="19"/>
  <c r="M57" i="19"/>
  <c r="L57" i="19"/>
  <c r="K57" i="19"/>
  <c r="J57" i="19"/>
  <c r="I57" i="19"/>
  <c r="H57" i="19"/>
  <c r="G57" i="19"/>
  <c r="R56" i="19"/>
  <c r="Q56" i="19"/>
  <c r="P56" i="19"/>
  <c r="N56" i="11" s="1"/>
  <c r="O56" i="19"/>
  <c r="N56" i="19"/>
  <c r="M56" i="19"/>
  <c r="L56" i="19"/>
  <c r="K56" i="19"/>
  <c r="J56" i="19"/>
  <c r="I56" i="19"/>
  <c r="H56" i="19"/>
  <c r="G56" i="19"/>
  <c r="R52" i="19"/>
  <c r="Q52" i="19"/>
  <c r="P52" i="19"/>
  <c r="N52" i="11" s="1"/>
  <c r="O52" i="19"/>
  <c r="N52" i="19"/>
  <c r="M52" i="19"/>
  <c r="L52" i="19"/>
  <c r="K52" i="19"/>
  <c r="J52" i="19"/>
  <c r="I52" i="19"/>
  <c r="H52" i="19"/>
  <c r="G52" i="19"/>
  <c r="R51" i="19"/>
  <c r="Q51" i="19"/>
  <c r="P51" i="19"/>
  <c r="N51" i="11" s="1"/>
  <c r="O51" i="19"/>
  <c r="N51" i="19"/>
  <c r="M51" i="19"/>
  <c r="L51" i="19"/>
  <c r="K51" i="19"/>
  <c r="J51" i="19"/>
  <c r="I51" i="19"/>
  <c r="H51" i="19"/>
  <c r="G51" i="19"/>
  <c r="R50" i="19"/>
  <c r="Q50" i="19"/>
  <c r="P50" i="19"/>
  <c r="N50" i="11" s="1"/>
  <c r="O50" i="19"/>
  <c r="N50" i="19"/>
  <c r="M50" i="19"/>
  <c r="L50" i="19"/>
  <c r="K50" i="19"/>
  <c r="J50" i="19"/>
  <c r="I50" i="19"/>
  <c r="H50" i="19"/>
  <c r="G50" i="19"/>
  <c r="R49" i="19"/>
  <c r="Q49" i="19"/>
  <c r="P49" i="19"/>
  <c r="N49" i="11" s="1"/>
  <c r="O49" i="19"/>
  <c r="N49" i="19"/>
  <c r="M49" i="19"/>
  <c r="L49" i="19"/>
  <c r="K49" i="19"/>
  <c r="J49" i="19"/>
  <c r="I49" i="19"/>
  <c r="H49" i="19"/>
  <c r="G49" i="19"/>
  <c r="R47" i="19"/>
  <c r="Q47" i="19"/>
  <c r="P47" i="19"/>
  <c r="N47" i="11" s="1"/>
  <c r="O47" i="19"/>
  <c r="N47" i="19"/>
  <c r="M47" i="19"/>
  <c r="L47" i="19"/>
  <c r="K47" i="19"/>
  <c r="J47" i="19"/>
  <c r="I47" i="19"/>
  <c r="H47" i="19"/>
  <c r="G47" i="19"/>
  <c r="R46" i="19"/>
  <c r="Q46" i="19"/>
  <c r="P46" i="19"/>
  <c r="N46" i="11" s="1"/>
  <c r="O46" i="19"/>
  <c r="N46" i="19"/>
  <c r="M46" i="19"/>
  <c r="L46" i="19"/>
  <c r="K46" i="19"/>
  <c r="J46" i="19"/>
  <c r="I46" i="19"/>
  <c r="H46" i="19"/>
  <c r="G46" i="19"/>
  <c r="R45" i="19"/>
  <c r="Q45" i="19"/>
  <c r="P45" i="19"/>
  <c r="N45" i="11" s="1"/>
  <c r="O45" i="19"/>
  <c r="N45" i="19"/>
  <c r="M45" i="19"/>
  <c r="L45" i="19"/>
  <c r="K45" i="19"/>
  <c r="J45" i="19"/>
  <c r="I45" i="19"/>
  <c r="H45" i="19"/>
  <c r="G45" i="19"/>
  <c r="R44" i="19"/>
  <c r="Q44" i="19"/>
  <c r="P44" i="19"/>
  <c r="N44" i="11" s="1"/>
  <c r="O44" i="19"/>
  <c r="N44" i="19"/>
  <c r="M44" i="19"/>
  <c r="L44" i="19"/>
  <c r="K44" i="19"/>
  <c r="J44" i="19"/>
  <c r="I44" i="19"/>
  <c r="H44" i="19"/>
  <c r="G44" i="19"/>
  <c r="R43" i="19"/>
  <c r="Q43" i="19"/>
  <c r="P43" i="19"/>
  <c r="N43" i="11" s="1"/>
  <c r="O43" i="19"/>
  <c r="N43" i="19"/>
  <c r="M43" i="19"/>
  <c r="L43" i="19"/>
  <c r="K43" i="19"/>
  <c r="J43" i="19"/>
  <c r="I43" i="19"/>
  <c r="H43" i="19"/>
  <c r="G43" i="19"/>
  <c r="R42" i="19"/>
  <c r="Q42" i="19"/>
  <c r="P42" i="19"/>
  <c r="N42" i="11" s="1"/>
  <c r="O42" i="19"/>
  <c r="N42" i="19"/>
  <c r="M42" i="19"/>
  <c r="L42" i="19"/>
  <c r="K42" i="19"/>
  <c r="J42" i="19"/>
  <c r="I42" i="19"/>
  <c r="H42" i="19"/>
  <c r="G42" i="19"/>
  <c r="R41" i="19"/>
  <c r="Q41" i="19"/>
  <c r="P41" i="19"/>
  <c r="N41" i="11" s="1"/>
  <c r="O41" i="19"/>
  <c r="N41" i="19"/>
  <c r="M41" i="19"/>
  <c r="L41" i="19"/>
  <c r="K41" i="19"/>
  <c r="J41" i="19"/>
  <c r="I41" i="19"/>
  <c r="H41" i="19"/>
  <c r="G41" i="19"/>
  <c r="R39" i="19"/>
  <c r="Q39" i="19"/>
  <c r="P39" i="19"/>
  <c r="N39" i="11" s="1"/>
  <c r="O39" i="19"/>
  <c r="N39" i="19"/>
  <c r="M39" i="19"/>
  <c r="L39" i="19"/>
  <c r="K39" i="19"/>
  <c r="J39" i="19"/>
  <c r="I39" i="19"/>
  <c r="H39" i="19"/>
  <c r="G39" i="19"/>
  <c r="R38" i="19"/>
  <c r="Q38" i="19"/>
  <c r="P38" i="19"/>
  <c r="N38" i="11" s="1"/>
  <c r="O38" i="19"/>
  <c r="N38" i="19"/>
  <c r="M38" i="19"/>
  <c r="L38" i="19"/>
  <c r="K38" i="19"/>
  <c r="J38" i="19"/>
  <c r="I38" i="19"/>
  <c r="H38" i="19"/>
  <c r="G38" i="19"/>
  <c r="R37" i="19"/>
  <c r="Q37" i="19"/>
  <c r="P37" i="19"/>
  <c r="N37" i="11" s="1"/>
  <c r="O37" i="19"/>
  <c r="N37" i="19"/>
  <c r="M37" i="19"/>
  <c r="L37" i="19"/>
  <c r="K37" i="19"/>
  <c r="J37" i="19"/>
  <c r="I37" i="19"/>
  <c r="H37" i="19"/>
  <c r="G37" i="19"/>
  <c r="R36" i="19"/>
  <c r="Q36" i="19"/>
  <c r="P36" i="19"/>
  <c r="N36" i="11" s="1"/>
  <c r="O36" i="19"/>
  <c r="N36" i="19"/>
  <c r="M36" i="19"/>
  <c r="L36" i="19"/>
  <c r="K36" i="19"/>
  <c r="J36" i="19"/>
  <c r="I36" i="19"/>
  <c r="H36" i="19"/>
  <c r="G36" i="19"/>
  <c r="R35" i="19"/>
  <c r="Q35" i="19"/>
  <c r="P35" i="19"/>
  <c r="N35" i="11" s="1"/>
  <c r="O35" i="19"/>
  <c r="N35" i="19"/>
  <c r="M35" i="19"/>
  <c r="L35" i="19"/>
  <c r="K35" i="19"/>
  <c r="J35" i="19"/>
  <c r="I35" i="19"/>
  <c r="H35" i="19"/>
  <c r="G35" i="19"/>
  <c r="R34" i="19"/>
  <c r="Q34" i="19"/>
  <c r="P34" i="19"/>
  <c r="N34" i="11" s="1"/>
  <c r="O34" i="19"/>
  <c r="N34" i="19"/>
  <c r="M34" i="19"/>
  <c r="L34" i="19"/>
  <c r="K34" i="19"/>
  <c r="J34" i="19"/>
  <c r="I34" i="19"/>
  <c r="H34" i="19"/>
  <c r="G34" i="19"/>
  <c r="R33" i="19"/>
  <c r="Q33" i="19"/>
  <c r="P33" i="19"/>
  <c r="N33" i="11" s="1"/>
  <c r="O33" i="19"/>
  <c r="N33" i="19"/>
  <c r="M33" i="19"/>
  <c r="L33" i="19"/>
  <c r="K33" i="19"/>
  <c r="J33" i="19"/>
  <c r="I33" i="19"/>
  <c r="H33" i="19"/>
  <c r="G33" i="19"/>
  <c r="R32" i="19"/>
  <c r="Q32" i="19"/>
  <c r="P32" i="19"/>
  <c r="N32" i="11" s="1"/>
  <c r="O32" i="19"/>
  <c r="N32" i="19"/>
  <c r="M32" i="19"/>
  <c r="L32" i="19"/>
  <c r="K32" i="19"/>
  <c r="J32" i="19"/>
  <c r="I32" i="19"/>
  <c r="H32" i="19"/>
  <c r="G32" i="19"/>
  <c r="R31" i="19"/>
  <c r="Q31" i="19"/>
  <c r="P31" i="19"/>
  <c r="N31" i="11" s="1"/>
  <c r="O31" i="19"/>
  <c r="N31" i="19"/>
  <c r="M31" i="19"/>
  <c r="L31" i="19"/>
  <c r="K31" i="19"/>
  <c r="J31" i="19"/>
  <c r="I31" i="19"/>
  <c r="H31" i="19"/>
  <c r="G31" i="19"/>
  <c r="R28" i="19"/>
  <c r="Q28" i="19"/>
  <c r="P28" i="19"/>
  <c r="N28" i="11" s="1"/>
  <c r="O28" i="19"/>
  <c r="N28" i="19"/>
  <c r="M28" i="19"/>
  <c r="L28" i="19"/>
  <c r="K28" i="19"/>
  <c r="J28" i="19"/>
  <c r="I28" i="19"/>
  <c r="H28" i="19"/>
  <c r="G28" i="19"/>
  <c r="R27" i="19"/>
  <c r="Q27" i="19"/>
  <c r="P27" i="19"/>
  <c r="N27" i="11" s="1"/>
  <c r="O27" i="19"/>
  <c r="N27" i="19"/>
  <c r="M27" i="19"/>
  <c r="L27" i="19"/>
  <c r="K27" i="19"/>
  <c r="J27" i="19"/>
  <c r="I27" i="19"/>
  <c r="H27" i="19"/>
  <c r="G27" i="19"/>
  <c r="R26" i="19"/>
  <c r="Q26" i="19"/>
  <c r="P26" i="19"/>
  <c r="N26" i="11" s="1"/>
  <c r="O26" i="19"/>
  <c r="N26" i="19"/>
  <c r="M26" i="19"/>
  <c r="L26" i="19"/>
  <c r="K26" i="19"/>
  <c r="J26" i="19"/>
  <c r="I26" i="19"/>
  <c r="H26" i="19"/>
  <c r="G26" i="19"/>
  <c r="R25" i="19"/>
  <c r="Q25" i="19"/>
  <c r="P25" i="19"/>
  <c r="N25" i="11" s="1"/>
  <c r="O25" i="19"/>
  <c r="N25" i="19"/>
  <c r="M25" i="19"/>
  <c r="L25" i="19"/>
  <c r="K25" i="19"/>
  <c r="J25" i="19"/>
  <c r="I25" i="19"/>
  <c r="H25" i="19"/>
  <c r="G25" i="19"/>
  <c r="R24" i="19"/>
  <c r="Q24" i="19"/>
  <c r="P24" i="19"/>
  <c r="N24" i="11" s="1"/>
  <c r="O24" i="19"/>
  <c r="N24" i="19"/>
  <c r="M24" i="19"/>
  <c r="L24" i="19"/>
  <c r="K24" i="19"/>
  <c r="J24" i="19"/>
  <c r="I24" i="19"/>
  <c r="H24" i="19"/>
  <c r="G24" i="19"/>
  <c r="R23" i="19"/>
  <c r="Q23" i="19"/>
  <c r="P23" i="19"/>
  <c r="N23" i="11" s="1"/>
  <c r="O23" i="19"/>
  <c r="N23" i="19"/>
  <c r="M23" i="19"/>
  <c r="L23" i="19"/>
  <c r="K23" i="19"/>
  <c r="J23" i="19"/>
  <c r="I23" i="19"/>
  <c r="H23" i="19"/>
  <c r="G23" i="19"/>
  <c r="R22" i="19"/>
  <c r="Q22" i="19"/>
  <c r="P22" i="19"/>
  <c r="N22" i="11" s="1"/>
  <c r="O22" i="19"/>
  <c r="N22" i="19"/>
  <c r="M22" i="19"/>
  <c r="L22" i="19"/>
  <c r="K22" i="19"/>
  <c r="J22" i="19"/>
  <c r="I22" i="19"/>
  <c r="H22" i="19"/>
  <c r="G22" i="19"/>
  <c r="R21" i="19"/>
  <c r="Q21" i="19"/>
  <c r="P21" i="19"/>
  <c r="N21" i="11" s="1"/>
  <c r="O21" i="19"/>
  <c r="N21" i="19"/>
  <c r="M21" i="19"/>
  <c r="L21" i="19"/>
  <c r="K21" i="19"/>
  <c r="J21" i="19"/>
  <c r="I21" i="19"/>
  <c r="H21" i="19"/>
  <c r="G21" i="19"/>
  <c r="R20" i="19"/>
  <c r="Q20" i="19"/>
  <c r="P20" i="19"/>
  <c r="N20" i="11" s="1"/>
  <c r="O20" i="19"/>
  <c r="N20" i="19"/>
  <c r="M20" i="19"/>
  <c r="L20" i="19"/>
  <c r="K20" i="19"/>
  <c r="J20" i="19"/>
  <c r="I20" i="19"/>
  <c r="H20" i="19"/>
  <c r="G20" i="19"/>
  <c r="R19" i="19"/>
  <c r="Q19" i="19"/>
  <c r="P19" i="19"/>
  <c r="N19" i="11" s="1"/>
  <c r="O19" i="19"/>
  <c r="N19" i="19"/>
  <c r="M19" i="19"/>
  <c r="L19" i="19"/>
  <c r="K19" i="19"/>
  <c r="J19" i="19"/>
  <c r="I19" i="19"/>
  <c r="H19" i="19"/>
  <c r="G19" i="19"/>
  <c r="R18" i="19"/>
  <c r="Q18" i="19"/>
  <c r="P18" i="19"/>
  <c r="N18" i="11" s="1"/>
  <c r="O18" i="19"/>
  <c r="N18" i="19"/>
  <c r="M18" i="19"/>
  <c r="L18" i="19"/>
  <c r="K18" i="19"/>
  <c r="J18" i="19"/>
  <c r="I18" i="19"/>
  <c r="H18" i="19"/>
  <c r="G18" i="19"/>
  <c r="R17" i="19"/>
  <c r="Q17" i="19"/>
  <c r="P17" i="19"/>
  <c r="N17" i="11" s="1"/>
  <c r="O17" i="19"/>
  <c r="N17" i="19"/>
  <c r="M17" i="19"/>
  <c r="L17" i="19"/>
  <c r="K17" i="19"/>
  <c r="J17" i="19"/>
  <c r="I17" i="19"/>
  <c r="H17" i="19"/>
  <c r="G17" i="19"/>
  <c r="R16" i="19"/>
  <c r="Q16" i="19"/>
  <c r="P16" i="19"/>
  <c r="N16" i="11" s="1"/>
  <c r="O16" i="19"/>
  <c r="N16" i="19"/>
  <c r="M16" i="19"/>
  <c r="L16" i="19"/>
  <c r="K16" i="19"/>
  <c r="J16" i="19"/>
  <c r="I16" i="19"/>
  <c r="H16" i="19"/>
  <c r="G16" i="19"/>
  <c r="R15" i="19"/>
  <c r="Q15" i="19"/>
  <c r="P15" i="19"/>
  <c r="N15" i="11" s="1"/>
  <c r="O15" i="19"/>
  <c r="N15" i="19"/>
  <c r="M15" i="19"/>
  <c r="L15" i="19"/>
  <c r="K15" i="19"/>
  <c r="J15" i="19"/>
  <c r="I15" i="19"/>
  <c r="H15" i="19"/>
  <c r="G15" i="19"/>
  <c r="R14" i="19"/>
  <c r="Q14" i="19"/>
  <c r="P14" i="19"/>
  <c r="N14" i="11" s="1"/>
  <c r="O14" i="19"/>
  <c r="N14" i="19"/>
  <c r="M14" i="19"/>
  <c r="L14" i="19"/>
  <c r="K14" i="19"/>
  <c r="J14" i="19"/>
  <c r="I14" i="19"/>
  <c r="H14" i="19"/>
  <c r="G14" i="19"/>
  <c r="R13" i="19"/>
  <c r="Q13" i="19"/>
  <c r="P13" i="19"/>
  <c r="N13" i="11" s="1"/>
  <c r="O13" i="19"/>
  <c r="N13" i="19"/>
  <c r="M13" i="19"/>
  <c r="L13" i="19"/>
  <c r="K13" i="19"/>
  <c r="J13" i="19"/>
  <c r="I13" i="19"/>
  <c r="H13" i="19"/>
  <c r="G13" i="19"/>
  <c r="R12" i="19"/>
  <c r="Q12" i="19"/>
  <c r="P12" i="19"/>
  <c r="N12" i="11" s="1"/>
  <c r="O12" i="19"/>
  <c r="N12" i="19"/>
  <c r="M12" i="19"/>
  <c r="L12" i="19"/>
  <c r="K12" i="19"/>
  <c r="J12" i="19"/>
  <c r="I12" i="19"/>
  <c r="H12" i="19"/>
  <c r="G12" i="19"/>
  <c r="R5" i="19"/>
  <c r="Q5" i="19"/>
  <c r="P5" i="19"/>
  <c r="O5" i="19"/>
  <c r="N5" i="19"/>
  <c r="M5" i="19"/>
  <c r="L5" i="19"/>
  <c r="K5" i="19"/>
  <c r="J5" i="19"/>
  <c r="I5" i="19"/>
  <c r="H5" i="19"/>
  <c r="G5" i="19"/>
  <c r="T47" i="11" l="1"/>
  <c r="T52" i="11"/>
  <c r="T50" i="11"/>
  <c r="Q50" i="11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N40" i="11" s="1"/>
  <c r="I11" i="19"/>
  <c r="M11" i="19"/>
  <c r="Q11" i="19"/>
  <c r="Q10" i="19" s="1"/>
  <c r="H30" i="19"/>
  <c r="P30" i="19"/>
  <c r="N30" i="11" s="1"/>
  <c r="K55" i="19"/>
  <c r="O55" i="19"/>
  <c r="S49" i="19"/>
  <c r="T49" i="19" s="1"/>
  <c r="S58" i="19"/>
  <c r="T58" i="19" s="1"/>
  <c r="S62" i="19"/>
  <c r="T62" i="19" s="1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R10" i="19" s="1"/>
  <c r="I40" i="19"/>
  <c r="M40" i="19"/>
  <c r="Q40" i="19"/>
  <c r="H55" i="19"/>
  <c r="L55" i="19"/>
  <c r="P55" i="19"/>
  <c r="N55" i="11" s="1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P10" i="19" l="1"/>
  <c r="N10" i="11" s="1"/>
  <c r="N11" i="11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63" i="11"/>
  <c r="G56" i="11"/>
  <c r="G43" i="11"/>
  <c r="G22" i="11"/>
  <c r="G42" i="11"/>
  <c r="G25" i="11"/>
  <c r="G62" i="11"/>
  <c r="G45" i="11"/>
  <c r="G38" i="11"/>
  <c r="G20" i="11"/>
  <c r="G48" i="11"/>
  <c r="G19" i="11"/>
  <c r="G33" i="11"/>
  <c r="G36" i="11"/>
  <c r="G18" i="11"/>
  <c r="G39" i="11"/>
  <c r="G21" i="11"/>
  <c r="G58" i="11"/>
  <c r="G34" i="11"/>
  <c r="G16" i="11"/>
  <c r="G44" i="11"/>
  <c r="G15" i="11"/>
  <c r="G61" i="11"/>
  <c r="G14" i="11"/>
  <c r="G51" i="11"/>
  <c r="G32" i="11"/>
  <c r="G50" i="11"/>
  <c r="G35" i="11"/>
  <c r="G17" i="11"/>
  <c r="G49" i="11"/>
  <c r="G28" i="11"/>
  <c r="G12" i="11"/>
  <c r="G37" i="11"/>
  <c r="G27" i="11"/>
  <c r="G57" i="11"/>
  <c r="G47" i="11"/>
  <c r="G26" i="11"/>
  <c r="G46" i="11"/>
  <c r="G31" i="11"/>
  <c r="G13" i="11"/>
  <c r="G41" i="11"/>
  <c r="G24" i="11"/>
  <c r="G52" i="11"/>
  <c r="G23" i="11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N29" i="11" s="1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P147" i="19" l="1"/>
  <c r="O54" i="11" s="1"/>
  <c r="O53" i="11"/>
  <c r="H10" i="11"/>
  <c r="P157" i="19"/>
  <c r="O59" i="11"/>
  <c r="M146" i="19"/>
  <c r="M152" i="19" s="1"/>
  <c r="L147" i="19"/>
  <c r="K147" i="19"/>
  <c r="L152" i="19"/>
  <c r="T11" i="19"/>
  <c r="G11" i="11"/>
  <c r="S122" i="19"/>
  <c r="T122" i="19" s="1"/>
  <c r="N152" i="19"/>
  <c r="N157" i="19" s="1"/>
  <c r="N153" i="19" s="1"/>
  <c r="G146" i="19"/>
  <c r="H53" i="11" s="1"/>
  <c r="K152" i="19"/>
  <c r="S10" i="19"/>
  <c r="T10" i="19" s="1"/>
  <c r="K53" i="19"/>
  <c r="G55" i="11"/>
  <c r="G30" i="11"/>
  <c r="G40" i="11"/>
  <c r="G53" i="19"/>
  <c r="G54" i="19" s="1"/>
  <c r="H147" i="19"/>
  <c r="H152" i="19"/>
  <c r="R147" i="19"/>
  <c r="R152" i="19"/>
  <c r="R157" i="19" s="1"/>
  <c r="R153" i="19" s="1"/>
  <c r="O147" i="19"/>
  <c r="O152" i="19"/>
  <c r="P53" i="19"/>
  <c r="R53" i="19"/>
  <c r="R54" i="19" s="1"/>
  <c r="H53" i="19"/>
  <c r="M53" i="19"/>
  <c r="L53" i="19"/>
  <c r="I53" i="19"/>
  <c r="S103" i="19"/>
  <c r="T103" i="19" s="1"/>
  <c r="Q152" i="19"/>
  <c r="Q157" i="19" s="1"/>
  <c r="Q153" i="19" s="1"/>
  <c r="O53" i="19"/>
  <c r="Q53" i="19"/>
  <c r="Q54" i="19" s="1"/>
  <c r="J53" i="19"/>
  <c r="S29" i="19"/>
  <c r="T29" i="19" s="1"/>
  <c r="N53" i="19"/>
  <c r="P153" i="19" l="1"/>
  <c r="O60" i="11" s="1"/>
  <c r="O64" i="11"/>
  <c r="P54" i="19"/>
  <c r="N54" i="11" s="1"/>
  <c r="N53" i="11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G10" i="11"/>
  <c r="I54" i="19"/>
  <c r="K54" i="19"/>
  <c r="G29" i="11"/>
  <c r="H16" i="1" s="1"/>
  <c r="I16" i="1" s="1"/>
  <c r="G59" i="19"/>
  <c r="R59" i="19"/>
  <c r="R64" i="19" s="1"/>
  <c r="R60" i="19" s="1"/>
  <c r="Q59" i="19"/>
  <c r="Q64" i="19" s="1"/>
  <c r="Q60" i="19" s="1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H54" i="11" l="1"/>
  <c r="H59" i="11"/>
  <c r="P64" i="19"/>
  <c r="N59" i="11"/>
  <c r="O153" i="19"/>
  <c r="O64" i="19"/>
  <c r="H12" i="1"/>
  <c r="I12" i="1" s="1"/>
  <c r="J10" i="11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G53" i="11"/>
  <c r="H20" i="1" s="1"/>
  <c r="I20" i="1" s="1"/>
  <c r="S59" i="19"/>
  <c r="T59" i="19" s="1"/>
  <c r="I157" i="19"/>
  <c r="S152" i="19"/>
  <c r="T152" i="19" s="1"/>
  <c r="S54" i="19"/>
  <c r="T54" i="19" s="1"/>
  <c r="H64" i="11" l="1"/>
  <c r="P60" i="19"/>
  <c r="N60" i="11" s="1"/>
  <c r="N64" i="11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G54" i="11"/>
  <c r="G59" i="11"/>
  <c r="I153" i="19"/>
  <c r="S157" i="19"/>
  <c r="T157" i="19" s="1"/>
  <c r="H60" i="11" l="1"/>
  <c r="S153" i="19"/>
  <c r="T153" i="19" s="1"/>
  <c r="S60" i="19"/>
  <c r="T60" i="19" s="1"/>
  <c r="G64" i="11"/>
  <c r="G12" i="2"/>
  <c r="G60" i="11" l="1"/>
  <c r="I63" i="11"/>
  <c r="J63" i="11"/>
  <c r="I61" i="11"/>
  <c r="J61" i="11"/>
  <c r="I58" i="11"/>
  <c r="J58" i="11" l="1"/>
  <c r="G13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0" i="2"/>
  <c r="G19" i="2"/>
  <c r="G14" i="2"/>
  <c r="L58" i="11" l="1"/>
  <c r="M61" i="11" l="1"/>
  <c r="L61" i="11"/>
  <c r="M63" i="11"/>
  <c r="L63" i="11"/>
  <c r="L62" i="11"/>
  <c r="G97" i="2" l="1"/>
  <c r="G149" i="2"/>
  <c r="CY40" i="6"/>
  <c r="G243" i="2"/>
  <c r="F252" i="2" s="1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0" i="2"/>
  <c r="G278" i="2"/>
  <c r="G276" i="2"/>
  <c r="G267" i="2"/>
  <c r="G266" i="2"/>
  <c r="G261" i="2"/>
  <c r="G259" i="2"/>
  <c r="I8" i="11" s="1"/>
  <c r="P8" i="11" s="1"/>
  <c r="S8" i="11" s="1"/>
  <c r="G257" i="2"/>
  <c r="G256" i="2"/>
  <c r="G251" i="2"/>
  <c r="B100" i="19" s="1"/>
  <c r="G250" i="2"/>
  <c r="G247" i="2"/>
  <c r="S7" i="19" s="1"/>
  <c r="S100" i="19" s="1"/>
  <c r="G241" i="2"/>
  <c r="G240" i="2"/>
  <c r="G239" i="2"/>
  <c r="P8" i="19" s="1"/>
  <c r="P101" i="19" s="1"/>
  <c r="G238" i="2"/>
  <c r="G237" i="2"/>
  <c r="G236" i="2"/>
  <c r="G235" i="2"/>
  <c r="L8" i="19" s="1"/>
  <c r="L101" i="19" s="1"/>
  <c r="G234" i="2"/>
  <c r="G233" i="2"/>
  <c r="G232" i="2"/>
  <c r="G231" i="2"/>
  <c r="G230" i="2"/>
  <c r="G229" i="2"/>
  <c r="G228" i="2"/>
  <c r="G226" i="2"/>
  <c r="G224" i="2"/>
  <c r="G223" i="2"/>
  <c r="G222" i="2"/>
  <c r="G221" i="2"/>
  <c r="G220" i="2"/>
  <c r="G219" i="2"/>
  <c r="B57" i="3" s="1"/>
  <c r="G218" i="2"/>
  <c r="G216" i="2"/>
  <c r="G215" i="2"/>
  <c r="G214" i="2"/>
  <c r="G213" i="2"/>
  <c r="B142" i="19" s="1"/>
  <c r="G212" i="2"/>
  <c r="B144" i="19" s="1"/>
  <c r="G211" i="2"/>
  <c r="G210" i="2"/>
  <c r="G209" i="2"/>
  <c r="B143" i="19" s="1"/>
  <c r="G208" i="2"/>
  <c r="G207" i="2"/>
  <c r="G206" i="2"/>
  <c r="G205" i="2"/>
  <c r="G204" i="2"/>
  <c r="G203" i="2"/>
  <c r="G202" i="2"/>
  <c r="G201" i="2"/>
  <c r="G200" i="2"/>
  <c r="G199" i="2"/>
  <c r="B141" i="19" s="1"/>
  <c r="G198" i="2"/>
  <c r="G197" i="2"/>
  <c r="G196" i="2"/>
  <c r="G195" i="2"/>
  <c r="G194" i="2"/>
  <c r="G193" i="2"/>
  <c r="G192" i="2"/>
  <c r="G191" i="2"/>
  <c r="G190" i="2"/>
  <c r="G189" i="2"/>
  <c r="G188" i="2"/>
  <c r="B140" i="19" s="1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B139" i="19" s="1"/>
  <c r="G169" i="2"/>
  <c r="G168" i="2"/>
  <c r="G167" i="2"/>
  <c r="G166" i="2"/>
  <c r="B138" i="19" s="1"/>
  <c r="G165" i="2"/>
  <c r="G164" i="2"/>
  <c r="B137" i="19" s="1"/>
  <c r="G163" i="2"/>
  <c r="G162" i="2"/>
  <c r="G161" i="2"/>
  <c r="G160" i="2"/>
  <c r="G159" i="2"/>
  <c r="G158" i="2"/>
  <c r="G157" i="2"/>
  <c r="G156" i="2"/>
  <c r="B136" i="19" s="1"/>
  <c r="G155" i="2"/>
  <c r="G154" i="2"/>
  <c r="G153" i="2"/>
  <c r="G152" i="2"/>
  <c r="G151" i="2"/>
  <c r="G150" i="2"/>
  <c r="B135" i="19" s="1"/>
  <c r="G148" i="2"/>
  <c r="G147" i="2"/>
  <c r="G146" i="2"/>
  <c r="G145" i="2"/>
  <c r="G144" i="2"/>
  <c r="G143" i="2"/>
  <c r="G142" i="2"/>
  <c r="G141" i="2"/>
  <c r="B134" i="19" s="1"/>
  <c r="G140" i="2"/>
  <c r="B133" i="19" s="1"/>
  <c r="G139" i="2"/>
  <c r="G138" i="2"/>
  <c r="G137" i="2"/>
  <c r="G136" i="2"/>
  <c r="G135" i="2"/>
  <c r="G134" i="2"/>
  <c r="G133" i="2"/>
  <c r="G132" i="2"/>
  <c r="G131" i="2"/>
  <c r="G130" i="2"/>
  <c r="B132" i="19" s="1"/>
  <c r="G129" i="2"/>
  <c r="G128" i="2"/>
  <c r="G127" i="2"/>
  <c r="G126" i="2"/>
  <c r="B131" i="19" s="1"/>
  <c r="G125" i="2"/>
  <c r="G124" i="2"/>
  <c r="G123" i="2"/>
  <c r="G122" i="2"/>
  <c r="B130" i="19" s="1"/>
  <c r="G121" i="2"/>
  <c r="G120" i="2"/>
  <c r="G119" i="2"/>
  <c r="B129" i="19" s="1"/>
  <c r="G118" i="2"/>
  <c r="G117" i="2"/>
  <c r="G116" i="2"/>
  <c r="G115" i="2"/>
  <c r="B128" i="19" s="1"/>
  <c r="G114" i="2"/>
  <c r="G113" i="2"/>
  <c r="G112" i="2"/>
  <c r="G111" i="2"/>
  <c r="G110" i="2"/>
  <c r="G109" i="2"/>
  <c r="G108" i="2"/>
  <c r="G107" i="2"/>
  <c r="G106" i="2"/>
  <c r="G105" i="2"/>
  <c r="B127" i="19" s="1"/>
  <c r="G104" i="2"/>
  <c r="G103" i="2"/>
  <c r="G102" i="2"/>
  <c r="G101" i="2"/>
  <c r="G100" i="2"/>
  <c r="G99" i="2"/>
  <c r="G98" i="2"/>
  <c r="B126" i="19" s="1"/>
  <c r="G96" i="2"/>
  <c r="G95" i="2"/>
  <c r="G94" i="2"/>
  <c r="G93" i="2"/>
  <c r="G92" i="2"/>
  <c r="G91" i="2"/>
  <c r="G90" i="2"/>
  <c r="G89" i="2"/>
  <c r="B125" i="19" s="1"/>
  <c r="G88" i="2"/>
  <c r="G87" i="2"/>
  <c r="G86" i="2"/>
  <c r="G85" i="2"/>
  <c r="G84" i="2"/>
  <c r="G83" i="2"/>
  <c r="B124" i="19" s="1"/>
  <c r="G82" i="2"/>
  <c r="B123" i="19" s="1"/>
  <c r="G81" i="2"/>
  <c r="G80" i="2"/>
  <c r="B122" i="19" s="1"/>
  <c r="G79" i="2"/>
  <c r="G78" i="2"/>
  <c r="G77" i="2"/>
  <c r="G76" i="2"/>
  <c r="G75" i="2"/>
  <c r="G74" i="2"/>
  <c r="G73" i="2"/>
  <c r="B121" i="19" s="1"/>
  <c r="G72" i="2"/>
  <c r="G71" i="2"/>
  <c r="G70" i="2"/>
  <c r="B120" i="19" s="1"/>
  <c r="G69" i="2"/>
  <c r="G68" i="2"/>
  <c r="G67" i="2"/>
  <c r="G66" i="2"/>
  <c r="G65" i="2"/>
  <c r="G64" i="2"/>
  <c r="G63" i="2"/>
  <c r="G62" i="2"/>
  <c r="G61" i="2"/>
  <c r="B119" i="19" s="1"/>
  <c r="G60" i="2"/>
  <c r="G59" i="2"/>
  <c r="G58" i="2"/>
  <c r="G57" i="2"/>
  <c r="G56" i="2"/>
  <c r="G55" i="2"/>
  <c r="G54" i="2"/>
  <c r="G53" i="2"/>
  <c r="G52" i="2"/>
  <c r="G51" i="2"/>
  <c r="B118" i="19" s="1"/>
  <c r="G50" i="2"/>
  <c r="G49" i="2"/>
  <c r="G48" i="2"/>
  <c r="G47" i="2"/>
  <c r="G46" i="2"/>
  <c r="G45" i="2"/>
  <c r="G44" i="2"/>
  <c r="B117" i="19" s="1"/>
  <c r="G43" i="2"/>
  <c r="B116" i="19" s="1"/>
  <c r="G42" i="2"/>
  <c r="B115" i="19" s="1"/>
  <c r="G41" i="2"/>
  <c r="B114" i="19" s="1"/>
  <c r="G40" i="2"/>
  <c r="B113" i="19" s="1"/>
  <c r="G39" i="2"/>
  <c r="B112" i="19" s="1"/>
  <c r="G38" i="2"/>
  <c r="B111" i="19" s="1"/>
  <c r="G36" i="2"/>
  <c r="B110" i="19" s="1"/>
  <c r="G35" i="2"/>
  <c r="B109" i="19" s="1"/>
  <c r="G34" i="2"/>
  <c r="B108" i="19" s="1"/>
  <c r="G33" i="2"/>
  <c r="B107" i="19" s="1"/>
  <c r="G32" i="2"/>
  <c r="B106" i="19" s="1"/>
  <c r="G31" i="2"/>
  <c r="B105" i="19" s="1"/>
  <c r="G30" i="2"/>
  <c r="G29" i="2"/>
  <c r="G28" i="2"/>
  <c r="G27" i="2"/>
  <c r="G26" i="2"/>
  <c r="G25" i="2"/>
  <c r="G24" i="2"/>
  <c r="G23" i="2"/>
  <c r="H8" i="3" s="1"/>
  <c r="O8" i="3" s="1"/>
  <c r="G22" i="2"/>
  <c r="G21" i="2"/>
  <c r="G18" i="2"/>
  <c r="G17" i="2"/>
  <c r="G16" i="2"/>
  <c r="G15" i="2"/>
  <c r="G10" i="2"/>
  <c r="G9" i="2"/>
  <c r="G8" i="2"/>
  <c r="E4" i="19" s="1"/>
  <c r="G7" i="2"/>
  <c r="G6" i="2"/>
  <c r="E2" i="19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N385" i="6" s="1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T385" i="6" s="1"/>
  <c r="CS389" i="6"/>
  <c r="CS386" i="6"/>
  <c r="CR389" i="6"/>
  <c r="CQ389" i="6"/>
  <c r="CQ385" i="6" s="1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U350" i="6" s="1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E4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DH320" i="6" l="1"/>
  <c r="DL320" i="6"/>
  <c r="DP320" i="6"/>
  <c r="DT320" i="6"/>
  <c r="DW217" i="6"/>
  <c r="DB320" i="6"/>
  <c r="DK320" i="6"/>
  <c r="CQ350" i="6"/>
  <c r="G8" i="3"/>
  <c r="N8" i="3" s="1"/>
  <c r="G8" i="11"/>
  <c r="N8" i="11" s="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150" i="19"/>
  <c r="B51" i="19"/>
  <c r="B59" i="19"/>
  <c r="B152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M58" i="1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T59" i="11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H8" i="11"/>
  <c r="O8" i="11" s="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8" i="2"/>
  <c r="B63" i="11"/>
  <c r="B11" i="3"/>
  <c r="B43" i="3"/>
  <c r="E3" i="1"/>
  <c r="B14" i="11"/>
  <c r="B18" i="11"/>
  <c r="B35" i="11"/>
  <c r="B44" i="11"/>
  <c r="B54" i="11"/>
  <c r="B31" i="3"/>
  <c r="G245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E252" i="2"/>
  <c r="G252" i="2" s="1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L8" i="11"/>
  <c r="L22" i="11"/>
  <c r="M16" i="11"/>
  <c r="L38" i="11"/>
  <c r="L42" i="11"/>
  <c r="M46" i="11"/>
  <c r="L41" i="11"/>
  <c r="M36" i="11"/>
  <c r="L52" i="11"/>
  <c r="L24" i="11"/>
  <c r="M26" i="11"/>
  <c r="M27" i="11"/>
  <c r="M14" i="11"/>
  <c r="M32" i="11"/>
  <c r="L20" i="11"/>
  <c r="M37" i="11"/>
  <c r="M34" i="11"/>
  <c r="L25" i="11"/>
  <c r="L47" i="11"/>
  <c r="M21" i="11"/>
  <c r="M18" i="11"/>
  <c r="L13" i="11"/>
  <c r="L28" i="11"/>
  <c r="M23" i="11"/>
  <c r="M48" i="11"/>
  <c r="L44" i="11"/>
  <c r="M19" i="11"/>
  <c r="L31" i="11"/>
  <c r="M43" i="11"/>
  <c r="M39" i="11"/>
  <c r="M57" i="11"/>
  <c r="M17" i="11"/>
  <c r="L12" i="11"/>
  <c r="L51" i="11"/>
  <c r="L56" i="11"/>
  <c r="L15" i="11"/>
  <c r="G272" i="2"/>
  <c r="H11" i="1" s="1"/>
  <c r="I31" i="11"/>
  <c r="CM190" i="6"/>
  <c r="CN190" i="6"/>
  <c r="CP190" i="6"/>
  <c r="CQ190" i="6"/>
  <c r="G274" i="2"/>
  <c r="H19" i="1" s="1"/>
  <c r="G273" i="2"/>
  <c r="H15" i="1" s="1"/>
  <c r="G268" i="2"/>
  <c r="D11" i="1" s="1"/>
  <c r="G270" i="2"/>
  <c r="D19" i="1" s="1"/>
  <c r="G244" i="2"/>
  <c r="R8" i="3"/>
  <c r="R8" i="11"/>
  <c r="G269" i="2"/>
  <c r="D15" i="1" s="1"/>
  <c r="I50" i="11"/>
  <c r="J49" i="11"/>
  <c r="J31" i="11"/>
  <c r="I52" i="11"/>
  <c r="J52" i="11"/>
  <c r="I43" i="11"/>
  <c r="DJ262" i="6" l="1"/>
  <c r="S8" i="19"/>
  <c r="G7" i="11"/>
  <c r="S101" i="19"/>
  <c r="T9" i="19"/>
  <c r="T102" i="19" s="1"/>
  <c r="P8" i="3"/>
  <c r="S8" i="3" s="1"/>
  <c r="DH192" i="6"/>
  <c r="P58" i="11"/>
  <c r="Q45" i="11"/>
  <c r="P57" i="11"/>
  <c r="Q36" i="11"/>
  <c r="P34" i="11"/>
  <c r="P23" i="11"/>
  <c r="Q16" i="11"/>
  <c r="P17" i="11"/>
  <c r="Q14" i="11"/>
  <c r="Q46" i="11"/>
  <c r="Q40" i="11"/>
  <c r="Q42" i="11"/>
  <c r="Q31" i="11"/>
  <c r="P48" i="11"/>
  <c r="P11" i="11"/>
  <c r="Q27" i="11"/>
  <c r="P20" i="11"/>
  <c r="Q18" i="11"/>
  <c r="P21" i="11"/>
  <c r="P22" i="11"/>
  <c r="P41" i="11"/>
  <c r="P39" i="11"/>
  <c r="P35" i="11"/>
  <c r="Q33" i="11"/>
  <c r="P32" i="11"/>
  <c r="P51" i="11"/>
  <c r="Q37" i="11"/>
  <c r="P15" i="11"/>
  <c r="Q24" i="11"/>
  <c r="P26" i="11"/>
  <c r="P25" i="11"/>
  <c r="P43" i="11"/>
  <c r="Q30" i="11"/>
  <c r="Q49" i="11"/>
  <c r="P44" i="11"/>
  <c r="P19" i="11"/>
  <c r="Q12" i="11"/>
  <c r="P28" i="11"/>
  <c r="Q13" i="11"/>
  <c r="P52" i="11"/>
  <c r="P38" i="11"/>
  <c r="Q47" i="11"/>
  <c r="T60" i="11"/>
  <c r="S59" i="11"/>
  <c r="S63" i="11"/>
  <c r="T63" i="11"/>
  <c r="S62" i="11"/>
  <c r="T58" i="11"/>
  <c r="S58" i="11"/>
  <c r="Q58" i="11"/>
  <c r="S61" i="11"/>
  <c r="T61" i="11"/>
  <c r="CU190" i="6"/>
  <c r="S64" i="11"/>
  <c r="E13" i="1"/>
  <c r="CU191" i="6"/>
  <c r="DD192" i="6"/>
  <c r="CZ192" i="6"/>
  <c r="CX192" i="6"/>
  <c r="DC192" i="6"/>
  <c r="I57" i="11"/>
  <c r="J46" i="11"/>
  <c r="I47" i="11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L11" i="11"/>
  <c r="DA191" i="6"/>
  <c r="DA192" i="6" s="1"/>
  <c r="M47" i="11"/>
  <c r="L43" i="11"/>
  <c r="M52" i="11"/>
  <c r="M56" i="11"/>
  <c r="T18" i="11"/>
  <c r="S18" i="11"/>
  <c r="M31" i="11"/>
  <c r="L21" i="11"/>
  <c r="T21" i="11"/>
  <c r="T46" i="11"/>
  <c r="S33" i="11"/>
  <c r="S15" i="11"/>
  <c r="T51" i="11"/>
  <c r="S28" i="11"/>
  <c r="S26" i="11"/>
  <c r="S32" i="11"/>
  <c r="T23" i="11"/>
  <c r="T56" i="11"/>
  <c r="T43" i="11"/>
  <c r="T19" i="11"/>
  <c r="S16" i="11"/>
  <c r="T25" i="11"/>
  <c r="S45" i="11"/>
  <c r="S19" i="11"/>
  <c r="T16" i="11"/>
  <c r="M40" i="11"/>
  <c r="T55" i="11"/>
  <c r="M55" i="11"/>
  <c r="S30" i="11"/>
  <c r="L23" i="11"/>
  <c r="T41" i="11"/>
  <c r="J23" i="11"/>
  <c r="S50" i="11"/>
  <c r="S52" i="11"/>
  <c r="S49" i="11"/>
  <c r="T37" i="11"/>
  <c r="I44" i="11"/>
  <c r="S35" i="11"/>
  <c r="I45" i="11"/>
  <c r="T24" i="11"/>
  <c r="T15" i="11"/>
  <c r="J28" i="11"/>
  <c r="T33" i="11"/>
  <c r="J13" i="11"/>
  <c r="S44" i="11"/>
  <c r="S13" i="11"/>
  <c r="S22" i="11"/>
  <c r="S43" i="11"/>
  <c r="I25" i="11"/>
  <c r="L36" i="11"/>
  <c r="T32" i="11"/>
  <c r="S47" i="11"/>
  <c r="L50" i="11"/>
  <c r="I27" i="11"/>
  <c r="S34" i="11"/>
  <c r="M28" i="11"/>
  <c r="M12" i="11"/>
  <c r="J22" i="11"/>
  <c r="I35" i="11"/>
  <c r="T44" i="11"/>
  <c r="S20" i="11"/>
  <c r="I42" i="11"/>
  <c r="J42" i="11"/>
  <c r="M42" i="11"/>
  <c r="I23" i="11"/>
  <c r="S11" i="11"/>
  <c r="T35" i="11"/>
  <c r="T20" i="11"/>
  <c r="J15" i="11"/>
  <c r="S48" i="11"/>
  <c r="M41" i="11"/>
  <c r="S39" i="11"/>
  <c r="S38" i="11"/>
  <c r="T38" i="11"/>
  <c r="D16" i="1"/>
  <c r="E16" i="1" s="1"/>
  <c r="M22" i="11"/>
  <c r="T34" i="11"/>
  <c r="L57" i="11"/>
  <c r="J24" i="11"/>
  <c r="M15" i="11"/>
  <c r="J37" i="11"/>
  <c r="L17" i="11"/>
  <c r="M24" i="11"/>
  <c r="I15" i="11"/>
  <c r="M25" i="11"/>
  <c r="S57" i="11"/>
  <c r="M13" i="11"/>
  <c r="M50" i="11"/>
  <c r="J50" i="11"/>
  <c r="M44" i="11"/>
  <c r="L48" i="11"/>
  <c r="J48" i="11"/>
  <c r="CR190" i="6"/>
  <c r="S41" i="11"/>
  <c r="S27" i="11"/>
  <c r="I41" i="11"/>
  <c r="S23" i="11"/>
  <c r="M51" i="11"/>
  <c r="S56" i="11"/>
  <c r="S17" i="11"/>
  <c r="T17" i="11"/>
  <c r="S24" i="11"/>
  <c r="S46" i="11"/>
  <c r="T28" i="11"/>
  <c r="T45" i="11"/>
  <c r="I48" i="11"/>
  <c r="L27" i="11"/>
  <c r="L18" i="11"/>
  <c r="I18" i="11"/>
  <c r="S36" i="11"/>
  <c r="S51" i="11"/>
  <c r="J18" i="11"/>
  <c r="T36" i="11"/>
  <c r="J16" i="11"/>
  <c r="M33" i="11"/>
  <c r="M20" i="11"/>
  <c r="S42" i="11"/>
  <c r="L16" i="11"/>
  <c r="L35" i="11"/>
  <c r="S21" i="11"/>
  <c r="I51" i="11"/>
  <c r="J35" i="11"/>
  <c r="M45" i="11"/>
  <c r="J14" i="11"/>
  <c r="T14" i="11"/>
  <c r="M35" i="11"/>
  <c r="T13" i="11"/>
  <c r="I37" i="11"/>
  <c r="I12" i="11"/>
  <c r="T39" i="11"/>
  <c r="S14" i="11"/>
  <c r="S31" i="11"/>
  <c r="S12" i="11"/>
  <c r="T12" i="11"/>
  <c r="T31" i="11"/>
  <c r="L37" i="11"/>
  <c r="L39" i="11"/>
  <c r="J12" i="11"/>
  <c r="L45" i="11"/>
  <c r="T22" i="11"/>
  <c r="S37" i="11"/>
  <c r="J44" i="11"/>
  <c r="L26" i="11"/>
  <c r="M38" i="11"/>
  <c r="J45" i="11"/>
  <c r="S25" i="11"/>
  <c r="T42" i="11"/>
  <c r="K8" i="11"/>
  <c r="K8" i="3"/>
  <c r="E253" i="2"/>
  <c r="F253" i="2"/>
  <c r="L46" i="11"/>
  <c r="I26" i="11"/>
  <c r="L33" i="11"/>
  <c r="J27" i="11"/>
  <c r="J33" i="11"/>
  <c r="I28" i="11"/>
  <c r="I33" i="11"/>
  <c r="J51" i="11"/>
  <c r="I34" i="11"/>
  <c r="L32" i="11"/>
  <c r="I17" i="11"/>
  <c r="I14" i="11"/>
  <c r="L14" i="11"/>
  <c r="I16" i="11"/>
  <c r="L34" i="11"/>
  <c r="I38" i="11"/>
  <c r="J34" i="11"/>
  <c r="L49" i="11"/>
  <c r="J41" i="11"/>
  <c r="I13" i="11"/>
  <c r="J25" i="11"/>
  <c r="J43" i="11"/>
  <c r="I49" i="11"/>
  <c r="I24" i="11"/>
  <c r="L19" i="11"/>
  <c r="I22" i="11"/>
  <c r="J38" i="11"/>
  <c r="J17" i="11"/>
  <c r="T11" i="11"/>
  <c r="J26" i="11"/>
  <c r="I39" i="11"/>
  <c r="J39" i="11"/>
  <c r="J20" i="11"/>
  <c r="I20" i="11"/>
  <c r="I36" i="11"/>
  <c r="J36" i="11"/>
  <c r="J32" i="11"/>
  <c r="I32" i="11"/>
  <c r="J21" i="11"/>
  <c r="I21" i="11"/>
  <c r="I21" i="1" l="1"/>
  <c r="I17" i="1"/>
  <c r="I13" i="1"/>
  <c r="M30" i="11"/>
  <c r="Q15" i="11"/>
  <c r="P31" i="11"/>
  <c r="Q51" i="11"/>
  <c r="Q52" i="11"/>
  <c r="S60" i="11"/>
  <c r="Q20" i="11"/>
  <c r="Q23" i="11"/>
  <c r="P16" i="11"/>
  <c r="P45" i="11"/>
  <c r="Q22" i="11"/>
  <c r="Q35" i="11"/>
  <c r="P46" i="11"/>
  <c r="P49" i="11"/>
  <c r="Q41" i="11"/>
  <c r="Q26" i="11"/>
  <c r="Q21" i="11"/>
  <c r="P56" i="11"/>
  <c r="P61" i="11"/>
  <c r="Q61" i="11"/>
  <c r="P62" i="11"/>
  <c r="P63" i="11"/>
  <c r="Q63" i="11"/>
  <c r="Q38" i="11"/>
  <c r="Q34" i="11"/>
  <c r="P42" i="11"/>
  <c r="P47" i="11"/>
  <c r="Q48" i="11"/>
  <c r="P24" i="11"/>
  <c r="P36" i="11"/>
  <c r="Q25" i="11"/>
  <c r="P37" i="11"/>
  <c r="Q43" i="11"/>
  <c r="P33" i="11"/>
  <c r="Q44" i="11"/>
  <c r="Q32" i="11"/>
  <c r="P13" i="11"/>
  <c r="P12" i="11"/>
  <c r="P14" i="11"/>
  <c r="Q28" i="11"/>
  <c r="P18" i="11"/>
  <c r="P29" i="11"/>
  <c r="Q17" i="11"/>
  <c r="P27" i="11"/>
  <c r="P50" i="11"/>
  <c r="Q39" i="11"/>
  <c r="E17" i="1"/>
  <c r="E21" i="1" s="1"/>
  <c r="CV191" i="6"/>
  <c r="P55" i="11"/>
  <c r="J55" i="11"/>
  <c r="J47" i="11"/>
  <c r="I46" i="11"/>
  <c r="J57" i="11"/>
  <c r="J56" i="11"/>
  <c r="I56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T30" i="11"/>
  <c r="S55" i="11"/>
  <c r="M10" i="11"/>
  <c r="S10" i="11"/>
  <c r="S29" i="11"/>
  <c r="G253" i="2"/>
  <c r="B7" i="11" s="1"/>
  <c r="Q19" i="11"/>
  <c r="P40" i="11"/>
  <c r="P10" i="11"/>
  <c r="T40" i="11"/>
  <c r="S40" i="11"/>
  <c r="CO190" i="6"/>
  <c r="P30" i="11"/>
  <c r="M11" i="11"/>
  <c r="L40" i="11"/>
  <c r="L55" i="11"/>
  <c r="Q11" i="11"/>
  <c r="D12" i="1"/>
  <c r="E12" i="1" s="1"/>
  <c r="I19" i="11"/>
  <c r="J19" i="11"/>
  <c r="I40" i="11"/>
  <c r="J40" i="11"/>
  <c r="I11" i="11"/>
  <c r="J11" i="11"/>
  <c r="I30" i="11"/>
  <c r="L30" i="11" l="1"/>
  <c r="J30" i="11"/>
  <c r="CU192" i="6"/>
  <c r="I55" i="11"/>
  <c r="Q55" i="11"/>
  <c r="CT192" i="6"/>
  <c r="T10" i="11"/>
  <c r="CN192" i="6"/>
  <c r="CW192" i="6"/>
  <c r="S53" i="11"/>
  <c r="Q10" i="11"/>
  <c r="T29" i="11"/>
  <c r="CR192" i="6"/>
  <c r="CO192" i="6"/>
  <c r="CL190" i="6"/>
  <c r="L10" i="11"/>
  <c r="Q29" i="11"/>
  <c r="D20" i="1"/>
  <c r="E20" i="1" s="1"/>
  <c r="I10" i="11"/>
  <c r="J29" i="11" l="1"/>
  <c r="M29" i="11"/>
  <c r="L29" i="11"/>
  <c r="I29" i="11"/>
  <c r="I53" i="11"/>
  <c r="Q53" i="11"/>
  <c r="P53" i="11"/>
  <c r="P54" i="11"/>
  <c r="CL192" i="6"/>
  <c r="L53" i="11" l="1"/>
  <c r="P64" i="11"/>
  <c r="P59" i="11"/>
  <c r="Q59" i="11"/>
  <c r="J53" i="11"/>
  <c r="S54" i="11"/>
  <c r="Q54" i="11"/>
  <c r="J54" i="11" l="1"/>
  <c r="I59" i="11"/>
  <c r="J59" i="11"/>
  <c r="L54" i="11"/>
  <c r="I54" i="11"/>
  <c r="M59" i="11"/>
  <c r="Q60" i="11"/>
  <c r="P60" i="11"/>
  <c r="M64" i="11" l="1"/>
  <c r="L59" i="11"/>
  <c r="I64" i="11"/>
  <c r="J64" i="11"/>
  <c r="L64" i="11" l="1"/>
  <c r="L60" i="11"/>
  <c r="I60" i="11"/>
  <c r="J60" i="11"/>
  <c r="M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<sst xmlns="http://schemas.openxmlformats.org/spreadsheetml/2006/main" count="1558" uniqueCount="811">
  <si>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</si>
  <si>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</si>
  <si>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</si>
  <si>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</si>
  <si>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</si>
  <si>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</si>
  <si>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</si>
  <si>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</si>
  <si>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</si>
  <si>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</si>
  <si>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</si>
  <si>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</si>
  <si>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</si>
  <si>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</si>
  <si>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</si>
  <si>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</si>
  <si>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</si>
  <si>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</si>
  <si>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</si>
  <si>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</si>
  <si>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</si>
  <si>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</si>
  <si>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</si>
  <si>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</si>
  <si>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</si>
  <si>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</si>
  <si>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</si>
  <si>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</si>
  <si>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</si>
  <si>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</si>
  <si>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</si>
  <si>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</si>
  <si>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</si>
  <si>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</si>
  <si>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</si>
  <si>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</si>
  <si>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</si>
  <si>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</si>
  <si>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</si>
  <si>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</si>
  <si>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</si>
  <si>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</si>
  <si>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</si>
  <si>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</si>
  <si>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</si>
  <si>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</si>
  <si>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</si>
  <si>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</si>
  <si>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</si>
  <si>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</si>
  <si>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</si>
  <si>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</si>
  <si>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</si>
  <si>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</si>
  <si>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</si>
  <si>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</si>
  <si>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</si>
  <si>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</si>
  <si>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</si>
  <si>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</si>
  <si>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</si>
  <si>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</si>
  <si>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</si>
  <si>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</si>
  <si>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</si>
  <si>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</si>
  <si>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</si>
  <si>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</si>
  <si>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</si>
  <si>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</si>
  <si>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</si>
  <si>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</si>
  <si>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</si>
  <si>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</si>
  <si>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</si>
  <si>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</si>
  <si>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</si>
  <si>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</si>
  <si>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</si>
  <si>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</si>
  <si>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</si>
  <si>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</si>
  <si>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</si>
  <si>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</si>
  <si>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</si>
  <si>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</si>
  <si>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</si>
  <si>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</si>
  <si>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</si>
  <si>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</si>
  <si>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</si>
  <si>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</si>
  <si>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</si>
  <si>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</si>
  <si>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</si>
  <si>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</si>
  <si>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</si>
  <si>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</si>
  <si>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</si>
  <si>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</si>
  <si>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</si>
  <si>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</si>
  <si>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</si>
  <si>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</si>
  <si>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</si>
  <si>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</si>
  <si>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</si>
  <si>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</si>
  <si>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</si>
  <si>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</si>
  <si>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</si>
  <si>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</si>
  <si>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</si>
  <si>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</si>
  <si>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</si>
  <si>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</si>
  <si>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</si>
  <si>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</si>
  <si>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</si>
  <si>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</si>
  <si>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</si>
  <si>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</si>
  <si>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</si>
  <si>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</si>
  <si>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</si>
  <si>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</si>
  <si>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</si>
  <si>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</si>
  <si>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</si>
  <si>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</si>
  <si>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</si>
  <si>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</si>
  <si>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</si>
  <si>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</si>
  <si>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</si>
  <si>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</si>
  <si>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</si>
  <si>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</si>
  <si>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</si>
  <si>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</si>
  <si>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</si>
  <si>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</si>
  <si>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</si>
  <si>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</si>
  <si>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</si>
  <si>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</si>
  <si>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</si>
  <si>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</si>
  <si>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</si>
  <si>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</si>
  <si>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</si>
  <si>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</si>
  <si>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</si>
  <si>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</si>
  <si>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</si>
  <si>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</si>
  <si>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</si>
  <si>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</si>
  <si>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</si>
  <si>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</si>
  <si>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</si>
  <si>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</si>
  <si>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</si>
  <si>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</si>
  <si>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</si>
  <si>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</si>
  <si>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</si>
  <si>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</si>
  <si>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</si>
  <si>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</si>
  <si>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</si>
  <si>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</si>
  <si>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</si>
  <si>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</si>
  <si>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</si>
  <si>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</si>
  <si>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</si>
  <si>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</si>
  <si>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</si>
  <si>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</si>
  <si>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</si>
  <si>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</si>
  <si>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</si>
  <si>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</si>
  <si>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</si>
  <si>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</si>
  <si>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</si>
  <si>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</si>
  <si>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</si>
  <si>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</si>
  <si>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</si>
  <si>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</si>
  <si>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</si>
  <si>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</si>
  <si>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</si>
  <si>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</si>
  <si>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</si>
  <si>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</si>
  <si>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</si>
  <si>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</si>
  <si>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</si>
  <si>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</si>
  <si>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</si>
  <si>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</si>
  <si>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</si>
  <si>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</si>
  <si>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</si>
  <si>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</si>
  <si>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</si>
  <si>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</si>
  <si>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</si>
  <si>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</si>
  <si>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</si>
  <si>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</si>
  <si>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</si>
  <si>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</si>
  <si>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</si>
  <si>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</si>
  <si>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</si>
  <si>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</si>
  <si>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</si>
  <si>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</si>
  <si>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</si>
  <si>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</si>
  <si>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</si>
  <si>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</si>
  <si>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</si>
  <si>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</si>
  <si>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</si>
  <si>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</si>
  <si>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</si>
  <si>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</si>
  <si>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</si>
  <si>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</si>
  <si>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</si>
  <si>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</si>
  <si>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</si>
  <si>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</si>
  <si>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</si>
  <si>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</si>
  <si>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</si>
  <si>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</si>
  <si>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</si>
  <si>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</si>
  <si>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</si>
  <si>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</si>
  <si>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</si>
  <si>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</si>
  <si>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</si>
  <si>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</si>
  <si>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</si>
  <si>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</si>
  <si>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</si>
  <si>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</si>
  <si>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</si>
  <si>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</si>
  <si>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</si>
  <si>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</si>
  <si>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</si>
  <si>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</si>
  <si>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</si>
  <si>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</si>
  <si>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</si>
  <si>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</si>
  <si>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</si>
  <si>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</si>
  <si>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</si>
  <si>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</si>
  <si>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</si>
  <si>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</si>
  <si>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</si>
  <si>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</si>
  <si>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</si>
  <si>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</si>
  <si>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</si>
  <si>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</si>
  <si>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</si>
  <si>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</si>
  <si>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</si>
  <si>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</si>
  <si>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</si>
  <si>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</si>
  <si>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</si>
  <si>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</si>
  <si>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</si>
  <si>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</si>
  <si>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</si>
  <si>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</si>
  <si>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</si>
  <si>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</si>
  <si>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</si>
  <si>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</si>
  <si>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</si>
  <si>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</si>
  <si>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</si>
  <si>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</si>
  <si>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</si>
  <si>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</si>
  <si>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</si>
  <si>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</si>
  <si>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</si>
  <si>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</si>
  <si>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</si>
  <si>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</si>
  <si>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</si>
  <si>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</si>
  <si>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</si>
  <si>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</si>
  <si>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</si>
  <si>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</si>
  <si>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</si>
  <si>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</si>
  <si>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</si>
  <si>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</si>
  <si>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</si>
  <si>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</si>
  <si>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</si>
  <si>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</si>
  <si>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</si>
  <si>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</si>
  <si>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</si>
  <si>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</si>
  <si>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</si>
  <si>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</si>
  <si>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</si>
  <si>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</si>
  <si>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</si>
  <si>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</si>
  <si>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</si>
  <si>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</si>
  <si>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</si>
  <si>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</si>
  <si>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</si>
  <si>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</si>
  <si>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</si>
  <si>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</si>
  <si>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</si>
  <si>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</si>
  <si>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</si>
  <si>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</si>
  <si>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</si>
  <si>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</si>
  <si>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</si>
  <si>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</si>
  <si>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</si>
  <si>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</si>
  <si>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</si>
  <si>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</si>
  <si>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</si>
  <si>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</si>
  <si>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</si>
  <si>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</si>
  <si>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</si>
  <si>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</si>
  <si>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</si>
  <si>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</si>
  <si>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</si>
  <si>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</si>
  <si>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</si>
  <si>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</si>
  <si>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</si>
  <si>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</si>
  <si>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</si>
  <si>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</si>
  <si>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</si>
  <si>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</si>
  <si>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</si>
  <si>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</si>
  <si>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</si>
  <si>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</si>
  <si>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</si>
  <si>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</si>
  <si>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</si>
  <si>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</si>
  <si>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</si>
  <si>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</si>
  <si>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</si>
  <si>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</si>
  <si>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</si>
  <si>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</si>
  <si>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</si>
  <si>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</si>
  <si>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</si>
  <si>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</si>
  <si>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</si>
  <si>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</si>
  <si>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</si>
  <si>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</si>
  <si>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</si>
  <si>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</si>
  <si>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</si>
  <si>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</si>
  <si>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</si>
  <si>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</si>
  <si>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</si>
  <si>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</si>
  <si>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</si>
  <si>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</si>
  <si>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</si>
  <si>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</si>
  <si>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</si>
  <si>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</si>
  <si>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</si>
  <si>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</si>
  <si>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</si>
  <si>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</si>
  <si>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</si>
  <si>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</si>
  <si>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</si>
  <si>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</si>
  <si>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</si>
  <si>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</si>
  <si>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</si>
  <si>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</si>
  <si>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</si>
  <si>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</si>
  <si>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</si>
  <si>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</si>
  <si>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</si>
  <si>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</si>
  <si>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</si>
  <si>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</si>
  <si>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</si>
  <si>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</si>
  <si>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</si>
  <si>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</si>
  <si>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</si>
  <si>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</si>
  <si>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</si>
  <si>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</si>
  <si>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</si>
  <si>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</si>
  <si>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</si>
  <si>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</si>
  <si>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</si>
  <si>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</si>
  <si>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</si>
  <si>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</si>
  <si>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</si>
  <si>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</si>
  <si>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</si>
  <si>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</si>
  <si>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</si>
  <si>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</si>
  <si>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</si>
  <si>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</si>
  <si>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</si>
  <si>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</si>
  <si>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</si>
  <si>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</si>
  <si>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</si>
  <si>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</si>
  <si>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</si>
  <si>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</si>
  <si>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</si>
  <si>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</si>
  <si>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</si>
  <si>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</si>
  <si>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</si>
  <si>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</si>
  <si>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</si>
  <si>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</si>
  <si>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</si>
  <si>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</si>
  <si>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</si>
  <si>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</si>
  <si>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</si>
  <si>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</si>
  <si>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</si>
  <si>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</si>
  <si>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</si>
  <si>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</si>
  <si>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</si>
  <si>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</si>
  <si>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</si>
  <si>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</si>
  <si>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</si>
  <si>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</si>
  <si>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</si>
  <si>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</si>
  <si>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</si>
  <si>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</si>
  <si>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</si>
  <si>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</si>
  <si>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</si>
  <si>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</si>
  <si>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</si>
  <si>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</si>
  <si>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</si>
  <si>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</si>
  <si>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</si>
  <si>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</si>
  <si>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</si>
  <si>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</si>
  <si>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</si>
  <si>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</si>
  <si>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</si>
  <si>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</si>
  <si>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</si>
  <si>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</si>
  <si>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</si>
  <si>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</si>
  <si>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</si>
  <si>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</si>
  <si>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</si>
  <si>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</si>
  <si>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</si>
  <si>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</si>
  <si>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</si>
  <si>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</si>
  <si>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</si>
  <si>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</si>
  <si>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</si>
  <si>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</si>
  <si>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</si>
  <si>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</si>
  <si>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</si>
  <si>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</si>
  <si>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</si>
  <si>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</si>
  <si>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</si>
  <si>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</si>
  <si>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</si>
  <si>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</si>
  <si>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</si>
  <si>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</si>
  <si>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</si>
  <si>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</si>
  <si>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</si>
  <si>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</si>
  <si>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</si>
  <si>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</si>
  <si>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</si>
  <si>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</si>
  <si>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</si>
  <si>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</si>
  <si>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</si>
  <si>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</si>
  <si>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</si>
  <si>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</si>
  <si>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</si>
  <si>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</si>
  <si>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</si>
  <si>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</si>
  <si>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</si>
  <si>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</si>
  <si>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</si>
  <si>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</si>
  <si>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</si>
  <si>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</si>
  <si>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</si>
  <si>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</si>
  <si>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</si>
  <si>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</si>
  <si>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</si>
  <si>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</si>
  <si>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</si>
  <si>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</si>
  <si>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</si>
  <si>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</si>
  <si>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</si>
  <si>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</si>
  <si>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</si>
  <si>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</si>
  <si>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</si>
  <si>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</si>
  <si>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</si>
  <si>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</si>
  <si>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</si>
  <si>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</si>
  <si>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</si>
  <si>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</si>
  <si>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</si>
  <si>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</si>
  <si>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</si>
  <si>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</si>
  <si>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</si>
  <si>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</si>
  <si>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</si>
  <si>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</si>
  <si>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</si>
  <si>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</si>
  <si>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</si>
  <si>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</si>
  <si>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</si>
  <si>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</si>
  <si>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</si>
  <si>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</si>
  <si>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</si>
  <si>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</si>
  <si>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</si>
  <si>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</si>
  <si>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</si>
  <si>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</si>
  <si>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</si>
  <si>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</si>
  <si>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</si>
  <si>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</si>
  <si>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</si>
  <si>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</si>
  <si>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</si>
  <si>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</si>
  <si>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</si>
  <si>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</si>
  <si>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</si>
  <si>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</si>
  <si>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</si>
  <si>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</si>
  <si>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</si>
  <si>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</si>
  <si>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</si>
  <si>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</si>
  <si>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</si>
  <si>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</si>
  <si>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</si>
  <si>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</si>
  <si>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</si>
  <si>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</si>
  <si>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</si>
  <si>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</si>
  <si>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</si>
  <si>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</si>
  <si>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</si>
  <si>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</si>
  <si>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</si>
  <si>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</si>
  <si>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</si>
  <si>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</si>
  <si>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</si>
  <si>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</si>
  <si>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</si>
  <si>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</si>
  <si>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</si>
  <si>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</si>
  <si>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</si>
  <si>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</si>
  <si>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</si>
  <si>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</si>
  <si>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</si>
  <si>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</si>
  <si>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</si>
  <si>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</si>
  <si>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</si>
  <si>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</si>
  <si>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</si>
  <si>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</si>
  <si>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</si>
  <si>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</si>
  <si>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</si>
  <si>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</si>
  <si>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</si>
  <si>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</si>
  <si>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</si>
  <si>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</si>
  <si>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</si>
  <si>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</si>
  <si>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</si>
  <si>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</si>
  <si>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</si>
  <si>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</si>
  <si>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</si>
  <si>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</si>
  <si>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</si>
  <si>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</si>
  <si>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</si>
  <si>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</si>
  <si>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</si>
  <si>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</si>
  <si>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</si>
  <si>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</si>
  <si>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</si>
  <si>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</si>
  <si>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</si>
  <si>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</si>
  <si>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</si>
  <si>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</si>
  <si>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</si>
  <si>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</si>
  <si>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</si>
  <si>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</si>
  <si>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</si>
  <si>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</si>
  <si>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</si>
  <si>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</si>
  <si>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</si>
  <si>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</si>
  <si>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</si>
  <si>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</si>
  <si>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</si>
  <si>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</si>
  <si>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</si>
  <si>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</si>
  <si>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</si>
  <si>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</si>
  <si>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</si>
  <si>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</si>
  <si>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</si>
  <si>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</si>
  <si>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</si>
  <si>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</si>
  <si>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</si>
  <si>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</si>
  <si>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</si>
  <si>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</si>
  <si>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</si>
  <si>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</si>
  <si>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</si>
  <si>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</si>
  <si>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</si>
  <si>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</si>
  <si>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</si>
  <si>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</si>
  <si>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</si>
  <si>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</si>
  <si>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</si>
  <si>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</si>
  <si>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</si>
  <si>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</si>
  <si>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</si>
  <si>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</si>
  <si>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</si>
  <si>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</si>
  <si>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</si>
  <si>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</si>
  <si>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</si>
  <si>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</si>
  <si>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</si>
  <si>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</si>
  <si>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</si>
  <si>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</si>
  <si>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</si>
  <si>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</si>
  <si>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</si>
  <si>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</si>
  <si>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</si>
  <si>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</si>
  <si>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</si>
  <si>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</si>
  <si>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</si>
  <si>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</si>
  <si>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</si>
  <si>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</si>
  <si>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</si>
  <si>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</si>
  <si>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</si>
  <si>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</si>
  <si>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</si>
  <si>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</si>
  <si>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</si>
  <si>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</si>
  <si>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</si>
  <si>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</si>
  <si>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</si>
  <si>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</si>
  <si>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</si>
  <si>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</si>
  <si>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...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</si>
  <si>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</si>
  <si>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</si>
  <si>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</si>
  <si>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</si>
  <si>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</si>
  <si>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</si>
  <si>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</si>
  <si>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</si>
  <si>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</si>
  <si>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</si>
  <si>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</si>
  <si>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</si>
  <si>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</si>
  <si>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</si>
  <si>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</si>
  <si>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</si>
  <si>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</si>
  <si>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</si>
  <si>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</si>
  <si>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</si>
  <si>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</si>
  <si>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</si>
  <si>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</si>
  <si>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</si>
  <si>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</si>
  <si>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</si>
  <si>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</si>
  <si>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</si>
  <si>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</si>
  <si>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</si>
  <si>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</si>
  <si>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</si>
  <si>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</si>
  <si>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</si>
  <si>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</si>
  <si>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</si>
  <si>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</si>
  <si>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</si>
  <si>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</si>
  <si>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</si>
  <si>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</si>
  <si>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</si>
  <si>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</si>
  <si>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</si>
  <si>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</si>
  <si>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</si>
  <si>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</si>
  <si>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</si>
  <si>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....</t>
  </si>
  <si>
    <t>Izdaci budžeta</t>
  </si>
  <si>
    <t>Kapitalni izdaci u tekućem budžetu</t>
  </si>
  <si>
    <t>Korigovani suficit/deficit</t>
  </si>
  <si>
    <t>.....</t>
  </si>
  <si>
    <t>Directorate for State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</si>
</sst>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38" fillId="0" borderId="67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68" applyNumberFormat="0" applyAlignment="0" applyProtection="0"/>
    <xf numFmtId="0" fontId="43" fillId="14" borderId="69" applyNumberFormat="0" applyAlignment="0" applyProtection="0"/>
    <xf numFmtId="0" fontId="44" fillId="14" borderId="68" applyNumberFormat="0" applyAlignment="0" applyProtection="0"/>
    <xf numFmtId="0" fontId="45" fillId="0" borderId="70" applyNumberFormat="0" applyFill="0" applyAlignment="0" applyProtection="0"/>
    <xf numFmtId="0" fontId="46" fillId="15" borderId="7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73" applyNumberFormat="0" applyFill="0" applyAlignment="0" applyProtection="0"/>
    <xf numFmtId="0" fontId="5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50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2" fillId="0" borderId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2" fillId="0" borderId="0" applyProtection="0"/>
    <xf numFmtId="0" fontId="52" fillId="0" borderId="0" applyNumberFormat="0" applyFont="0" applyFill="0" applyBorder="0" applyAlignment="0" applyProtection="0"/>
    <xf numFmtId="0" fontId="55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6" fillId="0" borderId="0"/>
    <xf numFmtId="0" fontId="57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9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0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2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61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59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0" fontId="34" fillId="3" borderId="0" xfId="0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4" fontId="51" fillId="2" borderId="19" xfId="0" applyNumberFormat="1" applyFont="1" applyFill="1" applyBorder="1" applyAlignment="1">
      <alignment vertical="center"/>
    </xf>
    <xf numFmtId="4" fontId="51" fillId="2" borderId="0" xfId="0" applyNumberFormat="1" applyFont="1" applyFill="1" applyBorder="1" applyAlignment="1">
      <alignment vertical="center"/>
    </xf>
    <xf numFmtId="4" fontId="51" fillId="2" borderId="2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4" borderId="19" xfId="0" applyNumberFormat="1" applyFont="1" applyFill="1" applyBorder="1" applyAlignment="1">
      <alignment vertical="center"/>
    </xf>
    <xf numFmtId="4" fontId="63" fillId="4" borderId="20" xfId="0" applyNumberFormat="1" applyFont="1" applyFill="1" applyBorder="1" applyAlignment="1">
      <alignment vertical="center"/>
    </xf>
    <xf numFmtId="4" fontId="63" fillId="2" borderId="0" xfId="0" applyNumberFormat="1" applyFont="1" applyFill="1" applyBorder="1" applyAlignment="1">
      <alignment vertical="center"/>
    </xf>
    <xf numFmtId="4" fontId="63" fillId="4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 applyProtection="1">
      <alignment vertical="center"/>
      <protection hidden="1"/>
    </xf>
    <xf numFmtId="0" fontId="64" fillId="3" borderId="0" xfId="0" applyFont="1" applyFill="1" applyBorder="1" applyAlignment="1" applyProtection="1">
      <alignment vertical="center"/>
      <protection hidden="1"/>
    </xf>
    <xf numFmtId="166" fontId="65" fillId="3" borderId="6" xfId="0" applyNumberFormat="1" applyFont="1" applyFill="1" applyBorder="1" applyAlignment="1" applyProtection="1">
      <alignment vertical="center"/>
      <protection hidden="1"/>
    </xf>
    <xf numFmtId="0" fontId="66" fillId="3" borderId="0" xfId="0" applyFont="1" applyFill="1" applyBorder="1" applyAlignment="1" applyProtection="1">
      <alignment horizontal="center" vertical="top"/>
      <protection hidden="1"/>
    </xf>
    <xf numFmtId="0" fontId="64" fillId="3" borderId="0" xfId="0" applyFont="1" applyFill="1" applyAlignment="1" applyProtection="1">
      <alignment vertical="center"/>
      <protection hidden="1"/>
    </xf>
    <xf numFmtId="4" fontId="51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4" xfId="1" applyNumberFormat="1" applyFont="1" applyFill="1" applyBorder="1" applyAlignment="1" applyProtection="1">
      <alignment horizontal="center" vertical="center"/>
      <protection hidden="1"/>
    </xf>
    <xf numFmtId="167" fontId="27" fillId="3" borderId="0" xfId="1" applyNumberFormat="1" applyFont="1" applyFill="1" applyBorder="1" applyAlignment="1" applyProtection="1">
      <alignment horizontal="center" vertical="center"/>
      <protection hidden="1"/>
    </xf>
    <xf numFmtId="167" fontId="27" fillId="3" borderId="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1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7" fontId="27" fillId="41" borderId="14" xfId="1" applyNumberFormat="1" applyFont="1" applyFill="1" applyBorder="1" applyAlignment="1" applyProtection="1">
      <alignment horizontal="center" vertical="center"/>
      <protection hidden="1"/>
    </xf>
    <xf numFmtId="166" fontId="27" fillId="3" borderId="74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5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3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7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8" fillId="3" borderId="0" xfId="0" applyFont="1" applyFill="1" applyAlignment="1">
      <alignment vertical="center"/>
    </xf>
    <xf numFmtId="166" fontId="69" fillId="3" borderId="14" xfId="0" applyNumberFormat="1" applyFont="1" applyFill="1" applyBorder="1" applyAlignment="1" applyProtection="1">
      <alignment horizontal="center" vertical="center"/>
      <protection hidden="1"/>
    </xf>
    <xf numFmtId="166" fontId="70" fillId="8" borderId="14" xfId="0" applyNumberFormat="1" applyFont="1" applyFill="1" applyBorder="1" applyAlignment="1" applyProtection="1">
      <alignment horizontal="center" vertical="center"/>
      <protection hidden="1"/>
    </xf>
    <xf numFmtId="166" fontId="70" fillId="9" borderId="14" xfId="0" applyNumberFormat="1" applyFont="1" applyFill="1" applyBorder="1" applyAlignment="1" applyProtection="1">
      <alignment horizontal="center" vertical="center"/>
      <protection hidden="1"/>
    </xf>
    <xf numFmtId="167" fontId="70" fillId="9" borderId="14" xfId="1" applyNumberFormat="1" applyFont="1" applyFill="1" applyBorder="1" applyAlignment="1" applyProtection="1">
      <alignment horizontal="center" vertical="center"/>
      <protection hidden="1"/>
    </xf>
    <xf numFmtId="167" fontId="70" fillId="8" borderId="14" xfId="1" applyNumberFormat="1" applyFont="1" applyFill="1" applyBorder="1" applyAlignment="1" applyProtection="1">
      <alignment horizontal="center" vertical="center"/>
      <protection hidden="1"/>
    </xf>
    <xf numFmtId="167" fontId="70" fillId="9" borderId="46" xfId="1" applyNumberFormat="1" applyFont="1" applyFill="1" applyBorder="1" applyAlignment="1" applyProtection="1">
      <alignment horizontal="center" vertical="center"/>
      <protection hidden="1"/>
    </xf>
    <xf numFmtId="167" fontId="70" fillId="8" borderId="46" xfId="1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vertical="center"/>
    </xf>
    <xf numFmtId="0" fontId="49" fillId="4" borderId="0" xfId="0" applyFont="1" applyFill="1"/>
    <xf numFmtId="0" fontId="0" fillId="2" borderId="6" xfId="0" applyFill="1" applyBorder="1"/>
    <xf numFmtId="4" fontId="68" fillId="2" borderId="0" xfId="0" applyNumberFormat="1" applyFont="1" applyFill="1" applyBorder="1" applyAlignment="1">
      <alignment vertical="center"/>
    </xf>
    <xf numFmtId="4" fontId="68" fillId="2" borderId="20" xfId="0" applyNumberFormat="1" applyFont="1" applyFill="1" applyBorder="1" applyAlignment="1">
      <alignment vertical="center"/>
    </xf>
    <xf numFmtId="4" fontId="72" fillId="2" borderId="19" xfId="0" applyNumberFormat="1" applyFont="1" applyFill="1" applyBorder="1" applyAlignment="1">
      <alignment vertical="center"/>
    </xf>
    <xf numFmtId="4" fontId="72" fillId="2" borderId="0" xfId="0" applyNumberFormat="1" applyFont="1" applyFill="1" applyBorder="1" applyAlignment="1">
      <alignment vertical="center"/>
    </xf>
    <xf numFmtId="4" fontId="72" fillId="2" borderId="20" xfId="0" applyNumberFormat="1" applyFont="1" applyFill="1" applyBorder="1" applyAlignment="1">
      <alignment vertical="center"/>
    </xf>
    <xf numFmtId="4" fontId="68" fillId="2" borderId="19" xfId="0" applyNumberFormat="1" applyFont="1" applyFill="1" applyBorder="1" applyAlignment="1">
      <alignment vertical="center"/>
    </xf>
    <xf numFmtId="4" fontId="68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1" applyNumberFormat="1" applyFont="1" applyFill="1" applyBorder="1" applyAlignment="1" applyProtection="1">
      <alignment horizontal="center" vertical="center"/>
      <protection hidden="1"/>
    </xf>
    <xf numFmtId="167" fontId="27" fillId="9" borderId="79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8" fillId="6" borderId="0" xfId="0" applyNumberFormat="1" applyFont="1" applyFill="1"/>
    <xf numFmtId="0" fontId="68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5" fillId="4" borderId="0" xfId="0" applyFont="1" applyFill="1"/>
    <xf numFmtId="4" fontId="71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167" fontId="6" fillId="9" borderId="80" xfId="1" applyNumberFormat="1" applyFont="1" applyFill="1" applyBorder="1" applyAlignment="1" applyProtection="1">
      <alignment horizont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6" fillId="4" borderId="0" xfId="0" applyNumberFormat="1" applyFont="1" applyFill="1" applyAlignment="1">
      <alignment horizontal="right" vertical="center"/>
    </xf>
    <xf numFmtId="4" fontId="71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7" fillId="0" borderId="0" xfId="0" applyNumberFormat="1" applyFont="1"/>
    <xf numFmtId="4" fontId="76" fillId="2" borderId="0" xfId="0" applyNumberFormat="1" applyFont="1" applyFill="1" applyAlignment="1">
      <alignment horizontal="right" vertical="center"/>
    </xf>
    <xf numFmtId="4" fontId="75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65" fillId="3" borderId="7" xfId="0" applyNumberFormat="1" applyFont="1" applyFill="1" applyBorder="1" applyAlignment="1" applyProtection="1">
      <alignment vertical="center"/>
      <protection hidden="1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5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77" xfId="0" applyFont="1" applyFill="1" applyBorder="1" applyAlignment="1" applyProtection="1">
      <alignment horizontal="left" vertical="center"/>
      <protection hidden="1"/>
    </xf>
    <xf numFmtId="0" fontId="24" fillId="3" borderId="78" xfId="0" applyFont="1" applyFill="1" applyBorder="1" applyAlignment="1" applyProtection="1">
      <alignment horizontal="left" vertical="center"/>
      <protection hidden="1"/>
    </xf>
    <xf numFmtId="0" fontId="4" fillId="2" borderId="76" xfId="0" applyFont="1" applyFill="1" applyBorder="1" applyAlignment="1" applyProtection="1">
      <alignment horizontal="left" vertical="center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Master!$G$261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38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46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DataEx!$E$190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DataEx!$E$191</c:f>
              <c:strCache>
                <c:ptCount val="1"/>
                <c:pt idx="0">
                  <c:v>Izdaci budžeta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DataEx!$CL$191:$DI$191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5370528"/>
        <c:axId val="-1565369440"/>
      </c:lineChart>
      <c:catAx>
        <c:axId val="-156537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-1565369440"/>
        <c:crosses val="autoZero"/>
        <c:auto val="1"/>
        <c:lblAlgn val="ctr"/>
        <c:lblOffset val="100"/>
        <c:tickLblSkip val="3"/>
        <c:noMultiLvlLbl val="0"/>
      </c:catAx>
      <c:valAx>
        <c:axId val="-1565369440"/>
        <c:scaling>
          <c:orientation val="minMax"/>
          <c:min val="40000000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-1565370528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347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5368896"/>
        <c:axId val="-1565368352"/>
      </c:lineChart>
      <c:catAx>
        <c:axId val="-15653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-1565368352"/>
        <c:crosses val="autoZero"/>
        <c:auto val="1"/>
        <c:lblAlgn val="ctr"/>
        <c:lblOffset val="100"/>
        <c:tickLblSkip val="3"/>
        <c:noMultiLvlLbl val="0"/>
      </c:catAx>
      <c:valAx>
        <c:axId val="-1565368352"/>
        <c:scaling>
          <c:orientation val="minMax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-1565368896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[1]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[1]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hyperlink" Target="#'2019'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'2018'!A1"/><Relationship Id="rId5" Type="http://schemas.openxmlformats.org/officeDocument/2006/relationships/hyperlink" Target="#'2020'!A1"/><Relationship Id="rId4" Type="http://schemas.openxmlformats.org/officeDocument/2006/relationships/hyperlink" Target="#'Analitika - 2020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18'!A1"/><Relationship Id="rId4" Type="http://schemas.openxmlformats.org/officeDocument/2006/relationships/hyperlink" Target="#'2019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6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7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8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1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2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  <a:endParaRPr lang="en-GB">
            <a:effectLst/>
          </a:endParaRP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oktobar 2020. godine iznosili su 1.302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mil.€ ili 28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manji su za 96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mil.€ ili 6,9% u odnosu na plan. U odnosu na isti period prethodne godine prihodi su manji za 192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mil.€ ili 12,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 oktobar 2020.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688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6% BDP-a i veći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mil. € ili 8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5% u odnosu na isti period prethodne godine. U odnosu na planirane, izdaci su manji za 24,8 mil.€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4%. U periodu januar - oktobar 2020.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385,8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stavkama "Bruto zarade i doprinosi na teret poslodavca" i "Prava iz oblasti penzijskog i invalidskog osiguranja" dobijeni su na osnovu vremenskog usklađivanja, dok su ostale stavke prikazane na gotovinskoj osnovi.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Podaci koji se odnose na "prava iz oblasti penzijskog i invalidskog osiguranja" su vremenski prilagođeni za prethodne mjesece u skladu sa retroaktivnom primjenom  novog Zakona o PIO od 01.01.2020. godine.    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BDP-u za 2019.godinu su korigovani u skladu sa kona</a:t>
          </a:r>
          <a:r>
            <a:rPr lang="sr-Latn-C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nim podacima MONSTAT-a.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stavkama: "Bruto zarade i doprinosi na teret poslodavca" u 2019.godini su vremenski prilagođene.                                                                                                              </a:t>
          </a:r>
          <a:endParaRPr lang="en-GB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Plan primitaka i izdataka budžeta revidiran je shodno Zakonu o izmjenama i dopunama zakona o budžetu za 2020. godinu ("Sl.list CG", br: 61/2020). </a:t>
          </a:r>
          <a:endParaRPr lang="en-GB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M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57150</xdr:colOff>
      <xdr:row>7</xdr:row>
      <xdr:rowOff>76200</xdr:rowOff>
    </xdr:from>
    <xdr:ext cx="835998" cy="264560"/>
    <xdr:sp macro="" textlink="Master!G278">
      <xdr:nvSpPr>
        <xdr:cNvPr id="15" name="TextBox 14"/>
        <xdr:cNvSpPr txBox="1"/>
      </xdr:nvSpPr>
      <xdr:spPr>
        <a:xfrm>
          <a:off x="1276350" y="1419225"/>
          <a:ext cx="8359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4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FF1BB9C-1195-4201-8E55-76F89767CD1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xdr:twoCellAnchor editAs="absolute">
    <xdr:from>
      <xdr:col>19</xdr:col>
      <xdr:colOff>85725</xdr:colOff>
      <xdr:row>1</xdr:row>
      <xdr:rowOff>152400</xdr:rowOff>
    </xdr:from>
    <xdr:to>
      <xdr:col>22</xdr:col>
      <xdr:colOff>39302</xdr:colOff>
      <xdr:row>2</xdr:row>
      <xdr:rowOff>180551</xdr:rowOff>
    </xdr:to>
    <xdr:sp macro="" textlink="Master!G13">
      <xdr:nvSpPr>
        <xdr:cNvPr id="21" name="Rounded Rectangle 20">
          <a:hlinkClick xmlns:r="http://schemas.openxmlformats.org/officeDocument/2006/relationships" r:id="rId6"/>
        </xdr:cNvPr>
        <xdr:cNvSpPr/>
      </xdr:nvSpPr>
      <xdr:spPr>
        <a:xfrm>
          <a:off x="11849100" y="342900"/>
          <a:ext cx="1782377" cy="21865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F429EB8-66DB-43A6-8ABC-E1945EE188C8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428625</xdr:colOff>
      <xdr:row>1</xdr:row>
      <xdr:rowOff>152400</xdr:rowOff>
    </xdr:from>
    <xdr:to>
      <xdr:col>18</xdr:col>
      <xdr:colOff>379106</xdr:colOff>
      <xdr:row>2</xdr:row>
      <xdr:rowOff>174499</xdr:rowOff>
    </xdr:to>
    <xdr:sp macro="" textlink="Master!G12">
      <xdr:nvSpPr>
        <xdr:cNvPr id="24" name="Rounded Rectangle 23">
          <a:hlinkClick xmlns:r="http://schemas.openxmlformats.org/officeDocument/2006/relationships" r:id="rId7"/>
        </xdr:cNvPr>
        <xdr:cNvSpPr/>
      </xdr:nvSpPr>
      <xdr:spPr>
        <a:xfrm>
          <a:off x="9753600" y="342900"/>
          <a:ext cx="1779281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42F137-C730-447A-ADAE-1A9CEDC09901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644238</xdr:colOff>
      <xdr:row>1</xdr:row>
      <xdr:rowOff>182706</xdr:rowOff>
    </xdr:from>
    <xdr:to>
      <xdr:col>12</xdr:col>
      <xdr:colOff>765303</xdr:colOff>
      <xdr:row>3</xdr:row>
      <xdr:rowOff>14304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53352" y="373206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32E308E-47C5-4602-85C1-858A262DB81D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13</xdr:col>
      <xdr:colOff>237260</xdr:colOff>
      <xdr:row>1</xdr:row>
      <xdr:rowOff>174048</xdr:rowOff>
    </xdr:from>
    <xdr:to>
      <xdr:col>15</xdr:col>
      <xdr:colOff>444916</xdr:colOff>
      <xdr:row>3</xdr:row>
      <xdr:rowOff>5647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9840192" y="364548"/>
          <a:ext cx="1783610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23D04DB-AF92-4C04-B678-5455FB7BE50E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706583</xdr:colOff>
      <xdr:row>1</xdr:row>
      <xdr:rowOff>176646</xdr:rowOff>
    </xdr:from>
    <xdr:to>
      <xdr:col>17</xdr:col>
      <xdr:colOff>862284</xdr:colOff>
      <xdr:row>2</xdr:row>
      <xdr:rowOff>177416</xdr:rowOff>
    </xdr:to>
    <xdr:sp macro="" textlink="Master!G13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1885469" y="367146"/>
          <a:ext cx="1783610" cy="19127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283164-A33D-4479-9EC9-5EF4C2EA2E6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5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4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16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jela.bulatovic/Downloads/GDDS%2012_mjesecni%20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- 2019"/>
      <sheetName val="2019"/>
      <sheetName val="2018"/>
      <sheetName val="2017"/>
      <sheetName val="2016"/>
      <sheetName val="Sheet1"/>
      <sheetName val="2015"/>
      <sheetName val="2014"/>
      <sheetName val="2013"/>
      <sheetName val="Dug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</row>
        <row r="3"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</row>
        <row r="4">
          <cell r="CX4">
            <v>-98</v>
          </cell>
          <cell r="CY4">
            <v>0</v>
          </cell>
          <cell r="CZ4">
            <v>0</v>
          </cell>
          <cell r="DA4">
            <v>-4549</v>
          </cell>
          <cell r="DB4">
            <v>0</v>
          </cell>
          <cell r="DC4">
            <v>90211.559999987483</v>
          </cell>
          <cell r="DD4">
            <v>0</v>
          </cell>
          <cell r="DE4">
            <v>0</v>
          </cell>
          <cell r="DF4">
            <v>0</v>
          </cell>
          <cell r="DG4">
            <v>-5504.1899999976158</v>
          </cell>
          <cell r="DH4">
            <v>-1201.0999999940395</v>
          </cell>
          <cell r="DI4">
            <v>2607573.0499999821</v>
          </cell>
          <cell r="DJ4">
            <v>0</v>
          </cell>
        </row>
        <row r="5">
          <cell r="CX5">
            <v>70781935.379999995</v>
          </cell>
          <cell r="CY5">
            <v>82127760.799999997</v>
          </cell>
          <cell r="CZ5">
            <v>100708163.93000002</v>
          </cell>
          <cell r="DA5">
            <v>109079836.14999998</v>
          </cell>
          <cell r="DB5">
            <v>102078548.78</v>
          </cell>
          <cell r="DC5">
            <v>109931818.73999998</v>
          </cell>
          <cell r="DD5">
            <v>120720236.03</v>
          </cell>
          <cell r="DE5">
            <v>126556297.33000001</v>
          </cell>
          <cell r="DF5">
            <v>117901924.08</v>
          </cell>
          <cell r="DG5">
            <v>158205030.05000004</v>
          </cell>
          <cell r="DH5">
            <v>98495259.030000001</v>
          </cell>
          <cell r="DI5">
            <v>157038700.81999999</v>
          </cell>
          <cell r="DJ5">
            <v>0</v>
          </cell>
        </row>
        <row r="6">
          <cell r="E6" t="str">
            <v>OSTVARENJE BUDŽETA</v>
          </cell>
          <cell r="F6">
            <v>2006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2007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2008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2009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2010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2011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2012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2013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2014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2015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</row>
        <row r="7">
          <cell r="E7">
            <v>0</v>
          </cell>
          <cell r="F7" t="str">
            <v>2006-01</v>
          </cell>
          <cell r="G7" t="str">
            <v>2006-02</v>
          </cell>
          <cell r="H7" t="str">
            <v>2006-03</v>
          </cell>
          <cell r="I7" t="str">
            <v>2006-04</v>
          </cell>
          <cell r="J7" t="str">
            <v>2006-05</v>
          </cell>
          <cell r="K7" t="str">
            <v>2006-06</v>
          </cell>
          <cell r="L7" t="str">
            <v>2006-07</v>
          </cell>
          <cell r="M7" t="str">
            <v>2006-08</v>
          </cell>
          <cell r="N7" t="str">
            <v>2006-09</v>
          </cell>
          <cell r="O7" t="str">
            <v>2006-10</v>
          </cell>
          <cell r="P7" t="str">
            <v>2006-11</v>
          </cell>
          <cell r="Q7" t="str">
            <v>2006-12</v>
          </cell>
          <cell r="R7" t="str">
            <v>2007-01</v>
          </cell>
          <cell r="S7" t="str">
            <v>2007-02</v>
          </cell>
          <cell r="T7" t="str">
            <v>2007-03</v>
          </cell>
          <cell r="U7" t="str">
            <v>2007-04</v>
          </cell>
          <cell r="V7" t="str">
            <v>2007-05</v>
          </cell>
          <cell r="W7" t="str">
            <v>2007-06</v>
          </cell>
          <cell r="X7" t="str">
            <v>2007-07</v>
          </cell>
          <cell r="Y7" t="str">
            <v>2007-08</v>
          </cell>
          <cell r="Z7" t="str">
            <v>2007-09</v>
          </cell>
          <cell r="AA7" t="str">
            <v>2007-10</v>
          </cell>
          <cell r="AB7" t="str">
            <v>2007-11</v>
          </cell>
          <cell r="AC7" t="str">
            <v>2007-12</v>
          </cell>
          <cell r="AD7" t="str">
            <v>2008-01</v>
          </cell>
          <cell r="AE7" t="str">
            <v>2008-02</v>
          </cell>
          <cell r="AF7" t="str">
            <v>2008-03</v>
          </cell>
          <cell r="AG7" t="str">
            <v>2008-04</v>
          </cell>
          <cell r="AH7" t="str">
            <v>2008-05</v>
          </cell>
          <cell r="AI7" t="str">
            <v>2008-06</v>
          </cell>
          <cell r="AJ7" t="str">
            <v>2008-07</v>
          </cell>
          <cell r="AK7" t="str">
            <v>2008-08</v>
          </cell>
          <cell r="AL7" t="str">
            <v>2008-09</v>
          </cell>
          <cell r="AM7" t="str">
            <v>2008-10</v>
          </cell>
          <cell r="AN7" t="str">
            <v>2008-11</v>
          </cell>
          <cell r="AO7" t="str">
            <v>2008-12</v>
          </cell>
          <cell r="AP7" t="str">
            <v>2009-01</v>
          </cell>
          <cell r="AQ7" t="str">
            <v>2009-02</v>
          </cell>
          <cell r="AR7" t="str">
            <v>2009-03</v>
          </cell>
          <cell r="AS7" t="str">
            <v>2009-04</v>
          </cell>
          <cell r="AT7" t="str">
            <v>2009-05</v>
          </cell>
          <cell r="AU7" t="str">
            <v>2009-06</v>
          </cell>
          <cell r="AV7" t="str">
            <v>2009-07</v>
          </cell>
          <cell r="AW7" t="str">
            <v>2009-08</v>
          </cell>
          <cell r="AX7" t="str">
            <v>2009-09</v>
          </cell>
          <cell r="AY7" t="str">
            <v>2009-10</v>
          </cell>
          <cell r="AZ7" t="str">
            <v>2009-11</v>
          </cell>
          <cell r="BA7" t="str">
            <v>2009-12</v>
          </cell>
          <cell r="BB7" t="str">
            <v>2010-01</v>
          </cell>
          <cell r="BC7" t="str">
            <v>2010-02</v>
          </cell>
          <cell r="BD7" t="str">
            <v>2010-03</v>
          </cell>
          <cell r="BE7" t="str">
            <v>2010-04</v>
          </cell>
          <cell r="BF7" t="str">
            <v>2010-05</v>
          </cell>
          <cell r="BG7" t="str">
            <v>2010-06</v>
          </cell>
          <cell r="BH7" t="str">
            <v>2010-07</v>
          </cell>
          <cell r="BI7" t="str">
            <v>2010-08</v>
          </cell>
          <cell r="BJ7" t="str">
            <v>2010-09</v>
          </cell>
          <cell r="BK7" t="str">
            <v>2010-10</v>
          </cell>
          <cell r="BL7" t="str">
            <v>2010-11</v>
          </cell>
          <cell r="BM7" t="str">
            <v>2010-12</v>
          </cell>
          <cell r="BN7" t="str">
            <v>2011-01</v>
          </cell>
          <cell r="BO7" t="str">
            <v>2011-02</v>
          </cell>
          <cell r="BP7" t="str">
            <v>2011-03</v>
          </cell>
          <cell r="BQ7" t="str">
            <v>2011-04</v>
          </cell>
          <cell r="BR7" t="str">
            <v>2011-05</v>
          </cell>
          <cell r="BS7" t="str">
            <v>2011-06</v>
          </cell>
          <cell r="BT7" t="str">
            <v>2011-07</v>
          </cell>
          <cell r="BU7" t="str">
            <v>2011-08</v>
          </cell>
          <cell r="BV7" t="str">
            <v>2011-09</v>
          </cell>
          <cell r="BW7" t="str">
            <v>2011-10</v>
          </cell>
          <cell r="BX7" t="str">
            <v>2011-11</v>
          </cell>
          <cell r="BY7" t="str">
            <v>2011-12</v>
          </cell>
          <cell r="BZ7" t="str">
            <v>2012-01</v>
          </cell>
          <cell r="CA7" t="str">
            <v>2012-02</v>
          </cell>
          <cell r="CB7" t="str">
            <v>2012-03</v>
          </cell>
          <cell r="CC7" t="str">
            <v>2012-04</v>
          </cell>
          <cell r="CD7" t="str">
            <v>2012-05</v>
          </cell>
          <cell r="CE7" t="str">
            <v>2012-06</v>
          </cell>
          <cell r="CF7" t="str">
            <v>2012-07</v>
          </cell>
          <cell r="CG7" t="str">
            <v>2012-08</v>
          </cell>
          <cell r="CH7" t="str">
            <v>2012-09</v>
          </cell>
          <cell r="CI7" t="str">
            <v>2012-10</v>
          </cell>
          <cell r="CJ7" t="str">
            <v>2012-11</v>
          </cell>
          <cell r="CK7" t="str">
            <v>2012-12</v>
          </cell>
          <cell r="CL7" t="str">
            <v>2013-01</v>
          </cell>
          <cell r="CM7" t="str">
            <v>2013-02</v>
          </cell>
          <cell r="CN7" t="str">
            <v>2013-03</v>
          </cell>
          <cell r="CO7" t="str">
            <v>2013-04</v>
          </cell>
          <cell r="CP7" t="str">
            <v>2013-05</v>
          </cell>
          <cell r="CQ7" t="str">
            <v>2013-06</v>
          </cell>
          <cell r="CR7" t="str">
            <v>2013-07</v>
          </cell>
          <cell r="CS7" t="str">
            <v>2013-08</v>
          </cell>
          <cell r="CT7" t="str">
            <v>2013-09</v>
          </cell>
          <cell r="CU7" t="str">
            <v>2013-10</v>
          </cell>
          <cell r="CV7" t="str">
            <v>2013-11</v>
          </cell>
          <cell r="CW7" t="str">
            <v>2013-12</v>
          </cell>
          <cell r="CX7" t="str">
            <v>2014-01</v>
          </cell>
          <cell r="CY7" t="str">
            <v>2014-02</v>
          </cell>
          <cell r="CZ7" t="str">
            <v>2014-03</v>
          </cell>
          <cell r="DA7" t="str">
            <v>2014-04</v>
          </cell>
          <cell r="DB7" t="str">
            <v>2014-05</v>
          </cell>
          <cell r="DC7" t="str">
            <v>2014-06</v>
          </cell>
          <cell r="DD7" t="str">
            <v>2014-07</v>
          </cell>
          <cell r="DE7" t="str">
            <v>2014-08</v>
          </cell>
          <cell r="DF7" t="str">
            <v>2014-09</v>
          </cell>
          <cell r="DG7" t="str">
            <v>2014-10</v>
          </cell>
          <cell r="DH7" t="str">
            <v>2014-11</v>
          </cell>
          <cell r="DI7" t="str">
            <v>2014-12</v>
          </cell>
          <cell r="DJ7" t="str">
            <v>2015-01</v>
          </cell>
          <cell r="DK7" t="str">
            <v>2015-02</v>
          </cell>
          <cell r="DL7" t="str">
            <v>2015-03</v>
          </cell>
          <cell r="DM7" t="str">
            <v>2015-04</v>
          </cell>
          <cell r="DN7" t="str">
            <v>2015-05</v>
          </cell>
          <cell r="DO7" t="str">
            <v>2015-06</v>
          </cell>
          <cell r="DP7" t="str">
            <v>2015-07</v>
          </cell>
          <cell r="DQ7" t="str">
            <v>2015-08</v>
          </cell>
          <cell r="DR7" t="str">
            <v>2015-09</v>
          </cell>
          <cell r="DS7" t="str">
            <v>2015-10</v>
          </cell>
          <cell r="DT7" t="str">
            <v>2015-11</v>
          </cell>
          <cell r="DU7" t="str">
            <v>2015-12</v>
          </cell>
          <cell r="DV7" t="str">
            <v>2016-01</v>
          </cell>
          <cell r="DW7" t="str">
            <v>2016-02</v>
          </cell>
          <cell r="DX7" t="str">
            <v>2016-03</v>
          </cell>
          <cell r="DY7" t="str">
            <v>2016-04</v>
          </cell>
          <cell r="DZ7" t="str">
            <v>2016-05</v>
          </cell>
          <cell r="EA7" t="str">
            <v>2016-06</v>
          </cell>
          <cell r="EB7" t="str">
            <v>2016-07</v>
          </cell>
          <cell r="EC7" t="str">
            <v>2016-08</v>
          </cell>
          <cell r="ED7" t="str">
            <v>2016-09</v>
          </cell>
          <cell r="EE7" t="str">
            <v>2016-10</v>
          </cell>
          <cell r="EF7" t="str">
            <v>2016-11</v>
          </cell>
          <cell r="EG7" t="str">
            <v>2016-12</v>
          </cell>
          <cell r="EH7" t="str">
            <v>2017-01</v>
          </cell>
          <cell r="EI7" t="str">
            <v>2017-02</v>
          </cell>
          <cell r="EJ7" t="str">
            <v>2017-03</v>
          </cell>
          <cell r="EK7" t="str">
            <v>2017-04</v>
          </cell>
          <cell r="EL7" t="str">
            <v>2017-05</v>
          </cell>
          <cell r="EM7" t="str">
            <v>2017-06</v>
          </cell>
          <cell r="EN7" t="str">
            <v>2017-07</v>
          </cell>
          <cell r="EO7" t="str">
            <v>2017-08</v>
          </cell>
          <cell r="EP7" t="str">
            <v>2017-09</v>
          </cell>
          <cell r="EQ7" t="str">
            <v>2017-10</v>
          </cell>
          <cell r="ER7" t="str">
            <v>2017-11</v>
          </cell>
          <cell r="ES7" t="str">
            <v>2017-12</v>
          </cell>
          <cell r="ET7" t="str">
            <v>2018-01</v>
          </cell>
          <cell r="EU7" t="str">
            <v>2018-02</v>
          </cell>
          <cell r="EV7" t="str">
            <v>2018-03</v>
          </cell>
          <cell r="EW7" t="str">
            <v>2018-04</v>
          </cell>
          <cell r="EX7" t="str">
            <v>2018-05</v>
          </cell>
          <cell r="EY7" t="str">
            <v>2018-06</v>
          </cell>
          <cell r="EZ7" t="str">
            <v>2018-07</v>
          </cell>
          <cell r="FA7" t="str">
            <v>2018-08</v>
          </cell>
          <cell r="FB7" t="str">
            <v>2018-09</v>
          </cell>
          <cell r="FC7" t="str">
            <v>2018-10</v>
          </cell>
          <cell r="FD7" t="str">
            <v>2018-11</v>
          </cell>
          <cell r="FE7" t="str">
            <v>2018-12</v>
          </cell>
          <cell r="FF7" t="str">
            <v>2019-01</v>
          </cell>
          <cell r="FG7" t="str">
            <v>2019-02</v>
          </cell>
          <cell r="FH7" t="str">
            <v>2019-03</v>
          </cell>
          <cell r="FI7" t="str">
            <v>2019-04</v>
          </cell>
          <cell r="FJ7" t="str">
            <v>2019-05</v>
          </cell>
          <cell r="FK7" t="str">
            <v>2019-06</v>
          </cell>
          <cell r="FL7" t="str">
            <v>2019-07</v>
          </cell>
          <cell r="FM7" t="str">
            <v>2019-08</v>
          </cell>
          <cell r="FN7" t="str">
            <v>2019-09</v>
          </cell>
          <cell r="FO7" t="str">
            <v>2019-10</v>
          </cell>
          <cell r="FP7" t="str">
            <v>2019-11</v>
          </cell>
          <cell r="FQ7" t="str">
            <v>2019-12</v>
          </cell>
        </row>
        <row r="8">
          <cell r="A8">
            <v>7</v>
          </cell>
          <cell r="B8" t="str">
            <v xml:space="preserve"> </v>
          </cell>
          <cell r="D8">
            <v>7</v>
          </cell>
          <cell r="E8" t="str">
            <v>PRIMICI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90333686.040000021</v>
          </cell>
          <cell r="CM8">
            <v>81138013.660000011</v>
          </cell>
          <cell r="CN8">
            <v>113028593.41999999</v>
          </cell>
          <cell r="CO8">
            <v>119482956.75000001</v>
          </cell>
          <cell r="CP8">
            <v>100070912.16000001</v>
          </cell>
          <cell r="CQ8">
            <v>111620460.60999998</v>
          </cell>
          <cell r="CR8">
            <v>193780471.62999997</v>
          </cell>
          <cell r="CS8">
            <v>171436997.09000003</v>
          </cell>
          <cell r="CT8">
            <v>133557985.89000006</v>
          </cell>
          <cell r="CU8">
            <v>119466755.63000003</v>
          </cell>
          <cell r="CV8">
            <v>97738756.36999999</v>
          </cell>
          <cell r="CW8">
            <v>257597115.53999999</v>
          </cell>
          <cell r="CX8">
            <v>79368083.709999993</v>
          </cell>
          <cell r="CY8">
            <v>83446112.569999993</v>
          </cell>
          <cell r="CZ8">
            <v>169756699.26000002</v>
          </cell>
          <cell r="DA8">
            <v>130376903.57999998</v>
          </cell>
          <cell r="DB8">
            <v>297216178.97999996</v>
          </cell>
          <cell r="DC8">
            <v>110529753.06999999</v>
          </cell>
          <cell r="DD8">
            <v>123131448.20999999</v>
          </cell>
          <cell r="DE8">
            <v>128054657.09000002</v>
          </cell>
          <cell r="DF8">
            <v>120504779.09</v>
          </cell>
          <cell r="DG8">
            <v>158989888.06000003</v>
          </cell>
          <cell r="DH8">
            <v>101756605.19</v>
          </cell>
          <cell r="DI8">
            <v>161885152.09000003</v>
          </cell>
          <cell r="DJ8">
            <v>106730598.20999998</v>
          </cell>
          <cell r="DK8">
            <v>128789050.12</v>
          </cell>
          <cell r="DL8">
            <v>623084631.07999992</v>
          </cell>
          <cell r="DM8">
            <v>182297570.14999998</v>
          </cell>
          <cell r="DN8">
            <v>103320694.32000001</v>
          </cell>
          <cell r="DO8">
            <v>187991741.99000001</v>
          </cell>
          <cell r="DP8">
            <v>147633530.78</v>
          </cell>
          <cell r="DQ8">
            <v>166968807.54999995</v>
          </cell>
          <cell r="DR8">
            <v>145552524.33000001</v>
          </cell>
          <cell r="DS8">
            <v>117131377.60000005</v>
          </cell>
          <cell r="DT8">
            <v>97194967.49000001</v>
          </cell>
          <cell r="DU8">
            <v>160047843.98999998</v>
          </cell>
          <cell r="DV8">
            <v>67777580.170000017</v>
          </cell>
          <cell r="DW8">
            <v>97500102.210000008</v>
          </cell>
          <cell r="DX8">
            <v>427173040.08999997</v>
          </cell>
          <cell r="DY8">
            <v>114841065.18999998</v>
          </cell>
          <cell r="DZ8">
            <v>110713491.84</v>
          </cell>
          <cell r="EA8">
            <v>135275960.20000002</v>
          </cell>
          <cell r="EB8">
            <v>137180856.41000003</v>
          </cell>
          <cell r="EC8">
            <v>191358316.03000003</v>
          </cell>
          <cell r="ED8">
            <v>134034657.84</v>
          </cell>
          <cell r="EE8">
            <v>121457573.10999998</v>
          </cell>
          <cell r="EF8">
            <v>196253592.55000001</v>
          </cell>
          <cell r="EG8">
            <v>198878890.66</v>
          </cell>
          <cell r="EH8">
            <v>74035484.649999991</v>
          </cell>
          <cell r="EI8">
            <v>111911440.43000001</v>
          </cell>
          <cell r="EJ8">
            <v>194526698.76999998</v>
          </cell>
          <cell r="EK8">
            <v>154580255.34999999</v>
          </cell>
          <cell r="EL8">
            <v>126340160.72000001</v>
          </cell>
          <cell r="EM8">
            <v>164632827.79999998</v>
          </cell>
          <cell r="EN8">
            <v>172154696.32000002</v>
          </cell>
          <cell r="EO8">
            <v>225754210.33000004</v>
          </cell>
          <cell r="EP8">
            <v>181876726.09</v>
          </cell>
          <cell r="EQ8">
            <v>159511265.75999999</v>
          </cell>
          <cell r="ER8">
            <v>154084828.09999999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  <cell r="JM8">
            <v>0</v>
          </cell>
          <cell r="JN8">
            <v>0</v>
          </cell>
          <cell r="JO8">
            <v>0</v>
          </cell>
          <cell r="JP8">
            <v>0</v>
          </cell>
          <cell r="JQ8">
            <v>0</v>
          </cell>
          <cell r="JR8">
            <v>0</v>
          </cell>
          <cell r="JS8">
            <v>0</v>
          </cell>
          <cell r="JT8">
            <v>0</v>
          </cell>
          <cell r="JU8">
            <v>0</v>
          </cell>
          <cell r="JV8">
            <v>0</v>
          </cell>
          <cell r="JW8">
            <v>0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0</v>
          </cell>
          <cell r="KE8">
            <v>0</v>
          </cell>
          <cell r="KF8">
            <v>0</v>
          </cell>
          <cell r="KG8">
            <v>0</v>
          </cell>
          <cell r="KH8">
            <v>0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</row>
        <row r="9">
          <cell r="B9">
            <v>71</v>
          </cell>
          <cell r="D9">
            <v>71</v>
          </cell>
          <cell r="E9" t="str">
            <v>Tekući prihodi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55007549.070000008</v>
          </cell>
          <cell r="CM9">
            <v>75835326.770000011</v>
          </cell>
          <cell r="CN9">
            <v>88914651.389999986</v>
          </cell>
          <cell r="CO9">
            <v>104091401.67000002</v>
          </cell>
          <cell r="CP9">
            <v>94325584.910000011</v>
          </cell>
          <cell r="CQ9">
            <v>99966900.37999998</v>
          </cell>
          <cell r="CR9">
            <v>122481083.35999997</v>
          </cell>
          <cell r="CS9">
            <v>125279368.25000004</v>
          </cell>
          <cell r="CT9">
            <v>117134830.11000006</v>
          </cell>
          <cell r="CU9">
            <v>118761640.25000003</v>
          </cell>
          <cell r="CV9">
            <v>96518169.450000003</v>
          </cell>
          <cell r="CW9">
            <v>145120002.57999998</v>
          </cell>
          <cell r="CX9">
            <v>70782033.379999995</v>
          </cell>
          <cell r="CY9">
            <v>82127760.799999997</v>
          </cell>
          <cell r="CZ9">
            <v>100708163.93000002</v>
          </cell>
          <cell r="DA9">
            <v>109084385.14999998</v>
          </cell>
          <cell r="DB9">
            <v>102078548.78</v>
          </cell>
          <cell r="DC9">
            <v>109841607.17999999</v>
          </cell>
          <cell r="DD9">
            <v>120720236.03</v>
          </cell>
          <cell r="DE9">
            <v>126556297.33000001</v>
          </cell>
          <cell r="DF9">
            <v>117901924.08</v>
          </cell>
          <cell r="DG9">
            <v>158210534.24000004</v>
          </cell>
          <cell r="DH9">
            <v>98496460.129999995</v>
          </cell>
          <cell r="DI9">
            <v>154431127.77000001</v>
          </cell>
          <cell r="DJ9">
            <v>71181339.670000002</v>
          </cell>
          <cell r="DK9">
            <v>86812905.100000009</v>
          </cell>
          <cell r="DL9">
            <v>100426756.40000001</v>
          </cell>
          <cell r="DM9">
            <v>111553536.67</v>
          </cell>
          <cell r="DN9">
            <v>99802277.799999997</v>
          </cell>
          <cell r="DO9">
            <v>118164247.59</v>
          </cell>
          <cell r="DP9">
            <v>127513546.68000001</v>
          </cell>
          <cell r="DQ9">
            <v>124403393.31999995</v>
          </cell>
          <cell r="DR9">
            <v>123697136.31</v>
          </cell>
          <cell r="DS9">
            <v>110697450.34000005</v>
          </cell>
          <cell r="DT9">
            <v>95953862.830000013</v>
          </cell>
          <cell r="DU9">
            <v>156411772.79999998</v>
          </cell>
          <cell r="DV9">
            <v>67415694.690000013</v>
          </cell>
          <cell r="DW9">
            <v>95779987.890000015</v>
          </cell>
          <cell r="DX9">
            <v>121569715.28999998</v>
          </cell>
          <cell r="DY9">
            <v>114117602.84999999</v>
          </cell>
          <cell r="DZ9">
            <v>109929481.12</v>
          </cell>
          <cell r="EA9">
            <v>124386958.85000002</v>
          </cell>
          <cell r="EB9">
            <v>126209907.60000002</v>
          </cell>
          <cell r="EC9">
            <v>190949979.51000002</v>
          </cell>
          <cell r="ED9">
            <v>132898529.40000001</v>
          </cell>
          <cell r="EE9">
            <v>120689605.48999999</v>
          </cell>
          <cell r="EF9">
            <v>112516780.99000002</v>
          </cell>
          <cell r="EG9">
            <v>169975515</v>
          </cell>
          <cell r="EH9">
            <v>73679382.079999998</v>
          </cell>
          <cell r="EI9">
            <v>88768620.050000012</v>
          </cell>
          <cell r="EJ9">
            <v>135184988.79999998</v>
          </cell>
          <cell r="EK9">
            <v>124911661.67</v>
          </cell>
          <cell r="EL9">
            <v>125356661.59000002</v>
          </cell>
          <cell r="EM9">
            <v>134055955.00999999</v>
          </cell>
          <cell r="EN9">
            <v>145961895.21000001</v>
          </cell>
          <cell r="EO9">
            <v>149426896.58000004</v>
          </cell>
          <cell r="EP9">
            <v>138688866.59</v>
          </cell>
          <cell r="EQ9">
            <v>135552744.59</v>
          </cell>
          <cell r="ER9">
            <v>122189011.15000001</v>
          </cell>
          <cell r="ES9">
            <v>0</v>
          </cell>
          <cell r="ET9">
            <v>79855347.849999994</v>
          </cell>
          <cell r="EU9">
            <v>106190042</v>
          </cell>
          <cell r="EV9">
            <v>137417391.37</v>
          </cell>
          <cell r="EW9">
            <v>147833434.00999999</v>
          </cell>
          <cell r="EX9">
            <v>135934065.38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  <cell r="JM9">
            <v>0</v>
          </cell>
          <cell r="JN9">
            <v>0</v>
          </cell>
          <cell r="JO9">
            <v>0</v>
          </cell>
          <cell r="JP9">
            <v>0</v>
          </cell>
          <cell r="JQ9">
            <v>0</v>
          </cell>
          <cell r="JR9">
            <v>0</v>
          </cell>
          <cell r="JS9">
            <v>0</v>
          </cell>
          <cell r="JT9">
            <v>0</v>
          </cell>
          <cell r="JU9">
            <v>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</row>
        <row r="10">
          <cell r="A10">
            <v>0</v>
          </cell>
          <cell r="B10">
            <v>0</v>
          </cell>
          <cell r="C10">
            <v>711</v>
          </cell>
          <cell r="D10">
            <v>711</v>
          </cell>
          <cell r="E10" t="str">
            <v>Porezi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38651682.140000001</v>
          </cell>
          <cell r="CM10">
            <v>43074559.129999995</v>
          </cell>
          <cell r="CN10">
            <v>53935470.890000001</v>
          </cell>
          <cell r="CO10">
            <v>70397095.140000015</v>
          </cell>
          <cell r="CP10">
            <v>59487673.050000004</v>
          </cell>
          <cell r="CQ10">
            <v>61991252.849999994</v>
          </cell>
          <cell r="CR10">
            <v>78155438.859999985</v>
          </cell>
          <cell r="CS10">
            <v>82426236.730000019</v>
          </cell>
          <cell r="CT10">
            <v>71970399.340000018</v>
          </cell>
          <cell r="CU10">
            <v>66404277.470000006</v>
          </cell>
          <cell r="CV10">
            <v>57024205.149999999</v>
          </cell>
          <cell r="CW10">
            <v>72178168.75999999</v>
          </cell>
          <cell r="CX10">
            <v>48388139.909999996</v>
          </cell>
          <cell r="CY10">
            <v>48891680.68999999</v>
          </cell>
          <cell r="CZ10">
            <v>66983401.859999999</v>
          </cell>
          <cell r="DA10">
            <v>71590015.019999996</v>
          </cell>
          <cell r="DB10">
            <v>59304955.359999999</v>
          </cell>
          <cell r="DC10">
            <v>65704527.309999995</v>
          </cell>
          <cell r="DD10">
            <v>79435217.059999987</v>
          </cell>
          <cell r="DE10">
            <v>84181706.100000024</v>
          </cell>
          <cell r="DF10">
            <v>79682673.109999999</v>
          </cell>
          <cell r="DG10">
            <v>102761223.56000002</v>
          </cell>
          <cell r="DH10">
            <v>56236155.620000012</v>
          </cell>
          <cell r="DI10">
            <v>70043886.920000002</v>
          </cell>
          <cell r="DJ10">
            <v>48650345.919999994</v>
          </cell>
          <cell r="DK10">
            <v>51592469.180000007</v>
          </cell>
          <cell r="DL10">
            <v>60361034.989999995</v>
          </cell>
          <cell r="DM10">
            <v>69639815.219999999</v>
          </cell>
          <cell r="DN10">
            <v>62514260.400000006</v>
          </cell>
          <cell r="DO10">
            <v>73370468.569999993</v>
          </cell>
          <cell r="DP10">
            <v>77525685.449999988</v>
          </cell>
          <cell r="DQ10">
            <v>77946419.109999985</v>
          </cell>
          <cell r="DR10">
            <v>78770043.420000017</v>
          </cell>
          <cell r="DS10">
            <v>63111454.090000011</v>
          </cell>
          <cell r="DT10">
            <v>61933489.370000012</v>
          </cell>
          <cell r="DU10">
            <v>80122100.639999971</v>
          </cell>
          <cell r="DV10">
            <v>49873109.479999997</v>
          </cell>
          <cell r="DW10">
            <v>55731541.770000003</v>
          </cell>
          <cell r="DX10">
            <v>74814586.949999988</v>
          </cell>
          <cell r="DY10">
            <v>72317902.650000006</v>
          </cell>
          <cell r="DZ10">
            <v>67796504.100000009</v>
          </cell>
          <cell r="EA10">
            <v>77725350.840000018</v>
          </cell>
          <cell r="EB10">
            <v>84660750.020000011</v>
          </cell>
          <cell r="EC10">
            <v>95610203.920000017</v>
          </cell>
          <cell r="ED10">
            <v>84436328.609999999</v>
          </cell>
          <cell r="EE10">
            <v>76418294.650000006</v>
          </cell>
          <cell r="EF10">
            <v>66580660.090000004</v>
          </cell>
          <cell r="EG10">
            <v>80561502.650000006</v>
          </cell>
          <cell r="EH10">
            <v>53512170.450000003</v>
          </cell>
          <cell r="EI10">
            <v>50615120.200000003</v>
          </cell>
          <cell r="EJ10">
            <v>90524246.909999996</v>
          </cell>
          <cell r="EK10">
            <v>81677988.170000002</v>
          </cell>
          <cell r="EL10">
            <v>77800336.480000004</v>
          </cell>
          <cell r="EM10">
            <v>85282444.409999996</v>
          </cell>
          <cell r="EN10">
            <v>89248400.650000006</v>
          </cell>
          <cell r="EO10">
            <v>99153787.180000007</v>
          </cell>
          <cell r="EP10">
            <v>92913520.620000005</v>
          </cell>
          <cell r="EQ10">
            <v>86378572.319999993</v>
          </cell>
          <cell r="ER10">
            <v>74654697.829999998</v>
          </cell>
          <cell r="ES10">
            <v>89394289.060000002</v>
          </cell>
          <cell r="ET10">
            <v>60295851.509999998</v>
          </cell>
          <cell r="EU10">
            <v>64797597.329999998</v>
          </cell>
          <cell r="EV10">
            <v>89261850.609999999</v>
          </cell>
          <cell r="EW10">
            <v>97799793.079999998</v>
          </cell>
          <cell r="EX10">
            <v>90553351.069999993</v>
          </cell>
          <cell r="EY10">
            <v>87503254.430000007</v>
          </cell>
          <cell r="EZ10">
            <v>105015545.47</v>
          </cell>
          <cell r="FA10">
            <v>107951400.73999999</v>
          </cell>
          <cell r="FB10">
            <v>102839740.52</v>
          </cell>
          <cell r="FC10">
            <v>89707200.510000005</v>
          </cell>
          <cell r="FD10">
            <v>81788199.120000005</v>
          </cell>
          <cell r="FE10">
            <v>91433416.909999996</v>
          </cell>
          <cell r="FF10">
            <v>72429730.420000002</v>
          </cell>
          <cell r="FG10">
            <v>68470908.439999998</v>
          </cell>
          <cell r="FH10">
            <v>98709545.510000005</v>
          </cell>
          <cell r="FI10">
            <v>106791818.52</v>
          </cell>
          <cell r="FJ10">
            <v>94372185.030000001</v>
          </cell>
          <cell r="FK10">
            <v>89389439.689999998</v>
          </cell>
          <cell r="FL10">
            <v>115363471.45</v>
          </cell>
          <cell r="FM10">
            <v>118817091.44</v>
          </cell>
          <cell r="FN10">
            <v>114500270.97</v>
          </cell>
          <cell r="FO10">
            <v>101600991.11</v>
          </cell>
          <cell r="FP10">
            <v>87468589.950000003</v>
          </cell>
          <cell r="FQ10">
            <v>104834610.59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  <cell r="JO10">
            <v>0</v>
          </cell>
          <cell r="JP10">
            <v>0</v>
          </cell>
          <cell r="JQ10">
            <v>0</v>
          </cell>
          <cell r="JR10">
            <v>0</v>
          </cell>
          <cell r="JS10">
            <v>0</v>
          </cell>
          <cell r="JT10">
            <v>0</v>
          </cell>
          <cell r="JU10">
            <v>0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</row>
        <row r="11">
          <cell r="D11">
            <v>7111</v>
          </cell>
          <cell r="E11" t="str">
            <v>Porez na dohodak fizičkih lica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2526434.27</v>
          </cell>
          <cell r="CM11">
            <v>6576693.6499999939</v>
          </cell>
          <cell r="CN11">
            <v>6649607.6899999976</v>
          </cell>
          <cell r="CO11">
            <v>6878624.9600000037</v>
          </cell>
          <cell r="CP11">
            <v>7715762.9900000067</v>
          </cell>
          <cell r="CQ11">
            <v>6905575.8100000024</v>
          </cell>
          <cell r="CR11">
            <v>7544499.169999999</v>
          </cell>
          <cell r="CS11">
            <v>8683203.9300000034</v>
          </cell>
          <cell r="CT11">
            <v>9021711.1100000013</v>
          </cell>
          <cell r="CU11">
            <v>10279942.169999996</v>
          </cell>
          <cell r="CV11">
            <v>7302700.2599999951</v>
          </cell>
          <cell r="CW11">
            <v>15533677.899999999</v>
          </cell>
          <cell r="CX11">
            <v>3618675.86</v>
          </cell>
          <cell r="CY11">
            <v>6667541.54</v>
          </cell>
          <cell r="CZ11">
            <v>8194536.0300000003</v>
          </cell>
          <cell r="DA11">
            <v>8012567.7000000002</v>
          </cell>
          <cell r="DB11">
            <v>8930235.6400000006</v>
          </cell>
          <cell r="DC11">
            <v>8873002.2799999993</v>
          </cell>
          <cell r="DD11">
            <v>8846190.8499999996</v>
          </cell>
          <cell r="DE11">
            <v>9451996.9199999999</v>
          </cell>
          <cell r="DF11">
            <v>8133658.2199999997</v>
          </cell>
          <cell r="DG11">
            <v>10375239.68</v>
          </cell>
          <cell r="DH11">
            <v>7680183.6100000003</v>
          </cell>
          <cell r="DI11">
            <v>15621993.34</v>
          </cell>
          <cell r="DJ11">
            <v>4124772.2199999942</v>
          </cell>
          <cell r="DK11">
            <v>6382588.3899999997</v>
          </cell>
          <cell r="DL11">
            <v>7348323.950000002</v>
          </cell>
          <cell r="DM11">
            <v>7769463.1899999976</v>
          </cell>
          <cell r="DN11">
            <v>6638534.7299999977</v>
          </cell>
          <cell r="DO11">
            <v>7851015.5500000063</v>
          </cell>
          <cell r="DP11">
            <v>8602485.6799999997</v>
          </cell>
          <cell r="DQ11">
            <v>7987492.7399999984</v>
          </cell>
          <cell r="DR11">
            <v>7895000.8600000087</v>
          </cell>
          <cell r="DS11">
            <v>12558044.720000006</v>
          </cell>
          <cell r="DT11">
            <v>10620418.339999994</v>
          </cell>
          <cell r="DU11">
            <v>16988178.789999992</v>
          </cell>
          <cell r="DV11">
            <v>3378459.01</v>
          </cell>
          <cell r="DW11">
            <v>8966879.7300000004</v>
          </cell>
          <cell r="DX11">
            <v>9924140.9199999999</v>
          </cell>
          <cell r="DY11">
            <v>8377077.25</v>
          </cell>
          <cell r="DZ11">
            <v>8563145.8100000005</v>
          </cell>
          <cell r="EA11">
            <v>9760165.0700000003</v>
          </cell>
          <cell r="EB11">
            <v>12597996.66</v>
          </cell>
          <cell r="EC11">
            <v>11738543.99</v>
          </cell>
          <cell r="ED11">
            <v>12658379.98</v>
          </cell>
          <cell r="EE11">
            <v>10220885.41</v>
          </cell>
          <cell r="EF11">
            <v>8748146.6300000008</v>
          </cell>
          <cell r="EG11">
            <v>18197782.010000002</v>
          </cell>
          <cell r="EH11">
            <v>3855468.97</v>
          </cell>
          <cell r="EI11">
            <v>7751521.5300000003</v>
          </cell>
          <cell r="EJ11">
            <v>9093379.6300000008</v>
          </cell>
          <cell r="EK11">
            <v>8729072.4399999995</v>
          </cell>
          <cell r="EL11">
            <v>9825835.5299999993</v>
          </cell>
          <cell r="EM11">
            <v>9719543.6799999997</v>
          </cell>
          <cell r="EN11">
            <v>10577855.74</v>
          </cell>
          <cell r="EO11">
            <v>10476522.35</v>
          </cell>
          <cell r="EP11">
            <v>9609655.3800000008</v>
          </cell>
          <cell r="EQ11">
            <v>10226839.18</v>
          </cell>
          <cell r="ER11">
            <v>7670634.21</v>
          </cell>
          <cell r="ES11">
            <v>14446111.9</v>
          </cell>
          <cell r="ET11">
            <v>3496624.83</v>
          </cell>
          <cell r="EU11">
            <v>8897390.9499999993</v>
          </cell>
          <cell r="EV11">
            <v>10001520.890000001</v>
          </cell>
          <cell r="EW11">
            <v>9899613.5099999998</v>
          </cell>
          <cell r="EX11">
            <v>10330673.77</v>
          </cell>
          <cell r="EY11">
            <v>10475384.99</v>
          </cell>
          <cell r="EZ11">
            <v>11318576.82</v>
          </cell>
          <cell r="FA11">
            <v>11227078</v>
          </cell>
          <cell r="FB11">
            <v>9598204.1500000004</v>
          </cell>
          <cell r="FC11">
            <v>10275884.26</v>
          </cell>
          <cell r="FD11">
            <v>10504970.310000001</v>
          </cell>
          <cell r="FE11">
            <v>18872459.579999998</v>
          </cell>
          <cell r="FF11">
            <v>4240913.8099999996</v>
          </cell>
          <cell r="FG11">
            <v>9361661.1500000004</v>
          </cell>
          <cell r="FH11">
            <v>9044961.5800000001</v>
          </cell>
          <cell r="FI11">
            <v>10767101.800000001</v>
          </cell>
          <cell r="FJ11">
            <v>10210712.41</v>
          </cell>
          <cell r="FK11">
            <v>10125793.029999999</v>
          </cell>
          <cell r="FL11">
            <v>10986746.67</v>
          </cell>
          <cell r="FM11">
            <v>10477204.85</v>
          </cell>
          <cell r="FN11">
            <v>10332018.109999999</v>
          </cell>
          <cell r="FO11">
            <v>10824900.91</v>
          </cell>
          <cell r="FP11">
            <v>9987863.9000000004</v>
          </cell>
          <cell r="FQ11">
            <v>18641048.940000001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  <cell r="JM11">
            <v>0</v>
          </cell>
          <cell r="JN11">
            <v>0</v>
          </cell>
          <cell r="JO11">
            <v>0</v>
          </cell>
          <cell r="JP11">
            <v>0</v>
          </cell>
          <cell r="JQ11">
            <v>0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0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</row>
        <row r="12">
          <cell r="D12">
            <v>7112</v>
          </cell>
          <cell r="E12" t="str">
            <v>Porez na dobit pravnih lica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496276.24</v>
          </cell>
          <cell r="CM12">
            <v>1055200.6000000003</v>
          </cell>
          <cell r="CN12">
            <v>5089275.7499999991</v>
          </cell>
          <cell r="CO12">
            <v>14799003.470000001</v>
          </cell>
          <cell r="CP12">
            <v>3059202.23</v>
          </cell>
          <cell r="CQ12">
            <v>3636920.8499999996</v>
          </cell>
          <cell r="CR12">
            <v>3866755.9</v>
          </cell>
          <cell r="CS12">
            <v>2838435.42</v>
          </cell>
          <cell r="CT12">
            <v>2334594.66</v>
          </cell>
          <cell r="CU12">
            <v>1290368.17</v>
          </cell>
          <cell r="CV12">
            <v>1131477.26</v>
          </cell>
          <cell r="CW12">
            <v>1041215.8400000002</v>
          </cell>
          <cell r="CX12">
            <v>1541172.27</v>
          </cell>
          <cell r="CY12">
            <v>956251.9</v>
          </cell>
          <cell r="CZ12">
            <v>12105724.380000001</v>
          </cell>
          <cell r="DA12">
            <v>11308140.51</v>
          </cell>
          <cell r="DB12">
            <v>2493246.79</v>
          </cell>
          <cell r="DC12">
            <v>2382596.06</v>
          </cell>
          <cell r="DD12">
            <v>5915301.0899999999</v>
          </cell>
          <cell r="DE12">
            <v>2518646.2200000002</v>
          </cell>
          <cell r="DF12">
            <v>2054396.39</v>
          </cell>
          <cell r="DG12">
            <v>1764157.95</v>
          </cell>
          <cell r="DH12">
            <v>495961.62</v>
          </cell>
          <cell r="DI12">
            <v>1484776.32</v>
          </cell>
          <cell r="DJ12">
            <v>500820.52999999991</v>
          </cell>
          <cell r="DK12">
            <v>776411.7200000002</v>
          </cell>
          <cell r="DL12">
            <v>9846873.8099999987</v>
          </cell>
          <cell r="DM12">
            <v>15145224.379999999</v>
          </cell>
          <cell r="DN12">
            <v>2278350.0299999993</v>
          </cell>
          <cell r="DO12">
            <v>4095208.3599999989</v>
          </cell>
          <cell r="DP12">
            <v>2969829.04</v>
          </cell>
          <cell r="DQ12">
            <v>1709846.5499999991</v>
          </cell>
          <cell r="DR12">
            <v>2279121.8800000008</v>
          </cell>
          <cell r="DS12">
            <v>629921.88999999966</v>
          </cell>
          <cell r="DT12">
            <v>477921.05</v>
          </cell>
          <cell r="DU12">
            <v>1442198.9400000004</v>
          </cell>
          <cell r="DV12">
            <v>308497.07</v>
          </cell>
          <cell r="DW12">
            <v>1230342</v>
          </cell>
          <cell r="DX12">
            <v>15051954.65</v>
          </cell>
          <cell r="DY12">
            <v>11458551.32</v>
          </cell>
          <cell r="DZ12">
            <v>2599087.38</v>
          </cell>
          <cell r="EA12">
            <v>4450921.9400000004</v>
          </cell>
          <cell r="EB12">
            <v>2550814.71</v>
          </cell>
          <cell r="EC12">
            <v>2816513.59</v>
          </cell>
          <cell r="ED12">
            <v>1745433.32</v>
          </cell>
          <cell r="EE12">
            <v>1556300.93</v>
          </cell>
          <cell r="EF12">
            <v>521816.19</v>
          </cell>
          <cell r="EG12">
            <v>964356.93</v>
          </cell>
          <cell r="EH12">
            <v>632316.18999999994</v>
          </cell>
          <cell r="EI12">
            <v>1242026.04</v>
          </cell>
          <cell r="EJ12">
            <v>17612665.690000001</v>
          </cell>
          <cell r="EK12">
            <v>14506801.98</v>
          </cell>
          <cell r="EL12">
            <v>2683183.94</v>
          </cell>
          <cell r="EM12">
            <v>2493382.48</v>
          </cell>
          <cell r="EN12">
            <v>2422592.44</v>
          </cell>
          <cell r="EO12">
            <v>2511333.39</v>
          </cell>
          <cell r="EP12">
            <v>1103662</v>
          </cell>
          <cell r="EQ12">
            <v>1688078.63</v>
          </cell>
          <cell r="ER12">
            <v>667573.11</v>
          </cell>
          <cell r="ES12">
            <v>1664886.32</v>
          </cell>
          <cell r="ET12">
            <v>475602.8</v>
          </cell>
          <cell r="EU12">
            <v>1641570.62</v>
          </cell>
          <cell r="EV12">
            <v>22262597.649999999</v>
          </cell>
          <cell r="EW12">
            <v>18095823.48</v>
          </cell>
          <cell r="EX12">
            <v>3730435.57</v>
          </cell>
          <cell r="EY12">
            <v>3402383.37</v>
          </cell>
          <cell r="EZ12">
            <v>4232537.58</v>
          </cell>
          <cell r="FA12">
            <v>3499255.87</v>
          </cell>
          <cell r="FB12">
            <v>7173346.1399999997</v>
          </cell>
          <cell r="FC12">
            <v>1043872.54</v>
          </cell>
          <cell r="FD12">
            <v>802479.78</v>
          </cell>
          <cell r="FE12">
            <v>1812573.03</v>
          </cell>
          <cell r="FF12">
            <v>936843.13</v>
          </cell>
          <cell r="FG12">
            <v>1962550.32</v>
          </cell>
          <cell r="FH12">
            <v>22465664.23</v>
          </cell>
          <cell r="FI12">
            <v>20408432.98</v>
          </cell>
          <cell r="FJ12">
            <v>4781744.7</v>
          </cell>
          <cell r="FK12">
            <v>3678815</v>
          </cell>
          <cell r="FL12">
            <v>3890710.55</v>
          </cell>
          <cell r="FM12">
            <v>3092994.24</v>
          </cell>
          <cell r="FN12">
            <v>2242778.35</v>
          </cell>
          <cell r="FO12">
            <v>690017.25</v>
          </cell>
          <cell r="FP12">
            <v>879657.72</v>
          </cell>
          <cell r="FQ12">
            <v>7785764.6100000003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  <cell r="JM12">
            <v>0</v>
          </cell>
          <cell r="JN12">
            <v>0</v>
          </cell>
          <cell r="JO12">
            <v>0</v>
          </cell>
          <cell r="JP12">
            <v>0</v>
          </cell>
          <cell r="JQ12">
            <v>0</v>
          </cell>
          <cell r="JR12">
            <v>0</v>
          </cell>
          <cell r="JS12">
            <v>0</v>
          </cell>
          <cell r="JT12">
            <v>0</v>
          </cell>
          <cell r="JU12">
            <v>0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</row>
        <row r="13">
          <cell r="D13">
            <v>7113</v>
          </cell>
          <cell r="E13" t="str">
            <v>Porez na promet nepokretnosti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115652.5</v>
          </cell>
          <cell r="CM13">
            <v>124226.80999999998</v>
          </cell>
          <cell r="CN13">
            <v>132357.70000000001</v>
          </cell>
          <cell r="CO13">
            <v>115457.95</v>
          </cell>
          <cell r="CP13">
            <v>67705.25999999998</v>
          </cell>
          <cell r="CQ13">
            <v>72081.91</v>
          </cell>
          <cell r="CR13">
            <v>126831.70000000001</v>
          </cell>
          <cell r="CS13">
            <v>162557.79</v>
          </cell>
          <cell r="CT13">
            <v>100652.06999999999</v>
          </cell>
          <cell r="CU13">
            <v>168549.68</v>
          </cell>
          <cell r="CV13">
            <v>113492.53000000001</v>
          </cell>
          <cell r="CW13">
            <v>140999.42000000001</v>
          </cell>
          <cell r="CX13">
            <v>101912.43</v>
          </cell>
          <cell r="CY13">
            <v>108443.93</v>
          </cell>
          <cell r="CZ13">
            <v>147063.39000000001</v>
          </cell>
          <cell r="DA13">
            <v>141709.28</v>
          </cell>
          <cell r="DB13">
            <v>99243.1</v>
          </cell>
          <cell r="DC13">
            <v>122243.61</v>
          </cell>
          <cell r="DD13">
            <v>137366.94</v>
          </cell>
          <cell r="DE13">
            <v>107633.93</v>
          </cell>
          <cell r="DF13">
            <v>124234.63</v>
          </cell>
          <cell r="DG13">
            <v>120976.32000000001</v>
          </cell>
          <cell r="DH13">
            <v>104566.49</v>
          </cell>
          <cell r="DI13">
            <v>164005.82999999999</v>
          </cell>
          <cell r="DJ13">
            <v>64332.390000000007</v>
          </cell>
          <cell r="DK13">
            <v>156323.32</v>
          </cell>
          <cell r="DL13">
            <v>109018.21</v>
          </cell>
          <cell r="DM13">
            <v>92127.279999999984</v>
          </cell>
          <cell r="DN13">
            <v>84167.930000000008</v>
          </cell>
          <cell r="DO13">
            <v>129133.9</v>
          </cell>
          <cell r="DP13">
            <v>107539.78</v>
          </cell>
          <cell r="DQ13">
            <v>98669.24</v>
          </cell>
          <cell r="DR13">
            <v>145821.66</v>
          </cell>
          <cell r="DS13">
            <v>120068.57</v>
          </cell>
          <cell r="DT13">
            <v>133190.98000000001</v>
          </cell>
          <cell r="DU13">
            <v>246402.12000000005</v>
          </cell>
          <cell r="DV13">
            <v>84789.68</v>
          </cell>
          <cell r="DW13">
            <v>116811.6</v>
          </cell>
          <cell r="DX13">
            <v>93474.83</v>
          </cell>
          <cell r="DY13">
            <v>89942.54</v>
          </cell>
          <cell r="DZ13">
            <v>95910.8</v>
          </cell>
          <cell r="EA13">
            <v>125863.94</v>
          </cell>
          <cell r="EB13">
            <v>87863.37</v>
          </cell>
          <cell r="EC13">
            <v>133027.82999999999</v>
          </cell>
          <cell r="ED13">
            <v>160261.85</v>
          </cell>
          <cell r="EE13">
            <v>102926.91</v>
          </cell>
          <cell r="EF13">
            <v>121571.98</v>
          </cell>
          <cell r="EG13">
            <v>117604.66</v>
          </cell>
          <cell r="EH13">
            <v>58790.3</v>
          </cell>
          <cell r="EI13">
            <v>107978.26</v>
          </cell>
          <cell r="EJ13">
            <v>88556.13</v>
          </cell>
          <cell r="EK13">
            <v>93919.51</v>
          </cell>
          <cell r="EL13">
            <v>178761.83</v>
          </cell>
          <cell r="EM13">
            <v>96074.04</v>
          </cell>
          <cell r="EN13">
            <v>140635.43</v>
          </cell>
          <cell r="EO13">
            <v>152546.72</v>
          </cell>
          <cell r="EP13">
            <v>115920.43</v>
          </cell>
          <cell r="EQ13">
            <v>195735.62</v>
          </cell>
          <cell r="ER13">
            <v>165720.76</v>
          </cell>
          <cell r="ES13">
            <v>130025.67</v>
          </cell>
          <cell r="ET13">
            <v>93380.49</v>
          </cell>
          <cell r="EU13">
            <v>116565.53</v>
          </cell>
          <cell r="EV13">
            <v>203411.31</v>
          </cell>
          <cell r="EW13">
            <v>117398.62</v>
          </cell>
          <cell r="EX13">
            <v>143886.48000000001</v>
          </cell>
          <cell r="EY13">
            <v>122124.66</v>
          </cell>
          <cell r="EZ13">
            <v>114234.91</v>
          </cell>
          <cell r="FA13">
            <v>218611.11</v>
          </cell>
          <cell r="FB13">
            <v>148315.04999999999</v>
          </cell>
          <cell r="FC13">
            <v>155540.06</v>
          </cell>
          <cell r="FD13">
            <v>193671.67</v>
          </cell>
          <cell r="FE13">
            <v>208954.63</v>
          </cell>
          <cell r="FF13">
            <v>118243.45</v>
          </cell>
          <cell r="FG13">
            <v>169568.16</v>
          </cell>
          <cell r="FH13">
            <v>146352.49</v>
          </cell>
          <cell r="FI13">
            <v>204359.36</v>
          </cell>
          <cell r="FJ13">
            <v>147510.5</v>
          </cell>
          <cell r="FK13">
            <v>158253.64000000001</v>
          </cell>
          <cell r="FL13">
            <v>152687.82</v>
          </cell>
          <cell r="FM13">
            <v>172408.19</v>
          </cell>
          <cell r="FN13">
            <v>131658.57</v>
          </cell>
          <cell r="FO13">
            <v>174049.01</v>
          </cell>
          <cell r="FP13">
            <v>172799.49</v>
          </cell>
          <cell r="FQ13">
            <v>289363.09000000003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  <cell r="JM13">
            <v>0</v>
          </cell>
          <cell r="JN13">
            <v>0</v>
          </cell>
          <cell r="JO13">
            <v>0</v>
          </cell>
          <cell r="JP13">
            <v>0</v>
          </cell>
          <cell r="JQ13">
            <v>0</v>
          </cell>
          <cell r="JR13">
            <v>0</v>
          </cell>
          <cell r="JS13">
            <v>0</v>
          </cell>
          <cell r="JT13">
            <v>0</v>
          </cell>
          <cell r="JU13">
            <v>0</v>
          </cell>
          <cell r="JV13">
            <v>0</v>
          </cell>
          <cell r="JW13">
            <v>0</v>
          </cell>
          <cell r="JX13">
            <v>0</v>
          </cell>
          <cell r="JY13">
            <v>0</v>
          </cell>
          <cell r="JZ13">
            <v>0</v>
          </cell>
          <cell r="KA13">
            <v>0</v>
          </cell>
          <cell r="KB13">
            <v>0</v>
          </cell>
          <cell r="KC13">
            <v>0</v>
          </cell>
          <cell r="KD13">
            <v>0</v>
          </cell>
          <cell r="KE13">
            <v>0</v>
          </cell>
          <cell r="KF13">
            <v>0</v>
          </cell>
          <cell r="KG13">
            <v>0</v>
          </cell>
          <cell r="KH13">
            <v>0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0</v>
          </cell>
          <cell r="KN13">
            <v>0</v>
          </cell>
          <cell r="KO13">
            <v>0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0</v>
          </cell>
          <cell r="LB13">
            <v>0</v>
          </cell>
          <cell r="LC13">
            <v>0</v>
          </cell>
          <cell r="LD13">
            <v>0</v>
          </cell>
          <cell r="LE13">
            <v>0</v>
          </cell>
          <cell r="LF13">
            <v>0</v>
          </cell>
          <cell r="LG13">
            <v>0</v>
          </cell>
          <cell r="LH13">
            <v>0</v>
          </cell>
          <cell r="LI13">
            <v>0</v>
          </cell>
        </row>
        <row r="14">
          <cell r="D14">
            <v>7114</v>
          </cell>
          <cell r="E14" t="str">
            <v>Porez na dodatu vrijednost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24859352.080000006</v>
          </cell>
          <cell r="CM14">
            <v>24747849.059999999</v>
          </cell>
          <cell r="CN14">
            <v>29494567.999999996</v>
          </cell>
          <cell r="CO14">
            <v>33764031.280000009</v>
          </cell>
          <cell r="CP14">
            <v>34164912.100000001</v>
          </cell>
          <cell r="CQ14">
            <v>35865076.689999998</v>
          </cell>
          <cell r="CR14">
            <v>47181978.859999999</v>
          </cell>
          <cell r="CS14">
            <v>47065903.330000013</v>
          </cell>
          <cell r="CT14">
            <v>40694228.75</v>
          </cell>
          <cell r="CU14">
            <v>37652216.650000013</v>
          </cell>
          <cell r="CV14">
            <v>33512039.469999999</v>
          </cell>
          <cell r="CW14">
            <v>40192913.059999995</v>
          </cell>
          <cell r="CX14">
            <v>32174209.809999999</v>
          </cell>
          <cell r="CY14">
            <v>31155049.949999999</v>
          </cell>
          <cell r="CZ14">
            <v>34924206.759999998</v>
          </cell>
          <cell r="DA14">
            <v>39010711.420000002</v>
          </cell>
          <cell r="DB14">
            <v>33083866.59</v>
          </cell>
          <cell r="DC14">
            <v>37063129.880000003</v>
          </cell>
          <cell r="DD14">
            <v>45610499.039999999</v>
          </cell>
          <cell r="DE14">
            <v>49644681.740000002</v>
          </cell>
          <cell r="DF14">
            <v>49308851.600000001</v>
          </cell>
          <cell r="DG14">
            <v>74541408.469999999</v>
          </cell>
          <cell r="DH14">
            <v>33888254.93</v>
          </cell>
          <cell r="DI14">
            <v>37184322.609999999</v>
          </cell>
          <cell r="DJ14">
            <v>31202700.220000006</v>
          </cell>
          <cell r="DK14">
            <v>32500382.550000008</v>
          </cell>
          <cell r="DL14">
            <v>29666863.00999999</v>
          </cell>
          <cell r="DM14">
            <v>33285867.309999991</v>
          </cell>
          <cell r="DN14">
            <v>38310409.780000009</v>
          </cell>
          <cell r="DO14">
            <v>44764837.369999982</v>
          </cell>
          <cell r="DP14">
            <v>45939444.719999984</v>
          </cell>
          <cell r="DQ14">
            <v>45420402.369999982</v>
          </cell>
          <cell r="DR14">
            <v>48200089.810000002</v>
          </cell>
          <cell r="DS14">
            <v>32697450.309999999</v>
          </cell>
          <cell r="DT14">
            <v>34204989.410000004</v>
          </cell>
          <cell r="DU14">
            <v>40922044.359999999</v>
          </cell>
          <cell r="DV14">
            <v>33402847.57</v>
          </cell>
          <cell r="DW14">
            <v>32832195.190000001</v>
          </cell>
          <cell r="DX14">
            <v>34901875.719999999</v>
          </cell>
          <cell r="DY14">
            <v>36772461.840000004</v>
          </cell>
          <cell r="DZ14">
            <v>39500513.950000003</v>
          </cell>
          <cell r="EA14">
            <v>44189336.990000002</v>
          </cell>
          <cell r="EB14">
            <v>48332253.479999997</v>
          </cell>
          <cell r="EC14">
            <v>55987960.810000002</v>
          </cell>
          <cell r="ED14">
            <v>46312840.030000001</v>
          </cell>
          <cell r="EE14">
            <v>44771417.82</v>
          </cell>
          <cell r="EF14">
            <v>40192729.450000003</v>
          </cell>
          <cell r="EG14">
            <v>43460100.479999997</v>
          </cell>
          <cell r="EH14">
            <v>33352018.879999999</v>
          </cell>
          <cell r="EI14">
            <v>26961493.609999999</v>
          </cell>
          <cell r="EJ14">
            <v>45891894.880000003</v>
          </cell>
          <cell r="EK14">
            <v>39843066.039999999</v>
          </cell>
          <cell r="EL14">
            <v>44329065.979999997</v>
          </cell>
          <cell r="EM14">
            <v>51058078.640000001</v>
          </cell>
          <cell r="EN14">
            <v>51792411.350000001</v>
          </cell>
          <cell r="EO14">
            <v>56845360.840000004</v>
          </cell>
          <cell r="EP14">
            <v>53436415.75</v>
          </cell>
          <cell r="EQ14">
            <v>50058448.369999997</v>
          </cell>
          <cell r="ER14">
            <v>44942136.68</v>
          </cell>
          <cell r="ES14">
            <v>50200125.439999998</v>
          </cell>
          <cell r="ET14">
            <v>40926868.810000002</v>
          </cell>
          <cell r="EU14">
            <v>38270122.18</v>
          </cell>
          <cell r="EV14">
            <v>40510183.409999996</v>
          </cell>
          <cell r="EW14">
            <v>50343037.649999999</v>
          </cell>
          <cell r="EX14">
            <v>53847636.579999998</v>
          </cell>
          <cell r="EY14">
            <v>52130099.289999999</v>
          </cell>
          <cell r="EZ14">
            <v>63886169.009999998</v>
          </cell>
          <cell r="FA14">
            <v>64152277.310000002</v>
          </cell>
          <cell r="FB14">
            <v>57402321.350000001</v>
          </cell>
          <cell r="FC14">
            <v>56740213.189999998</v>
          </cell>
          <cell r="FD14">
            <v>47812481.689999998</v>
          </cell>
          <cell r="FE14">
            <v>50892268.439999998</v>
          </cell>
          <cell r="FF14">
            <v>49847223.18</v>
          </cell>
          <cell r="FG14">
            <v>38958365.399999999</v>
          </cell>
          <cell r="FH14">
            <v>50498218.18</v>
          </cell>
          <cell r="FI14">
            <v>55142838.460000001</v>
          </cell>
          <cell r="FJ14">
            <v>56428341.859999999</v>
          </cell>
          <cell r="FK14">
            <v>52810087.229999997</v>
          </cell>
          <cell r="FL14">
            <v>71626480.939999998</v>
          </cell>
          <cell r="FM14">
            <v>71690318.180000007</v>
          </cell>
          <cell r="FN14">
            <v>70816309.909999996</v>
          </cell>
          <cell r="FO14">
            <v>65908952.759999998</v>
          </cell>
          <cell r="FP14">
            <v>54764641.939999998</v>
          </cell>
          <cell r="FQ14">
            <v>57237175.490000002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  <cell r="JM14">
            <v>0</v>
          </cell>
          <cell r="JN14">
            <v>0</v>
          </cell>
          <cell r="JO14">
            <v>0</v>
          </cell>
          <cell r="JP14">
            <v>0</v>
          </cell>
          <cell r="JQ14">
            <v>0</v>
          </cell>
          <cell r="JR14">
            <v>0</v>
          </cell>
          <cell r="JS14">
            <v>0</v>
          </cell>
          <cell r="JT14">
            <v>0</v>
          </cell>
          <cell r="JU14">
            <v>0</v>
          </cell>
          <cell r="JV14">
            <v>0</v>
          </cell>
          <cell r="JW14">
            <v>0</v>
          </cell>
          <cell r="JX14">
            <v>0</v>
          </cell>
          <cell r="JY14">
            <v>0</v>
          </cell>
          <cell r="JZ14">
            <v>0</v>
          </cell>
          <cell r="KA14">
            <v>0</v>
          </cell>
          <cell r="KB14">
            <v>0</v>
          </cell>
          <cell r="KC14">
            <v>0</v>
          </cell>
          <cell r="KD14">
            <v>0</v>
          </cell>
          <cell r="KE14">
            <v>0</v>
          </cell>
          <cell r="KF14">
            <v>0</v>
          </cell>
          <cell r="KG14">
            <v>0</v>
          </cell>
          <cell r="KH14">
            <v>0</v>
          </cell>
          <cell r="KI14">
            <v>0</v>
          </cell>
          <cell r="KJ14">
            <v>0</v>
          </cell>
          <cell r="KK14">
            <v>0</v>
          </cell>
          <cell r="KL14">
            <v>0</v>
          </cell>
          <cell r="KM14">
            <v>0</v>
          </cell>
          <cell r="KN14">
            <v>0</v>
          </cell>
          <cell r="KO14">
            <v>0</v>
          </cell>
          <cell r="KP14">
            <v>0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0</v>
          </cell>
          <cell r="LB14">
            <v>0</v>
          </cell>
          <cell r="LC14">
            <v>0</v>
          </cell>
          <cell r="LD14">
            <v>0</v>
          </cell>
          <cell r="LE14">
            <v>0</v>
          </cell>
          <cell r="LF14">
            <v>0</v>
          </cell>
          <cell r="LG14">
            <v>0</v>
          </cell>
          <cell r="LH14">
            <v>0</v>
          </cell>
          <cell r="LI14">
            <v>0</v>
          </cell>
        </row>
        <row r="15">
          <cell r="D15">
            <v>7115</v>
          </cell>
          <cell r="E15" t="str">
            <v>Akcize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9255849.1899999939</v>
          </cell>
          <cell r="CM15">
            <v>8985711.9700000007</v>
          </cell>
          <cell r="CN15">
            <v>10357645.700000003</v>
          </cell>
          <cell r="CO15">
            <v>12315837.070000006</v>
          </cell>
          <cell r="CP15">
            <v>12029998.559999997</v>
          </cell>
          <cell r="CQ15">
            <v>13029212.489999993</v>
          </cell>
          <cell r="CR15">
            <v>16425719.379999999</v>
          </cell>
          <cell r="CS15">
            <v>20976976.140000008</v>
          </cell>
          <cell r="CT15">
            <v>17250832.810000006</v>
          </cell>
          <cell r="CU15">
            <v>14547164.49</v>
          </cell>
          <cell r="CV15">
            <v>13082725.299999997</v>
          </cell>
          <cell r="CW15">
            <v>13187797.070000004</v>
          </cell>
          <cell r="CX15">
            <v>9737815.5600000005</v>
          </cell>
          <cell r="CY15">
            <v>8372894.3799999999</v>
          </cell>
          <cell r="CZ15">
            <v>9529436.2400000002</v>
          </cell>
          <cell r="DA15">
            <v>10780925.279999999</v>
          </cell>
          <cell r="DB15">
            <v>12293075.98</v>
          </cell>
          <cell r="DC15">
            <v>14553419.619999999</v>
          </cell>
          <cell r="DD15">
            <v>15754067.460000001</v>
          </cell>
          <cell r="DE15">
            <v>19490192.98</v>
          </cell>
          <cell r="DF15">
            <v>17281700.260000002</v>
          </cell>
          <cell r="DG15">
            <v>13399782.050000001</v>
          </cell>
          <cell r="DH15">
            <v>12177293.33</v>
          </cell>
          <cell r="DI15">
            <v>13096343.609999999</v>
          </cell>
          <cell r="DJ15">
            <v>11276886.989999995</v>
          </cell>
          <cell r="DK15">
            <v>9929984.3499999996</v>
          </cell>
          <cell r="DL15">
            <v>10877770.980000008</v>
          </cell>
          <cell r="DM15">
            <v>11002378.41</v>
          </cell>
          <cell r="DN15">
            <v>12787560.769999996</v>
          </cell>
          <cell r="DO15">
            <v>14052956.079999998</v>
          </cell>
          <cell r="DP15">
            <v>16782489.130000006</v>
          </cell>
          <cell r="DQ15">
            <v>19718089.159999993</v>
          </cell>
          <cell r="DR15">
            <v>17464956.870000001</v>
          </cell>
          <cell r="DS15">
            <v>14295919.869999997</v>
          </cell>
          <cell r="DT15">
            <v>14228009.040000003</v>
          </cell>
          <cell r="DU15">
            <v>17593236.669999991</v>
          </cell>
          <cell r="DV15">
            <v>11189049.66</v>
          </cell>
          <cell r="DW15">
            <v>10518357.289999999</v>
          </cell>
          <cell r="DX15">
            <v>12038089.529999999</v>
          </cell>
          <cell r="DY15">
            <v>12679799.32</v>
          </cell>
          <cell r="DZ15">
            <v>14146687.77</v>
          </cell>
          <cell r="EA15">
            <v>16150649.140000001</v>
          </cell>
          <cell r="EB15">
            <v>17832974.68</v>
          </cell>
          <cell r="EC15">
            <v>21188493.210000001</v>
          </cell>
          <cell r="ED15">
            <v>20370273.57</v>
          </cell>
          <cell r="EE15">
            <v>16959705.550000001</v>
          </cell>
          <cell r="EF15">
            <v>14552987.24</v>
          </cell>
          <cell r="EG15">
            <v>15043855.42</v>
          </cell>
          <cell r="EH15">
            <v>13972593.029999999</v>
          </cell>
          <cell r="EI15">
            <v>12356371.449999999</v>
          </cell>
          <cell r="EJ15">
            <v>14808666.49</v>
          </cell>
          <cell r="EK15">
            <v>15647198.060000001</v>
          </cell>
          <cell r="EL15">
            <v>17742897.41</v>
          </cell>
          <cell r="EM15">
            <v>18687302.640000001</v>
          </cell>
          <cell r="EN15">
            <v>20939541.420000002</v>
          </cell>
          <cell r="EO15">
            <v>25506175.510000002</v>
          </cell>
          <cell r="EP15">
            <v>25706299.34</v>
          </cell>
          <cell r="EQ15">
            <v>21225508.199999999</v>
          </cell>
          <cell r="ER15">
            <v>18614457.170000002</v>
          </cell>
          <cell r="ES15">
            <v>19877899.5</v>
          </cell>
          <cell r="ET15">
            <v>13370061.67</v>
          </cell>
          <cell r="EU15">
            <v>13585674.48</v>
          </cell>
          <cell r="EV15">
            <v>13376493.630000001</v>
          </cell>
          <cell r="EW15">
            <v>16425170.310000001</v>
          </cell>
          <cell r="EX15">
            <v>19160303.329999998</v>
          </cell>
          <cell r="EY15">
            <v>18124078.879999999</v>
          </cell>
          <cell r="EZ15">
            <v>21799989.129999999</v>
          </cell>
          <cell r="FA15">
            <v>25150486.629999999</v>
          </cell>
          <cell r="FB15">
            <v>25504339.800000001</v>
          </cell>
          <cell r="FC15">
            <v>18141856.039999999</v>
          </cell>
          <cell r="FD15">
            <v>19778303.699999999</v>
          </cell>
          <cell r="FE15">
            <v>16761286.810000001</v>
          </cell>
          <cell r="FF15">
            <v>15141217.210000001</v>
          </cell>
          <cell r="FG15">
            <v>13186126.23</v>
          </cell>
          <cell r="FH15">
            <v>13315087.640000001</v>
          </cell>
          <cell r="FI15">
            <v>16826313.73</v>
          </cell>
          <cell r="FJ15">
            <v>19442485.359999999</v>
          </cell>
          <cell r="FK15">
            <v>19205497.870000001</v>
          </cell>
          <cell r="FL15">
            <v>24612824.059999999</v>
          </cell>
          <cell r="FM15">
            <v>29562766.32</v>
          </cell>
          <cell r="FN15">
            <v>27417042.280000001</v>
          </cell>
          <cell r="FO15">
            <v>20585777.449999999</v>
          </cell>
          <cell r="FP15">
            <v>18663851.199999999</v>
          </cell>
          <cell r="FQ15">
            <v>17559308.390000001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  <cell r="JM15">
            <v>0</v>
          </cell>
          <cell r="JN15">
            <v>0</v>
          </cell>
          <cell r="JO15">
            <v>0</v>
          </cell>
          <cell r="JP15">
            <v>0</v>
          </cell>
          <cell r="JQ15">
            <v>0</v>
          </cell>
          <cell r="JR15">
            <v>0</v>
          </cell>
          <cell r="JS15">
            <v>0</v>
          </cell>
          <cell r="JT15">
            <v>0</v>
          </cell>
          <cell r="JU15">
            <v>0</v>
          </cell>
          <cell r="JV15">
            <v>0</v>
          </cell>
          <cell r="JW15">
            <v>0</v>
          </cell>
          <cell r="JX15">
            <v>0</v>
          </cell>
          <cell r="JY15">
            <v>0</v>
          </cell>
          <cell r="JZ15">
            <v>0</v>
          </cell>
          <cell r="KA15">
            <v>0</v>
          </cell>
          <cell r="KB15">
            <v>0</v>
          </cell>
          <cell r="KC15">
            <v>0</v>
          </cell>
          <cell r="KD15">
            <v>0</v>
          </cell>
          <cell r="KE15">
            <v>0</v>
          </cell>
          <cell r="KF15">
            <v>0</v>
          </cell>
          <cell r="KG15">
            <v>0</v>
          </cell>
          <cell r="KH15">
            <v>0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0</v>
          </cell>
          <cell r="KN15">
            <v>0</v>
          </cell>
          <cell r="KO15">
            <v>0</v>
          </cell>
          <cell r="KP15">
            <v>0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0</v>
          </cell>
          <cell r="LB15">
            <v>0</v>
          </cell>
          <cell r="LC15">
            <v>0</v>
          </cell>
          <cell r="LD15">
            <v>0</v>
          </cell>
          <cell r="LE15">
            <v>0</v>
          </cell>
          <cell r="LF15">
            <v>0</v>
          </cell>
          <cell r="LG15">
            <v>0</v>
          </cell>
          <cell r="LH15">
            <v>0</v>
          </cell>
          <cell r="LI15">
            <v>0</v>
          </cell>
        </row>
        <row r="16">
          <cell r="D16">
            <v>7116</v>
          </cell>
          <cell r="E16" t="str">
            <v>Porez na međunarodnu trgovinu i transakcije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1102894.9200000002</v>
          </cell>
          <cell r="CM16">
            <v>1314712.1300000008</v>
          </cell>
          <cell r="CN16">
            <v>1860387.3400000003</v>
          </cell>
          <cell r="CO16">
            <v>2089824.5000000002</v>
          </cell>
          <cell r="CP16">
            <v>1988387.8799999994</v>
          </cell>
          <cell r="CQ16">
            <v>1996988.0300000007</v>
          </cell>
          <cell r="CR16">
            <v>2464457.4599999995</v>
          </cell>
          <cell r="CS16">
            <v>2205770.9</v>
          </cell>
          <cell r="CT16">
            <v>2039547.6500000001</v>
          </cell>
          <cell r="CU16">
            <v>2036206.1199999999</v>
          </cell>
          <cell r="CV16">
            <v>1479074.4800000004</v>
          </cell>
          <cell r="CW16">
            <v>1691131.2300000002</v>
          </cell>
          <cell r="CX16">
            <v>956509.68</v>
          </cell>
          <cell r="CY16">
            <v>1301360.32</v>
          </cell>
          <cell r="CZ16">
            <v>1639263.5</v>
          </cell>
          <cell r="DA16">
            <v>1828424.62</v>
          </cell>
          <cell r="DB16">
            <v>1872868.86</v>
          </cell>
          <cell r="DC16">
            <v>2141367.04</v>
          </cell>
          <cell r="DD16">
            <v>2584330.91</v>
          </cell>
          <cell r="DE16">
            <v>2351659.09</v>
          </cell>
          <cell r="DF16">
            <v>2203205.1</v>
          </cell>
          <cell r="DG16">
            <v>1997978.87</v>
          </cell>
          <cell r="DH16">
            <v>1427993.66</v>
          </cell>
          <cell r="DI16">
            <v>1965267.81</v>
          </cell>
          <cell r="DJ16">
            <v>1071213.9200000002</v>
          </cell>
          <cell r="DK16">
            <v>1444482.9499999995</v>
          </cell>
          <cell r="DL16">
            <v>2074964.34</v>
          </cell>
          <cell r="DM16">
            <v>1815828.5299999996</v>
          </cell>
          <cell r="DN16">
            <v>1872861.03</v>
          </cell>
          <cell r="DO16">
            <v>1899753.9300000002</v>
          </cell>
          <cell r="DP16">
            <v>2390343.2099999995</v>
          </cell>
          <cell r="DQ16">
            <v>2290094.3700000006</v>
          </cell>
          <cell r="DR16">
            <v>2132226.08</v>
          </cell>
          <cell r="DS16">
            <v>2264852.35</v>
          </cell>
          <cell r="DT16">
            <v>1654729.28</v>
          </cell>
          <cell r="DU16">
            <v>1976131.9299999995</v>
          </cell>
          <cell r="DV16">
            <v>1014140.86</v>
          </cell>
          <cell r="DW16">
            <v>1540490.17</v>
          </cell>
          <cell r="DX16">
            <v>1983786.94</v>
          </cell>
          <cell r="DY16">
            <v>2062637.22</v>
          </cell>
          <cell r="DZ16">
            <v>2073939.87</v>
          </cell>
          <cell r="EA16">
            <v>2201013.2200000002</v>
          </cell>
          <cell r="EB16">
            <v>2455559.5</v>
          </cell>
          <cell r="EC16">
            <v>2776408.9</v>
          </cell>
          <cell r="ED16">
            <v>2378559.9</v>
          </cell>
          <cell r="EE16">
            <v>2041655.91</v>
          </cell>
          <cell r="EF16">
            <v>1779286.64</v>
          </cell>
          <cell r="EG16">
            <v>1976163.59</v>
          </cell>
          <cell r="EH16">
            <v>1071292.49</v>
          </cell>
          <cell r="EI16">
            <v>1596950.17</v>
          </cell>
          <cell r="EJ16">
            <v>2226840.15</v>
          </cell>
          <cell r="EK16">
            <v>2007545.03</v>
          </cell>
          <cell r="EL16">
            <v>2283048.27</v>
          </cell>
          <cell r="EM16">
            <v>2361499.6</v>
          </cell>
          <cell r="EN16">
            <v>2521752.11</v>
          </cell>
          <cell r="EO16">
            <v>2861682.41</v>
          </cell>
          <cell r="EP16">
            <v>2150781.52</v>
          </cell>
          <cell r="EQ16">
            <v>2167495.09</v>
          </cell>
          <cell r="ER16">
            <v>1890362.65</v>
          </cell>
          <cell r="ES16">
            <v>2285551.31</v>
          </cell>
          <cell r="ET16">
            <v>1218936.71</v>
          </cell>
          <cell r="EU16">
            <v>1678360</v>
          </cell>
          <cell r="EV16">
            <v>2228428.98</v>
          </cell>
          <cell r="EW16">
            <v>2192466.4500000002</v>
          </cell>
          <cell r="EX16">
            <v>2597651.13</v>
          </cell>
          <cell r="EY16">
            <v>2330703.23</v>
          </cell>
          <cell r="EZ16">
            <v>2801895.93</v>
          </cell>
          <cell r="FA16">
            <v>2858882.98</v>
          </cell>
          <cell r="FB16">
            <v>2205218.35</v>
          </cell>
          <cell r="FC16">
            <v>2570061.1800000002</v>
          </cell>
          <cell r="FD16">
            <v>1901910.24</v>
          </cell>
          <cell r="FE16">
            <v>2050376.81</v>
          </cell>
          <cell r="FF16">
            <v>1424968.68</v>
          </cell>
          <cell r="FG16">
            <v>1733788.33</v>
          </cell>
          <cell r="FH16">
            <v>2462209.73</v>
          </cell>
          <cell r="FI16">
            <v>2531899.16</v>
          </cell>
          <cell r="FJ16">
            <v>2502520.2799999998</v>
          </cell>
          <cell r="FK16">
            <v>2485583.9700000002</v>
          </cell>
          <cell r="FL16">
            <v>3088089.4</v>
          </cell>
          <cell r="FM16">
            <v>2788700.72</v>
          </cell>
          <cell r="FN16">
            <v>2553125.85</v>
          </cell>
          <cell r="FO16">
            <v>2492699.6800000002</v>
          </cell>
          <cell r="FP16">
            <v>2023761.96</v>
          </cell>
          <cell r="FQ16">
            <v>2439192.98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  <cell r="JM16">
            <v>0</v>
          </cell>
          <cell r="JN16">
            <v>0</v>
          </cell>
          <cell r="JO16">
            <v>0</v>
          </cell>
          <cell r="JP16">
            <v>0</v>
          </cell>
          <cell r="JQ16">
            <v>0</v>
          </cell>
          <cell r="JR16">
            <v>0</v>
          </cell>
          <cell r="JS16">
            <v>0</v>
          </cell>
          <cell r="JT16">
            <v>0</v>
          </cell>
          <cell r="JU16">
            <v>0</v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>
            <v>0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G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0</v>
          </cell>
          <cell r="KN16">
            <v>0</v>
          </cell>
          <cell r="KO16">
            <v>0</v>
          </cell>
          <cell r="KP16">
            <v>0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0</v>
          </cell>
          <cell r="LB16">
            <v>0</v>
          </cell>
          <cell r="LC16">
            <v>0</v>
          </cell>
          <cell r="LD16">
            <v>0</v>
          </cell>
          <cell r="LE16">
            <v>0</v>
          </cell>
          <cell r="LF16">
            <v>0</v>
          </cell>
          <cell r="LG16">
            <v>0</v>
          </cell>
          <cell r="LH16">
            <v>0</v>
          </cell>
          <cell r="LI16">
            <v>0</v>
          </cell>
        </row>
        <row r="17">
          <cell r="D17">
            <v>7118</v>
          </cell>
          <cell r="E17" t="str">
            <v>Ostali republički porezi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295222.94000000006</v>
          </cell>
          <cell r="CM17">
            <v>270164.90999999992</v>
          </cell>
          <cell r="CN17">
            <v>351628.71</v>
          </cell>
          <cell r="CO17">
            <v>434315.91000000003</v>
          </cell>
          <cell r="CP17">
            <v>461704.03</v>
          </cell>
          <cell r="CQ17">
            <v>485397.07</v>
          </cell>
          <cell r="CR17">
            <v>545196.39000000013</v>
          </cell>
          <cell r="CS17">
            <v>493389.22000000003</v>
          </cell>
          <cell r="CT17">
            <v>528832.29000000015</v>
          </cell>
          <cell r="CU17">
            <v>429830.19</v>
          </cell>
          <cell r="CV17">
            <v>402695.85000000003</v>
          </cell>
          <cell r="CW17">
            <v>390434.24000000011</v>
          </cell>
          <cell r="CX17">
            <v>257844.3</v>
          </cell>
          <cell r="CY17">
            <v>330138.67</v>
          </cell>
          <cell r="CZ17">
            <v>443171.56</v>
          </cell>
          <cell r="DA17">
            <v>507536.21</v>
          </cell>
          <cell r="DB17">
            <v>532418.4</v>
          </cell>
          <cell r="DC17">
            <v>568768.81999999995</v>
          </cell>
          <cell r="DD17">
            <v>587460.77</v>
          </cell>
          <cell r="DE17">
            <v>616895.22</v>
          </cell>
          <cell r="DF17">
            <v>576626.91</v>
          </cell>
          <cell r="DG17">
            <v>561680.22</v>
          </cell>
          <cell r="DH17">
            <v>461901.98</v>
          </cell>
          <cell r="DI17">
            <v>527177.4</v>
          </cell>
          <cell r="DJ17">
            <v>409619.65</v>
          </cell>
          <cell r="DK17">
            <v>402295.89999999991</v>
          </cell>
          <cell r="DL17">
            <v>437220.69</v>
          </cell>
          <cell r="DM17">
            <v>528926.12</v>
          </cell>
          <cell r="DN17">
            <v>542376.13</v>
          </cell>
          <cell r="DO17">
            <v>577563.37999999989</v>
          </cell>
          <cell r="DP17">
            <v>733553.89000000013</v>
          </cell>
          <cell r="DQ17">
            <v>721824.67999999982</v>
          </cell>
          <cell r="DR17">
            <v>652826.26</v>
          </cell>
          <cell r="DS17">
            <v>545196.38</v>
          </cell>
          <cell r="DT17">
            <v>614231.27</v>
          </cell>
          <cell r="DU17">
            <v>953907.83000000019</v>
          </cell>
          <cell r="DV17">
            <v>495325.63</v>
          </cell>
          <cell r="DW17">
            <v>526465.79</v>
          </cell>
          <cell r="DX17">
            <v>821264.36</v>
          </cell>
          <cell r="DY17">
            <v>877433.16</v>
          </cell>
          <cell r="DZ17">
            <v>817218.52</v>
          </cell>
          <cell r="EA17">
            <v>847400.54</v>
          </cell>
          <cell r="EB17">
            <v>803287.62</v>
          </cell>
          <cell r="EC17">
            <v>969255.59</v>
          </cell>
          <cell r="ED17">
            <v>810579.96</v>
          </cell>
          <cell r="EE17">
            <v>765402.12</v>
          </cell>
          <cell r="EF17">
            <v>664121.96</v>
          </cell>
          <cell r="EG17">
            <v>801639.56</v>
          </cell>
          <cell r="EH17">
            <v>569690.59</v>
          </cell>
          <cell r="EI17">
            <v>598779.14</v>
          </cell>
          <cell r="EJ17">
            <v>802243.94</v>
          </cell>
          <cell r="EK17">
            <v>850385.11</v>
          </cell>
          <cell r="EL17">
            <v>757543.52</v>
          </cell>
          <cell r="EM17">
            <v>866563.33</v>
          </cell>
          <cell r="EN17">
            <v>853612.16</v>
          </cell>
          <cell r="EO17">
            <v>800165.96</v>
          </cell>
          <cell r="EP17">
            <v>790786.2</v>
          </cell>
          <cell r="EQ17">
            <v>816467.23</v>
          </cell>
          <cell r="ER17">
            <v>703813.25</v>
          </cell>
          <cell r="ES17">
            <v>789688.92</v>
          </cell>
          <cell r="ET17">
            <v>714376.2</v>
          </cell>
          <cell r="EU17">
            <v>607913.56999999995</v>
          </cell>
          <cell r="EV17">
            <v>679214.74</v>
          </cell>
          <cell r="EW17">
            <v>726283.06</v>
          </cell>
          <cell r="EX17">
            <v>742764.21</v>
          </cell>
          <cell r="EY17">
            <v>918480.01</v>
          </cell>
          <cell r="EZ17">
            <v>862142.09</v>
          </cell>
          <cell r="FA17">
            <v>844808.84</v>
          </cell>
          <cell r="FB17">
            <v>807995.68</v>
          </cell>
          <cell r="FC17">
            <v>779773.24</v>
          </cell>
          <cell r="FD17">
            <v>794381.73</v>
          </cell>
          <cell r="FE17">
            <v>835497.61</v>
          </cell>
          <cell r="FF17">
            <v>720320.96</v>
          </cell>
          <cell r="FG17">
            <v>3098848.85</v>
          </cell>
          <cell r="FH17">
            <v>777051.66</v>
          </cell>
          <cell r="FI17">
            <v>910873.03</v>
          </cell>
          <cell r="FJ17">
            <v>858869.92</v>
          </cell>
          <cell r="FK17">
            <v>925408.95</v>
          </cell>
          <cell r="FL17">
            <v>1005932.01</v>
          </cell>
          <cell r="FM17">
            <v>1032698.94</v>
          </cell>
          <cell r="FN17">
            <v>1007337.9</v>
          </cell>
          <cell r="FO17">
            <v>924594.05</v>
          </cell>
          <cell r="FP17">
            <v>976013.74</v>
          </cell>
          <cell r="FQ17">
            <v>882757.09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  <cell r="JM17">
            <v>0</v>
          </cell>
          <cell r="JN17">
            <v>0</v>
          </cell>
          <cell r="JO17">
            <v>0</v>
          </cell>
          <cell r="JP17">
            <v>0</v>
          </cell>
          <cell r="JQ17">
            <v>0</v>
          </cell>
          <cell r="JR17">
            <v>0</v>
          </cell>
          <cell r="JS17">
            <v>0</v>
          </cell>
          <cell r="JT17">
            <v>0</v>
          </cell>
          <cell r="JU17">
            <v>0</v>
          </cell>
          <cell r="JV17">
            <v>0</v>
          </cell>
          <cell r="JW17">
            <v>0</v>
          </cell>
          <cell r="JX17">
            <v>0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0</v>
          </cell>
          <cell r="KE17">
            <v>0</v>
          </cell>
          <cell r="KF17">
            <v>0</v>
          </cell>
          <cell r="KG17">
            <v>0</v>
          </cell>
          <cell r="KH17">
            <v>0</v>
          </cell>
          <cell r="KI17">
            <v>0</v>
          </cell>
          <cell r="KJ17">
            <v>0</v>
          </cell>
          <cell r="KK17">
            <v>0</v>
          </cell>
          <cell r="KL17">
            <v>0</v>
          </cell>
          <cell r="KM17">
            <v>0</v>
          </cell>
          <cell r="KN17">
            <v>0</v>
          </cell>
          <cell r="KO17">
            <v>0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0</v>
          </cell>
          <cell r="LB17">
            <v>0</v>
          </cell>
          <cell r="LC17">
            <v>0</v>
          </cell>
          <cell r="LD17">
            <v>0</v>
          </cell>
          <cell r="LE17">
            <v>0</v>
          </cell>
          <cell r="LF17">
            <v>0</v>
          </cell>
          <cell r="LG17">
            <v>0</v>
          </cell>
          <cell r="LH17">
            <v>0</v>
          </cell>
          <cell r="LI17">
            <v>0</v>
          </cell>
        </row>
        <row r="18">
          <cell r="A18">
            <v>0</v>
          </cell>
          <cell r="B18">
            <v>0</v>
          </cell>
          <cell r="C18">
            <v>712</v>
          </cell>
          <cell r="D18">
            <v>712</v>
          </cell>
          <cell r="E18" t="str">
            <v>Doprinosi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11682979.650000002</v>
          </cell>
          <cell r="CM18">
            <v>27994298.859999996</v>
          </cell>
          <cell r="CN18">
            <v>28945916.929999996</v>
          </cell>
          <cell r="CO18">
            <v>27280628.25</v>
          </cell>
          <cell r="CP18">
            <v>28636828.640000008</v>
          </cell>
          <cell r="CQ18">
            <v>32181705.779999986</v>
          </cell>
          <cell r="CR18">
            <v>33084499.86999999</v>
          </cell>
          <cell r="CS18">
            <v>36125435.900000021</v>
          </cell>
          <cell r="CT18">
            <v>38355351.650000013</v>
          </cell>
          <cell r="CU18">
            <v>43749236.140000015</v>
          </cell>
          <cell r="CV18">
            <v>30216321.530000016</v>
          </cell>
          <cell r="CW18">
            <v>60241080.990000017</v>
          </cell>
          <cell r="CX18">
            <v>17610366.019999992</v>
          </cell>
          <cell r="CY18">
            <v>27692962.629999995</v>
          </cell>
          <cell r="CZ18">
            <v>29711005.170000013</v>
          </cell>
          <cell r="DA18">
            <v>32199860.619999997</v>
          </cell>
          <cell r="DB18">
            <v>36807892.170000002</v>
          </cell>
          <cell r="DC18">
            <v>36834320.209999993</v>
          </cell>
          <cell r="DD18">
            <v>35671054.020000011</v>
          </cell>
          <cell r="DE18">
            <v>35976379.269999973</v>
          </cell>
          <cell r="DF18">
            <v>32269308.189999994</v>
          </cell>
          <cell r="DG18">
            <v>48759873.820000008</v>
          </cell>
          <cell r="DH18">
            <v>35594183.499999993</v>
          </cell>
          <cell r="DI18">
            <v>75176038.930000007</v>
          </cell>
          <cell r="DJ18">
            <v>19334368.370000001</v>
          </cell>
          <cell r="DK18">
            <v>29761964.470000003</v>
          </cell>
          <cell r="DL18">
            <v>34742689.229999982</v>
          </cell>
          <cell r="DM18">
            <v>36027646.540000007</v>
          </cell>
          <cell r="DN18">
            <v>31171999</v>
          </cell>
          <cell r="DO18">
            <v>36861388.580000021</v>
          </cell>
          <cell r="DP18">
            <v>41869300.420000009</v>
          </cell>
          <cell r="DQ18">
            <v>38587920.599999979</v>
          </cell>
          <cell r="DR18">
            <v>37149241.379999995</v>
          </cell>
          <cell r="DS18">
            <v>40193107.020000026</v>
          </cell>
          <cell r="DT18">
            <v>27196160.52</v>
          </cell>
          <cell r="DU18">
            <v>64393034.539999999</v>
          </cell>
          <cell r="DV18">
            <v>13982919.93</v>
          </cell>
          <cell r="DW18">
            <v>36106208.009999998</v>
          </cell>
          <cell r="DX18">
            <v>40051000.780000001</v>
          </cell>
          <cell r="DY18">
            <v>34479540.670000002</v>
          </cell>
          <cell r="DZ18">
            <v>35404319.93</v>
          </cell>
          <cell r="EA18">
            <v>38326161.630000003</v>
          </cell>
          <cell r="EB18">
            <v>34478165.640000001</v>
          </cell>
          <cell r="EC18">
            <v>37521101.960000001</v>
          </cell>
          <cell r="ED18">
            <v>41215546.949999996</v>
          </cell>
          <cell r="EE18">
            <v>36918801.259999998</v>
          </cell>
          <cell r="EF18">
            <v>38950936.620000005</v>
          </cell>
          <cell r="EG18">
            <v>75450500.909999996</v>
          </cell>
          <cell r="EH18">
            <v>15942566.910000002</v>
          </cell>
          <cell r="EI18">
            <v>32105522.039999999</v>
          </cell>
          <cell r="EJ18">
            <v>37652066.75</v>
          </cell>
          <cell r="EK18">
            <v>35977730.460000001</v>
          </cell>
          <cell r="EL18">
            <v>40567246.729999997</v>
          </cell>
          <cell r="EM18">
            <v>40389805.469999999</v>
          </cell>
          <cell r="EN18">
            <v>44393326.049999997</v>
          </cell>
          <cell r="EO18">
            <v>43764113.43</v>
          </cell>
          <cell r="EP18">
            <v>39922755.840000004</v>
          </cell>
          <cell r="EQ18">
            <v>42882136.189999998</v>
          </cell>
          <cell r="ER18">
            <v>43774643.869999997</v>
          </cell>
          <cell r="ES18">
            <v>77580718.680000007</v>
          </cell>
          <cell r="ET18">
            <v>14572676.99</v>
          </cell>
          <cell r="EU18">
            <v>36938118.07</v>
          </cell>
          <cell r="EV18">
            <v>43053255.969999999</v>
          </cell>
          <cell r="EW18">
            <v>41029948</v>
          </cell>
          <cell r="EX18">
            <v>40388291.549999997</v>
          </cell>
          <cell r="EY18">
            <v>42077356.240000002</v>
          </cell>
          <cell r="EZ18">
            <v>45673467.219999999</v>
          </cell>
          <cell r="FA18">
            <v>45633852.549999997</v>
          </cell>
          <cell r="FB18">
            <v>41964422.920000002</v>
          </cell>
          <cell r="FC18">
            <v>47821348.07</v>
          </cell>
          <cell r="FD18">
            <v>44976968.909999996</v>
          </cell>
          <cell r="FE18">
            <v>80310407.909999996</v>
          </cell>
          <cell r="FF18">
            <v>16498881.48</v>
          </cell>
          <cell r="FG18">
            <v>41912269.38000001</v>
          </cell>
          <cell r="FH18">
            <v>41047599.18</v>
          </cell>
          <cell r="FI18">
            <v>50290988.940000005</v>
          </cell>
          <cell r="FJ18">
            <v>37496285.130000003</v>
          </cell>
          <cell r="FK18">
            <v>45280786.510000005</v>
          </cell>
          <cell r="FL18">
            <v>48662139.43999999</v>
          </cell>
          <cell r="FM18">
            <v>45770745.839999996</v>
          </cell>
          <cell r="FN18">
            <v>43611346.450000003</v>
          </cell>
          <cell r="FO18">
            <v>46487647.670000002</v>
          </cell>
          <cell r="FP18">
            <v>44027184.359999999</v>
          </cell>
          <cell r="FQ18">
            <v>85179894.560000002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  <cell r="JM18">
            <v>0</v>
          </cell>
          <cell r="JN18">
            <v>0</v>
          </cell>
          <cell r="JO18">
            <v>0</v>
          </cell>
          <cell r="JP18">
            <v>0</v>
          </cell>
          <cell r="JQ18">
            <v>0</v>
          </cell>
          <cell r="JR18">
            <v>0</v>
          </cell>
          <cell r="JS18">
            <v>0</v>
          </cell>
          <cell r="JT18">
            <v>0</v>
          </cell>
          <cell r="JU18">
            <v>0</v>
          </cell>
          <cell r="JV18">
            <v>0</v>
          </cell>
          <cell r="JW18">
            <v>0</v>
          </cell>
          <cell r="JX18">
            <v>0</v>
          </cell>
          <cell r="JY18">
            <v>0</v>
          </cell>
          <cell r="JZ18">
            <v>0</v>
          </cell>
          <cell r="KA18">
            <v>0</v>
          </cell>
          <cell r="KB18">
            <v>0</v>
          </cell>
          <cell r="KC18">
            <v>0</v>
          </cell>
          <cell r="KD18">
            <v>0</v>
          </cell>
          <cell r="KE18">
            <v>0</v>
          </cell>
          <cell r="KF18">
            <v>0</v>
          </cell>
          <cell r="KG18">
            <v>0</v>
          </cell>
          <cell r="KH18">
            <v>0</v>
          </cell>
          <cell r="KI18">
            <v>0</v>
          </cell>
          <cell r="KJ18">
            <v>0</v>
          </cell>
          <cell r="KK18">
            <v>0</v>
          </cell>
          <cell r="KL18">
            <v>0</v>
          </cell>
          <cell r="KM18">
            <v>0</v>
          </cell>
          <cell r="KN18">
            <v>0</v>
          </cell>
          <cell r="KO18">
            <v>0</v>
          </cell>
          <cell r="KP18">
            <v>0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0</v>
          </cell>
          <cell r="LB18">
            <v>0</v>
          </cell>
          <cell r="LC18">
            <v>0</v>
          </cell>
          <cell r="LD18">
            <v>0</v>
          </cell>
          <cell r="LE18">
            <v>0</v>
          </cell>
          <cell r="LF18">
            <v>0</v>
          </cell>
          <cell r="LG18">
            <v>0</v>
          </cell>
          <cell r="LH18">
            <v>0</v>
          </cell>
          <cell r="LI18">
            <v>0</v>
          </cell>
        </row>
        <row r="19">
          <cell r="D19">
            <v>7121</v>
          </cell>
          <cell r="E19" t="str">
            <v>Doprinosi za penzijsko i invalidsko osiguranje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6569958.7900000019</v>
          </cell>
          <cell r="CM19">
            <v>16611196.839999998</v>
          </cell>
          <cell r="CN19">
            <v>17067697.949999996</v>
          </cell>
          <cell r="CO19">
            <v>16395294.609999999</v>
          </cell>
          <cell r="CP19">
            <v>17202945.740000002</v>
          </cell>
          <cell r="CQ19">
            <v>19884670.049999997</v>
          </cell>
          <cell r="CR19">
            <v>20554627.069999993</v>
          </cell>
          <cell r="CS19">
            <v>21794241.240000013</v>
          </cell>
          <cell r="CT19">
            <v>24404439.250000011</v>
          </cell>
          <cell r="CU19">
            <v>26554882.900000017</v>
          </cell>
          <cell r="CV19">
            <v>18167916.660000004</v>
          </cell>
          <cell r="CW19">
            <v>36741484.63000001</v>
          </cell>
          <cell r="CX19">
            <v>11471497.619999999</v>
          </cell>
          <cell r="CY19">
            <v>17428110.199999999</v>
          </cell>
          <cell r="CZ19">
            <v>17730616.32</v>
          </cell>
          <cell r="DA19">
            <v>19478759.109999999</v>
          </cell>
          <cell r="DB19">
            <v>22230622.68</v>
          </cell>
          <cell r="DC19">
            <v>22243647.52</v>
          </cell>
          <cell r="DD19">
            <v>21915813.260000002</v>
          </cell>
          <cell r="DE19">
            <v>21555700.870000001</v>
          </cell>
          <cell r="DF19">
            <v>19594244.739999998</v>
          </cell>
          <cell r="DG19">
            <v>29370699.489999998</v>
          </cell>
          <cell r="DH19">
            <v>21438880.609999999</v>
          </cell>
          <cell r="DI19">
            <v>45661635.619999997</v>
          </cell>
          <cell r="DJ19">
            <v>11664478.33</v>
          </cell>
          <cell r="DK19">
            <v>17929835.500000011</v>
          </cell>
          <cell r="DL19">
            <v>20966658.349999998</v>
          </cell>
          <cell r="DM19">
            <v>21707838.580000013</v>
          </cell>
          <cell r="DN19">
            <v>18812433.620000005</v>
          </cell>
          <cell r="DO19">
            <v>22230880.830000017</v>
          </cell>
          <cell r="DP19">
            <v>25263471.430000011</v>
          </cell>
          <cell r="DQ19">
            <v>23215461.899999999</v>
          </cell>
          <cell r="DR19">
            <v>22364190.540000003</v>
          </cell>
          <cell r="DS19">
            <v>23824814.610000018</v>
          </cell>
          <cell r="DT19">
            <v>16253765.800000006</v>
          </cell>
          <cell r="DU19">
            <v>39865409.649999991</v>
          </cell>
          <cell r="DV19">
            <v>8441766.75</v>
          </cell>
          <cell r="DW19">
            <v>21544837.75</v>
          </cell>
          <cell r="DX19">
            <v>24016994.960000001</v>
          </cell>
          <cell r="DY19">
            <v>20790455.370000001</v>
          </cell>
          <cell r="DZ19">
            <v>21319783.719999999</v>
          </cell>
          <cell r="EA19">
            <v>22969090.460000001</v>
          </cell>
          <cell r="EB19">
            <v>19655578.5</v>
          </cell>
          <cell r="EC19">
            <v>21952510.280000001</v>
          </cell>
          <cell r="ED19">
            <v>23706362.129999999</v>
          </cell>
          <cell r="EE19">
            <v>21436627.02</v>
          </cell>
          <cell r="EF19">
            <v>23973031.350000001</v>
          </cell>
          <cell r="EG19">
            <v>43746286.119999997</v>
          </cell>
          <cell r="EH19">
            <v>9612063.3000000007</v>
          </cell>
          <cell r="EI19">
            <v>19294210.57</v>
          </cell>
          <cell r="EJ19">
            <v>22627334.059999999</v>
          </cell>
          <cell r="EK19">
            <v>21639290.52</v>
          </cell>
          <cell r="EL19">
            <v>24386054.73</v>
          </cell>
          <cell r="EM19">
            <v>24310877.91</v>
          </cell>
          <cell r="EN19">
            <v>27022741.59</v>
          </cell>
          <cell r="EO19">
            <v>26577706.039999999</v>
          </cell>
          <cell r="EP19">
            <v>24050825.579999998</v>
          </cell>
          <cell r="EQ19">
            <v>25998719</v>
          </cell>
          <cell r="ER19">
            <v>29222952.370000001</v>
          </cell>
          <cell r="ES19">
            <v>48299287.68</v>
          </cell>
          <cell r="ET19">
            <v>8994145.9900000002</v>
          </cell>
          <cell r="EU19">
            <v>22424749.280000001</v>
          </cell>
          <cell r="EV19">
            <v>26103027.100000001</v>
          </cell>
          <cell r="EW19">
            <v>24891690.100000001</v>
          </cell>
          <cell r="EX19">
            <v>24475000.460000001</v>
          </cell>
          <cell r="EY19">
            <v>25149415.170000002</v>
          </cell>
          <cell r="EZ19">
            <v>27081123.02</v>
          </cell>
          <cell r="FA19">
            <v>27031179.09</v>
          </cell>
          <cell r="FB19">
            <v>25382505.710000001</v>
          </cell>
          <cell r="FC19">
            <v>29472537.77</v>
          </cell>
          <cell r="FD19">
            <v>27715796.140000001</v>
          </cell>
          <cell r="FE19">
            <v>48261788.450000003</v>
          </cell>
          <cell r="FF19">
            <v>9695765.5800000001</v>
          </cell>
          <cell r="FG19">
            <v>24593790.260000002</v>
          </cell>
          <cell r="FH19">
            <v>23923752.719999999</v>
          </cell>
          <cell r="FI19">
            <v>29650595.870000001</v>
          </cell>
          <cell r="FJ19">
            <v>22104934.850000001</v>
          </cell>
          <cell r="FK19">
            <v>27009559.609999999</v>
          </cell>
          <cell r="FL19">
            <v>28964205.43</v>
          </cell>
          <cell r="FM19">
            <v>27519220.43</v>
          </cell>
          <cell r="FN19">
            <v>26730921.559999999</v>
          </cell>
          <cell r="FO19">
            <v>28563512.620000001</v>
          </cell>
          <cell r="FP19">
            <v>27240325.079999998</v>
          </cell>
          <cell r="FQ19">
            <v>53184840.350000001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  <cell r="JT19">
            <v>0</v>
          </cell>
          <cell r="JU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0</v>
          </cell>
          <cell r="KE19">
            <v>0</v>
          </cell>
          <cell r="KF19">
            <v>0</v>
          </cell>
          <cell r="KG19">
            <v>0</v>
          </cell>
          <cell r="KH19">
            <v>0</v>
          </cell>
          <cell r="KI19">
            <v>0</v>
          </cell>
          <cell r="KJ19">
            <v>0</v>
          </cell>
          <cell r="KK19">
            <v>0</v>
          </cell>
          <cell r="KL19">
            <v>0</v>
          </cell>
          <cell r="KM19">
            <v>0</v>
          </cell>
          <cell r="KN19">
            <v>0</v>
          </cell>
          <cell r="KO19">
            <v>0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0</v>
          </cell>
          <cell r="LB19">
            <v>0</v>
          </cell>
          <cell r="LC19">
            <v>0</v>
          </cell>
          <cell r="LD19">
            <v>0</v>
          </cell>
          <cell r="LE19">
            <v>0</v>
          </cell>
          <cell r="LF19">
            <v>0</v>
          </cell>
          <cell r="LG19">
            <v>0</v>
          </cell>
          <cell r="LH19">
            <v>0</v>
          </cell>
          <cell r="LI19">
            <v>0</v>
          </cell>
        </row>
        <row r="20">
          <cell r="D20">
            <v>7122</v>
          </cell>
          <cell r="E20" t="str">
            <v>Doprinosi za zdravstveno osiguranje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4448210.5799999991</v>
          </cell>
          <cell r="CM20">
            <v>9815385.6499999948</v>
          </cell>
          <cell r="CN20">
            <v>10258473.91</v>
          </cell>
          <cell r="CO20">
            <v>9269268.3100000005</v>
          </cell>
          <cell r="CP20">
            <v>9910929.3900000043</v>
          </cell>
          <cell r="CQ20">
            <v>10350588.919999991</v>
          </cell>
          <cell r="CR20">
            <v>10616032.939999998</v>
          </cell>
          <cell r="CS20">
            <v>12357023.080000006</v>
          </cell>
          <cell r="CT20">
            <v>12078523.4</v>
          </cell>
          <cell r="CU20">
            <v>14819585.57</v>
          </cell>
          <cell r="CV20">
            <v>10483154.240000008</v>
          </cell>
          <cell r="CW20">
            <v>20296721.100000005</v>
          </cell>
          <cell r="CX20">
            <v>5448406.1600000001</v>
          </cell>
          <cell r="CY20">
            <v>8879083.2599999998</v>
          </cell>
          <cell r="CZ20">
            <v>10464094.869999999</v>
          </cell>
          <cell r="DA20">
            <v>11013856.119999999</v>
          </cell>
          <cell r="DB20">
            <v>12764297.09</v>
          </cell>
          <cell r="DC20">
            <v>12628126.41</v>
          </cell>
          <cell r="DD20">
            <v>11914884.220000001</v>
          </cell>
          <cell r="DE20">
            <v>12465801.640000001</v>
          </cell>
          <cell r="DF20">
            <v>10974978.939999999</v>
          </cell>
          <cell r="DG20">
            <v>16738445.109999999</v>
          </cell>
          <cell r="DH20">
            <v>12242350.449999999</v>
          </cell>
          <cell r="DI20">
            <v>25500379.309999999</v>
          </cell>
          <cell r="DJ20">
            <v>6634782.3899999987</v>
          </cell>
          <cell r="DK20">
            <v>10232820.059999993</v>
          </cell>
          <cell r="DL20">
            <v>11914746.479999989</v>
          </cell>
          <cell r="DM20">
            <v>12374414.689999998</v>
          </cell>
          <cell r="DN20">
            <v>10681950.839999996</v>
          </cell>
          <cell r="DO20">
            <v>12634484.650000002</v>
          </cell>
          <cell r="DP20">
            <v>14433362.059999995</v>
          </cell>
          <cell r="DQ20">
            <v>13329494.45999999</v>
          </cell>
          <cell r="DR20">
            <v>12780379.539999986</v>
          </cell>
          <cell r="DS20">
            <v>14186939.740000004</v>
          </cell>
          <cell r="DT20">
            <v>9643918.1799999941</v>
          </cell>
          <cell r="DU20">
            <v>21462495.260000002</v>
          </cell>
          <cell r="DV20">
            <v>4800329.5</v>
          </cell>
          <cell r="DW20">
            <v>12579165.039999999</v>
          </cell>
          <cell r="DX20">
            <v>13884832.560000001</v>
          </cell>
          <cell r="DY20">
            <v>11850165.390000001</v>
          </cell>
          <cell r="DZ20">
            <v>12187579.609999999</v>
          </cell>
          <cell r="EA20">
            <v>13301393.529999999</v>
          </cell>
          <cell r="EB20">
            <v>12829742.73</v>
          </cell>
          <cell r="EC20">
            <v>13516680.289999999</v>
          </cell>
          <cell r="ED20">
            <v>15235646.779999999</v>
          </cell>
          <cell r="EE20">
            <v>13378931.09</v>
          </cell>
          <cell r="EF20">
            <v>13016303.880000001</v>
          </cell>
          <cell r="EG20">
            <v>27798596.5</v>
          </cell>
          <cell r="EH20">
            <v>5487815.8700000001</v>
          </cell>
          <cell r="EI20">
            <v>11136277.539999999</v>
          </cell>
          <cell r="EJ20">
            <v>13033326.75</v>
          </cell>
          <cell r="EK20">
            <v>12438084.859999999</v>
          </cell>
          <cell r="EL20">
            <v>14031927.32</v>
          </cell>
          <cell r="EM20">
            <v>13948315.880000001</v>
          </cell>
          <cell r="EN20">
            <v>15063870.800000001</v>
          </cell>
          <cell r="EO20">
            <v>14906718.880000001</v>
          </cell>
          <cell r="EP20">
            <v>13781012.470000001</v>
          </cell>
          <cell r="EQ20">
            <v>14691858.58</v>
          </cell>
          <cell r="ER20">
            <v>13422037.59</v>
          </cell>
          <cell r="ES20">
            <v>25459426.109999999</v>
          </cell>
          <cell r="ET20">
            <v>4907250.76</v>
          </cell>
          <cell r="EU20">
            <v>12702016.77</v>
          </cell>
          <cell r="EV20">
            <v>14741947.74</v>
          </cell>
          <cell r="EW20">
            <v>14077229.140000001</v>
          </cell>
          <cell r="EX20">
            <v>13944751.890000001</v>
          </cell>
          <cell r="EY20">
            <v>14898396.42</v>
          </cell>
          <cell r="EZ20">
            <v>16253748.59</v>
          </cell>
          <cell r="FA20">
            <v>16257992.279999999</v>
          </cell>
          <cell r="FB20">
            <v>14479735.869999999</v>
          </cell>
          <cell r="FC20">
            <v>16132677.16</v>
          </cell>
          <cell r="FD20">
            <v>15297077.039999999</v>
          </cell>
          <cell r="FE20">
            <v>28352941.690000001</v>
          </cell>
          <cell r="FF20">
            <v>5963049.2000000002</v>
          </cell>
          <cell r="FG20">
            <v>15122476.890000001</v>
          </cell>
          <cell r="FH20">
            <v>14777265.789999999</v>
          </cell>
          <cell r="FI20">
            <v>17925167.550000001</v>
          </cell>
          <cell r="FJ20">
            <v>13458982.5</v>
          </cell>
          <cell r="FK20">
            <v>15925774.34</v>
          </cell>
          <cell r="FL20">
            <v>17203285.449999999</v>
          </cell>
          <cell r="FM20">
            <v>15860674.26</v>
          </cell>
          <cell r="FN20">
            <v>14501660.91</v>
          </cell>
          <cell r="FO20">
            <v>15344312.359999999</v>
          </cell>
          <cell r="FP20">
            <v>14381893.27</v>
          </cell>
          <cell r="FQ20">
            <v>27283965.91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  <cell r="JM20">
            <v>0</v>
          </cell>
          <cell r="JN20">
            <v>0</v>
          </cell>
          <cell r="JO20">
            <v>0</v>
          </cell>
          <cell r="JP20">
            <v>0</v>
          </cell>
          <cell r="JQ20">
            <v>0</v>
          </cell>
          <cell r="JR20">
            <v>0</v>
          </cell>
          <cell r="JS20">
            <v>0</v>
          </cell>
          <cell r="JT20">
            <v>0</v>
          </cell>
          <cell r="JU20">
            <v>0</v>
          </cell>
          <cell r="JV20">
            <v>0</v>
          </cell>
          <cell r="JW20">
            <v>0</v>
          </cell>
          <cell r="JX20">
            <v>0</v>
          </cell>
          <cell r="JY20">
            <v>0</v>
          </cell>
          <cell r="JZ20">
            <v>0</v>
          </cell>
          <cell r="KA20">
            <v>0</v>
          </cell>
          <cell r="KB20">
            <v>0</v>
          </cell>
          <cell r="KC20">
            <v>0</v>
          </cell>
          <cell r="KD20">
            <v>0</v>
          </cell>
          <cell r="KE20">
            <v>0</v>
          </cell>
          <cell r="KF20">
            <v>0</v>
          </cell>
          <cell r="KG20">
            <v>0</v>
          </cell>
          <cell r="KH20">
            <v>0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0</v>
          </cell>
          <cell r="KN20">
            <v>0</v>
          </cell>
          <cell r="KO20">
            <v>0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0</v>
          </cell>
          <cell r="LB20">
            <v>0</v>
          </cell>
          <cell r="LC20">
            <v>0</v>
          </cell>
          <cell r="LD20">
            <v>0</v>
          </cell>
          <cell r="LE20">
            <v>0</v>
          </cell>
          <cell r="LF20">
            <v>0</v>
          </cell>
          <cell r="LG20">
            <v>0</v>
          </cell>
          <cell r="LH20">
            <v>0</v>
          </cell>
          <cell r="LI20">
            <v>0</v>
          </cell>
        </row>
        <row r="21">
          <cell r="D21">
            <v>7123</v>
          </cell>
          <cell r="E21" t="str">
            <v>Doprinosi za osiguranje od nezaposlenosti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320175.13999999996</v>
          </cell>
          <cell r="CM21">
            <v>855409.47999999975</v>
          </cell>
          <cell r="CN21">
            <v>794755.32</v>
          </cell>
          <cell r="CO21">
            <v>736973.07000000018</v>
          </cell>
          <cell r="CP21">
            <v>797748.44000000006</v>
          </cell>
          <cell r="CQ21">
            <v>812695.58999999973</v>
          </cell>
          <cell r="CR21">
            <v>832467.98</v>
          </cell>
          <cell r="CS21">
            <v>972876.82999999973</v>
          </cell>
          <cell r="CT21">
            <v>974818.92999999982</v>
          </cell>
          <cell r="CU21">
            <v>1188966.4200000004</v>
          </cell>
          <cell r="CV21">
            <v>830457.97999999963</v>
          </cell>
          <cell r="CW21">
            <v>1652845.01</v>
          </cell>
          <cell r="CX21">
            <v>423773.65</v>
          </cell>
          <cell r="CY21">
            <v>737969.6</v>
          </cell>
          <cell r="CZ21">
            <v>824174.47</v>
          </cell>
          <cell r="DA21">
            <v>896402.02</v>
          </cell>
          <cell r="DB21">
            <v>1004316.56</v>
          </cell>
          <cell r="DC21">
            <v>1020288.9</v>
          </cell>
          <cell r="DD21">
            <v>956259.22</v>
          </cell>
          <cell r="DE21">
            <v>1012670.5</v>
          </cell>
          <cell r="DF21">
            <v>892387.44</v>
          </cell>
          <cell r="DG21">
            <v>1351827.03</v>
          </cell>
          <cell r="DH21">
            <v>989045.49</v>
          </cell>
          <cell r="DI21">
            <v>2051002.51</v>
          </cell>
          <cell r="DJ21">
            <v>533032.30000000005</v>
          </cell>
          <cell r="DK21">
            <v>825014.52999999956</v>
          </cell>
          <cell r="DL21">
            <v>963008.57000000007</v>
          </cell>
          <cell r="DM21">
            <v>1000044.4400000005</v>
          </cell>
          <cell r="DN21">
            <v>865659.34000000008</v>
          </cell>
          <cell r="DO21">
            <v>1020289.0099999999</v>
          </cell>
          <cell r="DP21">
            <v>1165990.0600000005</v>
          </cell>
          <cell r="DQ21">
            <v>1073369.5099999995</v>
          </cell>
          <cell r="DR21">
            <v>1037271.42</v>
          </cell>
          <cell r="DS21">
            <v>1099016.6800000006</v>
          </cell>
          <cell r="DT21">
            <v>732084.04999999981</v>
          </cell>
          <cell r="DU21">
            <v>1799716.6100000008</v>
          </cell>
          <cell r="DV21">
            <v>384995.73</v>
          </cell>
          <cell r="DW21">
            <v>1030024.78</v>
          </cell>
          <cell r="DX21">
            <v>1115430.03</v>
          </cell>
          <cell r="DY21">
            <v>954928.12</v>
          </cell>
          <cell r="DZ21">
            <v>981014.58</v>
          </cell>
          <cell r="EA21">
            <v>1069704.96</v>
          </cell>
          <cell r="EB21">
            <v>1058680.3600000001</v>
          </cell>
          <cell r="EC21">
            <v>1052281.6200000001</v>
          </cell>
          <cell r="ED21">
            <v>1262370.55</v>
          </cell>
          <cell r="EE21">
            <v>981510.79</v>
          </cell>
          <cell r="EF21">
            <v>984483.18</v>
          </cell>
          <cell r="EG21">
            <v>2114486.02</v>
          </cell>
          <cell r="EH21">
            <v>436423.06</v>
          </cell>
          <cell r="EI21">
            <v>884778.14</v>
          </cell>
          <cell r="EJ21">
            <v>1037531.02</v>
          </cell>
          <cell r="EK21">
            <v>991786.18</v>
          </cell>
          <cell r="EL21">
            <v>1119552.6000000001</v>
          </cell>
          <cell r="EM21">
            <v>1110270.08</v>
          </cell>
          <cell r="EN21">
            <v>1208802.52</v>
          </cell>
          <cell r="EO21">
            <v>1182973.0900000001</v>
          </cell>
          <cell r="EP21">
            <v>1093203.53</v>
          </cell>
          <cell r="EQ21">
            <v>1140055.95</v>
          </cell>
          <cell r="ER21">
            <v>576427.41</v>
          </cell>
          <cell r="ES21">
            <v>1813540.61</v>
          </cell>
          <cell r="ET21">
            <v>365962.97</v>
          </cell>
          <cell r="EU21">
            <v>960588.74</v>
          </cell>
          <cell r="EV21">
            <v>1116426.95</v>
          </cell>
          <cell r="EW21">
            <v>1036934.31</v>
          </cell>
          <cell r="EX21">
            <v>1027117.44</v>
          </cell>
          <cell r="EY21">
            <v>1092483.07</v>
          </cell>
          <cell r="EZ21">
            <v>1188738.43</v>
          </cell>
          <cell r="FA21">
            <v>1194470.45</v>
          </cell>
          <cell r="FB21">
            <v>1084116.54</v>
          </cell>
          <cell r="FC21">
            <v>1217359.6499999999</v>
          </cell>
          <cell r="FD21">
            <v>1157240.48</v>
          </cell>
          <cell r="FE21">
            <v>2149158.34</v>
          </cell>
          <cell r="FF21">
            <v>459881.42</v>
          </cell>
          <cell r="FG21">
            <v>1160315.8500000001</v>
          </cell>
          <cell r="FH21">
            <v>1135767.8899999999</v>
          </cell>
          <cell r="FI21">
            <v>1375720.59</v>
          </cell>
          <cell r="FJ21">
            <v>1026106.03</v>
          </cell>
          <cell r="FK21">
            <v>1222753.49</v>
          </cell>
          <cell r="FL21">
            <v>1316999.83</v>
          </cell>
          <cell r="FM21">
            <v>1256512.28</v>
          </cell>
          <cell r="FN21">
            <v>1242677.57</v>
          </cell>
          <cell r="FO21">
            <v>1311319.78</v>
          </cell>
          <cell r="FP21">
            <v>1232927.92</v>
          </cell>
          <cell r="FQ21">
            <v>2381170.7999999998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  <cell r="JM21">
            <v>0</v>
          </cell>
          <cell r="JN21">
            <v>0</v>
          </cell>
          <cell r="JO21">
            <v>0</v>
          </cell>
          <cell r="JP21">
            <v>0</v>
          </cell>
          <cell r="JQ21">
            <v>0</v>
          </cell>
          <cell r="JR21">
            <v>0</v>
          </cell>
          <cell r="JS21">
            <v>0</v>
          </cell>
          <cell r="JT21">
            <v>0</v>
          </cell>
          <cell r="JU21">
            <v>0</v>
          </cell>
          <cell r="JV21">
            <v>0</v>
          </cell>
          <cell r="JW21">
            <v>0</v>
          </cell>
          <cell r="JX21">
            <v>0</v>
          </cell>
          <cell r="JY21">
            <v>0</v>
          </cell>
          <cell r="JZ21">
            <v>0</v>
          </cell>
          <cell r="KA21">
            <v>0</v>
          </cell>
          <cell r="KB21">
            <v>0</v>
          </cell>
          <cell r="KC21">
            <v>0</v>
          </cell>
          <cell r="KD21">
            <v>0</v>
          </cell>
          <cell r="KE21">
            <v>0</v>
          </cell>
          <cell r="KF21">
            <v>0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0</v>
          </cell>
          <cell r="KN21">
            <v>0</v>
          </cell>
          <cell r="KO21">
            <v>0</v>
          </cell>
          <cell r="KP21">
            <v>0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0</v>
          </cell>
          <cell r="LB21">
            <v>0</v>
          </cell>
          <cell r="LC21">
            <v>0</v>
          </cell>
          <cell r="LD21">
            <v>0</v>
          </cell>
          <cell r="LE21">
            <v>0</v>
          </cell>
          <cell r="LF21">
            <v>0</v>
          </cell>
          <cell r="LG21">
            <v>0</v>
          </cell>
          <cell r="LH21">
            <v>0</v>
          </cell>
          <cell r="LI21">
            <v>0</v>
          </cell>
        </row>
        <row r="22">
          <cell r="D22">
            <v>7124</v>
          </cell>
          <cell r="E22" t="str">
            <v>Ostali doprinosi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344635.14000000007</v>
          </cell>
          <cell r="CM22">
            <v>712306.89000000025</v>
          </cell>
          <cell r="CN22">
            <v>824989.75</v>
          </cell>
          <cell r="CO22">
            <v>879092.25999999966</v>
          </cell>
          <cell r="CP22">
            <v>725205.07000000018</v>
          </cell>
          <cell r="CQ22">
            <v>1133751.2200000002</v>
          </cell>
          <cell r="CR22">
            <v>1081371.8799999994</v>
          </cell>
          <cell r="CS22">
            <v>1001294.7499999998</v>
          </cell>
          <cell r="CT22">
            <v>897570.06999999948</v>
          </cell>
          <cell r="CU22">
            <v>1185801.2499999998</v>
          </cell>
          <cell r="CV22">
            <v>734792.65000000037</v>
          </cell>
          <cell r="CW22">
            <v>1550030.2500000012</v>
          </cell>
          <cell r="CX22">
            <v>266688.59000000003</v>
          </cell>
          <cell r="CY22">
            <v>647799.56999999995</v>
          </cell>
          <cell r="CZ22">
            <v>692119.51</v>
          </cell>
          <cell r="DA22">
            <v>810843.37</v>
          </cell>
          <cell r="DB22">
            <v>808655.84</v>
          </cell>
          <cell r="DC22">
            <v>942257.38</v>
          </cell>
          <cell r="DD22">
            <v>884097.32</v>
          </cell>
          <cell r="DE22">
            <v>942206.26</v>
          </cell>
          <cell r="DF22">
            <v>807697.07</v>
          </cell>
          <cell r="DG22">
            <v>1298902.19</v>
          </cell>
          <cell r="DH22">
            <v>923906.95</v>
          </cell>
          <cell r="DI22">
            <v>1963021.49</v>
          </cell>
          <cell r="DJ22">
            <v>502075.35</v>
          </cell>
          <cell r="DK22">
            <v>774294.38000000035</v>
          </cell>
          <cell r="DL22">
            <v>898275.83000000007</v>
          </cell>
          <cell r="DM22">
            <v>945348.83000000019</v>
          </cell>
          <cell r="DN22">
            <v>811955.19999999972</v>
          </cell>
          <cell r="DO22">
            <v>975734.09</v>
          </cell>
          <cell r="DP22">
            <v>1006476.8699999998</v>
          </cell>
          <cell r="DQ22">
            <v>969594.72999999986</v>
          </cell>
          <cell r="DR22">
            <v>967399.87999999954</v>
          </cell>
          <cell r="DS22">
            <v>1082335.99</v>
          </cell>
          <cell r="DT22">
            <v>566392.49</v>
          </cell>
          <cell r="DU22">
            <v>1265413.0200000003</v>
          </cell>
          <cell r="DV22">
            <v>355827.95</v>
          </cell>
          <cell r="DW22">
            <v>952180.44</v>
          </cell>
          <cell r="DX22">
            <v>1033743.23</v>
          </cell>
          <cell r="DY22">
            <v>883991.79</v>
          </cell>
          <cell r="DZ22">
            <v>915942.02</v>
          </cell>
          <cell r="EA22">
            <v>985972.68</v>
          </cell>
          <cell r="EB22">
            <v>934164.05</v>
          </cell>
          <cell r="EC22">
            <v>999629.77</v>
          </cell>
          <cell r="ED22">
            <v>1011167.49</v>
          </cell>
          <cell r="EE22">
            <v>1121732.3600000001</v>
          </cell>
          <cell r="EF22">
            <v>977118.21</v>
          </cell>
          <cell r="EG22">
            <v>1791132.27</v>
          </cell>
          <cell r="EH22">
            <v>406264.68</v>
          </cell>
          <cell r="EI22">
            <v>790255.79</v>
          </cell>
          <cell r="EJ22">
            <v>953874.92</v>
          </cell>
          <cell r="EK22">
            <v>908568.9</v>
          </cell>
          <cell r="EL22">
            <v>1029712.08</v>
          </cell>
          <cell r="EM22">
            <v>1020341.6</v>
          </cell>
          <cell r="EN22">
            <v>1097911.1399999999</v>
          </cell>
          <cell r="EO22">
            <v>1096715.42</v>
          </cell>
          <cell r="EP22">
            <v>997714.26</v>
          </cell>
          <cell r="EQ22">
            <v>1051502.6599999999</v>
          </cell>
          <cell r="ER22">
            <v>553226.5</v>
          </cell>
          <cell r="ES22">
            <v>2008464.28</v>
          </cell>
          <cell r="ET22">
            <v>305317.27</v>
          </cell>
          <cell r="EU22">
            <v>850763.28</v>
          </cell>
          <cell r="EV22">
            <v>1091854.18</v>
          </cell>
          <cell r="EW22">
            <v>1024094.45</v>
          </cell>
          <cell r="EX22">
            <v>941421.76</v>
          </cell>
          <cell r="EY22">
            <v>937061.58</v>
          </cell>
          <cell r="EZ22">
            <v>1149857.18</v>
          </cell>
          <cell r="FA22">
            <v>1150210.73</v>
          </cell>
          <cell r="FB22">
            <v>1018064.8</v>
          </cell>
          <cell r="FC22">
            <v>998773.49</v>
          </cell>
          <cell r="FD22">
            <v>806855.25</v>
          </cell>
          <cell r="FE22">
            <v>1546519.43</v>
          </cell>
          <cell r="FF22">
            <v>380185.28</v>
          </cell>
          <cell r="FG22">
            <v>1035686.38</v>
          </cell>
          <cell r="FH22">
            <v>1210812.78</v>
          </cell>
          <cell r="FI22">
            <v>1339504.93</v>
          </cell>
          <cell r="FJ22">
            <v>906261.75</v>
          </cell>
          <cell r="FK22">
            <v>1122699.07</v>
          </cell>
          <cell r="FL22">
            <v>1177648.73</v>
          </cell>
          <cell r="FM22">
            <v>1134338.8700000001</v>
          </cell>
          <cell r="FN22">
            <v>1136086.4099999999</v>
          </cell>
          <cell r="FO22">
            <v>1268502.9099999999</v>
          </cell>
          <cell r="FP22">
            <v>1172038.0900000001</v>
          </cell>
          <cell r="FQ22">
            <v>2329917.5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  <cell r="JM22">
            <v>0</v>
          </cell>
          <cell r="JN22">
            <v>0</v>
          </cell>
          <cell r="JO22">
            <v>0</v>
          </cell>
          <cell r="JP22">
            <v>0</v>
          </cell>
          <cell r="JQ22">
            <v>0</v>
          </cell>
          <cell r="JR22">
            <v>0</v>
          </cell>
          <cell r="JS22">
            <v>0</v>
          </cell>
          <cell r="JT22">
            <v>0</v>
          </cell>
          <cell r="JU22">
            <v>0</v>
          </cell>
          <cell r="JV22">
            <v>0</v>
          </cell>
          <cell r="JW22">
            <v>0</v>
          </cell>
          <cell r="JX22">
            <v>0</v>
          </cell>
          <cell r="JY22">
            <v>0</v>
          </cell>
          <cell r="JZ22">
            <v>0</v>
          </cell>
          <cell r="KA22">
            <v>0</v>
          </cell>
          <cell r="KB22">
            <v>0</v>
          </cell>
          <cell r="KC22">
            <v>0</v>
          </cell>
          <cell r="KD22">
            <v>0</v>
          </cell>
          <cell r="KE22">
            <v>0</v>
          </cell>
          <cell r="KF22">
            <v>0</v>
          </cell>
          <cell r="KG22">
            <v>0</v>
          </cell>
          <cell r="KH22">
            <v>0</v>
          </cell>
          <cell r="KI22">
            <v>0</v>
          </cell>
          <cell r="KJ22">
            <v>0</v>
          </cell>
          <cell r="KK22">
            <v>0</v>
          </cell>
          <cell r="KL22">
            <v>0</v>
          </cell>
          <cell r="KM22">
            <v>0</v>
          </cell>
          <cell r="KN22">
            <v>0</v>
          </cell>
          <cell r="KO22">
            <v>0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0</v>
          </cell>
          <cell r="LB22">
            <v>0</v>
          </cell>
          <cell r="LC22">
            <v>0</v>
          </cell>
          <cell r="LD22">
            <v>0</v>
          </cell>
          <cell r="LE22">
            <v>0</v>
          </cell>
          <cell r="LF22">
            <v>0</v>
          </cell>
          <cell r="LG22">
            <v>0</v>
          </cell>
          <cell r="LH22">
            <v>0</v>
          </cell>
          <cell r="LI22">
            <v>0</v>
          </cell>
        </row>
        <row r="23">
          <cell r="A23">
            <v>0</v>
          </cell>
          <cell r="B23">
            <v>0</v>
          </cell>
          <cell r="C23">
            <v>713</v>
          </cell>
          <cell r="D23">
            <v>713</v>
          </cell>
          <cell r="E23" t="str">
            <v>Takse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1080928.04</v>
          </cell>
          <cell r="CM23">
            <v>1829225.4899999998</v>
          </cell>
          <cell r="CN23">
            <v>2131564.3200000003</v>
          </cell>
          <cell r="CO23">
            <v>2230267.9299999997</v>
          </cell>
          <cell r="CP23">
            <v>2071940.6700000004</v>
          </cell>
          <cell r="CQ23">
            <v>2056189.4</v>
          </cell>
          <cell r="CR23">
            <v>2845514.48</v>
          </cell>
          <cell r="CS23">
            <v>2292067.08</v>
          </cell>
          <cell r="CT23">
            <v>1734506.4499999997</v>
          </cell>
          <cell r="CU23">
            <v>2895854.4999999995</v>
          </cell>
          <cell r="CV23">
            <v>2729149.32</v>
          </cell>
          <cell r="CW23">
            <v>3282224.9699999997</v>
          </cell>
          <cell r="CX23">
            <v>987210.26</v>
          </cell>
          <cell r="CY23">
            <v>2559133.91</v>
          </cell>
          <cell r="CZ23">
            <v>1026658.4100000001</v>
          </cell>
          <cell r="DA23">
            <v>1154845.05</v>
          </cell>
          <cell r="DB23">
            <v>1020195.28</v>
          </cell>
          <cell r="DC23">
            <v>1227617.2</v>
          </cell>
          <cell r="DD23">
            <v>1201295.81</v>
          </cell>
          <cell r="DE23">
            <v>1330351.8499999999</v>
          </cell>
          <cell r="DF23">
            <v>1239112.8199999998</v>
          </cell>
          <cell r="DG23">
            <v>1180240.26</v>
          </cell>
          <cell r="DH23">
            <v>933354.76</v>
          </cell>
          <cell r="DI23">
            <v>1146974.23</v>
          </cell>
          <cell r="DJ23">
            <v>706842.14</v>
          </cell>
          <cell r="DK23">
            <v>891170.60999999964</v>
          </cell>
          <cell r="DL23">
            <v>1005157.1000000003</v>
          </cell>
          <cell r="DM23">
            <v>971110.91999999993</v>
          </cell>
          <cell r="DN23">
            <v>893907.30999999994</v>
          </cell>
          <cell r="DO23">
            <v>1347126.1600000001</v>
          </cell>
          <cell r="DP23">
            <v>1276781.7799999998</v>
          </cell>
          <cell r="DQ23">
            <v>1455129.9900000002</v>
          </cell>
          <cell r="DR23">
            <v>1280973.7399999998</v>
          </cell>
          <cell r="DS23">
            <v>1121434.51</v>
          </cell>
          <cell r="DT23">
            <v>1007456.2700000003</v>
          </cell>
          <cell r="DU23">
            <v>1197323.1599999997</v>
          </cell>
          <cell r="DV23">
            <v>567280.62</v>
          </cell>
          <cell r="DW23">
            <v>882122.42</v>
          </cell>
          <cell r="DX23">
            <v>1021044.04</v>
          </cell>
          <cell r="DY23">
            <v>944204.45</v>
          </cell>
          <cell r="DZ23">
            <v>1105782.3500000001</v>
          </cell>
          <cell r="EA23">
            <v>1267830.2999999998</v>
          </cell>
          <cell r="EB23">
            <v>1271362.8700000001</v>
          </cell>
          <cell r="EC23">
            <v>1569273.21</v>
          </cell>
          <cell r="ED23">
            <v>1230361.76</v>
          </cell>
          <cell r="EE23">
            <v>1023354.38</v>
          </cell>
          <cell r="EF23">
            <v>998146.17000000016</v>
          </cell>
          <cell r="EG23">
            <v>1104794.31</v>
          </cell>
          <cell r="EH23">
            <v>579949.69999999995</v>
          </cell>
          <cell r="EI23">
            <v>799058.78</v>
          </cell>
          <cell r="EJ23">
            <v>1000001.89</v>
          </cell>
          <cell r="EK23">
            <v>900446.92</v>
          </cell>
          <cell r="EL23">
            <v>1044119.04</v>
          </cell>
          <cell r="EM23">
            <v>1380660.13</v>
          </cell>
          <cell r="EN23">
            <v>1483988.38</v>
          </cell>
          <cell r="EO23">
            <v>1598254.37</v>
          </cell>
          <cell r="EP23">
            <v>1300121.74</v>
          </cell>
          <cell r="EQ23">
            <v>1269238.77</v>
          </cell>
          <cell r="ER23">
            <v>1101076.77</v>
          </cell>
          <cell r="ES23">
            <v>1156088.19</v>
          </cell>
          <cell r="ET23">
            <v>814937.81</v>
          </cell>
          <cell r="EU23">
            <v>993423.94</v>
          </cell>
          <cell r="EV23">
            <v>1111103.6599999999</v>
          </cell>
          <cell r="EW23">
            <v>1198538.77</v>
          </cell>
          <cell r="EX23">
            <v>1382138.78</v>
          </cell>
          <cell r="EY23">
            <v>1616613.01</v>
          </cell>
          <cell r="EZ23">
            <v>2005608.26</v>
          </cell>
          <cell r="FA23">
            <v>1882210.04</v>
          </cell>
          <cell r="FB23">
            <v>1545122.56</v>
          </cell>
          <cell r="FC23">
            <v>1572482.29</v>
          </cell>
          <cell r="FD23">
            <v>1331866.75</v>
          </cell>
          <cell r="FE23">
            <v>1446961.78</v>
          </cell>
          <cell r="FF23">
            <v>851162.27</v>
          </cell>
          <cell r="FG23">
            <v>1041125.3899999999</v>
          </cell>
          <cell r="FH23">
            <v>1066481.8799999999</v>
          </cell>
          <cell r="FI23">
            <v>1290371.49</v>
          </cell>
          <cell r="FJ23">
            <v>1208813.17</v>
          </cell>
          <cell r="FK23">
            <v>1252534.6599999999</v>
          </cell>
          <cell r="FL23">
            <v>1880947.5899999999</v>
          </cell>
          <cell r="FM23">
            <v>1630940.38</v>
          </cell>
          <cell r="FN23">
            <v>1570845.07</v>
          </cell>
          <cell r="FO23">
            <v>1362143.29</v>
          </cell>
          <cell r="FP23">
            <v>1005591.42</v>
          </cell>
          <cell r="FQ23">
            <v>1445452.81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</row>
        <row r="24">
          <cell r="D24">
            <v>7131</v>
          </cell>
          <cell r="E24" t="str">
            <v>Administrativne takse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459792.76999999996</v>
          </cell>
          <cell r="CM24">
            <v>500772.31999999995</v>
          </cell>
          <cell r="CN24">
            <v>416213.56000000006</v>
          </cell>
          <cell r="CO24">
            <v>800629.84000000008</v>
          </cell>
          <cell r="CP24">
            <v>741038.80000000016</v>
          </cell>
          <cell r="CQ24">
            <v>867200.6100000001</v>
          </cell>
          <cell r="CR24">
            <v>871700.12000000023</v>
          </cell>
          <cell r="CS24">
            <v>683870.65</v>
          </cell>
          <cell r="CT24">
            <v>680610.77000000014</v>
          </cell>
          <cell r="CU24">
            <v>705025.44999999972</v>
          </cell>
          <cell r="CV24">
            <v>617424.99000000011</v>
          </cell>
          <cell r="CW24">
            <v>647157.71000000008</v>
          </cell>
          <cell r="CX24">
            <v>413582.89</v>
          </cell>
          <cell r="CY24">
            <v>528295.03</v>
          </cell>
          <cell r="CZ24">
            <v>616320.68000000005</v>
          </cell>
          <cell r="DA24">
            <v>712408.64</v>
          </cell>
          <cell r="DB24">
            <v>695566.03</v>
          </cell>
          <cell r="DC24">
            <v>814803.79</v>
          </cell>
          <cell r="DD24">
            <v>738641.56</v>
          </cell>
          <cell r="DE24">
            <v>720107.7</v>
          </cell>
          <cell r="DF24">
            <v>714366.37</v>
          </cell>
          <cell r="DG24">
            <v>678264.56</v>
          </cell>
          <cell r="DH24">
            <v>586863.15</v>
          </cell>
          <cell r="DI24">
            <v>654627.1</v>
          </cell>
          <cell r="DJ24">
            <v>447244.32</v>
          </cell>
          <cell r="DK24">
            <v>579888.25999999978</v>
          </cell>
          <cell r="DL24">
            <v>701001.30000000016</v>
          </cell>
          <cell r="DM24">
            <v>648048.47</v>
          </cell>
          <cell r="DN24">
            <v>600552.63</v>
          </cell>
          <cell r="DO24">
            <v>958002.76000000013</v>
          </cell>
          <cell r="DP24">
            <v>746600.31999999983</v>
          </cell>
          <cell r="DQ24">
            <v>765465.40000000026</v>
          </cell>
          <cell r="DR24">
            <v>751632.22999999975</v>
          </cell>
          <cell r="DS24">
            <v>720684.08</v>
          </cell>
          <cell r="DT24">
            <v>663096.15000000026</v>
          </cell>
          <cell r="DU24">
            <v>750993.96999999962</v>
          </cell>
          <cell r="DV24">
            <v>380942.03</v>
          </cell>
          <cell r="DW24">
            <v>631592.89</v>
          </cell>
          <cell r="DX24">
            <v>739975.56</v>
          </cell>
          <cell r="DY24">
            <v>638297.76</v>
          </cell>
          <cell r="DZ24">
            <v>757845.38</v>
          </cell>
          <cell r="EA24">
            <v>850978.98</v>
          </cell>
          <cell r="EB24">
            <v>697704.08</v>
          </cell>
          <cell r="EC24">
            <v>818044.48</v>
          </cell>
          <cell r="ED24">
            <v>708608.5</v>
          </cell>
          <cell r="EE24">
            <v>645709.51</v>
          </cell>
          <cell r="EF24">
            <v>608481.81000000006</v>
          </cell>
          <cell r="EG24">
            <v>666484.25</v>
          </cell>
          <cell r="EH24">
            <v>406775.45</v>
          </cell>
          <cell r="EI24">
            <v>535491.67000000004</v>
          </cell>
          <cell r="EJ24">
            <v>712341.34</v>
          </cell>
          <cell r="EK24">
            <v>635024.81000000006</v>
          </cell>
          <cell r="EL24">
            <v>686793.45</v>
          </cell>
          <cell r="EM24">
            <v>852501.66</v>
          </cell>
          <cell r="EN24">
            <v>827522.72</v>
          </cell>
          <cell r="EO24">
            <v>831396.98</v>
          </cell>
          <cell r="EP24">
            <v>755364.68</v>
          </cell>
          <cell r="EQ24">
            <v>733095.23</v>
          </cell>
          <cell r="ER24">
            <v>673442.99</v>
          </cell>
          <cell r="ES24">
            <v>0</v>
          </cell>
          <cell r="ET24">
            <v>601434.28</v>
          </cell>
          <cell r="EU24">
            <v>691468.91</v>
          </cell>
          <cell r="EV24">
            <v>825217.16</v>
          </cell>
          <cell r="EW24">
            <v>905119.47</v>
          </cell>
          <cell r="EX24">
            <v>1028480.47</v>
          </cell>
          <cell r="EY24">
            <v>1159205.33</v>
          </cell>
          <cell r="EZ24">
            <v>1239204.8400000001</v>
          </cell>
          <cell r="FA24">
            <v>1077861.3</v>
          </cell>
          <cell r="FB24">
            <v>936074.99</v>
          </cell>
          <cell r="FC24">
            <v>1054918.45</v>
          </cell>
          <cell r="FD24">
            <v>888912.28</v>
          </cell>
          <cell r="FE24">
            <v>977871.81</v>
          </cell>
          <cell r="FF24">
            <v>649124.48</v>
          </cell>
          <cell r="FG24">
            <v>818776.7</v>
          </cell>
          <cell r="FH24">
            <v>802029.06</v>
          </cell>
          <cell r="FI24">
            <v>949723.87</v>
          </cell>
          <cell r="FJ24">
            <v>855493.95</v>
          </cell>
          <cell r="FK24">
            <v>789796.19</v>
          </cell>
          <cell r="FL24">
            <v>1036831.79</v>
          </cell>
          <cell r="FM24">
            <v>732732.78</v>
          </cell>
          <cell r="FN24">
            <v>909857.41</v>
          </cell>
          <cell r="FO24">
            <v>855972.58</v>
          </cell>
          <cell r="FP24">
            <v>669844.34</v>
          </cell>
          <cell r="FQ24">
            <v>952209.79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0</v>
          </cell>
          <cell r="KN24">
            <v>0</v>
          </cell>
          <cell r="KO24">
            <v>0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</row>
        <row r="25">
          <cell r="D25">
            <v>7132</v>
          </cell>
          <cell r="E25" t="str">
            <v>Sudske takse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249117.51999999996</v>
          </cell>
          <cell r="CM25">
            <v>274019.35000000009</v>
          </cell>
          <cell r="CN25">
            <v>324113.08000000007</v>
          </cell>
          <cell r="CO25">
            <v>340962.39999999973</v>
          </cell>
          <cell r="CP25">
            <v>236053.60000000003</v>
          </cell>
          <cell r="CQ25">
            <v>329926.79999999981</v>
          </cell>
          <cell r="CR25">
            <v>394971.79</v>
          </cell>
          <cell r="CS25">
            <v>193627.12</v>
          </cell>
          <cell r="CT25">
            <v>283408.96999999997</v>
          </cell>
          <cell r="CU25">
            <v>354059.71999999991</v>
          </cell>
          <cell r="CV25">
            <v>925664.49999999988</v>
          </cell>
          <cell r="CW25">
            <v>651866.40999999992</v>
          </cell>
          <cell r="CX25">
            <v>245212.08</v>
          </cell>
          <cell r="CY25">
            <v>1313502.6499999999</v>
          </cell>
          <cell r="CZ25">
            <v>318720.94</v>
          </cell>
          <cell r="DA25">
            <v>297710.26</v>
          </cell>
          <cell r="DB25">
            <v>188013.48</v>
          </cell>
          <cell r="DC25">
            <v>252707.13</v>
          </cell>
          <cell r="DD25">
            <v>181433.41</v>
          </cell>
          <cell r="DE25">
            <v>171182.51</v>
          </cell>
          <cell r="DF25">
            <v>189661.52</v>
          </cell>
          <cell r="DG25">
            <v>231318.37</v>
          </cell>
          <cell r="DH25">
            <v>162582.62</v>
          </cell>
          <cell r="DI25">
            <v>232160.93</v>
          </cell>
          <cell r="DJ25">
            <v>132407.34000000003</v>
          </cell>
          <cell r="DK25">
            <v>148352.71000000002</v>
          </cell>
          <cell r="DL25">
            <v>213044.5100000001</v>
          </cell>
          <cell r="DM25">
            <v>171013.29000000007</v>
          </cell>
          <cell r="DN25">
            <v>149324.24000000002</v>
          </cell>
          <cell r="DO25">
            <v>188424.29000000004</v>
          </cell>
          <cell r="DP25">
            <v>150172.55000000002</v>
          </cell>
          <cell r="DQ25">
            <v>147618.66000000006</v>
          </cell>
          <cell r="DR25">
            <v>135965.31000000006</v>
          </cell>
          <cell r="DS25">
            <v>145879.53</v>
          </cell>
          <cell r="DT25">
            <v>113196.71</v>
          </cell>
          <cell r="DU25">
            <v>167219.15000000002</v>
          </cell>
          <cell r="DV25">
            <v>79163.77</v>
          </cell>
          <cell r="DW25">
            <v>142203.88</v>
          </cell>
          <cell r="DX25">
            <v>146342.34</v>
          </cell>
          <cell r="DY25">
            <v>117644.98</v>
          </cell>
          <cell r="DZ25">
            <v>112776.17</v>
          </cell>
          <cell r="EA25">
            <v>150552.07999999999</v>
          </cell>
          <cell r="EB25">
            <v>121501.41</v>
          </cell>
          <cell r="EC25">
            <v>94957.83</v>
          </cell>
          <cell r="ED25">
            <v>114550.7</v>
          </cell>
          <cell r="EE25">
            <v>105515.84</v>
          </cell>
          <cell r="EF25">
            <v>124638.63</v>
          </cell>
          <cell r="EG25">
            <v>128155.98</v>
          </cell>
          <cell r="EH25">
            <v>67122.44</v>
          </cell>
          <cell r="EI25">
            <v>89824.72</v>
          </cell>
          <cell r="EJ25">
            <v>123908.06</v>
          </cell>
          <cell r="EK25">
            <v>113328.83</v>
          </cell>
          <cell r="EL25">
            <v>102269.66</v>
          </cell>
          <cell r="EM25">
            <v>124251.74</v>
          </cell>
          <cell r="EN25">
            <v>111124.49</v>
          </cell>
          <cell r="EO25">
            <v>77883.14</v>
          </cell>
          <cell r="EP25">
            <v>117081.53</v>
          </cell>
          <cell r="EQ25">
            <v>126411.14</v>
          </cell>
          <cell r="ER25">
            <v>108010.69</v>
          </cell>
          <cell r="ES25">
            <v>0</v>
          </cell>
          <cell r="ET25">
            <v>93434.6</v>
          </cell>
          <cell r="EU25">
            <v>109385.74</v>
          </cell>
          <cell r="EV25">
            <v>120777.01</v>
          </cell>
          <cell r="EW25">
            <v>107766.04</v>
          </cell>
          <cell r="EX25">
            <v>105374.49</v>
          </cell>
          <cell r="EY25">
            <v>116225.41</v>
          </cell>
          <cell r="EZ25">
            <v>115266.9</v>
          </cell>
          <cell r="FA25">
            <v>79847.83</v>
          </cell>
          <cell r="FB25">
            <v>98906.81</v>
          </cell>
          <cell r="FC25">
            <v>105125.41</v>
          </cell>
          <cell r="FD25">
            <v>116947.51</v>
          </cell>
          <cell r="FE25">
            <v>138092.62</v>
          </cell>
          <cell r="FF25">
            <v>64695</v>
          </cell>
          <cell r="FG25">
            <v>85955.36</v>
          </cell>
          <cell r="FH25">
            <v>106907.98</v>
          </cell>
          <cell r="FI25">
            <v>128950.69</v>
          </cell>
          <cell r="FJ25">
            <v>89857.44</v>
          </cell>
          <cell r="FK25">
            <v>90814.91</v>
          </cell>
          <cell r="FL25">
            <v>102054.51</v>
          </cell>
          <cell r="FM25">
            <v>79880.09</v>
          </cell>
          <cell r="FN25">
            <v>81168.460000000006</v>
          </cell>
          <cell r="FO25">
            <v>104547.82</v>
          </cell>
          <cell r="FP25">
            <v>92140.81</v>
          </cell>
          <cell r="FQ25">
            <v>119313.41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0</v>
          </cell>
          <cell r="KC25">
            <v>0</v>
          </cell>
          <cell r="KD25">
            <v>0</v>
          </cell>
          <cell r="KE25">
            <v>0</v>
          </cell>
          <cell r="KF25">
            <v>0</v>
          </cell>
          <cell r="KG25">
            <v>0</v>
          </cell>
          <cell r="KH25">
            <v>0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0</v>
          </cell>
          <cell r="KN25">
            <v>0</v>
          </cell>
          <cell r="KO25">
            <v>0</v>
          </cell>
          <cell r="KP25">
            <v>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0</v>
          </cell>
          <cell r="LB25">
            <v>0</v>
          </cell>
          <cell r="LC25">
            <v>0</v>
          </cell>
          <cell r="LD25">
            <v>0</v>
          </cell>
          <cell r="LE25">
            <v>0</v>
          </cell>
          <cell r="LF25">
            <v>0</v>
          </cell>
          <cell r="LG25">
            <v>0</v>
          </cell>
          <cell r="LH25">
            <v>0</v>
          </cell>
          <cell r="LI25">
            <v>0</v>
          </cell>
        </row>
        <row r="26">
          <cell r="D26">
            <v>7133</v>
          </cell>
          <cell r="E26" t="str">
            <v>Boravišne takse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7635.0399999999991</v>
          </cell>
          <cell r="CM26">
            <v>9839.27</v>
          </cell>
          <cell r="CN26">
            <v>13749.619999999999</v>
          </cell>
          <cell r="CO26">
            <v>30237.239999999994</v>
          </cell>
          <cell r="CP26">
            <v>51941.319999999985</v>
          </cell>
          <cell r="CQ26">
            <v>88623.709999999992</v>
          </cell>
          <cell r="CR26">
            <v>163284.24</v>
          </cell>
          <cell r="CS26">
            <v>197232.93000000005</v>
          </cell>
          <cell r="CT26">
            <v>111463.84999999999</v>
          </cell>
          <cell r="CU26">
            <v>50426.220000000008</v>
          </cell>
          <cell r="CV26">
            <v>31073.220000000005</v>
          </cell>
          <cell r="CW26">
            <v>12430.33</v>
          </cell>
          <cell r="CX26">
            <v>8119.6</v>
          </cell>
          <cell r="CY26">
            <v>9491.69</v>
          </cell>
          <cell r="CZ26">
            <v>11037.38</v>
          </cell>
          <cell r="DA26">
            <v>15407.26</v>
          </cell>
          <cell r="DB26">
            <v>23006.79</v>
          </cell>
          <cell r="DC26">
            <v>53188.68</v>
          </cell>
          <cell r="DD26">
            <v>116408.5</v>
          </cell>
          <cell r="DE26">
            <v>226076.19</v>
          </cell>
          <cell r="DF26">
            <v>102526.32</v>
          </cell>
          <cell r="DG26">
            <v>52441.97</v>
          </cell>
          <cell r="DH26">
            <v>12614.08</v>
          </cell>
          <cell r="DI26">
            <v>13870.62</v>
          </cell>
          <cell r="DJ26">
            <v>8869.4399999999987</v>
          </cell>
          <cell r="DK26">
            <v>10376.969999999998</v>
          </cell>
          <cell r="DL26">
            <v>10335.65</v>
          </cell>
          <cell r="DM26">
            <v>17910.239999999998</v>
          </cell>
          <cell r="DN26">
            <v>30816.6</v>
          </cell>
          <cell r="DO26">
            <v>75975.209999999992</v>
          </cell>
          <cell r="DP26">
            <v>198529.74</v>
          </cell>
          <cell r="DQ26">
            <v>296917.56999999995</v>
          </cell>
          <cell r="DR26">
            <v>123895.80999999998</v>
          </cell>
          <cell r="DS26">
            <v>52619.149999999994</v>
          </cell>
          <cell r="DT26">
            <v>25217.25</v>
          </cell>
          <cell r="DU26">
            <v>22976.560000000001</v>
          </cell>
          <cell r="DV26">
            <v>17074.490000000002</v>
          </cell>
          <cell r="DW26">
            <v>22967.040000000001</v>
          </cell>
          <cell r="DX26">
            <v>26715.42</v>
          </cell>
          <cell r="DY26">
            <v>27081.02</v>
          </cell>
          <cell r="DZ26">
            <v>55185.38</v>
          </cell>
          <cell r="EA26">
            <v>105249.26</v>
          </cell>
          <cell r="EB26">
            <v>247068.31</v>
          </cell>
          <cell r="EC26">
            <v>383280.64000000001</v>
          </cell>
          <cell r="ED26">
            <v>194602.14</v>
          </cell>
          <cell r="EE26">
            <v>70791.399999999994</v>
          </cell>
          <cell r="EF26">
            <v>30364.41</v>
          </cell>
          <cell r="EG26">
            <v>18179.259999999998</v>
          </cell>
          <cell r="EH26">
            <v>17936.740000000002</v>
          </cell>
          <cell r="EI26">
            <v>29045.1</v>
          </cell>
          <cell r="EJ26">
            <v>29271.49</v>
          </cell>
          <cell r="EK26">
            <v>28676.27</v>
          </cell>
          <cell r="EL26">
            <v>54945.86</v>
          </cell>
          <cell r="EM26">
            <v>136681.21</v>
          </cell>
          <cell r="EN26">
            <v>303933.09000000003</v>
          </cell>
          <cell r="EO26">
            <v>401179.76</v>
          </cell>
          <cell r="EP26">
            <v>204730.39</v>
          </cell>
          <cell r="EQ26">
            <v>92200</v>
          </cell>
          <cell r="ER26">
            <v>36222.43</v>
          </cell>
          <cell r="ES26">
            <v>0</v>
          </cell>
          <cell r="ET26">
            <v>21633.83</v>
          </cell>
          <cell r="EU26">
            <v>24453.21</v>
          </cell>
          <cell r="EV26">
            <v>30364.14</v>
          </cell>
          <cell r="EW26">
            <v>45135.75</v>
          </cell>
          <cell r="EX26">
            <v>73298.429999999993</v>
          </cell>
          <cell r="EY26">
            <v>154167.12</v>
          </cell>
          <cell r="EZ26">
            <v>354192.61</v>
          </cell>
          <cell r="FA26">
            <v>425912.93</v>
          </cell>
          <cell r="FB26">
            <v>234762.1</v>
          </cell>
          <cell r="FC26">
            <v>119042.18</v>
          </cell>
          <cell r="FD26">
            <v>76747.570000000007</v>
          </cell>
          <cell r="FE26">
            <v>29512.58</v>
          </cell>
          <cell r="FF26">
            <v>24775.52</v>
          </cell>
          <cell r="FG26">
            <v>28443.63</v>
          </cell>
          <cell r="FH26">
            <v>40268.589999999997</v>
          </cell>
          <cell r="FI26">
            <v>55742.67</v>
          </cell>
          <cell r="FJ26">
            <v>91165.22</v>
          </cell>
          <cell r="FK26">
            <v>178796.84</v>
          </cell>
          <cell r="FL26">
            <v>429493.67</v>
          </cell>
          <cell r="FM26">
            <v>521117.38</v>
          </cell>
          <cell r="FN26">
            <v>298489.8</v>
          </cell>
          <cell r="FO26">
            <v>140326.67000000001</v>
          </cell>
          <cell r="FP26">
            <v>59224.28</v>
          </cell>
          <cell r="FQ26">
            <v>44087.08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  <cell r="JM26">
            <v>0</v>
          </cell>
          <cell r="JN26">
            <v>0</v>
          </cell>
          <cell r="JO26">
            <v>0</v>
          </cell>
          <cell r="JP26">
            <v>0</v>
          </cell>
          <cell r="JQ26">
            <v>0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0</v>
          </cell>
          <cell r="JW26">
            <v>0</v>
          </cell>
          <cell r="JX26">
            <v>0</v>
          </cell>
          <cell r="JY26">
            <v>0</v>
          </cell>
          <cell r="JZ26">
            <v>0</v>
          </cell>
          <cell r="KA26">
            <v>0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  <cell r="KH26">
            <v>0</v>
          </cell>
          <cell r="KI26">
            <v>0</v>
          </cell>
          <cell r="KJ26">
            <v>0</v>
          </cell>
          <cell r="KK26">
            <v>0</v>
          </cell>
          <cell r="KL26">
            <v>0</v>
          </cell>
          <cell r="KM26">
            <v>0</v>
          </cell>
          <cell r="KN26">
            <v>0</v>
          </cell>
          <cell r="KO26">
            <v>0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0</v>
          </cell>
          <cell r="LB26">
            <v>0</v>
          </cell>
          <cell r="LC26">
            <v>0</v>
          </cell>
          <cell r="LD26">
            <v>0</v>
          </cell>
          <cell r="LE26">
            <v>0</v>
          </cell>
          <cell r="LF26">
            <v>0</v>
          </cell>
          <cell r="LG26">
            <v>0</v>
          </cell>
          <cell r="LH26">
            <v>0</v>
          </cell>
          <cell r="LI26">
            <v>0</v>
          </cell>
        </row>
        <row r="27">
          <cell r="D27">
            <v>7136</v>
          </cell>
          <cell r="E27" t="str">
            <v>Ostale takse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364382.71</v>
          </cell>
          <cell r="CM27">
            <v>1044594.5499999998</v>
          </cell>
          <cell r="CN27">
            <v>1377488.06</v>
          </cell>
          <cell r="CO27">
            <v>1058438.4500000002</v>
          </cell>
          <cell r="CP27">
            <v>1042906.9500000002</v>
          </cell>
          <cell r="CQ27">
            <v>770438.28</v>
          </cell>
          <cell r="CR27">
            <v>1415558.3299999998</v>
          </cell>
          <cell r="CS27">
            <v>1217336.3799999999</v>
          </cell>
          <cell r="CT27">
            <v>659022.85999999975</v>
          </cell>
          <cell r="CU27">
            <v>1786343.1099999999</v>
          </cell>
          <cell r="CV27">
            <v>1154986.6099999999</v>
          </cell>
          <cell r="CW27">
            <v>1970770.5199999998</v>
          </cell>
          <cell r="CX27">
            <v>320295.69</v>
          </cell>
          <cell r="CY27">
            <v>707844.54</v>
          </cell>
          <cell r="CZ27">
            <v>80579.41</v>
          </cell>
          <cell r="DA27">
            <v>129318.89</v>
          </cell>
          <cell r="DB27">
            <v>113608.98</v>
          </cell>
          <cell r="DC27">
            <v>106917.6</v>
          </cell>
          <cell r="DD27">
            <v>164812.34</v>
          </cell>
          <cell r="DE27">
            <v>212985.45</v>
          </cell>
          <cell r="DF27">
            <v>232558.61</v>
          </cell>
          <cell r="DG27">
            <v>218215.36</v>
          </cell>
          <cell r="DH27">
            <v>171294.91</v>
          </cell>
          <cell r="DI27">
            <v>246315.58</v>
          </cell>
          <cell r="DJ27">
            <v>118321.04000000001</v>
          </cell>
          <cell r="DK27">
            <v>152552.66999999998</v>
          </cell>
          <cell r="DL27">
            <v>80775.640000000014</v>
          </cell>
          <cell r="DM27">
            <v>134138.91999999995</v>
          </cell>
          <cell r="DN27">
            <v>113213.83999999998</v>
          </cell>
          <cell r="DO27">
            <v>124723.89999999998</v>
          </cell>
          <cell r="DP27">
            <v>181479.16999999995</v>
          </cell>
          <cell r="DQ27">
            <v>245128.36</v>
          </cell>
          <cell r="DR27">
            <v>269480.39</v>
          </cell>
          <cell r="DS27">
            <v>202251.75</v>
          </cell>
          <cell r="DT27">
            <v>205946.15999999997</v>
          </cell>
          <cell r="DU27">
            <v>256133.48</v>
          </cell>
          <cell r="DV27">
            <v>90100.33</v>
          </cell>
          <cell r="DW27">
            <v>85358.61</v>
          </cell>
          <cell r="DX27">
            <v>108010.72</v>
          </cell>
          <cell r="DY27">
            <v>161180.69</v>
          </cell>
          <cell r="DZ27">
            <v>179975.42</v>
          </cell>
          <cell r="EA27">
            <v>161049.98000000001</v>
          </cell>
          <cell r="EB27">
            <v>205089.07</v>
          </cell>
          <cell r="EC27">
            <v>272990.26</v>
          </cell>
          <cell r="ED27">
            <v>212600.42</v>
          </cell>
          <cell r="EE27">
            <v>201337.63</v>
          </cell>
          <cell r="EF27">
            <v>234661.32</v>
          </cell>
          <cell r="EG27">
            <v>291974.82</v>
          </cell>
          <cell r="EH27">
            <v>88115.07</v>
          </cell>
          <cell r="EI27">
            <v>117852.68</v>
          </cell>
          <cell r="EJ27">
            <v>93526.63</v>
          </cell>
          <cell r="EK27">
            <v>123417.01</v>
          </cell>
          <cell r="EL27">
            <v>135486.6</v>
          </cell>
          <cell r="EM27">
            <v>225998.71</v>
          </cell>
          <cell r="EN27">
            <v>208494.23</v>
          </cell>
          <cell r="EO27">
            <v>264663.5</v>
          </cell>
          <cell r="EP27">
            <v>222945.14</v>
          </cell>
          <cell r="EQ27">
            <v>259930.36</v>
          </cell>
          <cell r="ER27">
            <v>257165.18</v>
          </cell>
          <cell r="ES27">
            <v>0</v>
          </cell>
          <cell r="ET27">
            <v>98435.1</v>
          </cell>
          <cell r="EU27">
            <v>168116.08</v>
          </cell>
          <cell r="EV27">
            <v>134745.35</v>
          </cell>
          <cell r="EW27">
            <v>140517.51</v>
          </cell>
          <cell r="EX27">
            <v>174985.39</v>
          </cell>
          <cell r="EY27">
            <v>187015.15</v>
          </cell>
          <cell r="EZ27">
            <v>296943.90999999997</v>
          </cell>
          <cell r="FA27">
            <v>298587.98</v>
          </cell>
          <cell r="FB27">
            <v>275378.65999999997</v>
          </cell>
          <cell r="FC27">
            <v>293396.25</v>
          </cell>
          <cell r="FD27">
            <v>249259.39</v>
          </cell>
          <cell r="FE27">
            <v>301484.77</v>
          </cell>
          <cell r="FF27">
            <v>112567.27</v>
          </cell>
          <cell r="FG27">
            <v>107949.7</v>
          </cell>
          <cell r="FH27">
            <v>117276.25</v>
          </cell>
          <cell r="FI27">
            <v>155954.26</v>
          </cell>
          <cell r="FJ27">
            <v>172296.56</v>
          </cell>
          <cell r="FK27">
            <v>193126.72</v>
          </cell>
          <cell r="FL27">
            <v>312567.62</v>
          </cell>
          <cell r="FM27">
            <v>297210.13</v>
          </cell>
          <cell r="FN27">
            <v>281329.40000000002</v>
          </cell>
          <cell r="FO27">
            <v>261296.22</v>
          </cell>
          <cell r="FP27">
            <v>184381.99</v>
          </cell>
          <cell r="FQ27">
            <v>329842.53000000003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>
            <v>0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G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0</v>
          </cell>
          <cell r="KN27">
            <v>0</v>
          </cell>
          <cell r="KO27">
            <v>0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0</v>
          </cell>
          <cell r="LB27">
            <v>0</v>
          </cell>
          <cell r="LC27">
            <v>0</v>
          </cell>
          <cell r="LD27">
            <v>0</v>
          </cell>
          <cell r="LE27">
            <v>0</v>
          </cell>
          <cell r="LF27">
            <v>0</v>
          </cell>
          <cell r="LG27">
            <v>0</v>
          </cell>
          <cell r="LH27">
            <v>0</v>
          </cell>
          <cell r="LI27">
            <v>0</v>
          </cell>
        </row>
        <row r="28">
          <cell r="A28">
            <v>0</v>
          </cell>
          <cell r="B28">
            <v>0</v>
          </cell>
          <cell r="C28">
            <v>714</v>
          </cell>
          <cell r="D28">
            <v>714</v>
          </cell>
          <cell r="E28" t="str">
            <v>Naknade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893749.16999999993</v>
          </cell>
          <cell r="CM28">
            <v>1163449.2899999996</v>
          </cell>
          <cell r="CN28">
            <v>1397810.9500000002</v>
          </cell>
          <cell r="CO28">
            <v>988260.99000000022</v>
          </cell>
          <cell r="CP28">
            <v>663493.42000000004</v>
          </cell>
          <cell r="CQ28">
            <v>985589.2799999998</v>
          </cell>
          <cell r="CR28">
            <v>1220629.8</v>
          </cell>
          <cell r="CS28">
            <v>1071856.1399999999</v>
          </cell>
          <cell r="CT28">
            <v>1326309.73</v>
          </cell>
          <cell r="CU28">
            <v>1344708.9499999997</v>
          </cell>
          <cell r="CV28">
            <v>1250084.5299999996</v>
          </cell>
          <cell r="CW28">
            <v>927547.93</v>
          </cell>
          <cell r="CX28">
            <v>1287580.6800000002</v>
          </cell>
          <cell r="CY28">
            <v>715085.05</v>
          </cell>
          <cell r="CZ28">
            <v>890846.15</v>
          </cell>
          <cell r="DA28">
            <v>876230.8</v>
          </cell>
          <cell r="DB28">
            <v>1494813.69</v>
          </cell>
          <cell r="DC28">
            <v>1663478.84</v>
          </cell>
          <cell r="DD28">
            <v>1730168.3699999999</v>
          </cell>
          <cell r="DE28">
            <v>1561341.1400000001</v>
          </cell>
          <cell r="DF28">
            <v>1413088.9</v>
          </cell>
          <cell r="DG28">
            <v>2751386.49</v>
          </cell>
          <cell r="DH28">
            <v>1144837.4099999999</v>
          </cell>
          <cell r="DI28">
            <v>1813161.67</v>
          </cell>
          <cell r="DJ28">
            <v>704766.22</v>
          </cell>
          <cell r="DK28">
            <v>1085966.3999999999</v>
          </cell>
          <cell r="DL28">
            <v>1540359.5299999998</v>
          </cell>
          <cell r="DM28">
            <v>925997.17999999993</v>
          </cell>
          <cell r="DN28">
            <v>2000871.4600000004</v>
          </cell>
          <cell r="DO28">
            <v>3067345.3699999996</v>
          </cell>
          <cell r="DP28">
            <v>3701757.8800000008</v>
          </cell>
          <cell r="DQ28">
            <v>3472067.0699999994</v>
          </cell>
          <cell r="DR28">
            <v>4203901.9700000007</v>
          </cell>
          <cell r="DS28">
            <v>3485443.89</v>
          </cell>
          <cell r="DT28">
            <v>2847513.03</v>
          </cell>
          <cell r="DU28">
            <v>2594011.2999999998</v>
          </cell>
          <cell r="DV28">
            <v>1625009.97</v>
          </cell>
          <cell r="DW28">
            <v>1267094.5</v>
          </cell>
          <cell r="DX28">
            <v>1342211.4000000001</v>
          </cell>
          <cell r="DY28">
            <v>1888588.55</v>
          </cell>
          <cell r="DZ28">
            <v>1395110.23</v>
          </cell>
          <cell r="EA28">
            <v>1812519.24</v>
          </cell>
          <cell r="EB28">
            <v>2714766.86</v>
          </cell>
          <cell r="EC28">
            <v>52525267.219999999</v>
          </cell>
          <cell r="ED28">
            <v>2386999.67</v>
          </cell>
          <cell r="EE28">
            <v>2766199.72</v>
          </cell>
          <cell r="EF28">
            <v>1672980.56</v>
          </cell>
          <cell r="EG28">
            <v>2546774.3800000004</v>
          </cell>
          <cell r="EH28">
            <v>1745843.13</v>
          </cell>
          <cell r="EI28">
            <v>1266650.8400000001</v>
          </cell>
          <cell r="EJ28">
            <v>1508161.35</v>
          </cell>
          <cell r="EK28">
            <v>1901163.79</v>
          </cell>
          <cell r="EL28">
            <v>1513570.26</v>
          </cell>
          <cell r="EM28">
            <v>830213.16</v>
          </cell>
          <cell r="EN28">
            <v>1705945.14</v>
          </cell>
          <cell r="EO28">
            <v>1608311.46</v>
          </cell>
          <cell r="EP28">
            <v>1107710.8999999999</v>
          </cell>
          <cell r="EQ28">
            <v>1997706.83</v>
          </cell>
          <cell r="ER28">
            <v>793640.92</v>
          </cell>
          <cell r="ES28">
            <v>2988857.35</v>
          </cell>
          <cell r="ET28">
            <v>1774503.57</v>
          </cell>
          <cell r="EU28">
            <v>1885893.46</v>
          </cell>
          <cell r="EV28">
            <v>2001213.06</v>
          </cell>
          <cell r="EW28">
            <v>2389766.7799999998</v>
          </cell>
          <cell r="EX28">
            <v>1530724.52</v>
          </cell>
          <cell r="EY28">
            <v>2860047.35</v>
          </cell>
          <cell r="EZ28">
            <v>3039336.91</v>
          </cell>
          <cell r="FA28">
            <v>1937135.94</v>
          </cell>
          <cell r="FB28">
            <v>1933671.64</v>
          </cell>
          <cell r="FC28">
            <v>2347083.83</v>
          </cell>
          <cell r="FD28">
            <v>2034357.41</v>
          </cell>
          <cell r="FE28">
            <v>2685804.61</v>
          </cell>
          <cell r="FF28">
            <v>2315003.25</v>
          </cell>
          <cell r="FG28">
            <v>1541397.86</v>
          </cell>
          <cell r="FH28">
            <v>2408517.5</v>
          </cell>
          <cell r="FI28">
            <v>3310133.38</v>
          </cell>
          <cell r="FJ28">
            <v>1792591.2</v>
          </cell>
          <cell r="FK28">
            <v>2081141.31</v>
          </cell>
          <cell r="FL28">
            <v>2697450.35</v>
          </cell>
          <cell r="FM28">
            <v>1985377.1099999999</v>
          </cell>
          <cell r="FN28">
            <v>2352827.11</v>
          </cell>
          <cell r="FO28">
            <v>2477150.35</v>
          </cell>
          <cell r="FP28">
            <v>1582634.86</v>
          </cell>
          <cell r="FQ28">
            <v>3693530.67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>
            <v>0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G28">
            <v>0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0</v>
          </cell>
          <cell r="KM28">
            <v>0</v>
          </cell>
          <cell r="KN28">
            <v>0</v>
          </cell>
          <cell r="KO28">
            <v>0</v>
          </cell>
          <cell r="KP28">
            <v>0</v>
          </cell>
          <cell r="KQ28">
            <v>0</v>
          </cell>
          <cell r="KR28">
            <v>0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0</v>
          </cell>
          <cell r="KX28">
            <v>0</v>
          </cell>
          <cell r="KY28">
            <v>0</v>
          </cell>
          <cell r="KZ28">
            <v>0</v>
          </cell>
          <cell r="LA28">
            <v>0</v>
          </cell>
          <cell r="LB28">
            <v>0</v>
          </cell>
          <cell r="LC28">
            <v>0</v>
          </cell>
          <cell r="LD28">
            <v>0</v>
          </cell>
          <cell r="LE28">
            <v>0</v>
          </cell>
          <cell r="LF28">
            <v>0</v>
          </cell>
          <cell r="LG28">
            <v>0</v>
          </cell>
          <cell r="LH28">
            <v>0</v>
          </cell>
          <cell r="LI28">
            <v>0</v>
          </cell>
        </row>
        <row r="29">
          <cell r="D29">
            <v>7141</v>
          </cell>
          <cell r="E29" t="str">
            <v>Naknade za korišćenje dobara od opšteg interesa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12391.259999999998</v>
          </cell>
          <cell r="CM29">
            <v>9264.06</v>
          </cell>
          <cell r="CN29">
            <v>19332.669999999998</v>
          </cell>
          <cell r="CO29">
            <v>48395.810000000005</v>
          </cell>
          <cell r="CP29">
            <v>27750.960000000003</v>
          </cell>
          <cell r="CQ29">
            <v>70400.889999999985</v>
          </cell>
          <cell r="CR29">
            <v>64040.69</v>
          </cell>
          <cell r="CS29">
            <v>63273.440000000002</v>
          </cell>
          <cell r="CT29">
            <v>75343.26999999999</v>
          </cell>
          <cell r="CU29">
            <v>96159.1</v>
          </cell>
          <cell r="CV29">
            <v>77271.909999999989</v>
          </cell>
          <cell r="CW29">
            <v>83642.799999999974</v>
          </cell>
          <cell r="CX29">
            <v>11805.07</v>
          </cell>
          <cell r="CY29">
            <v>13526.36</v>
          </cell>
          <cell r="CZ29">
            <v>13005.58</v>
          </cell>
          <cell r="DA29">
            <v>7337.36</v>
          </cell>
          <cell r="DB29">
            <v>46276.56</v>
          </cell>
          <cell r="DC29">
            <v>117655.46</v>
          </cell>
          <cell r="DD29">
            <v>64905.22</v>
          </cell>
          <cell r="DE29">
            <v>103478.82</v>
          </cell>
          <cell r="DF29">
            <v>93023.22</v>
          </cell>
          <cell r="DG29">
            <v>47233.75</v>
          </cell>
          <cell r="DH29">
            <v>81196.22</v>
          </cell>
          <cell r="DI29">
            <v>91998.38</v>
          </cell>
          <cell r="DJ29">
            <v>15802.27</v>
          </cell>
          <cell r="DK29">
            <v>8197.84</v>
          </cell>
          <cell r="DL29">
            <v>10063.52</v>
          </cell>
          <cell r="DM29">
            <v>15169.380000000001</v>
          </cell>
          <cell r="DN29">
            <v>11570.17</v>
          </cell>
          <cell r="DO29">
            <v>32379.269999999997</v>
          </cell>
          <cell r="DP29">
            <v>93023.729999999952</v>
          </cell>
          <cell r="DQ29">
            <v>71448.240000000005</v>
          </cell>
          <cell r="DR29">
            <v>100000.09999999998</v>
          </cell>
          <cell r="DS29">
            <v>58422.01</v>
          </cell>
          <cell r="DT29">
            <v>85119.760000000024</v>
          </cell>
          <cell r="DU29">
            <v>87874.58</v>
          </cell>
          <cell r="DV29">
            <v>16922.66</v>
          </cell>
          <cell r="DW29">
            <v>24761.88</v>
          </cell>
          <cell r="DX29">
            <v>40454.300000000003</v>
          </cell>
          <cell r="DY29">
            <v>28670.81</v>
          </cell>
          <cell r="DZ29">
            <v>112730.53</v>
          </cell>
          <cell r="EA29">
            <v>72255.11</v>
          </cell>
          <cell r="EB29">
            <v>64500.49</v>
          </cell>
          <cell r="EC29">
            <v>96171.13</v>
          </cell>
          <cell r="ED29">
            <v>53814.879999999997</v>
          </cell>
          <cell r="EE29">
            <v>61203.82</v>
          </cell>
          <cell r="EF29">
            <v>72483.73</v>
          </cell>
          <cell r="EG29">
            <v>118273.46</v>
          </cell>
          <cell r="EH29">
            <v>0</v>
          </cell>
          <cell r="EI29">
            <v>4825.2299999999996</v>
          </cell>
          <cell r="EJ29">
            <v>39152.15</v>
          </cell>
          <cell r="EK29">
            <v>81193.86</v>
          </cell>
          <cell r="EL29">
            <v>65558.350000000006</v>
          </cell>
          <cell r="EM29">
            <v>66880.78</v>
          </cell>
          <cell r="EN29">
            <v>65651.399999999994</v>
          </cell>
          <cell r="EO29">
            <v>67904.44</v>
          </cell>
          <cell r="EP29">
            <v>81157.73</v>
          </cell>
          <cell r="EQ29">
            <v>64320.84</v>
          </cell>
          <cell r="ER29">
            <v>75525.88</v>
          </cell>
          <cell r="ES29">
            <v>0</v>
          </cell>
          <cell r="ET29">
            <v>29715.1</v>
          </cell>
          <cell r="EU29">
            <v>46180.29</v>
          </cell>
          <cell r="EV29">
            <v>18063.61</v>
          </cell>
          <cell r="EW29">
            <v>83410.44</v>
          </cell>
          <cell r="EX29">
            <v>66835.44</v>
          </cell>
          <cell r="EY29">
            <v>101713.07</v>
          </cell>
          <cell r="EZ29">
            <v>104118.29</v>
          </cell>
          <cell r="FA29">
            <v>118234.07</v>
          </cell>
          <cell r="FB29">
            <v>81006.02</v>
          </cell>
          <cell r="FC29">
            <v>57855.839999999997</v>
          </cell>
          <cell r="FD29">
            <v>90637.37</v>
          </cell>
          <cell r="FE29">
            <v>149714.78</v>
          </cell>
          <cell r="FF29">
            <v>5596.5</v>
          </cell>
          <cell r="FG29">
            <v>10696.96</v>
          </cell>
          <cell r="FH29">
            <v>76041.279999999999</v>
          </cell>
          <cell r="FI29">
            <v>41798.769999999997</v>
          </cell>
          <cell r="FJ29">
            <v>88788.45</v>
          </cell>
          <cell r="FK29">
            <v>110473.68</v>
          </cell>
          <cell r="FL29">
            <v>103362.04</v>
          </cell>
          <cell r="FM29">
            <v>105693.82</v>
          </cell>
          <cell r="FN29">
            <v>106555.2</v>
          </cell>
          <cell r="FO29">
            <v>95661.45</v>
          </cell>
          <cell r="FP29">
            <v>81294.649999999994</v>
          </cell>
          <cell r="FQ29">
            <v>139471.48000000001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0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0</v>
          </cell>
          <cell r="KN29">
            <v>0</v>
          </cell>
          <cell r="KO29">
            <v>0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</row>
        <row r="30">
          <cell r="D30">
            <v>7142</v>
          </cell>
          <cell r="E30" t="str">
            <v>Naknade za korišćenje prirodnih dobara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68464.97</v>
          </cell>
          <cell r="CM30">
            <v>158539.48000000001</v>
          </cell>
          <cell r="CN30">
            <v>86875.06</v>
          </cell>
          <cell r="CO30">
            <v>139023.51</v>
          </cell>
          <cell r="CP30">
            <v>88167.329999999987</v>
          </cell>
          <cell r="CQ30">
            <v>150765.27999999997</v>
          </cell>
          <cell r="CR30">
            <v>282162.88999999996</v>
          </cell>
          <cell r="CS30">
            <v>250555.05000000005</v>
          </cell>
          <cell r="CT30">
            <v>339587.75</v>
          </cell>
          <cell r="CU30">
            <v>157373.04</v>
          </cell>
          <cell r="CV30">
            <v>139158.56</v>
          </cell>
          <cell r="CW30">
            <v>134510.71000000002</v>
          </cell>
          <cell r="CX30">
            <v>199447.96</v>
          </cell>
          <cell r="CY30">
            <v>95519.52</v>
          </cell>
          <cell r="CZ30">
            <v>97649.919999999998</v>
          </cell>
          <cell r="DA30">
            <v>82870.850000000006</v>
          </cell>
          <cell r="DB30">
            <v>71980.22</v>
          </cell>
          <cell r="DC30">
            <v>144705</v>
          </cell>
          <cell r="DD30">
            <v>259275.84</v>
          </cell>
          <cell r="DE30">
            <v>192419.95</v>
          </cell>
          <cell r="DF30">
            <v>222474.97</v>
          </cell>
          <cell r="DG30">
            <v>231620.43</v>
          </cell>
          <cell r="DH30">
            <v>227627.36</v>
          </cell>
          <cell r="DI30">
            <v>361777.89</v>
          </cell>
          <cell r="DJ30">
            <v>185675.62</v>
          </cell>
          <cell r="DK30">
            <v>180971.79</v>
          </cell>
          <cell r="DL30">
            <v>56727.170000000013</v>
          </cell>
          <cell r="DM30">
            <v>91809.7</v>
          </cell>
          <cell r="DN30">
            <v>172520.56999999998</v>
          </cell>
          <cell r="DO30">
            <v>295154.81</v>
          </cell>
          <cell r="DP30">
            <v>235332.98</v>
          </cell>
          <cell r="DQ30">
            <v>104769.60999999999</v>
          </cell>
          <cell r="DR30">
            <v>102156.98</v>
          </cell>
          <cell r="DS30">
            <v>124206.12999999999</v>
          </cell>
          <cell r="DT30">
            <v>191978.25000000003</v>
          </cell>
          <cell r="DU30">
            <v>276158.17</v>
          </cell>
          <cell r="DV30">
            <v>164180.07999999999</v>
          </cell>
          <cell r="DW30">
            <v>112295.88</v>
          </cell>
          <cell r="DX30">
            <v>67805.72</v>
          </cell>
          <cell r="DY30">
            <v>117301.47</v>
          </cell>
          <cell r="DZ30">
            <v>153164.76</v>
          </cell>
          <cell r="EA30">
            <v>279278</v>
          </cell>
          <cell r="EB30">
            <v>344846.57</v>
          </cell>
          <cell r="EC30">
            <v>331321.89</v>
          </cell>
          <cell r="ED30">
            <v>92161.71</v>
          </cell>
          <cell r="EE30">
            <v>218226.67</v>
          </cell>
          <cell r="EF30">
            <v>223645.42</v>
          </cell>
          <cell r="EG30">
            <v>841049.32</v>
          </cell>
          <cell r="EH30">
            <v>0</v>
          </cell>
          <cell r="EI30">
            <v>126900.05</v>
          </cell>
          <cell r="EJ30">
            <v>102017.26</v>
          </cell>
          <cell r="EK30">
            <v>133967.31</v>
          </cell>
          <cell r="EL30">
            <v>127991.58</v>
          </cell>
          <cell r="EM30">
            <v>272840.27</v>
          </cell>
          <cell r="EN30">
            <v>382081.72</v>
          </cell>
          <cell r="EO30">
            <v>275535.38</v>
          </cell>
          <cell r="EP30">
            <v>90798.52</v>
          </cell>
          <cell r="EQ30">
            <v>438426.96</v>
          </cell>
          <cell r="ER30">
            <v>377340.14</v>
          </cell>
          <cell r="ES30">
            <v>0</v>
          </cell>
          <cell r="ET30">
            <v>120406.14</v>
          </cell>
          <cell r="EU30">
            <v>138658.04999999999</v>
          </cell>
          <cell r="EV30">
            <v>485233.25</v>
          </cell>
          <cell r="EW30">
            <v>85828.09</v>
          </cell>
          <cell r="EX30">
            <v>283390.12</v>
          </cell>
          <cell r="EY30">
            <v>262222.99</v>
          </cell>
          <cell r="EZ30">
            <v>403048.88</v>
          </cell>
          <cell r="FA30">
            <v>378574.18</v>
          </cell>
          <cell r="FB30">
            <v>265996.12</v>
          </cell>
          <cell r="FC30">
            <v>294470.17</v>
          </cell>
          <cell r="FD30">
            <v>250272.14</v>
          </cell>
          <cell r="FE30">
            <v>908698.35</v>
          </cell>
          <cell r="FF30">
            <v>111165.46</v>
          </cell>
          <cell r="FG30">
            <v>101009.27</v>
          </cell>
          <cell r="FH30">
            <v>694197.59</v>
          </cell>
          <cell r="FI30">
            <v>315889.09000000003</v>
          </cell>
          <cell r="FJ30">
            <v>290980.86</v>
          </cell>
          <cell r="FK30">
            <v>135939.44</v>
          </cell>
          <cell r="FL30">
            <v>445502.71999999997</v>
          </cell>
          <cell r="FM30">
            <v>356375.46</v>
          </cell>
          <cell r="FN30">
            <v>240201.78</v>
          </cell>
          <cell r="FO30">
            <v>184381.28</v>
          </cell>
          <cell r="FP30" t="str">
            <v>71209,41 </v>
          </cell>
          <cell r="FQ30">
            <v>979690.53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M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0</v>
          </cell>
          <cell r="LB30">
            <v>0</v>
          </cell>
          <cell r="LC30">
            <v>0</v>
          </cell>
          <cell r="LD30">
            <v>0</v>
          </cell>
          <cell r="LE30">
            <v>0</v>
          </cell>
          <cell r="LF30">
            <v>0</v>
          </cell>
          <cell r="LG30">
            <v>0</v>
          </cell>
          <cell r="LH30">
            <v>0</v>
          </cell>
          <cell r="LI30">
            <v>0</v>
          </cell>
        </row>
        <row r="31">
          <cell r="D31">
            <v>7143</v>
          </cell>
          <cell r="E31" t="str">
            <v>Ekološke naknade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6048</v>
          </cell>
          <cell r="CM31">
            <v>320.10999999999996</v>
          </cell>
          <cell r="CN31">
            <v>56177.94</v>
          </cell>
          <cell r="CO31">
            <v>130839.86000000003</v>
          </cell>
          <cell r="CP31">
            <v>16753.849999999999</v>
          </cell>
          <cell r="CQ31">
            <v>764.61000000000013</v>
          </cell>
          <cell r="CR31">
            <v>914.61000000000013</v>
          </cell>
          <cell r="CS31">
            <v>42276.509999999995</v>
          </cell>
          <cell r="CT31">
            <v>13918.49</v>
          </cell>
          <cell r="CU31">
            <v>13185.38</v>
          </cell>
          <cell r="CV31">
            <v>13873.999999999998</v>
          </cell>
          <cell r="CW31">
            <v>14777.889999999998</v>
          </cell>
          <cell r="CX31">
            <v>1060.0899999999999</v>
          </cell>
          <cell r="CY31">
            <v>375.97</v>
          </cell>
          <cell r="CZ31">
            <v>13202.22</v>
          </cell>
          <cell r="DA31">
            <v>12964.26</v>
          </cell>
          <cell r="DB31">
            <v>26281.200000000001</v>
          </cell>
          <cell r="DC31">
            <v>348.13</v>
          </cell>
          <cell r="DD31">
            <v>1616.23</v>
          </cell>
          <cell r="DE31">
            <v>1010.33</v>
          </cell>
          <cell r="DF31">
            <v>44516.99</v>
          </cell>
          <cell r="DG31">
            <v>2431.4299999999998</v>
          </cell>
          <cell r="DH31">
            <v>36650.42</v>
          </cell>
          <cell r="DI31">
            <v>26159.97</v>
          </cell>
          <cell r="DJ31">
            <v>1212.81</v>
          </cell>
          <cell r="DK31">
            <v>5175.4699999999993</v>
          </cell>
          <cell r="DL31">
            <v>732.47</v>
          </cell>
          <cell r="DM31">
            <v>627.47</v>
          </cell>
          <cell r="DN31">
            <v>613.48</v>
          </cell>
          <cell r="DO31">
            <v>744.61</v>
          </cell>
          <cell r="DP31">
            <v>14916.06</v>
          </cell>
          <cell r="DQ31">
            <v>14159.26</v>
          </cell>
          <cell r="DR31">
            <v>17809.689999999999</v>
          </cell>
          <cell r="DS31">
            <v>21494.939999999995</v>
          </cell>
          <cell r="DT31">
            <v>17048.189999999999</v>
          </cell>
          <cell r="DU31">
            <v>4983.7499999999991</v>
          </cell>
          <cell r="DV31">
            <v>4609.49</v>
          </cell>
          <cell r="DW31">
            <v>5593.41</v>
          </cell>
          <cell r="DX31">
            <v>24780.14</v>
          </cell>
          <cell r="DY31">
            <v>5563.09</v>
          </cell>
          <cell r="DZ31">
            <v>6386.11</v>
          </cell>
          <cell r="EA31">
            <v>15939.31</v>
          </cell>
          <cell r="EB31">
            <v>15760.83</v>
          </cell>
          <cell r="EC31">
            <v>19011.66</v>
          </cell>
          <cell r="ED31">
            <v>13015.33</v>
          </cell>
          <cell r="EE31">
            <v>84448.33</v>
          </cell>
          <cell r="EF31">
            <v>36746.82</v>
          </cell>
          <cell r="EG31">
            <v>46419.67</v>
          </cell>
          <cell r="EH31">
            <v>0</v>
          </cell>
          <cell r="EI31">
            <v>35010.43</v>
          </cell>
          <cell r="EJ31">
            <v>25986.28</v>
          </cell>
          <cell r="EK31">
            <v>43166.59</v>
          </cell>
          <cell r="EL31">
            <v>34131.769999999997</v>
          </cell>
          <cell r="EM31">
            <v>1161.1600000000001</v>
          </cell>
          <cell r="EN31">
            <v>1020.17</v>
          </cell>
          <cell r="EO31">
            <v>1186.8900000000001</v>
          </cell>
          <cell r="EP31">
            <v>22556.09</v>
          </cell>
          <cell r="EQ31">
            <v>50610.99</v>
          </cell>
          <cell r="ER31">
            <v>22120.86</v>
          </cell>
          <cell r="ES31">
            <v>0</v>
          </cell>
          <cell r="ET31">
            <v>1567.64</v>
          </cell>
          <cell r="EU31">
            <v>1648.75</v>
          </cell>
          <cell r="EV31">
            <v>4833.8900000000003</v>
          </cell>
          <cell r="EW31">
            <v>82035.429999999993</v>
          </cell>
          <cell r="EX31">
            <v>32311.79</v>
          </cell>
          <cell r="EY31">
            <v>65947.759999999995</v>
          </cell>
          <cell r="EZ31">
            <v>6390.76</v>
          </cell>
          <cell r="FA31">
            <v>1900.91</v>
          </cell>
          <cell r="FB31">
            <v>2654.64</v>
          </cell>
          <cell r="FC31">
            <v>65997.5</v>
          </cell>
          <cell r="FD31">
            <v>40835.53</v>
          </cell>
          <cell r="FE31">
            <v>52221.62</v>
          </cell>
          <cell r="FF31">
            <v>45324.14</v>
          </cell>
          <cell r="FG31">
            <v>46657.06</v>
          </cell>
          <cell r="FH31">
            <v>40888.620000000003</v>
          </cell>
          <cell r="FI31">
            <v>41064.94</v>
          </cell>
          <cell r="FJ31">
            <v>48239.28</v>
          </cell>
          <cell r="FK31">
            <v>41465.49</v>
          </cell>
          <cell r="FL31">
            <v>41127.160000000003</v>
          </cell>
          <cell r="FM31">
            <v>9621.83</v>
          </cell>
          <cell r="FN31">
            <v>1598.75</v>
          </cell>
          <cell r="FO31">
            <v>362.18</v>
          </cell>
          <cell r="FP31">
            <v>53.62</v>
          </cell>
          <cell r="FQ31">
            <v>211.22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A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0</v>
          </cell>
          <cell r="LB31">
            <v>0</v>
          </cell>
          <cell r="LC31">
            <v>0</v>
          </cell>
          <cell r="LD31">
            <v>0</v>
          </cell>
          <cell r="LE31">
            <v>0</v>
          </cell>
          <cell r="LF31">
            <v>0</v>
          </cell>
          <cell r="LG31">
            <v>0</v>
          </cell>
          <cell r="LH31">
            <v>0</v>
          </cell>
          <cell r="LI31">
            <v>0</v>
          </cell>
        </row>
        <row r="32">
          <cell r="D32">
            <v>7144</v>
          </cell>
          <cell r="E32" t="str">
            <v>Naknade za priređivanje igara na sreću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222019.59</v>
          </cell>
          <cell r="CM32">
            <v>260412.75999999998</v>
          </cell>
          <cell r="CN32">
            <v>313915.52000000002</v>
          </cell>
          <cell r="CO32">
            <v>296413.04000000004</v>
          </cell>
          <cell r="CP32">
            <v>213025.27000000002</v>
          </cell>
          <cell r="CQ32">
            <v>239906.21999999997</v>
          </cell>
          <cell r="CR32">
            <v>270961.98</v>
          </cell>
          <cell r="CS32">
            <v>229984.59999999995</v>
          </cell>
          <cell r="CT32">
            <v>298987.89</v>
          </cell>
          <cell r="CU32">
            <v>282520.88</v>
          </cell>
          <cell r="CV32">
            <v>371527.13</v>
          </cell>
          <cell r="CW32">
            <v>324502.27999999997</v>
          </cell>
          <cell r="CX32">
            <v>353041.95</v>
          </cell>
          <cell r="CY32">
            <v>346116.13</v>
          </cell>
          <cell r="CZ32">
            <v>387159.84</v>
          </cell>
          <cell r="DA32">
            <v>354782.12</v>
          </cell>
          <cell r="DB32">
            <v>305099.5</v>
          </cell>
          <cell r="DC32">
            <v>376168.74</v>
          </cell>
          <cell r="DD32">
            <v>484126.17</v>
          </cell>
          <cell r="DE32">
            <v>530705.4</v>
          </cell>
          <cell r="DF32">
            <v>537911.5</v>
          </cell>
          <cell r="DG32">
            <v>446582.67</v>
          </cell>
          <cell r="DH32">
            <v>423348.29</v>
          </cell>
          <cell r="DI32">
            <v>420348.35</v>
          </cell>
          <cell r="DJ32">
            <v>237130.88000000003</v>
          </cell>
          <cell r="DK32">
            <v>506068.23000000004</v>
          </cell>
          <cell r="DL32">
            <v>403925.92</v>
          </cell>
          <cell r="DM32">
            <v>395780.74</v>
          </cell>
          <cell r="DN32">
            <v>414824.88</v>
          </cell>
          <cell r="DO32">
            <v>427154.32000000012</v>
          </cell>
          <cell r="DP32">
            <v>559998.53</v>
          </cell>
          <cell r="DQ32">
            <v>678925.78000000014</v>
          </cell>
          <cell r="DR32">
            <v>668593.31999999995</v>
          </cell>
          <cell r="DS32">
            <v>489848.26999999996</v>
          </cell>
          <cell r="DT32">
            <v>620822.77</v>
          </cell>
          <cell r="DU32">
            <v>821027.67999999993</v>
          </cell>
          <cell r="DV32">
            <v>546646.32999999996</v>
          </cell>
          <cell r="DW32">
            <v>758261.73</v>
          </cell>
          <cell r="DX32">
            <v>688043.12</v>
          </cell>
          <cell r="DY32">
            <v>613809.31000000006</v>
          </cell>
          <cell r="DZ32">
            <v>649723.39</v>
          </cell>
          <cell r="EA32">
            <v>676775.31</v>
          </cell>
          <cell r="EB32">
            <v>758543.53</v>
          </cell>
          <cell r="EC32">
            <v>787839.83</v>
          </cell>
          <cell r="ED32">
            <v>925001.79</v>
          </cell>
          <cell r="EE32">
            <v>1100721.78</v>
          </cell>
          <cell r="EF32">
            <v>784742.7</v>
          </cell>
          <cell r="EG32">
            <v>924077.09</v>
          </cell>
          <cell r="EH32">
            <v>0</v>
          </cell>
          <cell r="EI32">
            <v>712760.85</v>
          </cell>
          <cell r="EJ32">
            <v>756186.12</v>
          </cell>
          <cell r="EK32">
            <v>387365.9</v>
          </cell>
          <cell r="EL32">
            <v>629940.98</v>
          </cell>
          <cell r="EM32" t="str">
            <v>162.784,38 </v>
          </cell>
          <cell r="EN32" t="str">
            <v>164.923,78 </v>
          </cell>
          <cell r="EO32">
            <v>608693.02</v>
          </cell>
          <cell r="EP32" t="str">
            <v>301.562,06 </v>
          </cell>
          <cell r="EQ32">
            <v>179273.43</v>
          </cell>
          <cell r="ER32" t="str">
            <v>473.691,07 </v>
          </cell>
          <cell r="ES32">
            <v>0</v>
          </cell>
          <cell r="ET32">
            <v>564026.22</v>
          </cell>
          <cell r="EU32">
            <v>552007.56999999995</v>
          </cell>
          <cell r="EV32">
            <v>707063.83</v>
          </cell>
          <cell r="EW32">
            <v>581397.98</v>
          </cell>
          <cell r="EX32">
            <v>573080.97</v>
          </cell>
          <cell r="EY32">
            <v>1574566.11</v>
          </cell>
          <cell r="EZ32">
            <v>955585.38</v>
          </cell>
          <cell r="FA32">
            <v>689826.98</v>
          </cell>
          <cell r="FB32">
            <v>742579.81</v>
          </cell>
          <cell r="FC32">
            <v>640790.87</v>
          </cell>
          <cell r="FD32">
            <v>707930.07</v>
          </cell>
          <cell r="FE32">
            <v>719782.34</v>
          </cell>
          <cell r="FF32">
            <v>654304.80000000005</v>
          </cell>
          <cell r="FG32">
            <v>660078.18000000005</v>
          </cell>
          <cell r="FH32">
            <v>634606.16</v>
          </cell>
          <cell r="FI32">
            <v>1775211.97</v>
          </cell>
          <cell r="FJ32">
            <v>687337.58</v>
          </cell>
          <cell r="FK32">
            <v>695892.2</v>
          </cell>
          <cell r="FL32">
            <v>651540.54</v>
          </cell>
          <cell r="FM32">
            <v>767953.92000000004</v>
          </cell>
          <cell r="FN32">
            <v>784081.67</v>
          </cell>
          <cell r="FO32">
            <v>724299.03</v>
          </cell>
          <cell r="FP32">
            <v>596511.78</v>
          </cell>
          <cell r="FQ32">
            <v>895747.97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0</v>
          </cell>
          <cell r="LB32">
            <v>0</v>
          </cell>
          <cell r="LC32">
            <v>0</v>
          </cell>
          <cell r="LD32">
            <v>0</v>
          </cell>
          <cell r="LE32">
            <v>0</v>
          </cell>
          <cell r="LF32">
            <v>0</v>
          </cell>
          <cell r="LG32">
            <v>0</v>
          </cell>
          <cell r="LH32">
            <v>0</v>
          </cell>
          <cell r="LI32">
            <v>0</v>
          </cell>
        </row>
        <row r="33">
          <cell r="D33">
            <v>7148</v>
          </cell>
          <cell r="E33" t="str">
            <v>Naknada za puteve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200170.60000000003</v>
          </cell>
          <cell r="CM33">
            <v>185749.99999999997</v>
          </cell>
          <cell r="CN33">
            <v>228989.35000000003</v>
          </cell>
          <cell r="CO33">
            <v>274371.25000000006</v>
          </cell>
          <cell r="CP33">
            <v>243469.35</v>
          </cell>
          <cell r="CQ33">
            <v>383575.8299999999</v>
          </cell>
          <cell r="CR33">
            <v>441154.73999999993</v>
          </cell>
          <cell r="CS33">
            <v>390342.59</v>
          </cell>
          <cell r="CT33">
            <v>273601.75999999995</v>
          </cell>
          <cell r="CU33">
            <v>630488.81999999972</v>
          </cell>
          <cell r="CV33">
            <v>193495.36000000004</v>
          </cell>
          <cell r="CW33">
            <v>213614.54</v>
          </cell>
          <cell r="CX33">
            <v>125915.12</v>
          </cell>
          <cell r="CY33">
            <v>108356.37</v>
          </cell>
          <cell r="CZ33">
            <v>205665.12</v>
          </cell>
          <cell r="DA33">
            <v>255519.42</v>
          </cell>
          <cell r="DB33">
            <v>291151.05</v>
          </cell>
          <cell r="DC33">
            <v>361590.53</v>
          </cell>
          <cell r="DD33">
            <v>317192.61</v>
          </cell>
          <cell r="DE33">
            <v>510679.05</v>
          </cell>
          <cell r="DF33">
            <v>294723.99</v>
          </cell>
          <cell r="DG33">
            <v>197967.26</v>
          </cell>
          <cell r="DH33">
            <v>229075.65</v>
          </cell>
          <cell r="DI33">
            <v>256486.97</v>
          </cell>
          <cell r="DJ33">
            <v>142068.94999999998</v>
          </cell>
          <cell r="DK33">
            <v>145668.24</v>
          </cell>
          <cell r="DL33">
            <v>157379</v>
          </cell>
          <cell r="DM33">
            <v>246973.09999999998</v>
          </cell>
          <cell r="DN33">
            <v>681672.80999999994</v>
          </cell>
          <cell r="DO33">
            <v>2024244.6699999997</v>
          </cell>
          <cell r="DP33">
            <v>2143300.5900000008</v>
          </cell>
          <cell r="DQ33">
            <v>2473196.6099999994</v>
          </cell>
          <cell r="DR33">
            <v>3019846.4600000009</v>
          </cell>
          <cell r="DS33">
            <v>1897296.9300000002</v>
          </cell>
          <cell r="DT33">
            <v>1555727.4</v>
          </cell>
          <cell r="DU33">
            <v>873272.85000000009</v>
          </cell>
          <cell r="DV33">
            <v>123378.67</v>
          </cell>
          <cell r="DW33">
            <v>119691.48</v>
          </cell>
          <cell r="DX33">
            <v>239538.34</v>
          </cell>
          <cell r="DY33">
            <v>217771.51999999999</v>
          </cell>
          <cell r="DZ33">
            <v>242258.4</v>
          </cell>
          <cell r="EA33">
            <v>429114.44</v>
          </cell>
          <cell r="EB33">
            <v>585854.49</v>
          </cell>
          <cell r="EC33">
            <v>336982.61</v>
          </cell>
          <cell r="ED33">
            <v>894084.05</v>
          </cell>
          <cell r="EE33">
            <v>253872.01</v>
          </cell>
          <cell r="EF33">
            <v>240814.37</v>
          </cell>
          <cell r="EG33">
            <v>311298.53000000003</v>
          </cell>
          <cell r="EH33">
            <v>0</v>
          </cell>
          <cell r="EI33">
            <v>201311.4</v>
          </cell>
          <cell r="EJ33">
            <v>185140.71</v>
          </cell>
          <cell r="EK33">
            <v>333511.94</v>
          </cell>
          <cell r="EL33">
            <v>341282.27</v>
          </cell>
          <cell r="EM33">
            <v>370467.72</v>
          </cell>
          <cell r="EN33">
            <v>372911.95</v>
          </cell>
          <cell r="EO33">
            <v>327665.51</v>
          </cell>
          <cell r="EP33">
            <v>727207.68</v>
          </cell>
          <cell r="EQ33">
            <v>272202.49</v>
          </cell>
          <cell r="ER33">
            <v>254713.87</v>
          </cell>
          <cell r="ES33">
            <v>0</v>
          </cell>
          <cell r="ET33">
            <v>202641</v>
          </cell>
          <cell r="EU33">
            <v>112102.37</v>
          </cell>
          <cell r="EV33">
            <v>275039.51</v>
          </cell>
          <cell r="EW33">
            <v>232219.69</v>
          </cell>
          <cell r="EX33">
            <v>259238.01</v>
          </cell>
          <cell r="EY33">
            <v>411052.69</v>
          </cell>
          <cell r="EZ33">
            <v>416479.29</v>
          </cell>
          <cell r="FA33">
            <v>355497.06</v>
          </cell>
          <cell r="FB33">
            <v>254769.26</v>
          </cell>
          <cell r="FC33">
            <v>270007.81</v>
          </cell>
          <cell r="FD33">
            <v>228729.81</v>
          </cell>
          <cell r="FE33">
            <v>229805.59</v>
          </cell>
          <cell r="FF33">
            <v>106207.67</v>
          </cell>
          <cell r="FG33">
            <v>203595.89</v>
          </cell>
          <cell r="FH33">
            <v>241900.04</v>
          </cell>
          <cell r="FI33">
            <v>248172.78</v>
          </cell>
          <cell r="FJ33">
            <v>300826.94</v>
          </cell>
          <cell r="FK33">
            <v>367688.93</v>
          </cell>
          <cell r="FL33">
            <v>484007.96</v>
          </cell>
          <cell r="FM33">
            <v>406400.37</v>
          </cell>
          <cell r="FN33">
            <v>311246.46000000002</v>
          </cell>
          <cell r="FO33">
            <v>295444.59000000003</v>
          </cell>
          <cell r="FP33">
            <v>252473.29</v>
          </cell>
          <cell r="FQ33">
            <v>412171.67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M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0</v>
          </cell>
          <cell r="LB33">
            <v>0</v>
          </cell>
          <cell r="LC33">
            <v>0</v>
          </cell>
          <cell r="LD33">
            <v>0</v>
          </cell>
          <cell r="LE33">
            <v>0</v>
          </cell>
          <cell r="LF33">
            <v>0</v>
          </cell>
          <cell r="LG33">
            <v>0</v>
          </cell>
          <cell r="LH33">
            <v>0</v>
          </cell>
          <cell r="LI33">
            <v>0</v>
          </cell>
        </row>
        <row r="34">
          <cell r="D34">
            <v>7149</v>
          </cell>
          <cell r="E34" t="str">
            <v>Ostale naknade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384654.74999999988</v>
          </cell>
          <cell r="CM34">
            <v>549162.87999999966</v>
          </cell>
          <cell r="CN34">
            <v>692520.41</v>
          </cell>
          <cell r="CO34">
            <v>99217.51999999996</v>
          </cell>
          <cell r="CP34">
            <v>74326.66</v>
          </cell>
          <cell r="CQ34">
            <v>140176.44999999992</v>
          </cell>
          <cell r="CR34">
            <v>161394.89000000004</v>
          </cell>
          <cell r="CS34">
            <v>95423.950000000012</v>
          </cell>
          <cell r="CT34">
            <v>324870.57000000007</v>
          </cell>
          <cell r="CU34">
            <v>164981.72999999992</v>
          </cell>
          <cell r="CV34">
            <v>454757.5699999996</v>
          </cell>
          <cell r="CW34">
            <v>156499.71000000005</v>
          </cell>
          <cell r="CX34">
            <v>596310.49</v>
          </cell>
          <cell r="CY34">
            <v>151190.70000000001</v>
          </cell>
          <cell r="CZ34">
            <v>174163.47</v>
          </cell>
          <cell r="DA34">
            <v>162756.79</v>
          </cell>
          <cell r="DB34">
            <v>754025.16</v>
          </cell>
          <cell r="DC34">
            <v>663010.98</v>
          </cell>
          <cell r="DD34">
            <v>603052.30000000005</v>
          </cell>
          <cell r="DE34">
            <v>223047.59</v>
          </cell>
          <cell r="DF34">
            <v>220438.23</v>
          </cell>
          <cell r="DG34">
            <v>1825550.95</v>
          </cell>
          <cell r="DH34">
            <v>146939.47</v>
          </cell>
          <cell r="DI34">
            <v>656390.11</v>
          </cell>
          <cell r="DJ34">
            <v>122875.68999999999</v>
          </cell>
          <cell r="DK34">
            <v>239884.82999999993</v>
          </cell>
          <cell r="DL34">
            <v>911531.44999999972</v>
          </cell>
          <cell r="DM34">
            <v>175636.78999999998</v>
          </cell>
          <cell r="DN34">
            <v>719669.55000000051</v>
          </cell>
          <cell r="DO34">
            <v>287667.69</v>
          </cell>
          <cell r="DP34">
            <v>655185.99</v>
          </cell>
          <cell r="DQ34">
            <v>129567.57000000002</v>
          </cell>
          <cell r="DR34">
            <v>295495.41999999993</v>
          </cell>
          <cell r="DS34">
            <v>894175.60999999975</v>
          </cell>
          <cell r="DT34">
            <v>376816.6599999998</v>
          </cell>
          <cell r="DU34">
            <v>530694.27</v>
          </cell>
          <cell r="DV34">
            <v>769272.74</v>
          </cell>
          <cell r="DW34">
            <v>246490.12</v>
          </cell>
          <cell r="DX34">
            <v>281589.78000000003</v>
          </cell>
          <cell r="DY34">
            <v>905472.35</v>
          </cell>
          <cell r="DZ34">
            <v>230847.04</v>
          </cell>
          <cell r="EA34">
            <v>339157.07</v>
          </cell>
          <cell r="EB34">
            <v>945260.95</v>
          </cell>
          <cell r="EC34">
            <v>50953940.100000001</v>
          </cell>
          <cell r="ED34">
            <v>408921.91</v>
          </cell>
          <cell r="EE34">
            <v>1047727.11</v>
          </cell>
          <cell r="EF34">
            <v>314547.52</v>
          </cell>
          <cell r="EG34">
            <v>305656.31</v>
          </cell>
          <cell r="EH34">
            <v>0</v>
          </cell>
          <cell r="EI34">
            <v>206807.18</v>
          </cell>
          <cell r="EJ34">
            <v>399678.83</v>
          </cell>
          <cell r="EK34">
            <v>921958.19</v>
          </cell>
          <cell r="EL34">
            <v>314665.31</v>
          </cell>
          <cell r="EM34">
            <v>281647.61</v>
          </cell>
          <cell r="EN34">
            <v>1049203.68</v>
          </cell>
          <cell r="EO34">
            <v>327326.21999999997</v>
          </cell>
          <cell r="EP34">
            <v>487552.94</v>
          </cell>
          <cell r="EQ34">
            <v>992872.12</v>
          </cell>
          <cell r="ER34">
            <v>537631.24</v>
          </cell>
          <cell r="ES34">
            <v>0</v>
          </cell>
          <cell r="ET34">
            <v>856147.47</v>
          </cell>
          <cell r="EU34">
            <v>1035296.43</v>
          </cell>
          <cell r="EV34">
            <v>510978.97</v>
          </cell>
          <cell r="EW34">
            <v>1324875.1499999999</v>
          </cell>
          <cell r="EX34">
            <v>315868.19</v>
          </cell>
          <cell r="EY34">
            <v>444544.73</v>
          </cell>
          <cell r="EZ34">
            <v>1153714.31</v>
          </cell>
          <cell r="FA34">
            <v>393102.74</v>
          </cell>
          <cell r="FB34">
            <v>586665.79</v>
          </cell>
          <cell r="FC34">
            <v>1017961.64</v>
          </cell>
          <cell r="FD34">
            <v>715952.49</v>
          </cell>
          <cell r="FE34">
            <v>625581.93000000005</v>
          </cell>
          <cell r="FF34">
            <v>1392404.68</v>
          </cell>
          <cell r="FG34">
            <v>519360.5</v>
          </cell>
          <cell r="FH34">
            <v>720883.81</v>
          </cell>
          <cell r="FI34">
            <v>887995.83</v>
          </cell>
          <cell r="FJ34">
            <v>376418.09</v>
          </cell>
          <cell r="FK34">
            <v>729681.57</v>
          </cell>
          <cell r="FL34">
            <v>971909.93</v>
          </cell>
          <cell r="FM34">
            <v>339331.71</v>
          </cell>
          <cell r="FN34">
            <v>909143.25</v>
          </cell>
          <cell r="FO34">
            <v>1177001.82</v>
          </cell>
          <cell r="FP34">
            <v>723510.93</v>
          </cell>
          <cell r="FQ34">
            <v>1266237.8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M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0</v>
          </cell>
          <cell r="LB34">
            <v>0</v>
          </cell>
          <cell r="LC34">
            <v>0</v>
          </cell>
          <cell r="LD34">
            <v>0</v>
          </cell>
          <cell r="LE34">
            <v>0</v>
          </cell>
          <cell r="LF34">
            <v>0</v>
          </cell>
          <cell r="LG34">
            <v>0</v>
          </cell>
          <cell r="LH34">
            <v>0</v>
          </cell>
          <cell r="LI34">
            <v>0</v>
          </cell>
        </row>
        <row r="35">
          <cell r="A35">
            <v>0</v>
          </cell>
          <cell r="B35">
            <v>0</v>
          </cell>
          <cell r="C35">
            <v>715</v>
          </cell>
          <cell r="D35">
            <v>715</v>
          </cell>
          <cell r="E35" t="str">
            <v>Ostali prihodi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2325408.9100000015</v>
          </cell>
          <cell r="CM35">
            <v>1380294.78</v>
          </cell>
          <cell r="CN35">
            <v>1585729.3000000012</v>
          </cell>
          <cell r="CO35">
            <v>2752927.87</v>
          </cell>
          <cell r="CP35">
            <v>2926591.1800000006</v>
          </cell>
          <cell r="CQ35">
            <v>2018414.159999999</v>
          </cell>
          <cell r="CR35">
            <v>3252322.99</v>
          </cell>
          <cell r="CS35">
            <v>2552195.8000000003</v>
          </cell>
          <cell r="CT35">
            <v>2584912.9000000013</v>
          </cell>
          <cell r="CU35">
            <v>2305817.4300000011</v>
          </cell>
          <cell r="CV35">
            <v>4419328.6100000013</v>
          </cell>
          <cell r="CW35">
            <v>5571807.3499999987</v>
          </cell>
          <cell r="CX35">
            <v>2212904.56</v>
          </cell>
          <cell r="CY35">
            <v>1440899.72</v>
          </cell>
          <cell r="CZ35">
            <v>1630424.69</v>
          </cell>
          <cell r="DA35">
            <v>2252207.5300000003</v>
          </cell>
          <cell r="DB35">
            <v>3037379.71</v>
          </cell>
          <cell r="DC35">
            <v>3367439.83</v>
          </cell>
          <cell r="DD35">
            <v>2293849.2600000002</v>
          </cell>
          <cell r="DE35">
            <v>2870214.09</v>
          </cell>
          <cell r="DF35">
            <v>2413546.9499999997</v>
          </cell>
          <cell r="DG35">
            <v>2077385.13</v>
          </cell>
          <cell r="DH35">
            <v>1707765.33</v>
          </cell>
          <cell r="DI35">
            <v>4388679.3099999996</v>
          </cell>
          <cell r="DJ35">
            <v>1078993.6399999997</v>
          </cell>
          <cell r="DK35">
            <v>1358043.4399999995</v>
          </cell>
          <cell r="DL35">
            <v>1983595.5099999991</v>
          </cell>
          <cell r="DM35">
            <v>3053596.8600000003</v>
          </cell>
          <cell r="DN35">
            <v>2679781.1700000013</v>
          </cell>
          <cell r="DO35">
            <v>2216392.2099999981</v>
          </cell>
          <cell r="DP35">
            <v>2313689.6500000008</v>
          </cell>
          <cell r="DQ35">
            <v>2702633.3299999977</v>
          </cell>
          <cell r="DR35">
            <v>1765568.7499999993</v>
          </cell>
          <cell r="DS35">
            <v>1563645.2699999993</v>
          </cell>
          <cell r="DT35">
            <v>2196631.1099999985</v>
          </cell>
          <cell r="DU35">
            <v>3657192.3399999989</v>
          </cell>
          <cell r="DV35">
            <v>1022331.7</v>
          </cell>
          <cell r="DW35">
            <v>1556939.2599999998</v>
          </cell>
          <cell r="DX35">
            <v>3490800.54</v>
          </cell>
          <cell r="DY35">
            <v>3838235.56</v>
          </cell>
          <cell r="DZ35">
            <v>2337906.08</v>
          </cell>
          <cell r="EA35">
            <v>3543764.3</v>
          </cell>
          <cell r="EB35">
            <v>2503788.2000000002</v>
          </cell>
          <cell r="EC35">
            <v>3032034.14</v>
          </cell>
          <cell r="ED35">
            <v>2100056.92</v>
          </cell>
          <cell r="EE35">
            <v>2033237.5899999999</v>
          </cell>
          <cell r="EF35">
            <v>1998936.33</v>
          </cell>
          <cell r="EG35">
            <v>6990127.1600000001</v>
          </cell>
          <cell r="EH35">
            <v>1549598.76</v>
          </cell>
          <cell r="EI35">
            <v>2362534.5499999998</v>
          </cell>
          <cell r="EJ35">
            <v>2237749.3199999998</v>
          </cell>
          <cell r="EK35">
            <v>3537625.59</v>
          </cell>
          <cell r="EL35">
            <v>2195275.86</v>
          </cell>
          <cell r="EM35">
            <v>3677729.73</v>
          </cell>
          <cell r="EN35">
            <v>5924157.2800000003</v>
          </cell>
          <cell r="EO35">
            <v>2465692.11</v>
          </cell>
          <cell r="EP35">
            <v>1761653.61</v>
          </cell>
          <cell r="EQ35">
            <v>3080830.83</v>
          </cell>
          <cell r="ER35">
            <v>1891187.54</v>
          </cell>
          <cell r="ES35">
            <v>5038974.07</v>
          </cell>
          <cell r="ET35">
            <v>2425522.83</v>
          </cell>
          <cell r="EU35">
            <v>1609741.15</v>
          </cell>
          <cell r="EV35">
            <v>1991465.56</v>
          </cell>
          <cell r="EW35">
            <v>5482661.4299999997</v>
          </cell>
          <cell r="EX35">
            <v>2151496.35</v>
          </cell>
          <cell r="EY35">
            <v>2746748.26</v>
          </cell>
          <cell r="EZ35">
            <v>3904620.91</v>
          </cell>
          <cell r="FA35">
            <v>3453591.6</v>
          </cell>
          <cell r="FB35">
            <v>37485104.390000001</v>
          </cell>
          <cell r="FC35">
            <v>2268381.7599999998</v>
          </cell>
          <cell r="FD35">
            <v>3459602.91</v>
          </cell>
          <cell r="FE35">
            <v>4336127.47</v>
          </cell>
          <cell r="FF35">
            <v>1567147.41</v>
          </cell>
          <cell r="FG35">
            <v>2199531.1</v>
          </cell>
          <cell r="FH35">
            <v>3193816.55</v>
          </cell>
          <cell r="FI35">
            <v>2384912.75</v>
          </cell>
          <cell r="FJ35">
            <v>7159071.0099999998</v>
          </cell>
          <cell r="FK35">
            <v>3262994.81</v>
          </cell>
          <cell r="FL35">
            <v>3734626.12</v>
          </cell>
          <cell r="FM35">
            <v>2985463.57</v>
          </cell>
          <cell r="FN35">
            <v>2214023.2000000002</v>
          </cell>
          <cell r="FO35">
            <v>2505033.94</v>
          </cell>
          <cell r="FP35">
            <v>2278636.0299999998</v>
          </cell>
          <cell r="FQ35">
            <v>42306339.840000004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A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M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0</v>
          </cell>
          <cell r="LB35">
            <v>0</v>
          </cell>
          <cell r="LC35">
            <v>0</v>
          </cell>
          <cell r="LD35">
            <v>0</v>
          </cell>
          <cell r="LE35">
            <v>0</v>
          </cell>
          <cell r="LF35">
            <v>0</v>
          </cell>
          <cell r="LG35">
            <v>0</v>
          </cell>
          <cell r="LH35">
            <v>0</v>
          </cell>
          <cell r="LI35">
            <v>0</v>
          </cell>
        </row>
        <row r="36">
          <cell r="D36">
            <v>7151</v>
          </cell>
          <cell r="E36" t="str">
            <v>Prihodi od kapitala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94696.66</v>
          </cell>
          <cell r="CM36">
            <v>18969.600000000002</v>
          </cell>
          <cell r="CN36">
            <v>46547.31</v>
          </cell>
          <cell r="CO36">
            <v>990030.31</v>
          </cell>
          <cell r="CP36">
            <v>254972.35999999996</v>
          </cell>
          <cell r="CQ36">
            <v>113427.79</v>
          </cell>
          <cell r="CR36">
            <v>79102.33</v>
          </cell>
          <cell r="CS36">
            <v>7776.58</v>
          </cell>
          <cell r="CT36">
            <v>31884.589999999997</v>
          </cell>
          <cell r="CU36">
            <v>75119.199999999997</v>
          </cell>
          <cell r="CV36">
            <v>2100781.7800000003</v>
          </cell>
          <cell r="CW36">
            <v>2339576.2200000002</v>
          </cell>
          <cell r="CX36">
            <v>790825.44</v>
          </cell>
          <cell r="CY36">
            <v>6808.29</v>
          </cell>
          <cell r="CZ36">
            <v>31068.01</v>
          </cell>
          <cell r="DA36">
            <v>479404.25</v>
          </cell>
          <cell r="DB36">
            <v>546746.59</v>
          </cell>
          <cell r="DC36">
            <v>57097.79</v>
          </cell>
          <cell r="DD36">
            <v>132005.81</v>
          </cell>
          <cell r="DE36">
            <v>20548.169999999998</v>
          </cell>
          <cell r="DF36">
            <v>169093.45</v>
          </cell>
          <cell r="DG36">
            <v>272552.94</v>
          </cell>
          <cell r="DH36">
            <v>10087.67</v>
          </cell>
          <cell r="DI36">
            <v>222075.65</v>
          </cell>
          <cell r="DJ36">
            <v>94468.24</v>
          </cell>
          <cell r="DK36">
            <v>11948.380000000003</v>
          </cell>
          <cell r="DL36">
            <v>385981.36000000004</v>
          </cell>
          <cell r="DM36">
            <v>710303.47</v>
          </cell>
          <cell r="DN36">
            <v>301859.41000000003</v>
          </cell>
          <cell r="DO36">
            <v>102862.66</v>
          </cell>
          <cell r="DP36">
            <v>65896.25</v>
          </cell>
          <cell r="DQ36">
            <v>26410.94</v>
          </cell>
          <cell r="DR36">
            <v>54288.5</v>
          </cell>
          <cell r="DS36">
            <v>64386.57</v>
          </cell>
          <cell r="DT36">
            <v>31365.73</v>
          </cell>
          <cell r="DU36">
            <v>38695.960000000006</v>
          </cell>
          <cell r="DV36">
            <v>25654.44</v>
          </cell>
          <cell r="DW36">
            <v>68705.47</v>
          </cell>
          <cell r="DX36">
            <v>1198845.57</v>
          </cell>
          <cell r="DY36">
            <v>1134153.43</v>
          </cell>
          <cell r="DZ36">
            <v>384690.44</v>
          </cell>
          <cell r="EA36">
            <v>768975.23</v>
          </cell>
          <cell r="EB36">
            <v>19022.259999999998</v>
          </cell>
          <cell r="EC36">
            <v>377681.99</v>
          </cell>
          <cell r="ED36">
            <v>57297.39</v>
          </cell>
          <cell r="EE36">
            <v>9384.4500000000007</v>
          </cell>
          <cell r="EF36">
            <v>180980.77</v>
          </cell>
          <cell r="EG36">
            <v>97232.9</v>
          </cell>
          <cell r="EH36">
            <v>73736.11</v>
          </cell>
          <cell r="EI36">
            <v>10955.41</v>
          </cell>
          <cell r="EJ36">
            <v>237856.46</v>
          </cell>
          <cell r="EK36">
            <v>1039868.46</v>
          </cell>
          <cell r="EL36">
            <v>9580.2800000000007</v>
          </cell>
          <cell r="EM36">
            <v>820648.35</v>
          </cell>
          <cell r="EN36">
            <v>3136697.45</v>
          </cell>
          <cell r="EO36">
            <v>27156.49</v>
          </cell>
          <cell r="EP36">
            <v>13813.05</v>
          </cell>
          <cell r="EQ36">
            <v>133915.79999999999</v>
          </cell>
          <cell r="ER36">
            <v>210158.28</v>
          </cell>
          <cell r="ES36">
            <v>662522.41</v>
          </cell>
          <cell r="ET36">
            <v>757684.72</v>
          </cell>
          <cell r="EU36">
            <v>26758.59</v>
          </cell>
          <cell r="EV36">
            <v>160586.28</v>
          </cell>
          <cell r="EW36">
            <v>1943319.77</v>
          </cell>
          <cell r="EX36">
            <v>60037.3</v>
          </cell>
          <cell r="EY36">
            <v>94564.97</v>
          </cell>
          <cell r="EZ36">
            <v>72666.91</v>
          </cell>
          <cell r="FA36">
            <v>22307.84</v>
          </cell>
          <cell r="FB36">
            <v>35391064.439999998</v>
          </cell>
          <cell r="FC36">
            <v>30989.7</v>
          </cell>
          <cell r="FD36">
            <v>86764.65</v>
          </cell>
          <cell r="FE36">
            <v>1102077.96</v>
          </cell>
          <cell r="FF36">
            <v>318933.37</v>
          </cell>
          <cell r="FG36">
            <v>248883.21</v>
          </cell>
          <cell r="FH36">
            <v>186635.82</v>
          </cell>
          <cell r="FI36">
            <v>63899.67</v>
          </cell>
          <cell r="FJ36">
            <v>3605088.43</v>
          </cell>
          <cell r="FK36">
            <v>707894.38</v>
          </cell>
          <cell r="FL36">
            <v>165216.39000000001</v>
          </cell>
          <cell r="FM36">
            <v>38122.49</v>
          </cell>
          <cell r="FN36">
            <v>46093.9</v>
          </cell>
          <cell r="FO36">
            <v>83991.81</v>
          </cell>
          <cell r="FP36">
            <v>24244.19</v>
          </cell>
          <cell r="FQ36">
            <v>38870803.399999999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M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0</v>
          </cell>
          <cell r="LB36">
            <v>0</v>
          </cell>
          <cell r="LC36">
            <v>0</v>
          </cell>
          <cell r="LD36">
            <v>0</v>
          </cell>
          <cell r="LE36">
            <v>0</v>
          </cell>
          <cell r="LF36">
            <v>0</v>
          </cell>
          <cell r="LG36">
            <v>0</v>
          </cell>
          <cell r="LH36">
            <v>0</v>
          </cell>
          <cell r="LI36">
            <v>0</v>
          </cell>
        </row>
        <row r="37">
          <cell r="D37">
            <v>7152</v>
          </cell>
          <cell r="E37" t="str">
            <v>Novčane kazne i oduzete imovinske koristi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557860.02000000025</v>
          </cell>
          <cell r="CM37">
            <v>771358.4800000001</v>
          </cell>
          <cell r="CN37">
            <v>756900.55000000016</v>
          </cell>
          <cell r="CO37">
            <v>784739.93000000028</v>
          </cell>
          <cell r="CP37">
            <v>1021420.2400000001</v>
          </cell>
          <cell r="CQ37">
            <v>1082837.399999999</v>
          </cell>
          <cell r="CR37">
            <v>1623054.5499999996</v>
          </cell>
          <cell r="CS37">
            <v>1626229.2100000002</v>
          </cell>
          <cell r="CT37">
            <v>1195519.1200000001</v>
          </cell>
          <cell r="CU37">
            <v>922428.97999999975</v>
          </cell>
          <cell r="CV37">
            <v>869707.82999999961</v>
          </cell>
          <cell r="CW37">
            <v>1104644.1199999987</v>
          </cell>
          <cell r="CX37">
            <v>656458.4</v>
          </cell>
          <cell r="CY37">
            <v>837985.98</v>
          </cell>
          <cell r="CZ37">
            <v>970016.33</v>
          </cell>
          <cell r="DA37">
            <v>945260.91</v>
          </cell>
          <cell r="DB37">
            <v>952872.01</v>
          </cell>
          <cell r="DC37">
            <v>1382633.53</v>
          </cell>
          <cell r="DD37">
            <v>1407232.77</v>
          </cell>
          <cell r="DE37">
            <v>2109107.23</v>
          </cell>
          <cell r="DF37">
            <v>1446940.5</v>
          </cell>
          <cell r="DG37">
            <v>1096826.21</v>
          </cell>
          <cell r="DH37">
            <v>976844.31</v>
          </cell>
          <cell r="DI37">
            <v>1367203.26</v>
          </cell>
          <cell r="DJ37">
            <v>626884.89999999956</v>
          </cell>
          <cell r="DK37">
            <v>827022.77999999945</v>
          </cell>
          <cell r="DL37">
            <v>896065.73999999929</v>
          </cell>
          <cell r="DM37">
            <v>896678.86</v>
          </cell>
          <cell r="DN37">
            <v>908733.1800000004</v>
          </cell>
          <cell r="DO37">
            <v>1319981.7099999986</v>
          </cell>
          <cell r="DP37">
            <v>1454883.4800000009</v>
          </cell>
          <cell r="DQ37">
            <v>1669311.7199999983</v>
          </cell>
          <cell r="DR37">
            <v>1030777.3999999996</v>
          </cell>
          <cell r="DS37">
            <v>859172.7699999992</v>
          </cell>
          <cell r="DT37">
            <v>918744.99999999953</v>
          </cell>
          <cell r="DU37">
            <v>1219495.0999999987</v>
          </cell>
          <cell r="DV37">
            <v>599071.28</v>
          </cell>
          <cell r="DW37">
            <v>868522.02</v>
          </cell>
          <cell r="DX37">
            <v>1022966.6</v>
          </cell>
          <cell r="DY37">
            <v>902917.01</v>
          </cell>
          <cell r="DZ37">
            <v>1017499.54</v>
          </cell>
          <cell r="EA37">
            <v>1345707.91</v>
          </cell>
          <cell r="EB37">
            <v>1623788.74</v>
          </cell>
          <cell r="EC37">
            <v>1795848.79</v>
          </cell>
          <cell r="ED37">
            <v>1086198.8899999999</v>
          </cell>
          <cell r="EE37">
            <v>1253861.75</v>
          </cell>
          <cell r="EF37">
            <v>1063617.6100000001</v>
          </cell>
          <cell r="EG37">
            <v>1652343.99</v>
          </cell>
          <cell r="EH37">
            <v>660335.9</v>
          </cell>
          <cell r="EI37">
            <v>879227.58</v>
          </cell>
          <cell r="EJ37">
            <v>999580.85</v>
          </cell>
          <cell r="EK37">
            <v>933613.03</v>
          </cell>
          <cell r="EL37">
            <v>1034325.92</v>
          </cell>
          <cell r="EM37">
            <v>1352725.96</v>
          </cell>
          <cell r="EN37">
            <v>1600900.61</v>
          </cell>
          <cell r="EO37">
            <v>1663334.39</v>
          </cell>
          <cell r="EP37">
            <v>990647.35</v>
          </cell>
          <cell r="EQ37">
            <v>981780.18</v>
          </cell>
          <cell r="ER37">
            <v>895870.02</v>
          </cell>
          <cell r="ES37">
            <v>1261112.96</v>
          </cell>
          <cell r="ET37">
            <v>657232.74</v>
          </cell>
          <cell r="EU37">
            <v>844736.49</v>
          </cell>
          <cell r="EV37">
            <v>860879.6</v>
          </cell>
          <cell r="EW37">
            <v>1001033.47</v>
          </cell>
          <cell r="EX37">
            <v>876009.07</v>
          </cell>
          <cell r="EY37">
            <v>1142440.52</v>
          </cell>
          <cell r="EZ37">
            <v>1852548.72</v>
          </cell>
          <cell r="FA37">
            <v>1714580.38</v>
          </cell>
          <cell r="FB37">
            <v>1010493.42</v>
          </cell>
          <cell r="FC37">
            <v>1060224.75</v>
          </cell>
          <cell r="FD37">
            <v>856535.48</v>
          </cell>
          <cell r="FE37">
            <v>1067902.02</v>
          </cell>
          <cell r="FF37">
            <v>609800.16</v>
          </cell>
          <cell r="FG37">
            <v>943704.64</v>
          </cell>
          <cell r="FH37">
            <v>1029233.16</v>
          </cell>
          <cell r="FI37">
            <v>1018399.18</v>
          </cell>
          <cell r="FJ37">
            <v>1673986.28</v>
          </cell>
          <cell r="FK37">
            <v>1387978.01</v>
          </cell>
          <cell r="FL37">
            <v>2403586.64</v>
          </cell>
          <cell r="FM37">
            <v>2009408.55</v>
          </cell>
          <cell r="FN37">
            <v>1160909.3999999999</v>
          </cell>
          <cell r="FO37">
            <v>1196227.28</v>
          </cell>
          <cell r="FP37">
            <v>977444.01</v>
          </cell>
          <cell r="FQ37">
            <v>1240032.1000000001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0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</row>
        <row r="38">
          <cell r="D38">
            <v>7153</v>
          </cell>
          <cell r="E38" t="str">
            <v>Prihodi koje organi ostvaruju vršenjem svoje djelatnosti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90759.260000000009</v>
          </cell>
          <cell r="CM38">
            <v>122800.12000000001</v>
          </cell>
          <cell r="CN38">
            <v>196877.73000000016</v>
          </cell>
          <cell r="CO38">
            <v>166320.09</v>
          </cell>
          <cell r="CP38">
            <v>148764.78999999998</v>
          </cell>
          <cell r="CQ38">
            <v>212250.30999999991</v>
          </cell>
          <cell r="CR38">
            <v>254772.72000000012</v>
          </cell>
          <cell r="CS38">
            <v>246804.62</v>
          </cell>
          <cell r="CT38">
            <v>170264.19999999998</v>
          </cell>
          <cell r="CU38">
            <v>179854.41000000003</v>
          </cell>
          <cell r="CV38">
            <v>146602.05000000008</v>
          </cell>
          <cell r="CW38">
            <v>243339.96</v>
          </cell>
          <cell r="CX38">
            <v>109376.37</v>
          </cell>
          <cell r="CY38">
            <v>160251.59</v>
          </cell>
          <cell r="CZ38">
            <v>171488.41</v>
          </cell>
          <cell r="DA38">
            <v>218231.41</v>
          </cell>
          <cell r="DB38">
            <v>317538.11</v>
          </cell>
          <cell r="DC38">
            <v>227087.17</v>
          </cell>
          <cell r="DD38">
            <v>181729.34</v>
          </cell>
          <cell r="DE38">
            <v>200156.99</v>
          </cell>
          <cell r="DF38">
            <v>183628.91</v>
          </cell>
          <cell r="DG38">
            <v>177171.64</v>
          </cell>
          <cell r="DH38">
            <v>151926.85</v>
          </cell>
          <cell r="DI38">
            <v>230907.9</v>
          </cell>
          <cell r="DJ38">
            <v>95135.840000000026</v>
          </cell>
          <cell r="DK38">
            <v>145189.68000000005</v>
          </cell>
          <cell r="DL38">
            <v>156223.7300000001</v>
          </cell>
          <cell r="DM38">
            <v>204700.82999999996</v>
          </cell>
          <cell r="DN38">
            <v>152469.52000000002</v>
          </cell>
          <cell r="DO38">
            <v>225386.87000000002</v>
          </cell>
          <cell r="DP38">
            <v>164891.53999999998</v>
          </cell>
          <cell r="DQ38">
            <v>192790.5</v>
          </cell>
          <cell r="DR38">
            <v>161271.62000000005</v>
          </cell>
          <cell r="DS38">
            <v>202040.25</v>
          </cell>
          <cell r="DT38">
            <v>168196.06999999995</v>
          </cell>
          <cell r="DU38">
            <v>200038.1700000001</v>
          </cell>
          <cell r="DV38">
            <v>105576.56</v>
          </cell>
          <cell r="DW38">
            <v>144744.65</v>
          </cell>
          <cell r="DX38">
            <v>170352.87</v>
          </cell>
          <cell r="DY38">
            <v>180780.75</v>
          </cell>
          <cell r="DZ38">
            <v>189649</v>
          </cell>
          <cell r="EA38">
            <v>251575.22</v>
          </cell>
          <cell r="EB38">
            <v>345725.95</v>
          </cell>
          <cell r="EC38">
            <v>218436.52</v>
          </cell>
          <cell r="ED38">
            <v>192384.74</v>
          </cell>
          <cell r="EE38">
            <v>182884.8</v>
          </cell>
          <cell r="EF38">
            <v>240266.79</v>
          </cell>
          <cell r="EG38">
            <v>2506928.4300000002</v>
          </cell>
          <cell r="EH38">
            <v>87533.49</v>
          </cell>
          <cell r="EI38">
            <v>159540.37</v>
          </cell>
          <cell r="EJ38">
            <v>180211.46</v>
          </cell>
          <cell r="EK38">
            <v>152048.34</v>
          </cell>
          <cell r="EL38">
            <v>223217.35</v>
          </cell>
          <cell r="EM38">
            <v>234564.89</v>
          </cell>
          <cell r="EN38">
            <v>195028.41</v>
          </cell>
          <cell r="EO38">
            <v>188259.96</v>
          </cell>
          <cell r="EP38">
            <v>167623.82</v>
          </cell>
          <cell r="EQ38">
            <v>161623.74</v>
          </cell>
          <cell r="ER38">
            <v>198903.82</v>
          </cell>
          <cell r="ES38">
            <v>245348.63</v>
          </cell>
          <cell r="ET38">
            <v>126122.18</v>
          </cell>
          <cell r="EU38">
            <v>179834.33</v>
          </cell>
          <cell r="EV38">
            <v>220071.26</v>
          </cell>
          <cell r="EW38">
            <v>266646.62</v>
          </cell>
          <cell r="EX38">
            <v>315030.67</v>
          </cell>
          <cell r="EY38">
            <v>421466.02</v>
          </cell>
          <cell r="EZ38">
            <v>448738.97</v>
          </cell>
          <cell r="FA38">
            <v>248887.25</v>
          </cell>
          <cell r="FB38">
            <v>289424.78000000003</v>
          </cell>
          <cell r="FC38">
            <v>309001.24</v>
          </cell>
          <cell r="FD38">
            <v>272604.90000000002</v>
          </cell>
          <cell r="FE38">
            <v>289766.11</v>
          </cell>
          <cell r="FF38">
            <v>164019.29</v>
          </cell>
          <cell r="FG38">
            <v>247340.36</v>
          </cell>
          <cell r="FH38">
            <v>328409.52</v>
          </cell>
          <cell r="FI38">
            <v>261152.7</v>
          </cell>
          <cell r="FJ38">
            <v>230706.4</v>
          </cell>
          <cell r="FK38">
            <v>289255.07</v>
          </cell>
          <cell r="FL38">
            <v>304530.33</v>
          </cell>
          <cell r="FM38">
            <v>221644.03</v>
          </cell>
          <cell r="FN38">
            <v>260012.44</v>
          </cell>
          <cell r="FO38">
            <v>232812.52</v>
          </cell>
          <cell r="FP38">
            <v>243543.83</v>
          </cell>
          <cell r="FQ38">
            <v>299856.59000000003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A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M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0</v>
          </cell>
          <cell r="LB38">
            <v>0</v>
          </cell>
          <cell r="LC38">
            <v>0</v>
          </cell>
          <cell r="LD38">
            <v>0</v>
          </cell>
          <cell r="LE38">
            <v>0</v>
          </cell>
          <cell r="LF38">
            <v>0</v>
          </cell>
          <cell r="LG38">
            <v>0</v>
          </cell>
          <cell r="LH38">
            <v>0</v>
          </cell>
          <cell r="LI38">
            <v>0</v>
          </cell>
        </row>
        <row r="39">
          <cell r="D39">
            <v>7155</v>
          </cell>
          <cell r="E39" t="str">
            <v>Ostali prihodi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1582092.9700000011</v>
          </cell>
          <cell r="CM39">
            <v>467166.5799999999</v>
          </cell>
          <cell r="CN39">
            <v>585403.71000000078</v>
          </cell>
          <cell r="CO39">
            <v>811837.54</v>
          </cell>
          <cell r="CP39">
            <v>1501433.7900000005</v>
          </cell>
          <cell r="CQ39">
            <v>609898.66000000015</v>
          </cell>
          <cell r="CR39">
            <v>1295393.3900000006</v>
          </cell>
          <cell r="CS39">
            <v>671385.39000000013</v>
          </cell>
          <cell r="CT39">
            <v>1187244.9900000012</v>
          </cell>
          <cell r="CU39">
            <v>1128414.8400000012</v>
          </cell>
          <cell r="CV39">
            <v>1302236.9500000007</v>
          </cell>
          <cell r="CW39">
            <v>1884247.05</v>
          </cell>
          <cell r="CX39">
            <v>656244.35</v>
          </cell>
          <cell r="CY39">
            <v>435853.86</v>
          </cell>
          <cell r="CZ39">
            <v>457851.94</v>
          </cell>
          <cell r="DA39">
            <v>609310.96</v>
          </cell>
          <cell r="DB39">
            <v>1220223</v>
          </cell>
          <cell r="DC39">
            <v>1700621.34</v>
          </cell>
          <cell r="DD39">
            <v>572881.34</v>
          </cell>
          <cell r="DE39">
            <v>540401.69999999995</v>
          </cell>
          <cell r="DF39">
            <v>613884.09</v>
          </cell>
          <cell r="DG39">
            <v>530834.34</v>
          </cell>
          <cell r="DH39">
            <v>568906.5</v>
          </cell>
          <cell r="DI39">
            <v>2568492.5</v>
          </cell>
          <cell r="DJ39">
            <v>262504.66000000003</v>
          </cell>
          <cell r="DK39">
            <v>373882.59999999992</v>
          </cell>
          <cell r="DL39">
            <v>545324.67999999947</v>
          </cell>
          <cell r="DM39">
            <v>1241913.7000000004</v>
          </cell>
          <cell r="DN39">
            <v>1316719.060000001</v>
          </cell>
          <cell r="DO39">
            <v>568160.96999999951</v>
          </cell>
          <cell r="DP39">
            <v>628018.37999999977</v>
          </cell>
          <cell r="DQ39">
            <v>814120.16999999946</v>
          </cell>
          <cell r="DR39">
            <v>519231.22999999975</v>
          </cell>
          <cell r="DS39">
            <v>438045.68000000023</v>
          </cell>
          <cell r="DT39">
            <v>1078324.3099999994</v>
          </cell>
          <cell r="DU39">
            <v>2198963.1100000003</v>
          </cell>
          <cell r="DV39">
            <v>292029.42</v>
          </cell>
          <cell r="DW39">
            <v>474967.12</v>
          </cell>
          <cell r="DX39">
            <v>1098635.5</v>
          </cell>
          <cell r="DY39">
            <v>1620384.37</v>
          </cell>
          <cell r="DZ39">
            <v>746067.1</v>
          </cell>
          <cell r="EA39">
            <v>1177505.94</v>
          </cell>
          <cell r="EB39">
            <v>515251.25</v>
          </cell>
          <cell r="EC39">
            <v>640066.84</v>
          </cell>
          <cell r="ED39">
            <v>764175.9</v>
          </cell>
          <cell r="EE39">
            <v>587106.59</v>
          </cell>
          <cell r="EF39">
            <v>514071.16</v>
          </cell>
          <cell r="EG39">
            <v>2733621.84</v>
          </cell>
          <cell r="EH39">
            <v>727993.26</v>
          </cell>
          <cell r="EI39">
            <v>1312808.81</v>
          </cell>
          <cell r="EJ39">
            <v>820100.55</v>
          </cell>
          <cell r="EK39">
            <v>1412095.76</v>
          </cell>
          <cell r="EL39">
            <v>928152.31</v>
          </cell>
          <cell r="EM39">
            <v>1269790.53</v>
          </cell>
          <cell r="EN39">
            <v>991530.81</v>
          </cell>
          <cell r="EO39">
            <v>586941.27</v>
          </cell>
          <cell r="EP39">
            <v>589569.39</v>
          </cell>
          <cell r="EQ39">
            <v>1803511.11</v>
          </cell>
          <cell r="ER39">
            <v>586255.42000000004</v>
          </cell>
          <cell r="ES39">
            <v>2869990.07</v>
          </cell>
          <cell r="ET39">
            <v>884483.19</v>
          </cell>
          <cell r="EU39">
            <v>558411.74</v>
          </cell>
          <cell r="EV39">
            <v>749928.42</v>
          </cell>
          <cell r="EW39">
            <v>2271661.5699999998</v>
          </cell>
          <cell r="EX39">
            <v>900419.31</v>
          </cell>
          <cell r="EY39">
            <v>1088276.75</v>
          </cell>
          <cell r="EZ39">
            <v>1530666.31</v>
          </cell>
          <cell r="FA39">
            <v>1467816.13</v>
          </cell>
          <cell r="FB39">
            <v>794121.75</v>
          </cell>
          <cell r="FC39">
            <v>868166.07</v>
          </cell>
          <cell r="FD39">
            <v>2243697.88</v>
          </cell>
          <cell r="FE39">
            <v>1876381.38</v>
          </cell>
          <cell r="FF39">
            <v>474394.59</v>
          </cell>
          <cell r="FG39">
            <v>759602.89</v>
          </cell>
          <cell r="FH39">
            <v>1649538.05</v>
          </cell>
          <cell r="FI39">
            <v>1041461.2</v>
          </cell>
          <cell r="FJ39">
            <v>1649289.9</v>
          </cell>
          <cell r="FK39">
            <v>877867.35</v>
          </cell>
          <cell r="FL39">
            <v>861292.76</v>
          </cell>
          <cell r="FM39">
            <v>716288.5</v>
          </cell>
          <cell r="FN39">
            <v>747007.46</v>
          </cell>
          <cell r="FO39">
            <v>992002.33</v>
          </cell>
          <cell r="FP39">
            <v>1033404</v>
          </cell>
          <cell r="FQ39">
            <v>1894330.82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M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0</v>
          </cell>
          <cell r="LB39">
            <v>0</v>
          </cell>
          <cell r="LC39">
            <v>0</v>
          </cell>
          <cell r="LD39">
            <v>0</v>
          </cell>
          <cell r="LE39">
            <v>0</v>
          </cell>
          <cell r="LF39">
            <v>0</v>
          </cell>
          <cell r="LG39">
            <v>0</v>
          </cell>
          <cell r="LH39">
            <v>0</v>
          </cell>
          <cell r="LI39">
            <v>0</v>
          </cell>
        </row>
        <row r="40">
          <cell r="A40">
            <v>0</v>
          </cell>
          <cell r="B40">
            <v>72</v>
          </cell>
          <cell r="C40" t="str">
            <v xml:space="preserve"> </v>
          </cell>
          <cell r="D40">
            <v>72</v>
          </cell>
          <cell r="E40" t="str">
            <v>Primici od prodaje imovine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10542.3</v>
          </cell>
          <cell r="CM40">
            <v>34351.880000000005</v>
          </cell>
          <cell r="CN40">
            <v>12933.289999999999</v>
          </cell>
          <cell r="CO40">
            <v>120350.93999999999</v>
          </cell>
          <cell r="CP40">
            <v>206183.41000000003</v>
          </cell>
          <cell r="CQ40">
            <v>461491.11</v>
          </cell>
          <cell r="CR40">
            <v>435504.79999999993</v>
          </cell>
          <cell r="CS40">
            <v>828248.49</v>
          </cell>
          <cell r="CT40">
            <v>315288.5</v>
          </cell>
          <cell r="CU40">
            <v>261391.69</v>
          </cell>
          <cell r="CV40">
            <v>330347.20999999996</v>
          </cell>
          <cell r="CW40">
            <v>8932212.7300000004</v>
          </cell>
          <cell r="CX40">
            <v>238690.3</v>
          </cell>
          <cell r="CY40">
            <v>180551.59</v>
          </cell>
          <cell r="CZ40">
            <v>238150.88</v>
          </cell>
          <cell r="DA40">
            <v>57269.99</v>
          </cell>
          <cell r="DB40">
            <v>144908.31</v>
          </cell>
          <cell r="DC40">
            <v>267027.43</v>
          </cell>
          <cell r="DD40">
            <v>704985.3899999999</v>
          </cell>
          <cell r="DE40">
            <v>471372.96</v>
          </cell>
          <cell r="DF40">
            <v>1969746.6500000001</v>
          </cell>
          <cell r="DG40">
            <v>882280.21</v>
          </cell>
          <cell r="DH40">
            <v>238081.41999999998</v>
          </cell>
          <cell r="DI40">
            <v>1298764.57</v>
          </cell>
          <cell r="DJ40">
            <v>78698.81</v>
          </cell>
          <cell r="DK40">
            <v>172824.69</v>
          </cell>
          <cell r="DL40">
            <v>1025099.47</v>
          </cell>
          <cell r="DM40">
            <v>23946.27</v>
          </cell>
          <cell r="DN40">
            <v>2673826.0900000003</v>
          </cell>
          <cell r="DO40">
            <v>70019.59</v>
          </cell>
          <cell r="DP40">
            <v>829842.76</v>
          </cell>
          <cell r="DQ40">
            <v>1748791.8</v>
          </cell>
          <cell r="DR40">
            <v>24096.58</v>
          </cell>
          <cell r="DS40">
            <v>156908.39000000001</v>
          </cell>
          <cell r="DT40">
            <v>109348.38</v>
          </cell>
          <cell r="DU40">
            <v>929741.52</v>
          </cell>
          <cell r="DV40">
            <v>32341.5</v>
          </cell>
          <cell r="DW40">
            <v>691978.88</v>
          </cell>
          <cell r="DX40">
            <v>24390.81</v>
          </cell>
          <cell r="DY40">
            <v>112253.6</v>
          </cell>
          <cell r="DZ40">
            <v>103090.11</v>
          </cell>
          <cell r="EA40">
            <v>83178.69</v>
          </cell>
          <cell r="EB40">
            <v>504334.47</v>
          </cell>
          <cell r="EC40">
            <v>89093.46</v>
          </cell>
          <cell r="ED40">
            <v>551429.85</v>
          </cell>
          <cell r="EE40">
            <v>54505.3</v>
          </cell>
          <cell r="EF40">
            <v>1206435.3</v>
          </cell>
          <cell r="EG40">
            <v>766535.54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136671.79999999999</v>
          </cell>
          <cell r="EU40">
            <v>273046.61</v>
          </cell>
          <cell r="EV40">
            <v>2343256.64</v>
          </cell>
          <cell r="EW40">
            <v>108273.11</v>
          </cell>
          <cell r="EX40">
            <v>215845.16</v>
          </cell>
          <cell r="EY40">
            <v>10312117.130000001</v>
          </cell>
          <cell r="EZ40">
            <v>406327.81</v>
          </cell>
          <cell r="FA40">
            <v>257929.95</v>
          </cell>
          <cell r="FB40">
            <v>223709.29</v>
          </cell>
          <cell r="FC40">
            <v>158760.32999999999</v>
          </cell>
          <cell r="FD40">
            <v>314684.94</v>
          </cell>
          <cell r="FE40">
            <v>998458.94</v>
          </cell>
          <cell r="FF40">
            <v>26594.13</v>
          </cell>
          <cell r="FG40">
            <v>177395.91</v>
          </cell>
          <cell r="FH40">
            <v>180547.55</v>
          </cell>
          <cell r="FI40">
            <v>169636.46</v>
          </cell>
          <cell r="FJ40">
            <v>223780.48000000001</v>
          </cell>
          <cell r="FK40">
            <v>722176.42</v>
          </cell>
          <cell r="FL40">
            <v>359609.29</v>
          </cell>
          <cell r="FM40">
            <v>176786.46</v>
          </cell>
          <cell r="FN40">
            <v>225833.46</v>
          </cell>
          <cell r="FO40">
            <v>679599.59</v>
          </cell>
          <cell r="FP40">
            <v>287050.87</v>
          </cell>
          <cell r="FQ40">
            <v>1049072.3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A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M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0</v>
          </cell>
          <cell r="LB40">
            <v>0</v>
          </cell>
          <cell r="LC40">
            <v>0</v>
          </cell>
          <cell r="LD40">
            <v>0</v>
          </cell>
          <cell r="LE40">
            <v>0</v>
          </cell>
          <cell r="LF40">
            <v>0</v>
          </cell>
          <cell r="LG40">
            <v>0</v>
          </cell>
          <cell r="LH40">
            <v>0</v>
          </cell>
          <cell r="LI40">
            <v>0</v>
          </cell>
        </row>
        <row r="41">
          <cell r="C41">
            <v>721</v>
          </cell>
          <cell r="D41">
            <v>7212</v>
          </cell>
          <cell r="E41" t="str">
            <v>Primici od prodaje nefinansijske imovine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806645.4</v>
          </cell>
          <cell r="CT41">
            <v>0</v>
          </cell>
          <cell r="CU41">
            <v>42455.02</v>
          </cell>
          <cell r="CV41">
            <v>0</v>
          </cell>
          <cell r="CW41">
            <v>808096.84</v>
          </cell>
          <cell r="CX41">
            <v>238690.3</v>
          </cell>
          <cell r="CY41">
            <v>117596.01</v>
          </cell>
          <cell r="CZ41">
            <v>238150.88</v>
          </cell>
          <cell r="DA41">
            <v>2000</v>
          </cell>
          <cell r="DB41">
            <v>144908.31</v>
          </cell>
          <cell r="DC41">
            <v>81036.460000000006</v>
          </cell>
          <cell r="DD41">
            <v>22801.94</v>
          </cell>
          <cell r="DE41">
            <v>8506.2800000000007</v>
          </cell>
          <cell r="DF41">
            <v>1931437.28</v>
          </cell>
          <cell r="DG41">
            <v>180705.85</v>
          </cell>
          <cell r="DH41">
            <v>232737.93</v>
          </cell>
          <cell r="DI41">
            <v>811068.65</v>
          </cell>
          <cell r="DJ41">
            <v>78698.81</v>
          </cell>
          <cell r="DK41">
            <v>172824.69</v>
          </cell>
          <cell r="DL41">
            <v>1025099.47</v>
          </cell>
          <cell r="DM41">
            <v>23946.27</v>
          </cell>
          <cell r="DN41">
            <v>2673826.0900000003</v>
          </cell>
          <cell r="DO41">
            <v>70019.59</v>
          </cell>
          <cell r="DP41">
            <v>829842.76</v>
          </cell>
          <cell r="DQ41">
            <v>1748791.8</v>
          </cell>
          <cell r="DR41">
            <v>24096.58</v>
          </cell>
          <cell r="DS41">
            <v>156908.39000000001</v>
          </cell>
          <cell r="DT41">
            <v>109.348</v>
          </cell>
          <cell r="DU41">
            <v>929741.52</v>
          </cell>
          <cell r="DV41">
            <v>32341.5</v>
          </cell>
          <cell r="DW41">
            <v>691978.88</v>
          </cell>
          <cell r="DX41">
            <v>24386.31</v>
          </cell>
          <cell r="DY41">
            <v>112253.6</v>
          </cell>
          <cell r="DZ41">
            <v>103090.11</v>
          </cell>
          <cell r="EA41">
            <v>83178.69</v>
          </cell>
          <cell r="EB41">
            <v>504334.47</v>
          </cell>
          <cell r="EC41">
            <v>89093.46</v>
          </cell>
          <cell r="ED41">
            <v>551429.85</v>
          </cell>
          <cell r="EE41">
            <v>54505.3</v>
          </cell>
          <cell r="EF41">
            <v>1206435.3</v>
          </cell>
          <cell r="EG41">
            <v>766535.54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0</v>
          </cell>
          <cell r="LB41">
            <v>0</v>
          </cell>
          <cell r="LC41">
            <v>0</v>
          </cell>
          <cell r="LD41">
            <v>0</v>
          </cell>
          <cell r="LE41">
            <v>0</v>
          </cell>
          <cell r="LF41">
            <v>0</v>
          </cell>
          <cell r="LG41">
            <v>0</v>
          </cell>
          <cell r="LH41">
            <v>0</v>
          </cell>
          <cell r="LI41">
            <v>0</v>
          </cell>
        </row>
        <row r="42">
          <cell r="C42">
            <v>722</v>
          </cell>
          <cell r="D42">
            <v>7222</v>
          </cell>
          <cell r="E42" t="str">
            <v>Primici od prodaje finansijske imovine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10542.3</v>
          </cell>
          <cell r="CM42">
            <v>34351.880000000005</v>
          </cell>
          <cell r="CN42">
            <v>12933.289999999999</v>
          </cell>
          <cell r="CO42">
            <v>120350.93999999999</v>
          </cell>
          <cell r="CP42">
            <v>206183.41000000003</v>
          </cell>
          <cell r="CQ42">
            <v>461491.11</v>
          </cell>
          <cell r="CR42">
            <v>435504.79999999993</v>
          </cell>
          <cell r="CS42">
            <v>21603.090000000004</v>
          </cell>
          <cell r="CT42">
            <v>315288.5</v>
          </cell>
          <cell r="CU42">
            <v>218936.67</v>
          </cell>
          <cell r="CV42">
            <v>330347.20999999996</v>
          </cell>
          <cell r="CW42">
            <v>8124115.8899999997</v>
          </cell>
          <cell r="CX42">
            <v>0</v>
          </cell>
          <cell r="CY42">
            <v>62955.58</v>
          </cell>
          <cell r="DA42">
            <v>55269.99</v>
          </cell>
          <cell r="DB42">
            <v>0</v>
          </cell>
          <cell r="DC42">
            <v>185990.97</v>
          </cell>
          <cell r="DD42">
            <v>682183.45</v>
          </cell>
          <cell r="DE42">
            <v>462866.68</v>
          </cell>
          <cell r="DF42">
            <v>38309.370000000003</v>
          </cell>
          <cell r="DG42">
            <v>701574.36</v>
          </cell>
          <cell r="DH42">
            <v>5343.49</v>
          </cell>
          <cell r="DI42">
            <v>487695.92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4.5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150350.67000000001</v>
          </cell>
          <cell r="EI42">
            <v>500193.46</v>
          </cell>
          <cell r="EJ42">
            <v>126045.79</v>
          </cell>
          <cell r="EK42">
            <v>67133.97</v>
          </cell>
          <cell r="EL42">
            <v>340170.16</v>
          </cell>
          <cell r="EM42">
            <v>1431878.17</v>
          </cell>
          <cell r="EN42">
            <v>588856.99</v>
          </cell>
          <cell r="EO42">
            <v>142813.88</v>
          </cell>
          <cell r="EP42">
            <v>182139.62</v>
          </cell>
          <cell r="EQ42">
            <v>603855.75</v>
          </cell>
          <cell r="ER42">
            <v>987894.53</v>
          </cell>
          <cell r="ES42">
            <v>1153177.5900000001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A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M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0</v>
          </cell>
          <cell r="LB42">
            <v>0</v>
          </cell>
          <cell r="LC42">
            <v>0</v>
          </cell>
          <cell r="LD42">
            <v>0</v>
          </cell>
          <cell r="LE42">
            <v>0</v>
          </cell>
          <cell r="LF42">
            <v>0</v>
          </cell>
          <cell r="LG42">
            <v>0</v>
          </cell>
          <cell r="LH42">
            <v>0</v>
          </cell>
          <cell r="LI42">
            <v>0</v>
          </cell>
        </row>
        <row r="43">
          <cell r="A43">
            <v>0</v>
          </cell>
          <cell r="B43">
            <v>73</v>
          </cell>
          <cell r="C43">
            <v>0</v>
          </cell>
          <cell r="D43">
            <v>73</v>
          </cell>
          <cell r="E43" t="str">
            <v>Primici od otplate kredita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206949.9</v>
          </cell>
          <cell r="CM43">
            <v>235107.78999999998</v>
          </cell>
          <cell r="CN43">
            <v>299748.19</v>
          </cell>
          <cell r="CO43">
            <v>298965.78000000003</v>
          </cell>
          <cell r="CP43">
            <v>208873.82</v>
          </cell>
          <cell r="CQ43">
            <v>273742.46000000002</v>
          </cell>
          <cell r="CR43">
            <v>3435190.4099999997</v>
          </cell>
          <cell r="CS43">
            <v>586185.70000000007</v>
          </cell>
          <cell r="CT43">
            <v>401482.51</v>
          </cell>
          <cell r="CU43">
            <v>614629.94999999995</v>
          </cell>
          <cell r="CV43">
            <v>171580.47</v>
          </cell>
          <cell r="CW43">
            <v>1810625.69</v>
          </cell>
          <cell r="CX43">
            <v>145969.23000000001</v>
          </cell>
          <cell r="CY43">
            <v>107462.68</v>
          </cell>
          <cell r="CZ43">
            <v>292731.87</v>
          </cell>
          <cell r="DA43">
            <v>369726.11</v>
          </cell>
          <cell r="DB43">
            <v>118088.34</v>
          </cell>
          <cell r="DC43">
            <v>988773.85</v>
          </cell>
          <cell r="DD43">
            <v>98780.82</v>
          </cell>
          <cell r="DE43">
            <v>305044.76</v>
          </cell>
          <cell r="DF43">
            <v>476893.98</v>
          </cell>
          <cell r="DG43">
            <v>368051.05</v>
          </cell>
          <cell r="DH43">
            <v>1895040.21</v>
          </cell>
          <cell r="DI43">
            <v>3355488.29</v>
          </cell>
          <cell r="DJ43">
            <v>444135.32</v>
          </cell>
          <cell r="DK43">
            <v>1847442.89</v>
          </cell>
          <cell r="DL43">
            <v>506716.21999999991</v>
          </cell>
          <cell r="DM43">
            <v>364215.68999999994</v>
          </cell>
          <cell r="DN43">
            <v>411816.75</v>
          </cell>
          <cell r="DO43">
            <v>1029407.6</v>
          </cell>
          <cell r="DP43">
            <v>90543.209999999992</v>
          </cell>
          <cell r="DQ43">
            <v>79534.3</v>
          </cell>
          <cell r="DR43">
            <v>141338.74</v>
          </cell>
          <cell r="DS43">
            <v>599188.87</v>
          </cell>
          <cell r="DT43">
            <v>330568.99</v>
          </cell>
          <cell r="DU43">
            <v>2084879.29</v>
          </cell>
          <cell r="DV43">
            <v>148151.23000000001</v>
          </cell>
          <cell r="DW43">
            <v>82290.95</v>
          </cell>
          <cell r="DX43">
            <v>119438.57</v>
          </cell>
          <cell r="DY43">
            <v>103043.66</v>
          </cell>
          <cell r="DZ43">
            <v>921596.33</v>
          </cell>
          <cell r="EA43">
            <v>565850.1</v>
          </cell>
          <cell r="EB43">
            <v>84480.12</v>
          </cell>
          <cell r="EC43">
            <v>79378.06</v>
          </cell>
          <cell r="ED43">
            <v>134318.35</v>
          </cell>
          <cell r="EE43">
            <v>226256.22</v>
          </cell>
          <cell r="EF43">
            <v>783922.87</v>
          </cell>
          <cell r="EG43">
            <v>1413894.45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172043.05</v>
          </cell>
          <cell r="EU43">
            <v>78777.210000000006</v>
          </cell>
          <cell r="EV43">
            <v>195694.06</v>
          </cell>
          <cell r="EW43">
            <v>443978.03</v>
          </cell>
          <cell r="EX43">
            <v>1090667.1299999999</v>
          </cell>
          <cell r="EY43">
            <v>2374596.09</v>
          </cell>
          <cell r="EZ43">
            <v>178131.97</v>
          </cell>
          <cell r="FA43">
            <v>146792.74</v>
          </cell>
          <cell r="FB43">
            <v>907089.49</v>
          </cell>
          <cell r="FC43">
            <v>525509.51</v>
          </cell>
          <cell r="FD43">
            <v>4230114.6399999997</v>
          </cell>
          <cell r="FE43">
            <v>942551.18</v>
          </cell>
          <cell r="FF43">
            <v>69158.880000000005</v>
          </cell>
          <cell r="FG43">
            <v>378338.04</v>
          </cell>
          <cell r="FH43">
            <v>257172.98</v>
          </cell>
          <cell r="FI43">
            <v>349238.34</v>
          </cell>
          <cell r="FJ43">
            <v>808656.23</v>
          </cell>
          <cell r="FK43">
            <v>1298753.81</v>
          </cell>
          <cell r="FL43">
            <v>134648.84</v>
          </cell>
          <cell r="FM43">
            <v>1295803.5900000001</v>
          </cell>
          <cell r="FN43">
            <v>183612.59</v>
          </cell>
          <cell r="FO43">
            <v>223272.51</v>
          </cell>
          <cell r="FP43">
            <v>1445230.26</v>
          </cell>
          <cell r="FQ43">
            <v>1668986.37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A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M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0</v>
          </cell>
          <cell r="LB43">
            <v>0</v>
          </cell>
          <cell r="LC43">
            <v>0</v>
          </cell>
          <cell r="LD43">
            <v>0</v>
          </cell>
          <cell r="LE43">
            <v>0</v>
          </cell>
          <cell r="LF43">
            <v>0</v>
          </cell>
          <cell r="LG43">
            <v>0</v>
          </cell>
          <cell r="LH43">
            <v>0</v>
          </cell>
          <cell r="LI43">
            <v>0</v>
          </cell>
        </row>
        <row r="44">
          <cell r="B44" t="str">
            <v xml:space="preserve"> </v>
          </cell>
          <cell r="C44">
            <v>731</v>
          </cell>
          <cell r="D44">
            <v>7311</v>
          </cell>
          <cell r="E44" t="str">
            <v>Primici od otplate kredita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206949.9</v>
          </cell>
          <cell r="CM44">
            <v>235107.78999999998</v>
          </cell>
          <cell r="CN44">
            <v>299748.19</v>
          </cell>
          <cell r="CO44">
            <v>298965.78000000003</v>
          </cell>
          <cell r="CP44">
            <v>208873.82</v>
          </cell>
          <cell r="CQ44">
            <v>273742.46000000002</v>
          </cell>
          <cell r="CR44">
            <v>3435190.4099999997</v>
          </cell>
          <cell r="CS44">
            <v>586185.70000000007</v>
          </cell>
          <cell r="CT44">
            <v>401482.51</v>
          </cell>
          <cell r="CU44">
            <v>614629.94999999995</v>
          </cell>
          <cell r="CV44">
            <v>171580.47</v>
          </cell>
          <cell r="CW44">
            <v>1810625.69</v>
          </cell>
          <cell r="CX44">
            <v>145969.23000000001</v>
          </cell>
          <cell r="CY44">
            <v>107462.68</v>
          </cell>
          <cell r="CZ44">
            <v>292731.87</v>
          </cell>
          <cell r="DA44">
            <v>369726.11</v>
          </cell>
          <cell r="DB44">
            <v>118088.34</v>
          </cell>
          <cell r="DC44">
            <v>988773.85</v>
          </cell>
          <cell r="DD44">
            <v>98780.82</v>
          </cell>
          <cell r="DE44">
            <v>305044.76</v>
          </cell>
          <cell r="DF44">
            <v>476893.98</v>
          </cell>
          <cell r="DG44">
            <v>368051.05</v>
          </cell>
          <cell r="DH44">
            <v>1895040.21</v>
          </cell>
          <cell r="DI44">
            <v>3355488.29</v>
          </cell>
          <cell r="DJ44">
            <v>444135.32</v>
          </cell>
          <cell r="DK44">
            <v>1847442.89</v>
          </cell>
          <cell r="DL44">
            <v>506716.21999999991</v>
          </cell>
          <cell r="DM44">
            <v>364215.68999999994</v>
          </cell>
          <cell r="DN44">
            <v>411816.75</v>
          </cell>
          <cell r="DO44">
            <v>1029407.6</v>
          </cell>
          <cell r="DP44">
            <v>90543.209999999992</v>
          </cell>
          <cell r="DQ44">
            <v>79534.3</v>
          </cell>
          <cell r="DR44">
            <v>141338.74</v>
          </cell>
          <cell r="DS44">
            <v>599188.87</v>
          </cell>
          <cell r="DT44">
            <v>330568.99</v>
          </cell>
          <cell r="DU44">
            <v>2084879.29</v>
          </cell>
          <cell r="DV44">
            <v>148151.22999999998</v>
          </cell>
          <cell r="DW44">
            <v>82290.95</v>
          </cell>
          <cell r="DX44">
            <v>119438.56999999999</v>
          </cell>
          <cell r="DY44">
            <v>103043.65999999999</v>
          </cell>
          <cell r="DZ44">
            <v>921596.33</v>
          </cell>
          <cell r="EA44">
            <v>565850.1</v>
          </cell>
          <cell r="EB44">
            <v>84480.12</v>
          </cell>
          <cell r="EC44">
            <v>79378.060000000012</v>
          </cell>
          <cell r="ED44">
            <v>134318.35</v>
          </cell>
          <cell r="EE44">
            <v>226256.22</v>
          </cell>
          <cell r="EF44">
            <v>783922.87</v>
          </cell>
          <cell r="EG44">
            <v>1034220.21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A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M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0</v>
          </cell>
          <cell r="LB44">
            <v>0</v>
          </cell>
          <cell r="LC44">
            <v>0</v>
          </cell>
          <cell r="LD44">
            <v>0</v>
          </cell>
          <cell r="LE44">
            <v>0</v>
          </cell>
          <cell r="LF44">
            <v>0</v>
          </cell>
          <cell r="LG44">
            <v>0</v>
          </cell>
          <cell r="LH44">
            <v>0</v>
          </cell>
          <cell r="LI44">
            <v>0</v>
          </cell>
        </row>
        <row r="45">
          <cell r="C45">
            <v>732</v>
          </cell>
          <cell r="D45">
            <v>7321</v>
          </cell>
          <cell r="E45" t="str">
            <v>Sredstva prenesena iz prethodne godine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198902.46</v>
          </cell>
          <cell r="EI45">
            <v>1119540.18</v>
          </cell>
          <cell r="EJ45">
            <v>2133451.14</v>
          </cell>
          <cell r="EK45">
            <v>849572.77</v>
          </cell>
          <cell r="EL45">
            <v>1895943.06</v>
          </cell>
          <cell r="EM45">
            <v>1063223.94</v>
          </cell>
          <cell r="EN45">
            <v>2617220.7200000002</v>
          </cell>
          <cell r="EO45">
            <v>693924.15</v>
          </cell>
          <cell r="EP45">
            <v>1500964.26</v>
          </cell>
          <cell r="EQ45">
            <v>2652981.5699999998</v>
          </cell>
          <cell r="ER45">
            <v>2284497.5299999998</v>
          </cell>
          <cell r="ES45">
            <v>8271247.9800000004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A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M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0</v>
          </cell>
          <cell r="LB45">
            <v>0</v>
          </cell>
          <cell r="LC45">
            <v>0</v>
          </cell>
          <cell r="LD45">
            <v>0</v>
          </cell>
          <cell r="LE45">
            <v>0</v>
          </cell>
          <cell r="LF45">
            <v>0</v>
          </cell>
          <cell r="LG45">
            <v>0</v>
          </cell>
          <cell r="LH45">
            <v>0</v>
          </cell>
          <cell r="LI45">
            <v>0</v>
          </cell>
        </row>
        <row r="46">
          <cell r="A46">
            <v>0</v>
          </cell>
          <cell r="B46">
            <v>74</v>
          </cell>
          <cell r="C46" t="str">
            <v xml:space="preserve"> </v>
          </cell>
          <cell r="D46">
            <v>74</v>
          </cell>
          <cell r="E46" t="str">
            <v>Donacije i transferi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165851.26</v>
          </cell>
          <cell r="CM46">
            <v>158391.43</v>
          </cell>
          <cell r="CN46">
            <v>618410.81000000006</v>
          </cell>
          <cell r="CO46">
            <v>143255.71000000002</v>
          </cell>
          <cell r="CP46">
            <v>330184.12999999995</v>
          </cell>
          <cell r="CQ46">
            <v>460006.45</v>
          </cell>
          <cell r="CR46">
            <v>487486.95</v>
          </cell>
          <cell r="CS46">
            <v>225390.90000000002</v>
          </cell>
          <cell r="CT46">
            <v>761867.5299999998</v>
          </cell>
          <cell r="CU46">
            <v>1447115.8099999996</v>
          </cell>
          <cell r="CV46">
            <v>707499.84000000008</v>
          </cell>
          <cell r="CW46">
            <v>1108546.8899999999</v>
          </cell>
          <cell r="CX46">
            <v>149764.72</v>
          </cell>
          <cell r="CY46">
            <v>720536.12</v>
          </cell>
          <cell r="CZ46">
            <v>173095.78</v>
          </cell>
          <cell r="DA46">
            <v>636951.02</v>
          </cell>
          <cell r="DB46">
            <v>295224.23</v>
          </cell>
          <cell r="DC46">
            <v>145661.5</v>
          </cell>
          <cell r="DD46">
            <v>289870.69</v>
          </cell>
          <cell r="DE46">
            <v>331260.12</v>
          </cell>
          <cell r="DF46">
            <v>407300.13</v>
          </cell>
          <cell r="DG46">
            <v>306869.74</v>
          </cell>
          <cell r="DH46">
            <v>983922.2</v>
          </cell>
          <cell r="DI46">
            <v>1114471.47</v>
          </cell>
          <cell r="DJ46">
            <v>261888.06</v>
          </cell>
          <cell r="DK46">
            <v>275848.11000000004</v>
          </cell>
          <cell r="DL46">
            <v>287203.82000000007</v>
          </cell>
          <cell r="DM46">
            <v>571154.25999999989</v>
          </cell>
          <cell r="DN46">
            <v>142862.19000000003</v>
          </cell>
          <cell r="DO46">
            <v>349110.17999999993</v>
          </cell>
          <cell r="DP46">
            <v>735788.29</v>
          </cell>
          <cell r="DQ46">
            <v>159688.91999999998</v>
          </cell>
          <cell r="DR46">
            <v>386068.30999999988</v>
          </cell>
          <cell r="DS46">
            <v>623176.68999999994</v>
          </cell>
          <cell r="DT46">
            <v>442043.53999999992</v>
          </cell>
          <cell r="DU46">
            <v>2363231.5299999993</v>
          </cell>
          <cell r="DV46">
            <v>180241.46</v>
          </cell>
          <cell r="DW46">
            <v>153797.54</v>
          </cell>
          <cell r="DX46">
            <v>730633.86</v>
          </cell>
          <cell r="DY46">
            <v>546087.31000000006</v>
          </cell>
          <cell r="DZ46">
            <v>968262.62</v>
          </cell>
          <cell r="EA46">
            <v>1146053.18</v>
          </cell>
          <cell r="EB46">
            <v>496128.69</v>
          </cell>
          <cell r="EC46">
            <v>612721</v>
          </cell>
          <cell r="ED46">
            <v>1394917.14</v>
          </cell>
          <cell r="EE46">
            <v>1316452.33</v>
          </cell>
          <cell r="EF46">
            <v>1562846.95</v>
          </cell>
          <cell r="EG46">
            <v>2485021.3199999998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1517510.59</v>
          </cell>
          <cell r="EU46">
            <v>776556.18</v>
          </cell>
          <cell r="EV46">
            <v>1210159.24</v>
          </cell>
          <cell r="EW46">
            <v>8493510.6400000006</v>
          </cell>
          <cell r="EX46">
            <v>1746477.29</v>
          </cell>
          <cell r="EY46">
            <v>1534287.36</v>
          </cell>
          <cell r="EZ46">
            <v>716886.96</v>
          </cell>
          <cell r="FA46">
            <v>259046.56</v>
          </cell>
          <cell r="FB46">
            <v>658145.13</v>
          </cell>
          <cell r="FC46">
            <v>1526648.73</v>
          </cell>
          <cell r="FD46">
            <v>4414865.1500000004</v>
          </cell>
          <cell r="FE46">
            <v>3855321.16</v>
          </cell>
          <cell r="FF46">
            <v>13526117.220000001</v>
          </cell>
          <cell r="FG46">
            <v>1000413.32</v>
          </cell>
          <cell r="FH46">
            <v>861265.77</v>
          </cell>
          <cell r="FI46">
            <v>627154.51</v>
          </cell>
          <cell r="FJ46">
            <v>1388870.5</v>
          </cell>
          <cell r="FK46">
            <v>827810.06</v>
          </cell>
          <cell r="FL46">
            <v>1651160.65</v>
          </cell>
          <cell r="FM46">
            <v>1596012.32</v>
          </cell>
          <cell r="FN46">
            <v>1508235.56</v>
          </cell>
          <cell r="FO46">
            <v>1944741.98</v>
          </cell>
          <cell r="FP46">
            <v>9471069</v>
          </cell>
          <cell r="FQ46">
            <v>3964637.48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  <cell r="KY46">
            <v>0</v>
          </cell>
          <cell r="KZ46">
            <v>0</v>
          </cell>
          <cell r="LA46">
            <v>0</v>
          </cell>
          <cell r="LB46">
            <v>0</v>
          </cell>
          <cell r="LC46">
            <v>0</v>
          </cell>
          <cell r="LD46">
            <v>0</v>
          </cell>
          <cell r="LE46">
            <v>0</v>
          </cell>
          <cell r="LF46">
            <v>0</v>
          </cell>
          <cell r="LG46">
            <v>0</v>
          </cell>
          <cell r="LH46">
            <v>0</v>
          </cell>
          <cell r="LI46">
            <v>0</v>
          </cell>
        </row>
        <row r="47">
          <cell r="C47">
            <v>741</v>
          </cell>
          <cell r="D47">
            <v>7411</v>
          </cell>
          <cell r="E47" t="str">
            <v>Donacije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165851.26</v>
          </cell>
          <cell r="CM47">
            <v>158391.43</v>
          </cell>
          <cell r="CN47">
            <v>618410.81000000006</v>
          </cell>
          <cell r="CO47">
            <v>143255.71000000002</v>
          </cell>
          <cell r="CP47">
            <v>330184.12999999995</v>
          </cell>
          <cell r="CQ47">
            <v>460006.45</v>
          </cell>
          <cell r="CR47">
            <v>487486.95</v>
          </cell>
          <cell r="CS47">
            <v>225390.90000000002</v>
          </cell>
          <cell r="CT47">
            <v>761867.5299999998</v>
          </cell>
          <cell r="CU47">
            <v>1447115.8099999996</v>
          </cell>
          <cell r="CV47">
            <v>707499.84000000008</v>
          </cell>
          <cell r="CW47">
            <v>1108546.8899999999</v>
          </cell>
          <cell r="CX47">
            <v>149764.72</v>
          </cell>
          <cell r="CY47">
            <v>720536.12</v>
          </cell>
          <cell r="CZ47">
            <v>173095.78</v>
          </cell>
          <cell r="DA47">
            <v>636951.02</v>
          </cell>
          <cell r="DB47">
            <v>295224.23</v>
          </cell>
          <cell r="DC47">
            <v>145661.5</v>
          </cell>
          <cell r="DD47">
            <v>289870.69</v>
          </cell>
          <cell r="DE47">
            <v>331260.12</v>
          </cell>
          <cell r="DF47">
            <v>407300.13</v>
          </cell>
          <cell r="DG47">
            <v>306869.74</v>
          </cell>
          <cell r="DH47">
            <v>983922.2</v>
          </cell>
          <cell r="DI47">
            <v>1114471.47</v>
          </cell>
          <cell r="DJ47">
            <v>261888.06</v>
          </cell>
          <cell r="DK47">
            <v>275848.11000000004</v>
          </cell>
          <cell r="DL47">
            <v>287203.82000000007</v>
          </cell>
          <cell r="DM47">
            <v>571154.25999999989</v>
          </cell>
          <cell r="DN47">
            <v>142862.19000000003</v>
          </cell>
          <cell r="DO47">
            <v>349110.17999999993</v>
          </cell>
          <cell r="DP47">
            <v>735788.29</v>
          </cell>
          <cell r="DQ47">
            <v>159688.91999999998</v>
          </cell>
          <cell r="DR47">
            <v>386068.30999999988</v>
          </cell>
          <cell r="DS47">
            <v>623176.68999999994</v>
          </cell>
          <cell r="DT47">
            <v>442043.53999999992</v>
          </cell>
          <cell r="DU47">
            <v>2363231.5299999993</v>
          </cell>
          <cell r="DV47">
            <v>196891.75999999998</v>
          </cell>
          <cell r="DW47">
            <v>153797.54</v>
          </cell>
          <cell r="DX47">
            <v>730633.8600000001</v>
          </cell>
          <cell r="DY47">
            <v>546087.31000000006</v>
          </cell>
          <cell r="DZ47">
            <v>968262.62</v>
          </cell>
          <cell r="EA47">
            <v>1146053.18</v>
          </cell>
          <cell r="EB47">
            <v>496128.69</v>
          </cell>
          <cell r="EC47">
            <v>612720.99999999988</v>
          </cell>
          <cell r="ED47">
            <v>1394917.14</v>
          </cell>
          <cell r="EE47">
            <v>1303452.33</v>
          </cell>
          <cell r="EF47">
            <v>1562846.95</v>
          </cell>
          <cell r="EG47">
            <v>2483747.6800000002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A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M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0</v>
          </cell>
          <cell r="LB47">
            <v>0</v>
          </cell>
          <cell r="LC47">
            <v>0</v>
          </cell>
          <cell r="LD47">
            <v>0</v>
          </cell>
          <cell r="LE47">
            <v>0</v>
          </cell>
          <cell r="LF47">
            <v>0</v>
          </cell>
          <cell r="LG47">
            <v>0</v>
          </cell>
          <cell r="LH47">
            <v>0</v>
          </cell>
          <cell r="LI47">
            <v>0</v>
          </cell>
        </row>
        <row r="48">
          <cell r="C48">
            <v>742</v>
          </cell>
          <cell r="D48">
            <v>7421</v>
          </cell>
          <cell r="E48" t="str">
            <v>Transferi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335235.24</v>
          </cell>
          <cell r="EI48">
            <v>23071904.219999999</v>
          </cell>
          <cell r="EJ48">
            <v>59275742.969999999</v>
          </cell>
          <cell r="EK48">
            <v>28598295.489999998</v>
          </cell>
          <cell r="EL48">
            <v>259019.66</v>
          </cell>
          <cell r="EM48">
            <v>29146143.309999999</v>
          </cell>
          <cell r="EN48">
            <v>25183759.27</v>
          </cell>
          <cell r="EO48">
            <v>76253335.569999993</v>
          </cell>
          <cell r="EP48">
            <v>43020325.210000001</v>
          </cell>
          <cell r="EQ48">
            <v>20632990.120000001</v>
          </cell>
          <cell r="ER48">
            <v>28222092.870000001</v>
          </cell>
          <cell r="ES48">
            <v>127429947.7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A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0</v>
          </cell>
          <cell r="LB48">
            <v>0</v>
          </cell>
          <cell r="LC48">
            <v>0</v>
          </cell>
          <cell r="LD48">
            <v>0</v>
          </cell>
          <cell r="LE48">
            <v>0</v>
          </cell>
          <cell r="LF48">
            <v>0</v>
          </cell>
          <cell r="LG48">
            <v>0</v>
          </cell>
          <cell r="LH48">
            <v>0</v>
          </cell>
          <cell r="LI48">
            <v>0</v>
          </cell>
        </row>
        <row r="49">
          <cell r="A49">
            <v>0</v>
          </cell>
          <cell r="B49">
            <v>75</v>
          </cell>
          <cell r="C49">
            <v>0</v>
          </cell>
          <cell r="D49">
            <v>75</v>
          </cell>
          <cell r="E49" t="str">
            <v xml:space="preserve">Pozajmice i krediti 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35315594.670000009</v>
          </cell>
          <cell r="CM49">
            <v>5268335.01</v>
          </cell>
          <cell r="CN49">
            <v>24101008.739999998</v>
          </cell>
          <cell r="CO49">
            <v>15271204.140000001</v>
          </cell>
          <cell r="CP49">
            <v>5539143.8399999999</v>
          </cell>
          <cell r="CQ49">
            <v>11192069.119999999</v>
          </cell>
          <cell r="CR49">
            <v>70863883.469999999</v>
          </cell>
          <cell r="CS49">
            <v>45329380.350000009</v>
          </cell>
          <cell r="CT49">
            <v>16107867.279999999</v>
          </cell>
          <cell r="CU49">
            <v>443723.68999999994</v>
          </cell>
          <cell r="CV49">
            <v>890239.71000000008</v>
          </cell>
          <cell r="CW49">
            <v>103544900.23000002</v>
          </cell>
          <cell r="CX49">
            <v>8633399.2100000009</v>
          </cell>
          <cell r="CY49">
            <v>43700264.219999999</v>
          </cell>
          <cell r="CZ49">
            <v>83407940.25</v>
          </cell>
          <cell r="DA49">
            <v>32989063.890000001</v>
          </cell>
          <cell r="DB49">
            <v>280177927.55000001</v>
          </cell>
          <cell r="DC49">
            <v>524720.3600000001</v>
          </cell>
          <cell r="DD49">
            <v>15730778.189999999</v>
          </cell>
          <cell r="DE49">
            <v>41036448.079999998</v>
          </cell>
          <cell r="DF49">
            <v>15186675.5</v>
          </cell>
          <cell r="DG49">
            <v>4181439.2199999997</v>
          </cell>
          <cell r="DH49">
            <v>3184747.73</v>
          </cell>
          <cell r="DI49">
            <v>6995721.2999999998</v>
          </cell>
          <cell r="DJ49">
            <v>35537903.219999999</v>
          </cell>
          <cell r="DK49">
            <v>41805682.140000001</v>
          </cell>
          <cell r="DL49">
            <v>521661464.60999995</v>
          </cell>
          <cell r="DM49">
            <v>70720087.209999979</v>
          </cell>
          <cell r="DN49">
            <v>844590.42999999993</v>
          </cell>
          <cell r="DO49">
            <v>69787474.810000002</v>
          </cell>
          <cell r="DP49">
            <v>19292311.539999999</v>
          </cell>
          <cell r="DQ49">
            <v>40857073.5</v>
          </cell>
          <cell r="DR49">
            <v>21843054.989999998</v>
          </cell>
          <cell r="DS49">
            <v>6340749.1400000006</v>
          </cell>
          <cell r="DT49">
            <v>1224576.83</v>
          </cell>
          <cell r="DU49">
            <v>2875354.7999999993</v>
          </cell>
          <cell r="DV49">
            <v>329543.97999999992</v>
          </cell>
          <cell r="DW49">
            <v>1028135.44</v>
          </cell>
          <cell r="DX49">
            <v>305578933.99000001</v>
          </cell>
          <cell r="DY49">
            <v>611208.73999999987</v>
          </cell>
          <cell r="DZ49">
            <v>680920.61</v>
          </cell>
          <cell r="EA49">
            <v>10805822.66</v>
          </cell>
          <cell r="EB49">
            <v>10466614.34</v>
          </cell>
          <cell r="EC49">
            <v>319243.06000000006</v>
          </cell>
          <cell r="ED49">
            <v>584698.59</v>
          </cell>
          <cell r="EE49">
            <v>713462.32</v>
          </cell>
          <cell r="EF49">
            <v>82530376.260000005</v>
          </cell>
          <cell r="EG49">
            <v>28136840.120000001</v>
          </cell>
          <cell r="EH49">
            <v>0</v>
          </cell>
          <cell r="EI49">
            <v>23071904.219999999</v>
          </cell>
          <cell r="EJ49">
            <v>59275742.969999999</v>
          </cell>
          <cell r="EK49">
            <v>28598295.489999998</v>
          </cell>
          <cell r="EL49">
            <v>259019.66</v>
          </cell>
          <cell r="EM49">
            <v>29146143.309999999</v>
          </cell>
          <cell r="EN49">
            <v>25183759.27</v>
          </cell>
          <cell r="EO49">
            <v>76253335.569999993</v>
          </cell>
          <cell r="EP49">
            <v>43020325.210000001</v>
          </cell>
          <cell r="EQ49">
            <v>0</v>
          </cell>
          <cell r="ER49">
            <v>0</v>
          </cell>
          <cell r="ES49">
            <v>0</v>
          </cell>
          <cell r="ET49">
            <v>24756264.800000001</v>
          </cell>
          <cell r="EU49">
            <v>75548588.189999998</v>
          </cell>
          <cell r="EV49">
            <v>25944700.27</v>
          </cell>
          <cell r="EW49">
            <v>125398354.06999999</v>
          </cell>
          <cell r="EX49">
            <v>7673073.0999999996</v>
          </cell>
          <cell r="EY49">
            <v>16114636.85</v>
          </cell>
          <cell r="EZ49">
            <v>21115189.899999999</v>
          </cell>
          <cell r="FA49">
            <v>59204639.390000001</v>
          </cell>
          <cell r="FB49">
            <v>16543113.73</v>
          </cell>
          <cell r="FC49">
            <v>18813731.219999999</v>
          </cell>
          <cell r="FD49">
            <v>38823788.329999998</v>
          </cell>
          <cell r="FE49">
            <v>23679982.34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8784836.1999999993</v>
          </cell>
          <cell r="FL49">
            <v>0</v>
          </cell>
          <cell r="FM49">
            <v>0</v>
          </cell>
          <cell r="FN49">
            <v>1935839.29</v>
          </cell>
          <cell r="FO49">
            <v>494215367.44</v>
          </cell>
          <cell r="FP49">
            <v>57124902.299999997</v>
          </cell>
          <cell r="FQ49">
            <v>47594759.329999998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A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0</v>
          </cell>
          <cell r="LB49">
            <v>0</v>
          </cell>
          <cell r="LC49">
            <v>0</v>
          </cell>
          <cell r="LD49">
            <v>0</v>
          </cell>
          <cell r="LE49">
            <v>0</v>
          </cell>
          <cell r="LF49">
            <v>0</v>
          </cell>
          <cell r="LG49">
            <v>0</v>
          </cell>
          <cell r="LH49">
            <v>0</v>
          </cell>
          <cell r="LI49">
            <v>0</v>
          </cell>
        </row>
        <row r="50">
          <cell r="C50">
            <v>751</v>
          </cell>
          <cell r="D50">
            <v>751</v>
          </cell>
          <cell r="E50" t="str">
            <v>Pozajmice i krediti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35315594.670000009</v>
          </cell>
          <cell r="CM50">
            <v>5268335.01</v>
          </cell>
          <cell r="CN50">
            <v>24101008.739999998</v>
          </cell>
          <cell r="CO50">
            <v>15271204.140000001</v>
          </cell>
          <cell r="CP50">
            <v>5539143.8399999999</v>
          </cell>
          <cell r="CQ50">
            <v>11192069.119999999</v>
          </cell>
          <cell r="CR50">
            <v>70863883.469999999</v>
          </cell>
          <cell r="CS50">
            <v>45329380.350000009</v>
          </cell>
          <cell r="CT50">
            <v>16107867.279999999</v>
          </cell>
          <cell r="CU50">
            <v>443723.68999999994</v>
          </cell>
          <cell r="CV50">
            <v>890239.71000000008</v>
          </cell>
          <cell r="CW50">
            <v>103544900.23000002</v>
          </cell>
          <cell r="CX50">
            <v>8633399.2100000009</v>
          </cell>
          <cell r="CY50">
            <v>43700264.219999999</v>
          </cell>
          <cell r="CZ50">
            <v>83407940.25</v>
          </cell>
          <cell r="DA50">
            <v>32989063.890000001</v>
          </cell>
          <cell r="DB50">
            <v>280177927.55000001</v>
          </cell>
          <cell r="DC50">
            <v>524720.3600000001</v>
          </cell>
          <cell r="DD50">
            <v>15730778.189999999</v>
          </cell>
          <cell r="DE50">
            <v>41036448.079999998</v>
          </cell>
          <cell r="DF50">
            <v>15186675.5</v>
          </cell>
          <cell r="DG50">
            <v>4181439.2199999997</v>
          </cell>
          <cell r="DH50">
            <v>3184747.73</v>
          </cell>
          <cell r="DI50">
            <v>6995721.2999999998</v>
          </cell>
          <cell r="DJ50">
            <v>35537903.219999999</v>
          </cell>
          <cell r="DK50">
            <v>41805682.140000001</v>
          </cell>
          <cell r="DL50">
            <v>521661464.60999995</v>
          </cell>
          <cell r="DM50">
            <v>70720087.209999979</v>
          </cell>
          <cell r="DN50">
            <v>844590.42999999993</v>
          </cell>
          <cell r="DO50">
            <v>69787474.810000002</v>
          </cell>
          <cell r="DP50">
            <v>19292311.539999999</v>
          </cell>
          <cell r="DQ50">
            <v>40857073.5</v>
          </cell>
          <cell r="DR50">
            <v>21843054.989999998</v>
          </cell>
          <cell r="DS50">
            <v>6340749.1400000006</v>
          </cell>
          <cell r="DT50">
            <v>1224576.83</v>
          </cell>
          <cell r="DU50">
            <v>2875354.7999999993</v>
          </cell>
          <cell r="EC50">
            <v>0</v>
          </cell>
          <cell r="ED50">
            <v>584698.59</v>
          </cell>
          <cell r="EE50">
            <v>0</v>
          </cell>
          <cell r="EF50">
            <v>0</v>
          </cell>
          <cell r="EG50">
            <v>0</v>
          </cell>
          <cell r="EH50">
            <v>16700681.109999999</v>
          </cell>
          <cell r="EI50">
            <v>55339318.890000001</v>
          </cell>
          <cell r="EJ50">
            <v>74583448.420000002</v>
          </cell>
          <cell r="EK50">
            <v>22911551.579999998</v>
          </cell>
          <cell r="EL50">
            <v>0</v>
          </cell>
          <cell r="EM50">
            <v>13000000</v>
          </cell>
          <cell r="EN50">
            <v>24450000</v>
          </cell>
          <cell r="EO50">
            <v>50085000</v>
          </cell>
          <cell r="EP50">
            <v>0</v>
          </cell>
          <cell r="EQ50">
            <v>0</v>
          </cell>
          <cell r="ER50">
            <v>0</v>
          </cell>
          <cell r="ES50">
            <v>3000000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M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0</v>
          </cell>
          <cell r="LB50">
            <v>0</v>
          </cell>
          <cell r="LC50">
            <v>0</v>
          </cell>
          <cell r="LD50">
            <v>0</v>
          </cell>
          <cell r="LE50">
            <v>0</v>
          </cell>
          <cell r="LF50">
            <v>0</v>
          </cell>
          <cell r="LG50">
            <v>0</v>
          </cell>
          <cell r="LH50">
            <v>0</v>
          </cell>
          <cell r="LI50">
            <v>0</v>
          </cell>
        </row>
        <row r="51">
          <cell r="D51">
            <v>7511</v>
          </cell>
          <cell r="E51" t="str">
            <v>Pozajmice i krediti od domaćih izvora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3971500</v>
          </cell>
          <cell r="CN51">
            <v>23000000</v>
          </cell>
          <cell r="CO51">
            <v>14499142</v>
          </cell>
          <cell r="CP51">
            <v>4400000</v>
          </cell>
          <cell r="CQ51">
            <v>7801000</v>
          </cell>
          <cell r="CR51">
            <v>11000000</v>
          </cell>
          <cell r="CS51">
            <v>44678500</v>
          </cell>
          <cell r="CT51">
            <v>16000000</v>
          </cell>
          <cell r="CU51">
            <v>0</v>
          </cell>
          <cell r="CV51">
            <v>0</v>
          </cell>
          <cell r="CW51">
            <v>20000000</v>
          </cell>
          <cell r="CX51">
            <v>8520000</v>
          </cell>
          <cell r="CY51">
            <v>43408500</v>
          </cell>
          <cell r="CZ51">
            <v>83100000</v>
          </cell>
          <cell r="DA51">
            <v>32192300</v>
          </cell>
          <cell r="DB51">
            <v>0</v>
          </cell>
          <cell r="DC51">
            <v>0</v>
          </cell>
          <cell r="DD51">
            <v>13700000</v>
          </cell>
          <cell r="DE51">
            <v>40000000</v>
          </cell>
          <cell r="DF51">
            <v>14500000</v>
          </cell>
          <cell r="DG51">
            <v>3514300</v>
          </cell>
          <cell r="DH51">
            <v>0</v>
          </cell>
          <cell r="DI51">
            <v>6000000</v>
          </cell>
          <cell r="DJ51">
            <v>34828188.379999995</v>
          </cell>
          <cell r="DK51">
            <v>41475711.619999997</v>
          </cell>
          <cell r="DL51">
            <v>21230003.140000001</v>
          </cell>
          <cell r="DM51">
            <v>0</v>
          </cell>
          <cell r="DN51">
            <v>0</v>
          </cell>
          <cell r="DO51">
            <v>0</v>
          </cell>
          <cell r="DP51">
            <v>15234209.67</v>
          </cell>
          <cell r="DQ51">
            <v>40000000</v>
          </cell>
          <cell r="DR51">
            <v>21230000</v>
          </cell>
          <cell r="DS51">
            <v>1250090.33</v>
          </cell>
          <cell r="DT51">
            <v>0</v>
          </cell>
          <cell r="DU51">
            <v>0</v>
          </cell>
          <cell r="DV51">
            <v>16400000</v>
          </cell>
          <cell r="DW51">
            <v>51250217.07</v>
          </cell>
          <cell r="DX51">
            <v>25719782.93</v>
          </cell>
          <cell r="DY51">
            <v>13400000</v>
          </cell>
          <cell r="EA51">
            <v>15000000</v>
          </cell>
          <cell r="EB51">
            <v>26400000</v>
          </cell>
          <cell r="EC51">
            <v>61314300</v>
          </cell>
          <cell r="ED51">
            <v>0</v>
          </cell>
          <cell r="EE51">
            <v>0</v>
          </cell>
          <cell r="EF51">
            <v>80410000</v>
          </cell>
          <cell r="EG51">
            <v>27890000</v>
          </cell>
          <cell r="EH51">
            <v>34554.129999999997</v>
          </cell>
          <cell r="EI51">
            <v>322585.33</v>
          </cell>
          <cell r="EJ51">
            <v>5656594.5499999998</v>
          </cell>
          <cell r="EK51">
            <v>84125996.959999993</v>
          </cell>
          <cell r="EL51">
            <v>259019.66</v>
          </cell>
          <cell r="EM51">
            <v>16146143.310000001</v>
          </cell>
          <cell r="EN51">
            <v>733759.27</v>
          </cell>
          <cell r="EO51">
            <v>26168335.57</v>
          </cell>
          <cell r="EP51">
            <v>43020325.210000001</v>
          </cell>
          <cell r="EQ51">
            <v>20632990.120000001</v>
          </cell>
          <cell r="ER51">
            <v>28222092.870000001</v>
          </cell>
          <cell r="ES51">
            <v>127444455.40000001</v>
          </cell>
          <cell r="ET51">
            <v>24535941.960000001</v>
          </cell>
          <cell r="EU51">
            <v>91357443.420000002</v>
          </cell>
          <cell r="EV51">
            <v>20706614.620000001</v>
          </cell>
          <cell r="EW51">
            <v>0</v>
          </cell>
          <cell r="EX51">
            <v>0</v>
          </cell>
          <cell r="EY51">
            <v>0</v>
          </cell>
          <cell r="EZ51">
            <v>18000000</v>
          </cell>
          <cell r="FA51">
            <v>59000000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18000000</v>
          </cell>
          <cell r="FG51">
            <v>54000000</v>
          </cell>
          <cell r="FH51">
            <v>0</v>
          </cell>
          <cell r="FI51">
            <v>74623000</v>
          </cell>
          <cell r="FJ51">
            <v>67815000</v>
          </cell>
          <cell r="FK51">
            <v>0</v>
          </cell>
          <cell r="FL51">
            <v>18000000</v>
          </cell>
          <cell r="FM51">
            <v>54000000</v>
          </cell>
          <cell r="FN51">
            <v>0</v>
          </cell>
          <cell r="FO51">
            <v>0</v>
          </cell>
          <cell r="FP51">
            <v>47000000</v>
          </cell>
          <cell r="FQ51">
            <v>30000000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A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M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0</v>
          </cell>
          <cell r="LB51">
            <v>0</v>
          </cell>
          <cell r="LC51">
            <v>0</v>
          </cell>
          <cell r="LD51">
            <v>0</v>
          </cell>
          <cell r="LE51">
            <v>0</v>
          </cell>
          <cell r="LF51">
            <v>0</v>
          </cell>
          <cell r="LG51">
            <v>0</v>
          </cell>
          <cell r="LH51">
            <v>0</v>
          </cell>
          <cell r="LI51">
            <v>0</v>
          </cell>
        </row>
        <row r="52">
          <cell r="D52">
            <v>7512</v>
          </cell>
          <cell r="E52" t="str">
            <v>Pozajmice i krediti od inostranih izvora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35315594.670000009</v>
          </cell>
          <cell r="CM52">
            <v>1296835.0099999998</v>
          </cell>
          <cell r="CN52">
            <v>1101008.7399999998</v>
          </cell>
          <cell r="CO52">
            <v>772062.14000000025</v>
          </cell>
          <cell r="CP52">
            <v>1139143.8399999999</v>
          </cell>
          <cell r="CQ52">
            <v>3391069.1199999996</v>
          </cell>
          <cell r="CR52">
            <v>59863883.469999999</v>
          </cell>
          <cell r="CS52">
            <v>650880.35000001104</v>
          </cell>
          <cell r="CT52">
            <v>107867.28</v>
          </cell>
          <cell r="CU52">
            <v>443723.68999999994</v>
          </cell>
          <cell r="CV52">
            <v>890239.71000000008</v>
          </cell>
          <cell r="CW52">
            <v>83544900.230000019</v>
          </cell>
          <cell r="CX52">
            <v>113399.21</v>
          </cell>
          <cell r="CY52">
            <v>291764.21999999997</v>
          </cell>
          <cell r="CZ52">
            <v>307940.25</v>
          </cell>
          <cell r="DA52">
            <v>796763.89</v>
          </cell>
          <cell r="DB52">
            <v>280177927.55000001</v>
          </cell>
          <cell r="DC52">
            <v>524720.3600000001</v>
          </cell>
          <cell r="DD52">
            <v>2030778.19</v>
          </cell>
          <cell r="DE52">
            <v>1036448.0800000001</v>
          </cell>
          <cell r="DF52">
            <v>686675.49999999988</v>
          </cell>
          <cell r="DG52">
            <v>667139.21999999974</v>
          </cell>
          <cell r="DH52">
            <v>3184747.73</v>
          </cell>
          <cell r="DI52">
            <v>995721.3</v>
          </cell>
          <cell r="DJ52">
            <v>709714.84</v>
          </cell>
          <cell r="DK52">
            <v>329970.52</v>
          </cell>
          <cell r="DL52">
            <v>500431461.46999997</v>
          </cell>
          <cell r="DM52">
            <v>70720087.209999979</v>
          </cell>
          <cell r="DN52">
            <v>844590.42999999993</v>
          </cell>
          <cell r="DO52">
            <v>69787474.810000002</v>
          </cell>
          <cell r="DP52">
            <v>4058101.87</v>
          </cell>
          <cell r="DQ52">
            <v>857073.49999999988</v>
          </cell>
          <cell r="DR52">
            <v>613054.99</v>
          </cell>
          <cell r="DS52">
            <v>5090658.8100000005</v>
          </cell>
          <cell r="DT52">
            <v>1224576.83</v>
          </cell>
          <cell r="DU52">
            <v>2875354.7999999993</v>
          </cell>
          <cell r="DV52">
            <v>329543.98</v>
          </cell>
          <cell r="DW52">
            <v>1518782.95</v>
          </cell>
          <cell r="DX52">
            <v>306080409.44999999</v>
          </cell>
          <cell r="DY52">
            <v>611208.74</v>
          </cell>
          <cell r="DZ52">
            <v>680920.6100000001</v>
          </cell>
          <cell r="EA52">
            <v>805822.66</v>
          </cell>
          <cell r="EB52">
            <v>466534.34</v>
          </cell>
          <cell r="EC52">
            <v>1171956.5900000001</v>
          </cell>
          <cell r="ED52">
            <v>584698.59</v>
          </cell>
          <cell r="EE52">
            <v>3292203.84</v>
          </cell>
          <cell r="EF52">
            <v>2120376.2599999998</v>
          </cell>
          <cell r="EG52">
            <v>14113738.050000001</v>
          </cell>
          <cell r="EH52">
            <v>0</v>
          </cell>
          <cell r="EI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160221133.53999999</v>
          </cell>
          <cell r="ER52">
            <v>163344901.65000001</v>
          </cell>
          <cell r="ES52">
            <v>0</v>
          </cell>
          <cell r="ET52">
            <v>220322.84</v>
          </cell>
          <cell r="EU52">
            <v>191078.77</v>
          </cell>
          <cell r="EV52">
            <v>5273085.6500000004</v>
          </cell>
          <cell r="EW52">
            <v>503121949.51999998</v>
          </cell>
          <cell r="EX52">
            <v>7673073.0999999996</v>
          </cell>
          <cell r="EY52">
            <v>266189636.84999999</v>
          </cell>
          <cell r="EZ52">
            <v>15363581.189999999</v>
          </cell>
          <cell r="FA52">
            <v>13117458.42</v>
          </cell>
          <cell r="FB52">
            <v>16543113.73</v>
          </cell>
          <cell r="FC52">
            <v>18813731.219999999</v>
          </cell>
          <cell r="FD52">
            <v>38823788.329999998</v>
          </cell>
          <cell r="FE52">
            <v>24442619.199999999</v>
          </cell>
          <cell r="FF52">
            <v>25748930.140000001</v>
          </cell>
          <cell r="FG52">
            <v>3819449.69</v>
          </cell>
          <cell r="FH52">
            <v>14059999.119999999</v>
          </cell>
          <cell r="FI52">
            <v>6496285.4699999997</v>
          </cell>
          <cell r="FJ52">
            <v>7856343.8600000003</v>
          </cell>
          <cell r="FK52">
            <v>8784836.1999999993</v>
          </cell>
          <cell r="FL52">
            <v>2698966.86</v>
          </cell>
          <cell r="FM52">
            <v>32388565.289999999</v>
          </cell>
          <cell r="FN52">
            <v>9020553.9199999999</v>
          </cell>
          <cell r="FO52">
            <v>512724701.25</v>
          </cell>
          <cell r="FP52">
            <v>10136902.300000001</v>
          </cell>
          <cell r="FQ52">
            <v>17594759.329999998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A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M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  <cell r="KY52">
            <v>0</v>
          </cell>
          <cell r="KZ52">
            <v>0</v>
          </cell>
          <cell r="LA52">
            <v>0</v>
          </cell>
          <cell r="LB52">
            <v>0</v>
          </cell>
          <cell r="LC52">
            <v>0</v>
          </cell>
          <cell r="LD52">
            <v>0</v>
          </cell>
          <cell r="LE52">
            <v>0</v>
          </cell>
          <cell r="LF52">
            <v>0</v>
          </cell>
          <cell r="LG52">
            <v>0</v>
          </cell>
          <cell r="LH52">
            <v>0</v>
          </cell>
          <cell r="LI52">
            <v>0</v>
          </cell>
        </row>
        <row r="53">
          <cell r="A53">
            <v>4</v>
          </cell>
          <cell r="B53" t="str">
            <v xml:space="preserve"> </v>
          </cell>
          <cell r="E53" t="str">
            <v>IZDACI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94307949.460000023</v>
          </cell>
          <cell r="CM53">
            <v>96306254.559999973</v>
          </cell>
          <cell r="CN53">
            <v>105643727.31999998</v>
          </cell>
          <cell r="CO53">
            <v>123882956.18999998</v>
          </cell>
          <cell r="CP53">
            <v>104952049.41000001</v>
          </cell>
          <cell r="CQ53">
            <v>107208498.05000001</v>
          </cell>
          <cell r="CR53">
            <v>183973851.75</v>
          </cell>
          <cell r="CS53">
            <v>153443488.11999997</v>
          </cell>
          <cell r="CT53">
            <v>138489025.28</v>
          </cell>
          <cell r="CU53">
            <v>110071743.03999998</v>
          </cell>
          <cell r="CV53">
            <v>108715971.88000003</v>
          </cell>
          <cell r="CW53">
            <v>215842736.36999997</v>
          </cell>
          <cell r="CX53">
            <v>79942495.040000007</v>
          </cell>
          <cell r="CY53">
            <v>127014848.97</v>
          </cell>
          <cell r="CZ53">
            <v>138520718.91999999</v>
          </cell>
          <cell r="DA53">
            <v>187643170.75</v>
          </cell>
          <cell r="DB53">
            <v>202332268.41999999</v>
          </cell>
          <cell r="DC53">
            <v>160054179.16999999</v>
          </cell>
          <cell r="DD53">
            <v>157652918.66</v>
          </cell>
          <cell r="DE53">
            <v>164821601.02000001</v>
          </cell>
          <cell r="DF53">
            <v>147812523.28</v>
          </cell>
          <cell r="DG53">
            <v>183488295.22999999</v>
          </cell>
          <cell r="DH53">
            <v>103670820.14</v>
          </cell>
          <cell r="DI53">
            <v>238900713.08000001</v>
          </cell>
          <cell r="DJ53">
            <v>122995229.47000003</v>
          </cell>
          <cell r="DK53">
            <v>148045843.31000003</v>
          </cell>
          <cell r="DL53">
            <v>173787626.72999999</v>
          </cell>
          <cell r="DM53">
            <v>246732915.36000001</v>
          </cell>
          <cell r="DN53">
            <v>116025153.78000002</v>
          </cell>
          <cell r="DO53">
            <v>215435486.06999999</v>
          </cell>
          <cell r="DP53">
            <v>183206323.35000005</v>
          </cell>
          <cell r="DQ53">
            <v>140381694.63</v>
          </cell>
          <cell r="DR53">
            <v>309275945.12000006</v>
          </cell>
          <cell r="DS53">
            <v>110895845.78000002</v>
          </cell>
          <cell r="DT53">
            <v>112390835.38000003</v>
          </cell>
          <cell r="DU53">
            <v>203117834.02999997</v>
          </cell>
          <cell r="DV53">
            <v>103413046.31</v>
          </cell>
          <cell r="DW53">
            <v>102142955.61000003</v>
          </cell>
          <cell r="DX53">
            <v>146200718.82999995</v>
          </cell>
          <cell r="DY53">
            <v>109135680.37</v>
          </cell>
          <cell r="DZ53">
            <v>126288268.34999999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53180290.399999999</v>
          </cell>
          <cell r="ER53">
            <v>57739544.189999998</v>
          </cell>
          <cell r="ES53">
            <v>0</v>
          </cell>
          <cell r="ET53">
            <v>104498495.13</v>
          </cell>
          <cell r="EU53">
            <v>123153743.48</v>
          </cell>
          <cell r="EV53">
            <v>192481569.78999999</v>
          </cell>
          <cell r="EW53">
            <v>172255329.59999999</v>
          </cell>
          <cell r="EX53">
            <v>218705424.59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M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0</v>
          </cell>
          <cell r="LB53">
            <v>0</v>
          </cell>
          <cell r="LC53">
            <v>0</v>
          </cell>
          <cell r="LD53">
            <v>0</v>
          </cell>
          <cell r="LE53">
            <v>0</v>
          </cell>
          <cell r="LF53">
            <v>0</v>
          </cell>
          <cell r="LG53">
            <v>0</v>
          </cell>
          <cell r="LH53">
            <v>0</v>
          </cell>
          <cell r="LI53">
            <v>0</v>
          </cell>
        </row>
        <row r="54">
          <cell r="A54" t="str">
            <v xml:space="preserve"> </v>
          </cell>
          <cell r="B54">
            <v>41</v>
          </cell>
          <cell r="D54">
            <v>41</v>
          </cell>
          <cell r="E54" t="str">
            <v>Tekući izdaci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37559259.920000024</v>
          </cell>
          <cell r="CM54">
            <v>43448523.989999987</v>
          </cell>
          <cell r="CN54">
            <v>45712746.45000001</v>
          </cell>
          <cell r="CO54">
            <v>66765798.219999984</v>
          </cell>
          <cell r="CP54">
            <v>47578093.07</v>
          </cell>
          <cell r="CQ54">
            <v>39972707.770000003</v>
          </cell>
          <cell r="CR54">
            <v>52244035.139999993</v>
          </cell>
          <cell r="CS54">
            <v>46109305.099999987</v>
          </cell>
          <cell r="CT54">
            <v>64428387.520000018</v>
          </cell>
          <cell r="CU54">
            <v>44963115.269999988</v>
          </cell>
          <cell r="CV54">
            <v>46191093.280000009</v>
          </cell>
          <cell r="CW54">
            <v>70669565.129999951</v>
          </cell>
          <cell r="CX54">
            <v>21406349.600000001</v>
          </cell>
          <cell r="CY54">
            <v>34812757.530000001</v>
          </cell>
          <cell r="CZ54">
            <v>47702041.880000003</v>
          </cell>
          <cell r="DA54">
            <v>82349471.900000006</v>
          </cell>
          <cell r="DB54">
            <v>49949051.460000001</v>
          </cell>
          <cell r="DC54">
            <v>157652918.66</v>
          </cell>
          <cell r="DD54">
            <v>45833422.189999998</v>
          </cell>
          <cell r="DE54">
            <v>50688339.799999997</v>
          </cell>
          <cell r="DF54">
            <v>59253752.030000001</v>
          </cell>
          <cell r="DG54">
            <v>56219372.969999999</v>
          </cell>
          <cell r="DH54">
            <v>36609532.700000003</v>
          </cell>
          <cell r="DI54">
            <v>105642624.81</v>
          </cell>
          <cell r="DJ54">
            <v>40781953.019999988</v>
          </cell>
          <cell r="DK54">
            <v>45944664.780000031</v>
          </cell>
          <cell r="DL54">
            <v>56680452.190000005</v>
          </cell>
          <cell r="DM54">
            <v>64330063.780000009</v>
          </cell>
          <cell r="DN54">
            <v>59571599.050000004</v>
          </cell>
          <cell r="DO54">
            <v>46793158.849999994</v>
          </cell>
          <cell r="DP54">
            <v>57574449.550000034</v>
          </cell>
          <cell r="DQ54">
            <v>43874279.889999986</v>
          </cell>
          <cell r="DR54">
            <v>67422898.13000001</v>
          </cell>
          <cell r="DS54">
            <v>46476897.330000006</v>
          </cell>
          <cell r="DT54">
            <v>49435943.500000015</v>
          </cell>
          <cell r="DU54">
            <v>80350897.759999931</v>
          </cell>
          <cell r="DV54">
            <v>41183127.179999992</v>
          </cell>
          <cell r="DW54">
            <v>44161664.020000011</v>
          </cell>
          <cell r="DX54">
            <v>56793036.859999985</v>
          </cell>
          <cell r="DY54">
            <v>39745019.130000018</v>
          </cell>
          <cell r="DZ54">
            <v>52886075.979999997</v>
          </cell>
          <cell r="EA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T54">
            <v>17822596.359999999</v>
          </cell>
          <cell r="EU54">
            <v>53222053.950000003</v>
          </cell>
          <cell r="EV54">
            <v>94277740.469999999</v>
          </cell>
          <cell r="EW54">
            <v>59024234.859999999</v>
          </cell>
          <cell r="EX54">
            <v>57053271.649999999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A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M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0</v>
          </cell>
          <cell r="LB54">
            <v>0</v>
          </cell>
          <cell r="LC54">
            <v>0</v>
          </cell>
          <cell r="LD54">
            <v>0</v>
          </cell>
          <cell r="LE54">
            <v>0</v>
          </cell>
          <cell r="LF54">
            <v>0</v>
          </cell>
          <cell r="LG54">
            <v>0</v>
          </cell>
          <cell r="LH54">
            <v>0</v>
          </cell>
          <cell r="LI54">
            <v>0</v>
          </cell>
        </row>
        <row r="55">
          <cell r="C55">
            <v>411</v>
          </cell>
          <cell r="D55">
            <v>411</v>
          </cell>
          <cell r="E55" t="str">
            <v>Bruto zarade i doprinosi na teret poslodavca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30971376.560000021</v>
          </cell>
          <cell r="CM55">
            <v>31767543.569999989</v>
          </cell>
          <cell r="CN55">
            <v>27281136.950000007</v>
          </cell>
          <cell r="CO55">
            <v>29258745.93999999</v>
          </cell>
          <cell r="CP55">
            <v>36008593.489999995</v>
          </cell>
          <cell r="CQ55">
            <v>25859054.300000004</v>
          </cell>
          <cell r="CR55">
            <v>34643447.109999992</v>
          </cell>
          <cell r="CS55">
            <v>30708364.169999976</v>
          </cell>
          <cell r="CT55">
            <v>31076205.190000027</v>
          </cell>
          <cell r="CU55">
            <v>30090664.149999991</v>
          </cell>
          <cell r="CV55">
            <v>33509791.740000006</v>
          </cell>
          <cell r="CW55">
            <v>29829446.999999981</v>
          </cell>
          <cell r="CX55">
            <v>23924065.489999998</v>
          </cell>
          <cell r="CY55">
            <v>21726936.789999999</v>
          </cell>
          <cell r="CZ55">
            <v>28535773.460000001</v>
          </cell>
          <cell r="DA55">
            <v>41975696.229999997</v>
          </cell>
          <cell r="DB55">
            <v>33852284.299999997</v>
          </cell>
          <cell r="DC55">
            <v>24811426.859999999</v>
          </cell>
          <cell r="DD55">
            <v>34292978.649999999</v>
          </cell>
          <cell r="DE55">
            <v>31454503.149999999</v>
          </cell>
          <cell r="DF55">
            <v>30286190.710000001</v>
          </cell>
          <cell r="DG55">
            <v>29992284.260000002</v>
          </cell>
          <cell r="DH55">
            <v>33842065.600000001</v>
          </cell>
          <cell r="DI55">
            <v>52649267.810000002</v>
          </cell>
          <cell r="DJ55">
            <v>31417131.419999998</v>
          </cell>
          <cell r="DK55">
            <v>31713123.150000025</v>
          </cell>
          <cell r="DL55">
            <v>31097646.160000004</v>
          </cell>
          <cell r="DM55">
            <v>30027106.569999997</v>
          </cell>
          <cell r="DN55">
            <v>30719874.460000001</v>
          </cell>
          <cell r="DO55">
            <v>31555486.389999993</v>
          </cell>
          <cell r="DP55">
            <v>33924786.88000004</v>
          </cell>
          <cell r="DQ55">
            <v>28021328.509999987</v>
          </cell>
          <cell r="DR55">
            <v>34903249.240000002</v>
          </cell>
          <cell r="DS55">
            <v>29141461.659999989</v>
          </cell>
          <cell r="DT55">
            <v>35946041.440000005</v>
          </cell>
          <cell r="DU55">
            <v>33709845.93999996</v>
          </cell>
          <cell r="DV55">
            <v>31820224.66</v>
          </cell>
          <cell r="DW55">
            <v>30464008.450000003</v>
          </cell>
          <cell r="DX55">
            <v>35219650.600000001</v>
          </cell>
          <cell r="DY55">
            <v>31553560.68</v>
          </cell>
          <cell r="DZ55">
            <v>38195596.229999997</v>
          </cell>
          <cell r="EA55">
            <v>31848022.640000001</v>
          </cell>
          <cell r="EB55">
            <v>38170479.030000001</v>
          </cell>
          <cell r="EC55">
            <v>34615240.759999998</v>
          </cell>
          <cell r="ED55">
            <v>35860750.060000002</v>
          </cell>
          <cell r="EE55">
            <v>36033379.700000003</v>
          </cell>
          <cell r="EF55">
            <v>38323683.899999999</v>
          </cell>
          <cell r="EG55">
            <v>40386170.310000002</v>
          </cell>
          <cell r="EH55">
            <v>36341017.520000003</v>
          </cell>
          <cell r="EI55">
            <v>36442747.460000001</v>
          </cell>
          <cell r="EJ55">
            <v>36477113.590000004</v>
          </cell>
          <cell r="EK55">
            <v>36703828.340000004</v>
          </cell>
          <cell r="EL55">
            <v>34203194.770000003</v>
          </cell>
          <cell r="EM55">
            <v>40628800.600000001</v>
          </cell>
          <cell r="EN55">
            <v>36224128.640000001</v>
          </cell>
          <cell r="EO55">
            <v>35575955.729999997</v>
          </cell>
          <cell r="EP55">
            <v>36145069.369999997</v>
          </cell>
          <cell r="EQ55">
            <v>37968977.82</v>
          </cell>
          <cell r="ER55">
            <v>37257887.189999998</v>
          </cell>
          <cell r="ES55">
            <v>41404585.670000002</v>
          </cell>
          <cell r="ET55">
            <v>37313745.240000002</v>
          </cell>
          <cell r="EU55">
            <v>38053361.399999999</v>
          </cell>
          <cell r="EV55">
            <v>36623552.420000002</v>
          </cell>
          <cell r="EW55">
            <v>38350898.119999997</v>
          </cell>
          <cell r="EX55">
            <v>38447534.82</v>
          </cell>
          <cell r="EY55">
            <v>38983266.57</v>
          </cell>
          <cell r="EZ55">
            <v>37411972.93</v>
          </cell>
          <cell r="FA55">
            <v>36767851.93</v>
          </cell>
          <cell r="FB55">
            <v>38163535.509999998</v>
          </cell>
          <cell r="FC55">
            <v>39555048.049999997</v>
          </cell>
          <cell r="FD55">
            <v>45304980.549999997</v>
          </cell>
          <cell r="FE55">
            <v>34820487.009999998</v>
          </cell>
          <cell r="FF55">
            <v>38898745.609999999</v>
          </cell>
          <cell r="FG55">
            <v>38603036.109999999</v>
          </cell>
          <cell r="FH55">
            <v>39176968.049999997</v>
          </cell>
          <cell r="FI55">
            <v>38923552.049999997</v>
          </cell>
          <cell r="FJ55">
            <v>39904782.170000002</v>
          </cell>
          <cell r="FK55">
            <v>41565368.68</v>
          </cell>
          <cell r="FL55">
            <v>38100886.07</v>
          </cell>
          <cell r="FM55">
            <v>37237058.799999997</v>
          </cell>
          <cell r="FN55">
            <v>38571466.869999997</v>
          </cell>
          <cell r="FO55">
            <v>38895006.189999998</v>
          </cell>
          <cell r="FP55">
            <v>39570495.68</v>
          </cell>
          <cell r="FQ55">
            <v>43410895.729999997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A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0</v>
          </cell>
          <cell r="LB55">
            <v>0</v>
          </cell>
          <cell r="LC55">
            <v>0</v>
          </cell>
          <cell r="LD55">
            <v>0</v>
          </cell>
          <cell r="LE55">
            <v>0</v>
          </cell>
          <cell r="LF55">
            <v>0</v>
          </cell>
          <cell r="LG55">
            <v>0</v>
          </cell>
          <cell r="LH55">
            <v>0</v>
          </cell>
          <cell r="LI55">
            <v>0</v>
          </cell>
        </row>
        <row r="56">
          <cell r="D56">
            <v>4111</v>
          </cell>
          <cell r="E56" t="str">
            <v>Neto zarade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18758147.750000019</v>
          </cell>
          <cell r="CM56">
            <v>18989881.539999992</v>
          </cell>
          <cell r="CN56">
            <v>18491769.340000004</v>
          </cell>
          <cell r="CO56">
            <v>18557037.069999985</v>
          </cell>
          <cell r="CP56">
            <v>18809546.539999992</v>
          </cell>
          <cell r="CQ56">
            <v>18845356.610000007</v>
          </cell>
          <cell r="CR56">
            <v>18329118.359999999</v>
          </cell>
          <cell r="CS56">
            <v>17729850.409999985</v>
          </cell>
          <cell r="CT56">
            <v>18635314.670000028</v>
          </cell>
          <cell r="CU56">
            <v>18568296.599999987</v>
          </cell>
          <cell r="CV56">
            <v>18594970.310000006</v>
          </cell>
          <cell r="CW56">
            <v>17457834.379999984</v>
          </cell>
          <cell r="CX56">
            <v>8161268.1699999999</v>
          </cell>
          <cell r="CY56">
            <v>19006831.740000017</v>
          </cell>
          <cell r="CZ56">
            <v>18690045.350000009</v>
          </cell>
          <cell r="DA56">
            <v>18847542.830000032</v>
          </cell>
          <cell r="DB56">
            <v>18962976.520000003</v>
          </cell>
          <cell r="DC56">
            <v>18798683.290000021</v>
          </cell>
          <cell r="DD56">
            <v>18728690.680000022</v>
          </cell>
          <cell r="DE56">
            <v>18176066.640000004</v>
          </cell>
          <cell r="DF56">
            <v>18820822.929999996</v>
          </cell>
          <cell r="DG56">
            <v>18899273.949999981</v>
          </cell>
          <cell r="DH56">
            <v>19064032.809999999</v>
          </cell>
          <cell r="DI56">
            <v>19808287.590000004</v>
          </cell>
          <cell r="DJ56">
            <v>18672267.489999995</v>
          </cell>
          <cell r="DK56">
            <v>18755401.350000016</v>
          </cell>
          <cell r="DL56">
            <v>18490790.249999996</v>
          </cell>
          <cell r="DM56">
            <v>18512111.879999995</v>
          </cell>
          <cell r="DN56">
            <v>18703654.850000005</v>
          </cell>
          <cell r="DO56">
            <v>18407099.799999993</v>
          </cell>
          <cell r="DP56">
            <v>18296180.900000039</v>
          </cell>
          <cell r="DQ56">
            <v>17822778.239999987</v>
          </cell>
          <cell r="DR56">
            <v>18750182.190000005</v>
          </cell>
          <cell r="DS56">
            <v>18466417.239999983</v>
          </cell>
          <cell r="DT56">
            <v>19240845.700000007</v>
          </cell>
          <cell r="DU56">
            <v>19226281.349999957</v>
          </cell>
          <cell r="DV56">
            <v>18810151.82</v>
          </cell>
          <cell r="DW56">
            <v>19284187.590000007</v>
          </cell>
          <cell r="DX56">
            <v>19569136.619999982</v>
          </cell>
          <cell r="DY56">
            <v>20109230.530000001</v>
          </cell>
          <cell r="DZ56">
            <v>20765765.32</v>
          </cell>
          <cell r="EB56">
            <v>20917895.859999999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  <cell r="LE56">
            <v>0</v>
          </cell>
          <cell r="LF56">
            <v>0</v>
          </cell>
          <cell r="LG56">
            <v>0</v>
          </cell>
          <cell r="LH56">
            <v>0</v>
          </cell>
          <cell r="LI56">
            <v>0</v>
          </cell>
        </row>
        <row r="57">
          <cell r="D57">
            <v>4112</v>
          </cell>
          <cell r="E57" t="str">
            <v>Porez na zarade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2431094.8300000015</v>
          </cell>
          <cell r="CM57">
            <v>2651304.4</v>
          </cell>
          <cell r="CN57">
            <v>1609026.9900000007</v>
          </cell>
          <cell r="CO57">
            <v>2182272.67</v>
          </cell>
          <cell r="CP57">
            <v>3617366.3199999994</v>
          </cell>
          <cell r="CQ57">
            <v>1485049.0899999999</v>
          </cell>
          <cell r="CR57">
            <v>3587807.7899999991</v>
          </cell>
          <cell r="CS57">
            <v>2639815.1</v>
          </cell>
          <cell r="CT57">
            <v>2531424.3000000003</v>
          </cell>
          <cell r="CU57">
            <v>2534399.5599999996</v>
          </cell>
          <cell r="CV57">
            <v>3159372.88</v>
          </cell>
          <cell r="CW57">
            <v>2753289.49</v>
          </cell>
          <cell r="CX57">
            <v>2675264.75</v>
          </cell>
          <cell r="CY57">
            <v>2705751.2</v>
          </cell>
          <cell r="CZ57">
            <v>2103408.4899999993</v>
          </cell>
          <cell r="DA57">
            <v>3206091.22</v>
          </cell>
          <cell r="DB57">
            <v>3060411.29</v>
          </cell>
          <cell r="DC57">
            <v>2151902.8800000013</v>
          </cell>
          <cell r="DD57">
            <v>2665901.8399999994</v>
          </cell>
          <cell r="DE57">
            <v>3141726.9400000004</v>
          </cell>
          <cell r="DF57">
            <v>2763120.8400000008</v>
          </cell>
          <cell r="DG57">
            <v>1664258.1799999992</v>
          </cell>
          <cell r="DH57">
            <v>3999693.7899999996</v>
          </cell>
          <cell r="DI57">
            <v>3380577.3200000003</v>
          </cell>
          <cell r="DJ57">
            <v>2653067.73</v>
          </cell>
          <cell r="DK57">
            <v>2593668</v>
          </cell>
          <cell r="DL57">
            <v>2630710.9099999988</v>
          </cell>
          <cell r="DM57">
            <v>2468617.7200000002</v>
          </cell>
          <cell r="DN57">
            <v>2210217.2400000012</v>
          </cell>
          <cell r="DO57">
            <v>2694234.419999999</v>
          </cell>
          <cell r="DP57">
            <v>3135529.2400000016</v>
          </cell>
          <cell r="DQ57">
            <v>2002758.5399999996</v>
          </cell>
          <cell r="DR57">
            <v>3298968.2999999984</v>
          </cell>
          <cell r="DS57">
            <v>2101454.4200000004</v>
          </cell>
          <cell r="DT57">
            <v>3913359.4899999993</v>
          </cell>
          <cell r="DU57">
            <v>2605460.7599999979</v>
          </cell>
          <cell r="DV57">
            <v>2579225.59</v>
          </cell>
          <cell r="DW57">
            <v>2209930.1100000003</v>
          </cell>
          <cell r="DX57">
            <v>3166058.2000000011</v>
          </cell>
          <cell r="DY57">
            <v>2833612.56</v>
          </cell>
          <cell r="DZ57">
            <v>2845756.22</v>
          </cell>
          <cell r="EB57">
            <v>2891031.89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A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M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  <cell r="KY57">
            <v>0</v>
          </cell>
          <cell r="KZ57">
            <v>0</v>
          </cell>
          <cell r="LA57">
            <v>0</v>
          </cell>
          <cell r="LB57">
            <v>0</v>
          </cell>
          <cell r="LC57">
            <v>0</v>
          </cell>
          <cell r="LD57">
            <v>0</v>
          </cell>
          <cell r="LE57">
            <v>0</v>
          </cell>
          <cell r="LF57">
            <v>0</v>
          </cell>
          <cell r="LG57">
            <v>0</v>
          </cell>
          <cell r="LH57">
            <v>0</v>
          </cell>
          <cell r="LI57">
            <v>0</v>
          </cell>
        </row>
        <row r="58">
          <cell r="D58">
            <v>4113</v>
          </cell>
          <cell r="E58" t="str">
            <v>Doprinosi na teret zaposlenog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6343908.7599999979</v>
          </cell>
          <cell r="CM58">
            <v>6417211.330000001</v>
          </cell>
          <cell r="CN58">
            <v>4181642.1700000013</v>
          </cell>
          <cell r="CO58">
            <v>5287956.8800000045</v>
          </cell>
          <cell r="CP58">
            <v>8800435.3200000022</v>
          </cell>
          <cell r="CQ58">
            <v>3046457.2</v>
          </cell>
          <cell r="CR58">
            <v>8138688.8899999941</v>
          </cell>
          <cell r="CS58">
            <v>6611090.3299999945</v>
          </cell>
          <cell r="CT58">
            <v>6272723.6099999985</v>
          </cell>
          <cell r="CU58">
            <v>5646318.7200000035</v>
          </cell>
          <cell r="CV58">
            <v>7714058.6300000018</v>
          </cell>
          <cell r="CW58">
            <v>6070028.1499999966</v>
          </cell>
          <cell r="CX58">
            <v>6537985.2499999963</v>
          </cell>
          <cell r="CY58">
            <v>6565570.8700000001</v>
          </cell>
          <cell r="CZ58">
            <v>5120485.9700000007</v>
          </cell>
          <cell r="DA58">
            <v>6909301.370000002</v>
          </cell>
          <cell r="DB58">
            <v>7837021.7299999967</v>
          </cell>
          <cell r="DC58">
            <v>5312936.7400000021</v>
          </cell>
          <cell r="DD58">
            <v>6511278.9899999956</v>
          </cell>
          <cell r="DE58">
            <v>7870507.089999998</v>
          </cell>
          <cell r="DF58">
            <v>6748205.0299999965</v>
          </cell>
          <cell r="DG58">
            <v>5155134.6600000048</v>
          </cell>
          <cell r="DH58">
            <v>8404579.709999986</v>
          </cell>
          <cell r="DI58">
            <v>7898105.0900000008</v>
          </cell>
          <cell r="DJ58">
            <v>6459838.0800000019</v>
          </cell>
          <cell r="DK58">
            <v>6483082.8700000048</v>
          </cell>
          <cell r="DL58">
            <v>6393423.8700000057</v>
          </cell>
          <cell r="DM58">
            <v>5397618.7200000035</v>
          </cell>
          <cell r="DN58">
            <v>6107437.1499999994</v>
          </cell>
          <cell r="DO58">
            <v>6523721.7100000046</v>
          </cell>
          <cell r="DP58">
            <v>7913168.7099999972</v>
          </cell>
          <cell r="DQ58">
            <v>5060799.5999999968</v>
          </cell>
          <cell r="DR58">
            <v>8081364.7399999993</v>
          </cell>
          <cell r="DS58">
            <v>5301625.0700000022</v>
          </cell>
          <cell r="DT58">
            <v>8428394.6099999994</v>
          </cell>
          <cell r="DU58">
            <v>7185325.0800000001</v>
          </cell>
          <cell r="DV58">
            <v>6578944.9299999997</v>
          </cell>
          <cell r="DW58">
            <v>5762932.5100000016</v>
          </cell>
          <cell r="DX58">
            <v>7819877.8100000005</v>
          </cell>
          <cell r="DY58">
            <v>7142795.0800000001</v>
          </cell>
          <cell r="DZ58">
            <v>7281303.6100000003</v>
          </cell>
          <cell r="EB58">
            <v>7104100.9299999997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A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M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  <cell r="KY58">
            <v>0</v>
          </cell>
          <cell r="KZ58">
            <v>0</v>
          </cell>
          <cell r="LA58">
            <v>0</v>
          </cell>
          <cell r="LB58">
            <v>0</v>
          </cell>
          <cell r="LC58">
            <v>0</v>
          </cell>
          <cell r="LD58">
            <v>0</v>
          </cell>
          <cell r="LE58">
            <v>0</v>
          </cell>
          <cell r="LF58">
            <v>0</v>
          </cell>
          <cell r="LG58">
            <v>0</v>
          </cell>
          <cell r="LH58">
            <v>0</v>
          </cell>
          <cell r="LI58">
            <v>0</v>
          </cell>
        </row>
        <row r="59">
          <cell r="D59">
            <v>4114</v>
          </cell>
          <cell r="E59" t="str">
            <v>Doprinosi na teret poslodavca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3322321.0100000007</v>
          </cell>
          <cell r="CM59">
            <v>3390483.3899999987</v>
          </cell>
          <cell r="CN59">
            <v>2701315.0200000009</v>
          </cell>
          <cell r="CO59">
            <v>2868289.1900000018</v>
          </cell>
          <cell r="CP59">
            <v>4326169.6700000009</v>
          </cell>
          <cell r="CQ59">
            <v>2193301.4299999992</v>
          </cell>
          <cell r="CR59">
            <v>3951470.6399999983</v>
          </cell>
          <cell r="CS59">
            <v>3347001.8199999933</v>
          </cell>
          <cell r="CT59">
            <v>3269202.2800000026</v>
          </cell>
          <cell r="CU59">
            <v>3242322.49</v>
          </cell>
          <cell r="CV59">
            <v>3315110.6299999994</v>
          </cell>
          <cell r="CW59">
            <v>3155457.2800000007</v>
          </cell>
          <cell r="CX59">
            <v>3348368.9899999993</v>
          </cell>
          <cell r="CY59">
            <v>3600953.8299999982</v>
          </cell>
          <cell r="CZ59">
            <v>2741076.2599999974</v>
          </cell>
          <cell r="DA59">
            <v>3971889.810000001</v>
          </cell>
          <cell r="DB59">
            <v>3439099.7700000005</v>
          </cell>
          <cell r="DC59">
            <v>2874066.7999999993</v>
          </cell>
          <cell r="DD59">
            <v>3346931.6500000013</v>
          </cell>
          <cell r="DE59">
            <v>3895981.3400000026</v>
          </cell>
          <cell r="DF59">
            <v>3516555.9799999995</v>
          </cell>
          <cell r="DG59">
            <v>2321253.34</v>
          </cell>
          <cell r="DH59">
            <v>4573579.5700000012</v>
          </cell>
          <cell r="DI59">
            <v>4015725.6599999978</v>
          </cell>
          <cell r="DJ59">
            <v>3373120.6799999983</v>
          </cell>
          <cell r="DK59">
            <v>3503325.820000005</v>
          </cell>
          <cell r="DL59">
            <v>3476486.85</v>
          </cell>
          <cell r="DM59">
            <v>2985803.3000000017</v>
          </cell>
          <cell r="DN59">
            <v>3403057.2899999972</v>
          </cell>
          <cell r="DO59">
            <v>3553842.7799999975</v>
          </cell>
          <cell r="DP59">
            <v>4133837.5100000016</v>
          </cell>
          <cell r="DQ59">
            <v>2815699.8800000013</v>
          </cell>
          <cell r="DR59">
            <v>4297429.7400000067</v>
          </cell>
          <cell r="DS59">
            <v>2973218.0700000008</v>
          </cell>
          <cell r="DT59">
            <v>4185686.9399999962</v>
          </cell>
          <cell r="DU59">
            <v>3984201.4200000055</v>
          </cell>
          <cell r="DV59">
            <v>3545898.12</v>
          </cell>
          <cell r="DW59">
            <v>2930435.569999998</v>
          </cell>
          <cell r="DX59">
            <v>4123893.9699999988</v>
          </cell>
          <cell r="DY59">
            <v>3863235.38</v>
          </cell>
          <cell r="DZ59">
            <v>3914226.01</v>
          </cell>
          <cell r="EB59">
            <v>3904156.29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A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M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  <cell r="KY59">
            <v>0</v>
          </cell>
          <cell r="KZ59">
            <v>0</v>
          </cell>
          <cell r="LA59">
            <v>0</v>
          </cell>
          <cell r="LB59">
            <v>0</v>
          </cell>
          <cell r="LC59">
            <v>0</v>
          </cell>
          <cell r="LD59">
            <v>0</v>
          </cell>
          <cell r="LE59">
            <v>0</v>
          </cell>
          <cell r="LF59">
            <v>0</v>
          </cell>
          <cell r="LG59">
            <v>0</v>
          </cell>
          <cell r="LH59">
            <v>0</v>
          </cell>
          <cell r="LI59">
            <v>0</v>
          </cell>
        </row>
        <row r="60">
          <cell r="D60">
            <v>4115</v>
          </cell>
          <cell r="E60" t="str">
            <v>Opštinski prirez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115904.21</v>
          </cell>
          <cell r="CM60">
            <v>318662.90999999974</v>
          </cell>
          <cell r="CN60">
            <v>297383.4299999997</v>
          </cell>
          <cell r="CO60">
            <v>363190.12999999995</v>
          </cell>
          <cell r="CP60">
            <v>455075.63999999955</v>
          </cell>
          <cell r="CQ60">
            <v>288889.96999999974</v>
          </cell>
          <cell r="CR60">
            <v>636361.43000000017</v>
          </cell>
          <cell r="CS60">
            <v>380606.51000000036</v>
          </cell>
          <cell r="CT60">
            <v>367540.3299999999</v>
          </cell>
          <cell r="CU60">
            <v>99326.77999999997</v>
          </cell>
          <cell r="CV60">
            <v>726279.28999999992</v>
          </cell>
          <cell r="CW60">
            <v>392837.70000000013</v>
          </cell>
          <cell r="CX60">
            <v>376570.8499999998</v>
          </cell>
          <cell r="CY60">
            <v>111852.08999999998</v>
          </cell>
          <cell r="CZ60">
            <v>295692.08000000025</v>
          </cell>
          <cell r="DA60">
            <v>465792.81999999977</v>
          </cell>
          <cell r="DB60">
            <v>692399.700000001</v>
          </cell>
          <cell r="DC60">
            <v>22480.79</v>
          </cell>
          <cell r="DD60">
            <v>385908.0400000001</v>
          </cell>
          <cell r="DE60">
            <v>483504.78</v>
          </cell>
          <cell r="DF60">
            <v>341387.68999999994</v>
          </cell>
          <cell r="DG60">
            <v>577094.77999999945</v>
          </cell>
          <cell r="DH60">
            <v>485252.67999999918</v>
          </cell>
          <cell r="DI60">
            <v>459099.56999999954</v>
          </cell>
          <cell r="DJ60">
            <v>258837.44000000012</v>
          </cell>
          <cell r="DK60">
            <v>377645.11000000039</v>
          </cell>
          <cell r="DL60">
            <v>106234.28000000001</v>
          </cell>
          <cell r="DM60">
            <v>662954.94999999972</v>
          </cell>
          <cell r="DN60">
            <v>295507.93000000011</v>
          </cell>
          <cell r="DO60">
            <v>376587.67999999976</v>
          </cell>
          <cell r="DP60">
            <v>446070.52000000014</v>
          </cell>
          <cell r="DQ60">
            <v>319292.24999999971</v>
          </cell>
          <cell r="DR60">
            <v>475304.26999999944</v>
          </cell>
          <cell r="DS60">
            <v>298746.86000000016</v>
          </cell>
          <cell r="DT60">
            <v>177754.69999999995</v>
          </cell>
          <cell r="DU60">
            <v>708577.32999999984</v>
          </cell>
          <cell r="DV60">
            <v>4125.96</v>
          </cell>
          <cell r="DW60">
            <v>276522.66999999975</v>
          </cell>
          <cell r="DX60">
            <v>540683.99999999988</v>
          </cell>
          <cell r="DY60">
            <v>684055.47</v>
          </cell>
          <cell r="DZ60">
            <v>309176.73</v>
          </cell>
          <cell r="EB60">
            <v>102387.25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A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M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  <cell r="KY60">
            <v>0</v>
          </cell>
          <cell r="KZ60">
            <v>0</v>
          </cell>
          <cell r="LA60">
            <v>0</v>
          </cell>
          <cell r="LB60">
            <v>0</v>
          </cell>
          <cell r="LC60">
            <v>0</v>
          </cell>
          <cell r="LD60">
            <v>0</v>
          </cell>
          <cell r="LE60">
            <v>0</v>
          </cell>
          <cell r="LF60">
            <v>0</v>
          </cell>
          <cell r="LG60">
            <v>0</v>
          </cell>
          <cell r="LH60">
            <v>0</v>
          </cell>
          <cell r="LI60">
            <v>0</v>
          </cell>
        </row>
        <row r="61">
          <cell r="C61">
            <v>412</v>
          </cell>
          <cell r="D61">
            <v>412</v>
          </cell>
          <cell r="E61" t="str">
            <v>Ostala lična primanja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1584140</v>
          </cell>
          <cell r="CM61">
            <v>494224.27999999968</v>
          </cell>
          <cell r="CN61">
            <v>1196100.0600000008</v>
          </cell>
          <cell r="CO61">
            <v>1826112.7700000014</v>
          </cell>
          <cell r="CP61">
            <v>404313.79000000004</v>
          </cell>
          <cell r="CQ61">
            <v>460176.8899999999</v>
          </cell>
          <cell r="CR61">
            <v>807342.56</v>
          </cell>
          <cell r="CS61">
            <v>1160483.8900000001</v>
          </cell>
          <cell r="CT61">
            <v>545300.30999999971</v>
          </cell>
          <cell r="CU61">
            <v>1094017.3800000006</v>
          </cell>
          <cell r="CV61">
            <v>577957.56000000029</v>
          </cell>
          <cell r="CW61">
            <v>1871989.5499999986</v>
          </cell>
          <cell r="CX61">
            <v>457230.76</v>
          </cell>
          <cell r="CY61">
            <v>830960.58</v>
          </cell>
          <cell r="CZ61">
            <v>1229108.71</v>
          </cell>
          <cell r="DA61">
            <v>599996.69999999995</v>
          </cell>
          <cell r="DB61">
            <v>632900.06000000006</v>
          </cell>
          <cell r="DC61">
            <v>864219.62</v>
          </cell>
          <cell r="DD61">
            <v>1336714.5900000001</v>
          </cell>
          <cell r="DE61">
            <v>741331.48</v>
          </cell>
          <cell r="DF61">
            <v>832925.12</v>
          </cell>
          <cell r="DG61">
            <v>1049704.29</v>
          </cell>
          <cell r="DH61">
            <v>1162813.24</v>
          </cell>
          <cell r="DI61">
            <v>2219902.9500000002</v>
          </cell>
          <cell r="DJ61">
            <v>328535.11000000004</v>
          </cell>
          <cell r="DK61">
            <v>789684.18</v>
          </cell>
          <cell r="DL61">
            <v>1468702.27</v>
          </cell>
          <cell r="DM61">
            <v>2150331.69</v>
          </cell>
          <cell r="DN61">
            <v>810631.57</v>
          </cell>
          <cell r="DO61">
            <v>1139622.4099999999</v>
          </cell>
          <cell r="DP61">
            <v>1180689.73</v>
          </cell>
          <cell r="DQ61">
            <v>642520.9</v>
          </cell>
          <cell r="DR61">
            <v>969018.3</v>
          </cell>
          <cell r="DS61">
            <v>1028829.69</v>
          </cell>
          <cell r="DT61">
            <v>1069021.58</v>
          </cell>
          <cell r="DU61">
            <v>3162906.38</v>
          </cell>
          <cell r="DV61">
            <v>373398.5</v>
          </cell>
          <cell r="DW61">
            <v>912951.5</v>
          </cell>
          <cell r="DX61">
            <v>1664641.69</v>
          </cell>
          <cell r="DY61">
            <v>1074250.0999999992</v>
          </cell>
          <cell r="DZ61">
            <v>417784.36</v>
          </cell>
          <cell r="EA61">
            <v>953614.09</v>
          </cell>
          <cell r="EB61">
            <v>350540.56</v>
          </cell>
          <cell r="EC61">
            <v>896917.02</v>
          </cell>
          <cell r="ED61">
            <v>368001.48</v>
          </cell>
          <cell r="EE61">
            <v>888747.37</v>
          </cell>
          <cell r="EF61">
            <v>585553.42000000004</v>
          </cell>
          <cell r="EG61">
            <v>2421211.9500000002</v>
          </cell>
          <cell r="EH61">
            <v>70065.570000000007</v>
          </cell>
          <cell r="EI61">
            <v>920424.11</v>
          </cell>
          <cell r="EJ61">
            <v>936990.91</v>
          </cell>
          <cell r="EK61">
            <v>685539.4</v>
          </cell>
          <cell r="EL61">
            <v>763370.53</v>
          </cell>
          <cell r="EM61">
            <v>888374.79</v>
          </cell>
          <cell r="EN61">
            <v>845413.4</v>
          </cell>
          <cell r="EO61">
            <v>982340.29</v>
          </cell>
          <cell r="EP61">
            <v>710611.47</v>
          </cell>
          <cell r="EQ61">
            <v>864910.68</v>
          </cell>
          <cell r="ER61">
            <v>1028980.9</v>
          </cell>
          <cell r="ES61">
            <v>1951716.68</v>
          </cell>
          <cell r="ET61">
            <v>363127.64</v>
          </cell>
          <cell r="EU61">
            <v>848575.97</v>
          </cell>
          <cell r="EV61">
            <v>933832.27</v>
          </cell>
          <cell r="EW61">
            <v>983620.43</v>
          </cell>
          <cell r="EX61">
            <v>835475.63</v>
          </cell>
          <cell r="EY61">
            <v>1164263.1200000001</v>
          </cell>
          <cell r="EZ61">
            <v>853949.13</v>
          </cell>
          <cell r="FA61">
            <v>804909.73</v>
          </cell>
          <cell r="FB61">
            <v>963637.57</v>
          </cell>
          <cell r="FC61">
            <v>1011368.26</v>
          </cell>
          <cell r="FD61">
            <v>1172083.78</v>
          </cell>
          <cell r="FE61">
            <v>3278096.68</v>
          </cell>
          <cell r="FF61">
            <v>432711.77</v>
          </cell>
          <cell r="FG61">
            <v>1033562.51</v>
          </cell>
          <cell r="FH61">
            <v>735644.21</v>
          </cell>
          <cell r="FI61">
            <v>1602423.02</v>
          </cell>
          <cell r="FJ61">
            <v>1041375.65</v>
          </cell>
          <cell r="FK61">
            <v>646080.03</v>
          </cell>
          <cell r="FL61">
            <v>1604812.32</v>
          </cell>
          <cell r="FM61">
            <v>863508.85</v>
          </cell>
          <cell r="FN61">
            <v>1068822.1299999999</v>
          </cell>
          <cell r="FO61">
            <v>1118166.44</v>
          </cell>
          <cell r="FP61">
            <v>1056394.58</v>
          </cell>
          <cell r="FQ61">
            <v>3979808.08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A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M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  <cell r="KY61">
            <v>0</v>
          </cell>
          <cell r="KZ61">
            <v>0</v>
          </cell>
          <cell r="LA61">
            <v>0</v>
          </cell>
          <cell r="LB61">
            <v>0</v>
          </cell>
          <cell r="LC61">
            <v>0</v>
          </cell>
          <cell r="LD61">
            <v>0</v>
          </cell>
          <cell r="LE61">
            <v>0</v>
          </cell>
          <cell r="LF61">
            <v>0</v>
          </cell>
          <cell r="LG61">
            <v>0</v>
          </cell>
          <cell r="LH61">
            <v>0</v>
          </cell>
          <cell r="LI61">
            <v>0</v>
          </cell>
        </row>
        <row r="62">
          <cell r="D62">
            <v>4121</v>
          </cell>
          <cell r="E62" t="str">
            <v>Naknada za zimnicu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A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M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  <cell r="KY62">
            <v>0</v>
          </cell>
          <cell r="KZ62">
            <v>0</v>
          </cell>
          <cell r="LA62">
            <v>0</v>
          </cell>
          <cell r="LB62">
            <v>0</v>
          </cell>
          <cell r="LC62">
            <v>0</v>
          </cell>
          <cell r="LD62">
            <v>0</v>
          </cell>
          <cell r="LE62">
            <v>0</v>
          </cell>
          <cell r="LF62">
            <v>0</v>
          </cell>
          <cell r="LG62">
            <v>0</v>
          </cell>
          <cell r="LH62">
            <v>0</v>
          </cell>
          <cell r="LI62">
            <v>0</v>
          </cell>
        </row>
        <row r="63">
          <cell r="D63">
            <v>4122</v>
          </cell>
          <cell r="E63" t="str">
            <v>Naknada za stanovanje i odvojen život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95525.150000000009</v>
          </cell>
          <cell r="CM63">
            <v>91532.839999999778</v>
          </cell>
          <cell r="CN63">
            <v>259848.52999999988</v>
          </cell>
          <cell r="CO63">
            <v>174792.77000000002</v>
          </cell>
          <cell r="CP63">
            <v>62540.990000000005</v>
          </cell>
          <cell r="CQ63">
            <v>169673.50999999998</v>
          </cell>
          <cell r="CR63">
            <v>176301.60999999981</v>
          </cell>
          <cell r="CS63">
            <v>265807.46999999968</v>
          </cell>
          <cell r="CT63">
            <v>94053.199999999793</v>
          </cell>
          <cell r="CU63">
            <v>250038.06999999972</v>
          </cell>
          <cell r="CV63">
            <v>76916.069999999818</v>
          </cell>
          <cell r="CW63">
            <v>351202.66999999963</v>
          </cell>
          <cell r="CX63">
            <v>110004.98999999999</v>
          </cell>
          <cell r="CY63">
            <v>62670.119999999981</v>
          </cell>
          <cell r="CZ63">
            <v>165102.31999999972</v>
          </cell>
          <cell r="DA63">
            <v>221698.77999999985</v>
          </cell>
          <cell r="DB63">
            <v>198457.40999999983</v>
          </cell>
          <cell r="DC63">
            <v>163753.70999999988</v>
          </cell>
          <cell r="DD63">
            <v>66630.97</v>
          </cell>
          <cell r="DE63">
            <v>187153.51000000007</v>
          </cell>
          <cell r="DF63">
            <v>188558.53000000006</v>
          </cell>
          <cell r="DG63">
            <v>271663.46999999991</v>
          </cell>
          <cell r="DH63">
            <v>61567.119999999981</v>
          </cell>
          <cell r="DI63">
            <v>379473.51999999996</v>
          </cell>
          <cell r="DJ63">
            <v>99742.120000000024</v>
          </cell>
          <cell r="DK63">
            <v>77774.550000000017</v>
          </cell>
          <cell r="DL63">
            <v>179968.09999999974</v>
          </cell>
          <cell r="DM63">
            <v>276562.08999999979</v>
          </cell>
          <cell r="DN63">
            <v>176035.14999999994</v>
          </cell>
          <cell r="DO63">
            <v>178052.43</v>
          </cell>
          <cell r="DP63">
            <v>188909.78999999998</v>
          </cell>
          <cell r="DQ63">
            <v>159610.72000000003</v>
          </cell>
          <cell r="DR63">
            <v>177017.31999999998</v>
          </cell>
          <cell r="DS63">
            <v>184511.68999999989</v>
          </cell>
          <cell r="DT63">
            <v>184175.1399999999</v>
          </cell>
          <cell r="DU63">
            <v>283046.7999999997</v>
          </cell>
          <cell r="DV63">
            <v>95165.329999999987</v>
          </cell>
          <cell r="DW63">
            <v>104222.06</v>
          </cell>
          <cell r="DX63">
            <v>275227.92</v>
          </cell>
          <cell r="DY63">
            <v>238697.98</v>
          </cell>
          <cell r="DZ63">
            <v>59779.199999999997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M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  <cell r="KY63">
            <v>0</v>
          </cell>
          <cell r="KZ63">
            <v>0</v>
          </cell>
          <cell r="LA63">
            <v>0</v>
          </cell>
          <cell r="LB63">
            <v>0</v>
          </cell>
          <cell r="LC63">
            <v>0</v>
          </cell>
          <cell r="LD63">
            <v>0</v>
          </cell>
          <cell r="LE63">
            <v>0</v>
          </cell>
          <cell r="LF63">
            <v>0</v>
          </cell>
          <cell r="LG63">
            <v>0</v>
          </cell>
          <cell r="LH63">
            <v>0</v>
          </cell>
          <cell r="LI63">
            <v>0</v>
          </cell>
        </row>
        <row r="64">
          <cell r="D64">
            <v>4123</v>
          </cell>
          <cell r="E64" t="str">
            <v>Naknada za prevoz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7143.1</v>
          </cell>
          <cell r="CM64">
            <v>7130.23</v>
          </cell>
          <cell r="CN64">
            <v>20976.6</v>
          </cell>
          <cell r="CO64">
            <v>22470.159999999996</v>
          </cell>
          <cell r="CP64">
            <v>8532.18</v>
          </cell>
          <cell r="CQ64">
            <v>7912.7800000000025</v>
          </cell>
          <cell r="CR64">
            <v>14068.380000000001</v>
          </cell>
          <cell r="CS64">
            <v>27578.57</v>
          </cell>
          <cell r="CT64">
            <v>6278.68</v>
          </cell>
          <cell r="CU64">
            <v>13598.800000000001</v>
          </cell>
          <cell r="CV64">
            <v>7547.7000000000007</v>
          </cell>
          <cell r="CW64">
            <v>28632.500000000004</v>
          </cell>
          <cell r="CX64">
            <v>14134.220000000005</v>
          </cell>
          <cell r="CY64">
            <v>1038.8</v>
          </cell>
          <cell r="CZ64">
            <v>13398.020000000002</v>
          </cell>
          <cell r="DA64">
            <v>30075.170000000002</v>
          </cell>
          <cell r="DB64">
            <v>14974.900000000001</v>
          </cell>
          <cell r="DC64">
            <v>13611.099999999999</v>
          </cell>
          <cell r="DD64">
            <v>1055</v>
          </cell>
          <cell r="DE64">
            <v>24517.22</v>
          </cell>
          <cell r="DF64">
            <v>6236.4900000000016</v>
          </cell>
          <cell r="DG64">
            <v>37585.109999999993</v>
          </cell>
          <cell r="DH64">
            <v>1166.4000000000001</v>
          </cell>
          <cell r="DI64">
            <v>35685.26</v>
          </cell>
          <cell r="DJ64">
            <v>16501.02</v>
          </cell>
          <cell r="DK64">
            <v>515.6</v>
          </cell>
          <cell r="DL64">
            <v>17701.669999999995</v>
          </cell>
          <cell r="DM64">
            <v>33216.080000000009</v>
          </cell>
          <cell r="DN64">
            <v>16903.580000000002</v>
          </cell>
          <cell r="DO64">
            <v>12818.669999999998</v>
          </cell>
          <cell r="DP64">
            <v>28123.150000000005</v>
          </cell>
          <cell r="DQ64">
            <v>9687.9699999999975</v>
          </cell>
          <cell r="DR64">
            <v>16575.490000000002</v>
          </cell>
          <cell r="DS64">
            <v>16325.65</v>
          </cell>
          <cell r="DT64">
            <v>28277.719999999987</v>
          </cell>
          <cell r="DU64">
            <v>42464.89</v>
          </cell>
          <cell r="DV64">
            <v>10558.88</v>
          </cell>
          <cell r="DW64">
            <v>15251.429999999997</v>
          </cell>
          <cell r="DX64">
            <v>44456.340000000004</v>
          </cell>
          <cell r="DY64">
            <v>38163.87000000001</v>
          </cell>
          <cell r="DZ64">
            <v>7883.61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A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M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  <cell r="KY64">
            <v>0</v>
          </cell>
          <cell r="KZ64">
            <v>0</v>
          </cell>
          <cell r="LA64">
            <v>0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</v>
          </cell>
          <cell r="LH64">
            <v>0</v>
          </cell>
          <cell r="LI64">
            <v>0</v>
          </cell>
        </row>
        <row r="65">
          <cell r="D65">
            <v>4124</v>
          </cell>
          <cell r="E65" t="str">
            <v>Jubilarne nagrade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7919.99</v>
          </cell>
          <cell r="CO65">
            <v>880</v>
          </cell>
          <cell r="CP65">
            <v>3300</v>
          </cell>
          <cell r="CQ65">
            <v>275.02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880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220</v>
          </cell>
          <cell r="DD65">
            <v>0</v>
          </cell>
          <cell r="DE65">
            <v>0</v>
          </cell>
          <cell r="DF65">
            <v>1260</v>
          </cell>
          <cell r="DG65">
            <v>4410</v>
          </cell>
          <cell r="DH65">
            <v>1100</v>
          </cell>
          <cell r="DI65">
            <v>2014.53</v>
          </cell>
          <cell r="DJ65">
            <v>0</v>
          </cell>
          <cell r="DK65">
            <v>294.91000000000003</v>
          </cell>
          <cell r="DL65">
            <v>1179.6199999999999</v>
          </cell>
          <cell r="DM65">
            <v>0</v>
          </cell>
          <cell r="DN65">
            <v>2000</v>
          </cell>
          <cell r="DO65">
            <v>324</v>
          </cell>
          <cell r="DP65">
            <v>540</v>
          </cell>
          <cell r="DQ65">
            <v>0</v>
          </cell>
          <cell r="DR65">
            <v>805.82</v>
          </cell>
          <cell r="DS65">
            <v>913.11</v>
          </cell>
          <cell r="DT65">
            <v>0</v>
          </cell>
          <cell r="DU65">
            <v>19318.559999999998</v>
          </cell>
          <cell r="DV65">
            <v>4233.17</v>
          </cell>
          <cell r="DW65">
            <v>12074.17</v>
          </cell>
          <cell r="DX65">
            <v>4144.1899999999978</v>
          </cell>
          <cell r="DY65">
            <v>12548.539999999997</v>
          </cell>
          <cell r="DZ65">
            <v>9697.1299999999992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M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  <cell r="KY65">
            <v>0</v>
          </cell>
          <cell r="KZ65">
            <v>0</v>
          </cell>
          <cell r="LA65">
            <v>0</v>
          </cell>
          <cell r="LB65">
            <v>0</v>
          </cell>
          <cell r="LC65">
            <v>0</v>
          </cell>
          <cell r="LD65">
            <v>0</v>
          </cell>
          <cell r="LE65">
            <v>0</v>
          </cell>
          <cell r="LF65">
            <v>0</v>
          </cell>
          <cell r="LG65">
            <v>0</v>
          </cell>
          <cell r="LH65">
            <v>0</v>
          </cell>
          <cell r="LI65">
            <v>0</v>
          </cell>
        </row>
        <row r="66">
          <cell r="D66">
            <v>4125</v>
          </cell>
          <cell r="E66" t="str">
            <v>Otpremnine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1221485.56</v>
          </cell>
          <cell r="CM66">
            <v>153412.51</v>
          </cell>
          <cell r="CN66">
            <v>56693.119999999995</v>
          </cell>
          <cell r="CO66">
            <v>567562.17999999993</v>
          </cell>
          <cell r="CP66">
            <v>5494.36</v>
          </cell>
          <cell r="CQ66">
            <v>28468.670000000002</v>
          </cell>
          <cell r="CR66">
            <v>22699.850000000002</v>
          </cell>
          <cell r="CS66">
            <v>59440.05</v>
          </cell>
          <cell r="CT66">
            <v>100283.12000000001</v>
          </cell>
          <cell r="CU66">
            <v>119534.84</v>
          </cell>
          <cell r="CV66">
            <v>42742.419999999991</v>
          </cell>
          <cell r="CW66">
            <v>104816.25</v>
          </cell>
          <cell r="CX66">
            <v>15491.8</v>
          </cell>
          <cell r="CY66">
            <v>102229.24</v>
          </cell>
          <cell r="CZ66">
            <v>200176.31</v>
          </cell>
          <cell r="DA66">
            <v>1469.3500000000001</v>
          </cell>
          <cell r="DB66">
            <v>11340</v>
          </cell>
          <cell r="DC66">
            <v>97217.66</v>
          </cell>
          <cell r="DD66">
            <v>219731.72000000003</v>
          </cell>
          <cell r="DE66">
            <v>31001.489999999994</v>
          </cell>
          <cell r="DF66">
            <v>60523.16</v>
          </cell>
          <cell r="DG66">
            <v>49442.149999999987</v>
          </cell>
          <cell r="DH66">
            <v>5032.93</v>
          </cell>
          <cell r="DI66">
            <v>384453.1</v>
          </cell>
          <cell r="DJ66">
            <v>0</v>
          </cell>
          <cell r="DK66">
            <v>274901.46999999991</v>
          </cell>
          <cell r="DL66">
            <v>65751.510000000009</v>
          </cell>
          <cell r="DM66">
            <v>1027806.8300000001</v>
          </cell>
          <cell r="DN66">
            <v>48147.179999999993</v>
          </cell>
          <cell r="DO66">
            <v>226080.84999999998</v>
          </cell>
          <cell r="DP66">
            <v>37414.660000000003</v>
          </cell>
          <cell r="DQ66">
            <v>19070</v>
          </cell>
          <cell r="DR66">
            <v>116401.85</v>
          </cell>
          <cell r="DS66">
            <v>133549.82</v>
          </cell>
          <cell r="DT66">
            <v>71913.899999999994</v>
          </cell>
          <cell r="DU66">
            <v>484010.46</v>
          </cell>
          <cell r="DV66">
            <v>16043.369999999999</v>
          </cell>
          <cell r="DW66">
            <v>94975.510000000009</v>
          </cell>
          <cell r="DX66">
            <v>101851.97999999995</v>
          </cell>
          <cell r="DY66">
            <v>46668.739999999983</v>
          </cell>
          <cell r="DZ66">
            <v>31685.72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A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M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  <cell r="KY66">
            <v>0</v>
          </cell>
          <cell r="KZ66">
            <v>0</v>
          </cell>
          <cell r="LA66">
            <v>0</v>
          </cell>
          <cell r="LB66">
            <v>0</v>
          </cell>
          <cell r="LC66">
            <v>0</v>
          </cell>
          <cell r="LD66">
            <v>0</v>
          </cell>
          <cell r="LE66">
            <v>0</v>
          </cell>
          <cell r="LF66">
            <v>0</v>
          </cell>
          <cell r="LG66">
            <v>0</v>
          </cell>
          <cell r="LH66">
            <v>0</v>
          </cell>
          <cell r="LI66">
            <v>0</v>
          </cell>
        </row>
        <row r="67">
          <cell r="D67">
            <v>4126</v>
          </cell>
          <cell r="E67" t="str">
            <v>Naknada skupstinskim poslanicima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31182.18</v>
          </cell>
          <cell r="CM67">
            <v>31469.98</v>
          </cell>
          <cell r="CN67">
            <v>31469.98</v>
          </cell>
          <cell r="CO67">
            <v>31084.34</v>
          </cell>
          <cell r="CP67">
            <v>31855.62</v>
          </cell>
          <cell r="CQ67">
            <v>0</v>
          </cell>
          <cell r="CR67">
            <v>31096.04</v>
          </cell>
          <cell r="CS67">
            <v>62885.88</v>
          </cell>
          <cell r="CT67">
            <v>31512.39</v>
          </cell>
          <cell r="CU67">
            <v>37819.769999999997</v>
          </cell>
          <cell r="CV67">
            <v>608.32999999999993</v>
          </cell>
          <cell r="CW67">
            <v>68136.239999999991</v>
          </cell>
          <cell r="CX67">
            <v>19725</v>
          </cell>
          <cell r="CY67">
            <v>11535.51</v>
          </cell>
          <cell r="CZ67">
            <v>51319.14</v>
          </cell>
          <cell r="DA67">
            <v>11121.94</v>
          </cell>
          <cell r="DB67">
            <v>62396.37</v>
          </cell>
          <cell r="DC67">
            <v>30961.360000000001</v>
          </cell>
          <cell r="DD67">
            <v>0</v>
          </cell>
          <cell r="DE67">
            <v>60775.96</v>
          </cell>
          <cell r="DF67">
            <v>30387.98</v>
          </cell>
          <cell r="DG67">
            <v>49979.39</v>
          </cell>
          <cell r="DH67">
            <v>29574.48</v>
          </cell>
          <cell r="DI67">
            <v>48672.17</v>
          </cell>
          <cell r="DJ67">
            <v>0</v>
          </cell>
          <cell r="DK67">
            <v>30596.16</v>
          </cell>
          <cell r="DL67">
            <v>30222.22</v>
          </cell>
          <cell r="DM67">
            <v>61273.450000000004</v>
          </cell>
          <cell r="DN67">
            <v>0</v>
          </cell>
          <cell r="DO67">
            <v>62783.55</v>
          </cell>
          <cell r="DP67">
            <v>0</v>
          </cell>
          <cell r="DQ67">
            <v>43620.53</v>
          </cell>
          <cell r="DR67">
            <v>31470.530000000002</v>
          </cell>
          <cell r="DS67">
            <v>31382.89</v>
          </cell>
          <cell r="DT67">
            <v>31078.760000000002</v>
          </cell>
          <cell r="DU67">
            <v>80889.11000000003</v>
          </cell>
          <cell r="DV67">
            <v>31222.68</v>
          </cell>
          <cell r="DW67">
            <v>31022.850000000002</v>
          </cell>
          <cell r="DX67">
            <v>14904.38</v>
          </cell>
          <cell r="DY67">
            <v>0</v>
          </cell>
          <cell r="DZ67">
            <v>5440.55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A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M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  <cell r="KY67">
            <v>0</v>
          </cell>
          <cell r="KZ67">
            <v>0</v>
          </cell>
          <cell r="LA67">
            <v>0</v>
          </cell>
          <cell r="LB67">
            <v>0</v>
          </cell>
          <cell r="LC67">
            <v>0</v>
          </cell>
          <cell r="LD67">
            <v>0</v>
          </cell>
          <cell r="LE67">
            <v>0</v>
          </cell>
          <cell r="LF67">
            <v>0</v>
          </cell>
          <cell r="LG67">
            <v>0</v>
          </cell>
          <cell r="LH67">
            <v>0</v>
          </cell>
          <cell r="LI67">
            <v>0</v>
          </cell>
        </row>
        <row r="68">
          <cell r="D68">
            <v>4127</v>
          </cell>
          <cell r="E68" t="str">
            <v>Ostale naknade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228804.00999999998</v>
          </cell>
          <cell r="CM68">
            <v>210678.71999999988</v>
          </cell>
          <cell r="CN68">
            <v>819191.8400000009</v>
          </cell>
          <cell r="CO68">
            <v>1029323.3200000016</v>
          </cell>
          <cell r="CP68">
            <v>292590.64</v>
          </cell>
          <cell r="CQ68">
            <v>253846.90999999995</v>
          </cell>
          <cell r="CR68">
            <v>563176.68000000028</v>
          </cell>
          <cell r="CS68">
            <v>744771.92000000051</v>
          </cell>
          <cell r="CT68">
            <v>313172.91999999987</v>
          </cell>
          <cell r="CU68">
            <v>673025.90000000084</v>
          </cell>
          <cell r="CV68">
            <v>450143.04000000044</v>
          </cell>
          <cell r="CW68">
            <v>1318321.889999999</v>
          </cell>
          <cell r="CX68">
            <v>280523.60999999987</v>
          </cell>
          <cell r="CY68">
            <v>280800.70999999961</v>
          </cell>
          <cell r="CZ68">
            <v>882849.4399999989</v>
          </cell>
          <cell r="DA68">
            <v>552814.66999999969</v>
          </cell>
          <cell r="DB68">
            <v>337790.71999999939</v>
          </cell>
          <cell r="DC68">
            <v>601361.96999999951</v>
          </cell>
          <cell r="DD68">
            <v>748033.90999999805</v>
          </cell>
          <cell r="DE68">
            <v>501341.97999999911</v>
          </cell>
          <cell r="DF68">
            <v>556156.70999999985</v>
          </cell>
          <cell r="DG68">
            <v>851319.76000000094</v>
          </cell>
          <cell r="DH68">
            <v>794014.38</v>
          </cell>
          <cell r="DI68">
            <v>1575232.8199999959</v>
          </cell>
          <cell r="DJ68">
            <v>212291.97000000003</v>
          </cell>
          <cell r="DK68">
            <v>402413.54000000021</v>
          </cell>
          <cell r="DL68">
            <v>1170691.1999999983</v>
          </cell>
          <cell r="DM68">
            <v>743478.5000000021</v>
          </cell>
          <cell r="DN68">
            <v>567140.95000000077</v>
          </cell>
          <cell r="DO68">
            <v>648657.53000000096</v>
          </cell>
          <cell r="DP68">
            <v>913972.6600000005</v>
          </cell>
          <cell r="DQ68">
            <v>405747.06000000029</v>
          </cell>
          <cell r="DR68">
            <v>614518.27</v>
          </cell>
          <cell r="DS68">
            <v>661741.82000000181</v>
          </cell>
          <cell r="DT68">
            <v>749391.44999999972</v>
          </cell>
          <cell r="DU68">
            <v>2159467.8900000025</v>
          </cell>
          <cell r="DV68">
            <v>212456.97000000009</v>
          </cell>
          <cell r="DW68">
            <v>654185.91999999946</v>
          </cell>
          <cell r="DX68">
            <v>1221634.4399999951</v>
          </cell>
          <cell r="DY68">
            <v>738170.96999999904</v>
          </cell>
          <cell r="DZ68">
            <v>303298.15000000002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A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M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  <cell r="KY68">
            <v>0</v>
          </cell>
          <cell r="KZ68">
            <v>0</v>
          </cell>
          <cell r="LA68">
            <v>0</v>
          </cell>
          <cell r="LB68">
            <v>0</v>
          </cell>
          <cell r="LC68">
            <v>0</v>
          </cell>
          <cell r="LD68">
            <v>0</v>
          </cell>
          <cell r="LE68">
            <v>0</v>
          </cell>
          <cell r="LF68">
            <v>0</v>
          </cell>
          <cell r="LG68">
            <v>0</v>
          </cell>
          <cell r="LH68">
            <v>0</v>
          </cell>
          <cell r="LI68">
            <v>0</v>
          </cell>
        </row>
        <row r="69">
          <cell r="C69">
            <v>413</v>
          </cell>
          <cell r="D69">
            <v>413</v>
          </cell>
          <cell r="E69" t="str">
            <v>Rashodi za materijal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1731979.6599999997</v>
          </cell>
          <cell r="CM69">
            <v>2425317.9600000009</v>
          </cell>
          <cell r="CN69">
            <v>2387853.52</v>
          </cell>
          <cell r="CO69">
            <v>1861509.3800000004</v>
          </cell>
          <cell r="CP69">
            <v>1558724.7399999998</v>
          </cell>
          <cell r="CQ69">
            <v>1781711.4100000006</v>
          </cell>
          <cell r="CR69">
            <v>1451041.02</v>
          </cell>
          <cell r="CS69">
            <v>2067913.99</v>
          </cell>
          <cell r="CT69">
            <v>1776948.5700000003</v>
          </cell>
          <cell r="CU69">
            <v>2217702.7300000004</v>
          </cell>
          <cell r="CV69">
            <v>2315316.7400000002</v>
          </cell>
          <cell r="CW69">
            <v>5693241.2300000023</v>
          </cell>
          <cell r="CX69">
            <v>1654244.6599999997</v>
          </cell>
          <cell r="CY69">
            <v>1756878.32</v>
          </cell>
          <cell r="CZ69">
            <v>2361059.9200000004</v>
          </cell>
          <cell r="DA69">
            <v>1598969.7499999995</v>
          </cell>
          <cell r="DB69">
            <v>1736657.1300000001</v>
          </cell>
          <cell r="DC69">
            <v>2742207.45</v>
          </cell>
          <cell r="DD69">
            <v>1644397.4700000009</v>
          </cell>
          <cell r="DE69">
            <v>1795823.8599999996</v>
          </cell>
          <cell r="DF69">
            <v>1934935.9600000004</v>
          </cell>
          <cell r="DG69">
            <v>1997456.8600000003</v>
          </cell>
          <cell r="DH69">
            <v>2609608.1299999994</v>
          </cell>
          <cell r="DI69">
            <v>6753045.8400000036</v>
          </cell>
          <cell r="DJ69">
            <v>640534.49</v>
          </cell>
          <cell r="DK69">
            <v>2652307.81</v>
          </cell>
          <cell r="DL69">
            <v>2149164.21</v>
          </cell>
          <cell r="DM69">
            <v>1774807.44</v>
          </cell>
          <cell r="DN69">
            <v>1664126.37</v>
          </cell>
          <cell r="DO69">
            <v>1399738.97</v>
          </cell>
          <cell r="DP69">
            <v>1573651.5</v>
          </cell>
          <cell r="DQ69">
            <v>1898974.16</v>
          </cell>
          <cell r="DR69">
            <v>1945590.43</v>
          </cell>
          <cell r="DS69">
            <v>1835158.53</v>
          </cell>
          <cell r="DT69">
            <v>2651287.6800000002</v>
          </cell>
          <cell r="DU69">
            <v>5420563.8799999999</v>
          </cell>
          <cell r="DV69">
            <v>787381.81</v>
          </cell>
          <cell r="DW69">
            <v>1547628.84</v>
          </cell>
          <cell r="DX69">
            <v>3302426.14</v>
          </cell>
          <cell r="DY69">
            <v>1991942.8199999996</v>
          </cell>
          <cell r="DZ69">
            <v>3084454.09</v>
          </cell>
          <cell r="EA69">
            <v>1480999.14</v>
          </cell>
          <cell r="EB69">
            <v>2809594.4</v>
          </cell>
          <cell r="EC69">
            <v>1992038.67</v>
          </cell>
          <cell r="ED69">
            <v>2806868.12</v>
          </cell>
          <cell r="EE69">
            <v>1474564.59</v>
          </cell>
          <cell r="EF69">
            <v>3308144.16</v>
          </cell>
          <cell r="EG69">
            <v>6709314.1200000001</v>
          </cell>
          <cell r="EH69">
            <v>956521.67</v>
          </cell>
          <cell r="EI69">
            <v>2109254.7599999998</v>
          </cell>
          <cell r="EJ69">
            <v>2769108.2</v>
          </cell>
          <cell r="EK69">
            <v>1859042.69</v>
          </cell>
          <cell r="EL69">
            <v>2061379.38</v>
          </cell>
          <cell r="EM69">
            <v>2036796.31</v>
          </cell>
          <cell r="EN69">
            <v>1900343.87</v>
          </cell>
          <cell r="EO69">
            <v>2421002.2400000002</v>
          </cell>
          <cell r="EP69">
            <v>1844593.48</v>
          </cell>
          <cell r="EQ69">
            <v>3032654.88</v>
          </cell>
          <cell r="ER69">
            <v>2235715.75</v>
          </cell>
          <cell r="ES69">
            <v>5973408.79</v>
          </cell>
          <cell r="ET69">
            <v>1028193.82</v>
          </cell>
          <cell r="EU69">
            <v>2319006.39</v>
          </cell>
          <cell r="EV69">
            <v>3799655</v>
          </cell>
          <cell r="EW69">
            <v>2444213.75</v>
          </cell>
          <cell r="EX69">
            <v>2819164.34</v>
          </cell>
          <cell r="EY69">
            <v>2228904.96</v>
          </cell>
          <cell r="EZ69">
            <v>2858658.74</v>
          </cell>
          <cell r="FA69">
            <v>2380224.89</v>
          </cell>
          <cell r="FB69">
            <v>1933588.85</v>
          </cell>
          <cell r="FC69">
            <v>2993464.74</v>
          </cell>
          <cell r="FD69">
            <v>3031428.93</v>
          </cell>
          <cell r="FE69">
            <v>8894630.3100000005</v>
          </cell>
          <cell r="FF69">
            <v>848989.3</v>
          </cell>
          <cell r="FG69">
            <v>2487120.0499999998</v>
          </cell>
          <cell r="FH69">
            <v>2593095.38</v>
          </cell>
          <cell r="FI69">
            <v>2483216.04</v>
          </cell>
          <cell r="FJ69">
            <v>2260839.3199999998</v>
          </cell>
          <cell r="FK69">
            <v>3136860.85</v>
          </cell>
          <cell r="FL69">
            <v>2237139.04</v>
          </cell>
          <cell r="FM69">
            <v>2457548.14</v>
          </cell>
          <cell r="FN69">
            <v>2640428.1199999996</v>
          </cell>
          <cell r="FO69">
            <v>3204990.77</v>
          </cell>
          <cell r="FP69">
            <v>3630587.64</v>
          </cell>
          <cell r="FQ69">
            <v>5176922.57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A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M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  <cell r="KY69">
            <v>0</v>
          </cell>
          <cell r="KZ69">
            <v>0</v>
          </cell>
          <cell r="LA69">
            <v>0</v>
          </cell>
          <cell r="LB69">
            <v>0</v>
          </cell>
          <cell r="LC69">
            <v>0</v>
          </cell>
          <cell r="LD69">
            <v>0</v>
          </cell>
          <cell r="LE69">
            <v>0</v>
          </cell>
          <cell r="LF69">
            <v>0</v>
          </cell>
          <cell r="LG69">
            <v>0</v>
          </cell>
          <cell r="LH69">
            <v>0</v>
          </cell>
          <cell r="LI69">
            <v>0</v>
          </cell>
        </row>
        <row r="70">
          <cell r="D70">
            <v>4131</v>
          </cell>
          <cell r="E70" t="str">
            <v>Administrativni materijal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52781.939999999981</v>
          </cell>
          <cell r="CM70">
            <v>353552.09000000049</v>
          </cell>
          <cell r="CN70">
            <v>306303.07999999996</v>
          </cell>
          <cell r="CO70">
            <v>274757.26000000047</v>
          </cell>
          <cell r="CP70">
            <v>306965.56999999972</v>
          </cell>
          <cell r="CQ70">
            <v>389335.88999999996</v>
          </cell>
          <cell r="CR70">
            <v>338308.39</v>
          </cell>
          <cell r="CS70">
            <v>339611.0399999998</v>
          </cell>
          <cell r="CT70">
            <v>541850.54000000027</v>
          </cell>
          <cell r="CU70">
            <v>396140.75000000023</v>
          </cell>
          <cell r="CV70">
            <v>300982.39999999973</v>
          </cell>
          <cell r="CW70">
            <v>1099854.6700000011</v>
          </cell>
          <cell r="CX70">
            <v>191135.16999999995</v>
          </cell>
          <cell r="CY70">
            <v>227479.39999999997</v>
          </cell>
          <cell r="CZ70">
            <v>364307.9600000002</v>
          </cell>
          <cell r="DA70">
            <v>281048.11000000004</v>
          </cell>
          <cell r="DB70">
            <v>338147.74000000011</v>
          </cell>
          <cell r="DC70">
            <v>238038.90999999995</v>
          </cell>
          <cell r="DD70">
            <v>266591.60000000038</v>
          </cell>
          <cell r="DE70">
            <v>232904.34000000003</v>
          </cell>
          <cell r="DF70">
            <v>351431.87000000034</v>
          </cell>
          <cell r="DG70">
            <v>480146.22000000003</v>
          </cell>
          <cell r="DH70">
            <v>353636.01999999967</v>
          </cell>
          <cell r="DI70">
            <v>1154503.2300000009</v>
          </cell>
          <cell r="DJ70">
            <v>80079.959999999992</v>
          </cell>
          <cell r="DK70">
            <v>300983.50000000017</v>
          </cell>
          <cell r="DL70">
            <v>297501.88999999926</v>
          </cell>
          <cell r="DM70">
            <v>276404.5499999997</v>
          </cell>
          <cell r="DN70">
            <v>212854.68999999977</v>
          </cell>
          <cell r="DO70">
            <v>284909.66999999952</v>
          </cell>
          <cell r="DP70">
            <v>214198.51000000018</v>
          </cell>
          <cell r="DQ70">
            <v>319910.18999999994</v>
          </cell>
          <cell r="DR70">
            <v>395481.64999999967</v>
          </cell>
          <cell r="DS70">
            <v>262292.9200000001</v>
          </cell>
          <cell r="DT70">
            <v>351966.18000000052</v>
          </cell>
          <cell r="DU70">
            <v>1508867.4100000006</v>
          </cell>
          <cell r="DV70">
            <v>132632.83000000002</v>
          </cell>
          <cell r="DW70">
            <v>230088.06999999992</v>
          </cell>
          <cell r="DX70">
            <v>746695.36000000022</v>
          </cell>
          <cell r="DY70">
            <v>328614.11000000016</v>
          </cell>
          <cell r="DZ70">
            <v>311314.07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A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M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  <cell r="KY70">
            <v>0</v>
          </cell>
          <cell r="KZ70">
            <v>0</v>
          </cell>
          <cell r="LA70">
            <v>0</v>
          </cell>
          <cell r="LB70">
            <v>0</v>
          </cell>
          <cell r="LC70">
            <v>0</v>
          </cell>
          <cell r="LD70">
            <v>0</v>
          </cell>
          <cell r="LE70">
            <v>0</v>
          </cell>
          <cell r="LF70">
            <v>0</v>
          </cell>
          <cell r="LG70">
            <v>0</v>
          </cell>
          <cell r="LH70">
            <v>0</v>
          </cell>
          <cell r="LI70">
            <v>0</v>
          </cell>
        </row>
        <row r="71">
          <cell r="D71">
            <v>4132</v>
          </cell>
          <cell r="E71" t="str">
            <v>Materijal za zdravstvenu zaštitu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41666.67</v>
          </cell>
          <cell r="CM71">
            <v>44224.53</v>
          </cell>
          <cell r="CN71">
            <v>48596.060000000005</v>
          </cell>
          <cell r="CO71">
            <v>55256.95</v>
          </cell>
          <cell r="CP71">
            <v>51808.34</v>
          </cell>
          <cell r="CQ71">
            <v>51299.899999999994</v>
          </cell>
          <cell r="CR71">
            <v>13018.39</v>
          </cell>
          <cell r="CS71">
            <v>90371.86</v>
          </cell>
          <cell r="CT71">
            <v>51900.630000000012</v>
          </cell>
          <cell r="CU71">
            <v>51161.91</v>
          </cell>
          <cell r="CV71">
            <v>43639.68</v>
          </cell>
          <cell r="CW71">
            <v>112935.21000000005</v>
          </cell>
          <cell r="CX71">
            <v>906.51</v>
          </cell>
          <cell r="CY71">
            <v>99288.55</v>
          </cell>
          <cell r="CZ71">
            <v>60220.399999999994</v>
          </cell>
          <cell r="DA71">
            <v>59557.75</v>
          </cell>
          <cell r="DB71">
            <v>53401.990000000005</v>
          </cell>
          <cell r="DC71">
            <v>57527.649999999994</v>
          </cell>
          <cell r="DD71">
            <v>58139.169999999984</v>
          </cell>
          <cell r="DE71">
            <v>75117.91</v>
          </cell>
          <cell r="DF71">
            <v>60518.11</v>
          </cell>
          <cell r="DG71">
            <v>56298.99000000002</v>
          </cell>
          <cell r="DH71">
            <v>57434.280000000006</v>
          </cell>
          <cell r="DI71">
            <v>95845.599999999991</v>
          </cell>
          <cell r="DJ71">
            <v>18278.789999999997</v>
          </cell>
          <cell r="DK71">
            <v>115910.84000000001</v>
          </cell>
          <cell r="DL71">
            <v>65758.37</v>
          </cell>
          <cell r="DM71">
            <v>71114.360000000015</v>
          </cell>
          <cell r="DN71">
            <v>60621.33</v>
          </cell>
          <cell r="DO71">
            <v>61009.72</v>
          </cell>
          <cell r="DP71">
            <v>100144.39</v>
          </cell>
          <cell r="DQ71">
            <v>65151.12</v>
          </cell>
          <cell r="DR71">
            <v>59732.159999999996</v>
          </cell>
          <cell r="DS71">
            <v>60135.98</v>
          </cell>
          <cell r="DT71">
            <v>86034.569999999992</v>
          </cell>
          <cell r="DU71">
            <v>214773.13999999993</v>
          </cell>
          <cell r="DV71">
            <v>59529.479999999996</v>
          </cell>
          <cell r="DW71">
            <v>5608.1999999999989</v>
          </cell>
          <cell r="DX71">
            <v>119962.43</v>
          </cell>
          <cell r="DY71">
            <v>89241.030000000028</v>
          </cell>
          <cell r="DZ71">
            <v>62917.279999999999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A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M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  <cell r="KY71">
            <v>0</v>
          </cell>
          <cell r="KZ71">
            <v>0</v>
          </cell>
          <cell r="LA71">
            <v>0</v>
          </cell>
          <cell r="LB71">
            <v>0</v>
          </cell>
          <cell r="LC71">
            <v>0</v>
          </cell>
          <cell r="LD71">
            <v>0</v>
          </cell>
          <cell r="LE71">
            <v>0</v>
          </cell>
          <cell r="LF71">
            <v>0</v>
          </cell>
          <cell r="LG71">
            <v>0</v>
          </cell>
          <cell r="LH71">
            <v>0</v>
          </cell>
          <cell r="LI71">
            <v>0</v>
          </cell>
        </row>
        <row r="72">
          <cell r="D72">
            <v>4133</v>
          </cell>
          <cell r="E72" t="str">
            <v>Materijal za posebne namjene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106191.58999999998</v>
          </cell>
          <cell r="CM72">
            <v>228987.16</v>
          </cell>
          <cell r="CN72">
            <v>666204.63000000012</v>
          </cell>
          <cell r="CO72">
            <v>395023.24999999988</v>
          </cell>
          <cell r="CP72">
            <v>374579.87999999989</v>
          </cell>
          <cell r="CQ72">
            <v>417230.24000000046</v>
          </cell>
          <cell r="CR72">
            <v>493891.35999999993</v>
          </cell>
          <cell r="CS72">
            <v>347483.81999999995</v>
          </cell>
          <cell r="CT72">
            <v>376318.65</v>
          </cell>
          <cell r="CU72">
            <v>337698.44000000018</v>
          </cell>
          <cell r="CV72">
            <v>457140.49</v>
          </cell>
          <cell r="CW72">
            <v>1167231.1400000004</v>
          </cell>
          <cell r="CX72">
            <v>221647.15999999989</v>
          </cell>
          <cell r="CY72">
            <v>329176.18000000017</v>
          </cell>
          <cell r="CZ72">
            <v>519016.97999999986</v>
          </cell>
          <cell r="DA72">
            <v>322821.71999999962</v>
          </cell>
          <cell r="DB72">
            <v>481206.3499999998</v>
          </cell>
          <cell r="DC72">
            <v>539972.26</v>
          </cell>
          <cell r="DD72">
            <v>279025.43</v>
          </cell>
          <cell r="DE72">
            <v>372881.23999999993</v>
          </cell>
          <cell r="DF72">
            <v>433431.72000000009</v>
          </cell>
          <cell r="DG72">
            <v>615374.76</v>
          </cell>
          <cell r="DH72">
            <v>425428.86999999988</v>
          </cell>
          <cell r="DI72">
            <v>672597.6600000005</v>
          </cell>
          <cell r="DJ72">
            <v>52082.229999999974</v>
          </cell>
          <cell r="DK72">
            <v>305176.93999999983</v>
          </cell>
          <cell r="DL72">
            <v>509922.74999999988</v>
          </cell>
          <cell r="DM72">
            <v>305263.06000000011</v>
          </cell>
          <cell r="DN72">
            <v>277327.90999999997</v>
          </cell>
          <cell r="DO72">
            <v>324956.65000000002</v>
          </cell>
          <cell r="DP72">
            <v>271499.90999999986</v>
          </cell>
          <cell r="DQ72">
            <v>379815.09000000026</v>
          </cell>
          <cell r="DR72">
            <v>349492.41</v>
          </cell>
          <cell r="DS72">
            <v>361116.42000000016</v>
          </cell>
          <cell r="DT72">
            <v>332955.7100000002</v>
          </cell>
          <cell r="DU72">
            <v>1208406.2300000002</v>
          </cell>
          <cell r="DV72">
            <v>70646.430000000022</v>
          </cell>
          <cell r="DW72">
            <v>405632.18000000005</v>
          </cell>
          <cell r="DX72">
            <v>436810.06999999995</v>
          </cell>
          <cell r="DY72">
            <v>313025.9499999999</v>
          </cell>
          <cell r="DZ72">
            <v>1150695.06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A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M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  <cell r="KY72">
            <v>0</v>
          </cell>
          <cell r="KZ72">
            <v>0</v>
          </cell>
          <cell r="LA72">
            <v>0</v>
          </cell>
          <cell r="LB72">
            <v>0</v>
          </cell>
          <cell r="LC72">
            <v>0</v>
          </cell>
          <cell r="LD72">
            <v>0</v>
          </cell>
          <cell r="LE72">
            <v>0</v>
          </cell>
          <cell r="LF72">
            <v>0</v>
          </cell>
          <cell r="LG72">
            <v>0</v>
          </cell>
          <cell r="LH72">
            <v>0</v>
          </cell>
          <cell r="LI72">
            <v>0</v>
          </cell>
        </row>
        <row r="73">
          <cell r="D73">
            <v>4134</v>
          </cell>
          <cell r="E73" t="str">
            <v>Rashodi za energiju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367796.15</v>
          </cell>
          <cell r="CM73">
            <v>932864.90000000026</v>
          </cell>
          <cell r="CN73">
            <v>470950.32</v>
          </cell>
          <cell r="CO73">
            <v>332090.72000000015</v>
          </cell>
          <cell r="CP73">
            <v>621423.91</v>
          </cell>
          <cell r="CQ73">
            <v>595192.07999999996</v>
          </cell>
          <cell r="CR73">
            <v>406352.31999999995</v>
          </cell>
          <cell r="CS73">
            <v>125974.06000000001</v>
          </cell>
          <cell r="CT73">
            <v>457964.40000000014</v>
          </cell>
          <cell r="CU73">
            <v>350811.00999999978</v>
          </cell>
          <cell r="CV73">
            <v>991316.97000000044</v>
          </cell>
          <cell r="CW73">
            <v>1177899.8700000003</v>
          </cell>
          <cell r="CX73">
            <v>285542.79000000004</v>
          </cell>
          <cell r="CY73">
            <v>238238.80000000019</v>
          </cell>
          <cell r="CZ73">
            <v>701843.73999999987</v>
          </cell>
          <cell r="DA73">
            <v>292768.44000000018</v>
          </cell>
          <cell r="DB73">
            <v>524744.2300000001</v>
          </cell>
          <cell r="DC73">
            <v>783503.76000000047</v>
          </cell>
          <cell r="DD73">
            <v>435800.35000000003</v>
          </cell>
          <cell r="DE73">
            <v>581410.33999999973</v>
          </cell>
          <cell r="DF73">
            <v>361900.25999999983</v>
          </cell>
          <cell r="DG73">
            <v>294486.82</v>
          </cell>
          <cell r="DH73">
            <v>701248.41</v>
          </cell>
          <cell r="DI73">
            <v>2160316.1400000011</v>
          </cell>
          <cell r="DJ73">
            <v>279982.03000000003</v>
          </cell>
          <cell r="DK73">
            <v>896792.38999999966</v>
          </cell>
          <cell r="DL73">
            <v>538842.70999999985</v>
          </cell>
          <cell r="DM73">
            <v>562051.24999999988</v>
          </cell>
          <cell r="DN73">
            <v>572952.08999999985</v>
          </cell>
          <cell r="DO73">
            <v>379440.70000000024</v>
          </cell>
          <cell r="DP73">
            <v>311280.58999999997</v>
          </cell>
          <cell r="DQ73">
            <v>587547.57000000007</v>
          </cell>
          <cell r="DR73">
            <v>780215.44999999937</v>
          </cell>
          <cell r="DS73">
            <v>259446.22999999998</v>
          </cell>
          <cell r="DT73">
            <v>571478.31000000006</v>
          </cell>
          <cell r="DU73">
            <v>703124.85999999964</v>
          </cell>
          <cell r="DV73">
            <v>279517.90999999997</v>
          </cell>
          <cell r="DW73">
            <v>491959.97999999975</v>
          </cell>
          <cell r="DX73">
            <v>856115.7200000002</v>
          </cell>
          <cell r="DY73">
            <v>840615.65999999968</v>
          </cell>
          <cell r="DZ73">
            <v>763808.8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A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M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  <cell r="KY73">
            <v>0</v>
          </cell>
          <cell r="KZ73">
            <v>0</v>
          </cell>
          <cell r="LA73">
            <v>0</v>
          </cell>
          <cell r="LB73">
            <v>0</v>
          </cell>
          <cell r="LC73">
            <v>0</v>
          </cell>
          <cell r="LD73">
            <v>0</v>
          </cell>
          <cell r="LE73">
            <v>0</v>
          </cell>
          <cell r="LF73">
            <v>0</v>
          </cell>
          <cell r="LG73">
            <v>0</v>
          </cell>
          <cell r="LH73">
            <v>0</v>
          </cell>
          <cell r="LI73">
            <v>0</v>
          </cell>
        </row>
        <row r="74">
          <cell r="D74">
            <v>4135</v>
          </cell>
          <cell r="E74" t="str">
            <v>Rashodi za gorivo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1163543.3099999998</v>
          </cell>
          <cell r="CM74">
            <v>865689.28000000026</v>
          </cell>
          <cell r="CN74">
            <v>895799.42999999993</v>
          </cell>
          <cell r="CO74">
            <v>804381.19999999972</v>
          </cell>
          <cell r="CP74">
            <v>203947.03999999998</v>
          </cell>
          <cell r="CQ74">
            <v>328653.30000000016</v>
          </cell>
          <cell r="CR74">
            <v>199470.56000000006</v>
          </cell>
          <cell r="CS74">
            <v>1164473.2100000002</v>
          </cell>
          <cell r="CT74">
            <v>348914.34999999986</v>
          </cell>
          <cell r="CU74">
            <v>1081890.6200000001</v>
          </cell>
          <cell r="CV74">
            <v>522237.20000000036</v>
          </cell>
          <cell r="CW74">
            <v>2135320.3400000003</v>
          </cell>
          <cell r="CX74">
            <v>955013.0299999998</v>
          </cell>
          <cell r="CY74">
            <v>848267.85999999975</v>
          </cell>
          <cell r="CZ74">
            <v>707904.35000000009</v>
          </cell>
          <cell r="DA74">
            <v>640417.37999999966</v>
          </cell>
          <cell r="DB74">
            <v>339156.82000000012</v>
          </cell>
          <cell r="DC74">
            <v>1120597.28</v>
          </cell>
          <cell r="DD74">
            <v>603460.94000000041</v>
          </cell>
          <cell r="DE74">
            <v>530769.71000000008</v>
          </cell>
          <cell r="DF74">
            <v>725900.94000000018</v>
          </cell>
          <cell r="DG74">
            <v>549665.46999999986</v>
          </cell>
          <cell r="DH74">
            <v>1057921.96</v>
          </cell>
          <cell r="DI74">
            <v>2635828.9700000002</v>
          </cell>
          <cell r="DJ74">
            <v>208944.81000000003</v>
          </cell>
          <cell r="DK74">
            <v>1008551.2500000006</v>
          </cell>
          <cell r="DL74">
            <v>729391.2899999998</v>
          </cell>
          <cell r="DM74">
            <v>556406.52999999991</v>
          </cell>
          <cell r="DN74">
            <v>537677.78999999992</v>
          </cell>
          <cell r="DO74">
            <v>318778.15000000008</v>
          </cell>
          <cell r="DP74">
            <v>672337.30000000028</v>
          </cell>
          <cell r="DQ74">
            <v>544542.09000000008</v>
          </cell>
          <cell r="DR74">
            <v>356430.15</v>
          </cell>
          <cell r="DS74">
            <v>882739.91</v>
          </cell>
          <cell r="DT74">
            <v>1305010.7500000002</v>
          </cell>
          <cell r="DU74">
            <v>1576386.1600000004</v>
          </cell>
          <cell r="DV74">
            <v>241388.48000000013</v>
          </cell>
          <cell r="DW74">
            <v>402465.93</v>
          </cell>
          <cell r="DX74">
            <v>1105471.7699999996</v>
          </cell>
          <cell r="DY74">
            <v>411987.24999999983</v>
          </cell>
          <cell r="DZ74">
            <v>786378.28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A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M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  <cell r="KY74">
            <v>0</v>
          </cell>
          <cell r="KZ74">
            <v>0</v>
          </cell>
          <cell r="LA74">
            <v>0</v>
          </cell>
          <cell r="LB74">
            <v>0</v>
          </cell>
          <cell r="LC74">
            <v>0</v>
          </cell>
          <cell r="LD74">
            <v>0</v>
          </cell>
          <cell r="LE74">
            <v>0</v>
          </cell>
          <cell r="LF74">
            <v>0</v>
          </cell>
          <cell r="LG74">
            <v>0</v>
          </cell>
          <cell r="LH74">
            <v>0</v>
          </cell>
          <cell r="LI74">
            <v>0</v>
          </cell>
        </row>
        <row r="75">
          <cell r="D75">
            <v>4139</v>
          </cell>
          <cell r="E75" t="str">
            <v>Ostali rashodi za materijal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14427.53</v>
          </cell>
          <cell r="CZ75">
            <v>7766.49</v>
          </cell>
          <cell r="DA75">
            <v>2356.35</v>
          </cell>
          <cell r="DB75">
            <v>0</v>
          </cell>
          <cell r="DC75">
            <v>2567.5899999999997</v>
          </cell>
          <cell r="DD75">
            <v>1379.9800000000002</v>
          </cell>
          <cell r="DE75">
            <v>2740.32</v>
          </cell>
          <cell r="DF75">
            <v>1753.06</v>
          </cell>
          <cell r="DG75">
            <v>1484.6</v>
          </cell>
          <cell r="DH75">
            <v>13938.590000000002</v>
          </cell>
          <cell r="DI75">
            <v>33954.239999999998</v>
          </cell>
          <cell r="DJ75">
            <v>166.67</v>
          </cell>
          <cell r="DK75">
            <v>2783.1699999999996</v>
          </cell>
          <cell r="DL75">
            <v>6747.2</v>
          </cell>
          <cell r="DM75">
            <v>2567.69</v>
          </cell>
          <cell r="DN75">
            <v>1692.5600000000002</v>
          </cell>
          <cell r="DO75">
            <v>29644.080000000005</v>
          </cell>
          <cell r="DP75">
            <v>858.80000000000007</v>
          </cell>
          <cell r="DQ75">
            <v>1008.1</v>
          </cell>
          <cell r="DR75">
            <v>818.62</v>
          </cell>
          <cell r="DS75">
            <v>8427.0700000000015</v>
          </cell>
          <cell r="DT75">
            <v>2842.16</v>
          </cell>
          <cell r="DU75">
            <v>208006.07999999996</v>
          </cell>
          <cell r="DV75">
            <v>3666.6800000000003</v>
          </cell>
          <cell r="DW75">
            <v>7841.1400000000012</v>
          </cell>
          <cell r="DX75">
            <v>37370.789999999994</v>
          </cell>
          <cell r="DY75">
            <v>8458.82</v>
          </cell>
          <cell r="DZ75">
            <v>9340.6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  <cell r="JD75">
            <v>0</v>
          </cell>
          <cell r="JE75">
            <v>0</v>
          </cell>
          <cell r="JF75">
            <v>0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0</v>
          </cell>
          <cell r="JM75">
            <v>0</v>
          </cell>
          <cell r="JN75">
            <v>0</v>
          </cell>
          <cell r="JO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A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M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  <cell r="KY75">
            <v>0</v>
          </cell>
          <cell r="KZ75">
            <v>0</v>
          </cell>
          <cell r="LA75">
            <v>0</v>
          </cell>
          <cell r="LB75">
            <v>0</v>
          </cell>
          <cell r="LC75">
            <v>0</v>
          </cell>
          <cell r="LD75">
            <v>0</v>
          </cell>
          <cell r="LE75">
            <v>0</v>
          </cell>
          <cell r="LF75">
            <v>0</v>
          </cell>
          <cell r="LG75">
            <v>0</v>
          </cell>
          <cell r="LH75">
            <v>0</v>
          </cell>
          <cell r="LI75">
            <v>0</v>
          </cell>
        </row>
        <row r="76">
          <cell r="C76">
            <v>414</v>
          </cell>
          <cell r="D76">
            <v>414</v>
          </cell>
          <cell r="E76" t="str">
            <v>Rashodi za usluge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1344848.0100000005</v>
          </cell>
          <cell r="CM76">
            <v>3095515.3200000022</v>
          </cell>
          <cell r="CN76">
            <v>2997100.3900000025</v>
          </cell>
          <cell r="CO76">
            <v>4519384.7399999993</v>
          </cell>
          <cell r="CP76">
            <v>2812296.3000000012</v>
          </cell>
          <cell r="CQ76">
            <v>3053712.3000000021</v>
          </cell>
          <cell r="CR76">
            <v>4454753.2700000042</v>
          </cell>
          <cell r="CS76">
            <v>3481453.1100000064</v>
          </cell>
          <cell r="CT76">
            <v>4104785.9800000018</v>
          </cell>
          <cell r="CU76">
            <v>5063438.4500000039</v>
          </cell>
          <cell r="CV76">
            <v>2900734.9700000016</v>
          </cell>
          <cell r="CW76">
            <v>9675540.9999999739</v>
          </cell>
          <cell r="CX76">
            <v>2250013.13</v>
          </cell>
          <cell r="CY76">
            <v>3123384.73</v>
          </cell>
          <cell r="CZ76">
            <v>3912271.59</v>
          </cell>
          <cell r="DA76">
            <v>3989206.14</v>
          </cell>
          <cell r="DB76">
            <v>4235445.9800000004</v>
          </cell>
          <cell r="DC76">
            <v>4498956.45</v>
          </cell>
          <cell r="DD76">
            <v>5893354.8200000003</v>
          </cell>
          <cell r="DE76">
            <v>2737988.13</v>
          </cell>
          <cell r="DF76">
            <v>4470617.3600000003</v>
          </cell>
          <cell r="DG76">
            <v>5632175.46</v>
          </cell>
          <cell r="DH76">
            <v>3946928.69</v>
          </cell>
          <cell r="DI76">
            <v>9414831.4299999997</v>
          </cell>
          <cell r="DJ76">
            <v>1662731.36</v>
          </cell>
          <cell r="DK76">
            <v>2955018.87</v>
          </cell>
          <cell r="DL76">
            <v>3873766.11</v>
          </cell>
          <cell r="DM76">
            <v>5367227.42</v>
          </cell>
          <cell r="DN76">
            <v>3882806.8</v>
          </cell>
          <cell r="DO76">
            <v>4002447.52</v>
          </cell>
          <cell r="DP76">
            <v>5432528.3099999996</v>
          </cell>
          <cell r="DQ76">
            <v>3433379.25</v>
          </cell>
          <cell r="DR76">
            <v>4703315.47</v>
          </cell>
          <cell r="DS76">
            <v>4220806.3600000003</v>
          </cell>
          <cell r="DT76">
            <v>4984923.72</v>
          </cell>
          <cell r="DU76">
            <v>13955599.460000001</v>
          </cell>
          <cell r="DV76">
            <v>1540449.49</v>
          </cell>
          <cell r="DW76">
            <v>3464931.9</v>
          </cell>
          <cell r="DX76">
            <v>5794925.4100000001</v>
          </cell>
          <cell r="DY76">
            <v>4966058.5999999996</v>
          </cell>
          <cell r="DZ76">
            <v>5437608.1200000001</v>
          </cell>
          <cell r="EA76">
            <v>4526483.4000000004</v>
          </cell>
          <cell r="EB76">
            <v>3994126.86</v>
          </cell>
          <cell r="EC76">
            <v>3316322.15</v>
          </cell>
          <cell r="ED76">
            <v>4109475.54</v>
          </cell>
          <cell r="EE76">
            <v>4068406.26</v>
          </cell>
          <cell r="EF76">
            <v>6559077.3600000003</v>
          </cell>
          <cell r="EG76">
            <v>12049145.1</v>
          </cell>
          <cell r="EH76">
            <v>1445443.93</v>
          </cell>
          <cell r="EI76">
            <v>3318516.23</v>
          </cell>
          <cell r="EJ76">
            <v>7050406.4900000002</v>
          </cell>
          <cell r="EK76">
            <v>5446546.7800000003</v>
          </cell>
          <cell r="EL76">
            <v>3548711.83</v>
          </cell>
          <cell r="EM76">
            <v>4342615.72</v>
          </cell>
          <cell r="EN76">
            <v>5219310.84</v>
          </cell>
          <cell r="EO76">
            <v>5169360.8</v>
          </cell>
          <cell r="EP76">
            <v>4341121.62</v>
          </cell>
          <cell r="EQ76">
            <v>4884082.33</v>
          </cell>
          <cell r="ER76">
            <v>4047161.45</v>
          </cell>
          <cell r="ES76">
            <v>17925486.800000001</v>
          </cell>
          <cell r="ET76">
            <v>1680235.02</v>
          </cell>
          <cell r="EU76">
            <v>3138627.78</v>
          </cell>
          <cell r="EV76">
            <v>4224659.0199999996</v>
          </cell>
          <cell r="EW76">
            <v>4569774.72</v>
          </cell>
          <cell r="EX76">
            <v>4902792.45</v>
          </cell>
          <cell r="EY76">
            <v>14378872.84</v>
          </cell>
          <cell r="EZ76">
            <v>4934074.01</v>
          </cell>
          <cell r="FA76">
            <v>3590546.61</v>
          </cell>
          <cell r="FB76">
            <v>5520674.5999999996</v>
          </cell>
          <cell r="FC76">
            <v>5584761.9900000002</v>
          </cell>
          <cell r="FD76">
            <v>5166021.46</v>
          </cell>
          <cell r="FE76">
            <v>17447882.190000001</v>
          </cell>
          <cell r="FF76">
            <v>2759036.8200000003</v>
          </cell>
          <cell r="FG76">
            <v>3614550.9200000004</v>
          </cell>
          <cell r="FH76">
            <v>3974817.3200000003</v>
          </cell>
          <cell r="FI76">
            <v>4057149.39</v>
          </cell>
          <cell r="FJ76">
            <v>6284877.2199999997</v>
          </cell>
          <cell r="FK76">
            <v>6083915.8499999996</v>
          </cell>
          <cell r="FL76">
            <v>7554033.8399999999</v>
          </cell>
          <cell r="FM76">
            <v>3114631.31</v>
          </cell>
          <cell r="FN76">
            <v>5096768.8599999994</v>
          </cell>
          <cell r="FO76">
            <v>6944307.2599999998</v>
          </cell>
          <cell r="FP76">
            <v>6856858.7299999995</v>
          </cell>
          <cell r="FQ76">
            <v>13115876.970000001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A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M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  <cell r="KY76">
            <v>0</v>
          </cell>
          <cell r="KZ76">
            <v>0</v>
          </cell>
          <cell r="LA76">
            <v>0</v>
          </cell>
          <cell r="LB76">
            <v>0</v>
          </cell>
          <cell r="LC76">
            <v>0</v>
          </cell>
          <cell r="LD76">
            <v>0</v>
          </cell>
          <cell r="LE76">
            <v>0</v>
          </cell>
          <cell r="LF76">
            <v>0</v>
          </cell>
          <cell r="LG76">
            <v>0</v>
          </cell>
          <cell r="LH76">
            <v>0</v>
          </cell>
          <cell r="LI76">
            <v>0</v>
          </cell>
        </row>
        <row r="77">
          <cell r="D77">
            <v>4141</v>
          </cell>
          <cell r="E77" t="str">
            <v>Službena putovanja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226503.46000000005</v>
          </cell>
          <cell r="CM77">
            <v>398506.28000000009</v>
          </cell>
          <cell r="CN77">
            <v>347888.30000000005</v>
          </cell>
          <cell r="CO77">
            <v>482538.72999999992</v>
          </cell>
          <cell r="CP77">
            <v>434220.79999999987</v>
          </cell>
          <cell r="CQ77">
            <v>577179.18000000028</v>
          </cell>
          <cell r="CR77">
            <v>499353.83000000025</v>
          </cell>
          <cell r="CS77">
            <v>308512.45000000042</v>
          </cell>
          <cell r="CT77">
            <v>546623.92000000016</v>
          </cell>
          <cell r="CU77">
            <v>610230.16</v>
          </cell>
          <cell r="CV77">
            <v>474745.23000000004</v>
          </cell>
          <cell r="CW77">
            <v>725760.34999999986</v>
          </cell>
          <cell r="CX77">
            <v>305564.51</v>
          </cell>
          <cell r="CY77">
            <v>453617.84</v>
          </cell>
          <cell r="CZ77">
            <v>487681.53</v>
          </cell>
          <cell r="DA77">
            <v>407043.61</v>
          </cell>
          <cell r="DB77">
            <v>476265.81</v>
          </cell>
          <cell r="DC77">
            <v>645613.88</v>
          </cell>
          <cell r="DD77">
            <v>551091.80000000005</v>
          </cell>
          <cell r="DE77">
            <v>326873.34999999998</v>
          </cell>
          <cell r="DF77">
            <v>580936.76</v>
          </cell>
          <cell r="DG77">
            <v>722100.04</v>
          </cell>
          <cell r="DH77">
            <v>564072.31000000006</v>
          </cell>
          <cell r="DI77">
            <v>658670.13</v>
          </cell>
          <cell r="DJ77">
            <v>271826.22999999992</v>
          </cell>
          <cell r="DK77">
            <v>365187.02999999997</v>
          </cell>
          <cell r="DL77">
            <v>428637.60000000021</v>
          </cell>
          <cell r="DM77">
            <v>466304.72999999981</v>
          </cell>
          <cell r="DN77">
            <v>549922.50999999989</v>
          </cell>
          <cell r="DO77">
            <v>519697.60000000009</v>
          </cell>
          <cell r="DP77">
            <v>502101.75000000029</v>
          </cell>
          <cell r="DQ77">
            <v>320657.53000000003</v>
          </cell>
          <cell r="DR77">
            <v>624121.05999999947</v>
          </cell>
          <cell r="DS77">
            <v>638375.56000000006</v>
          </cell>
          <cell r="DT77">
            <v>481548.05999999988</v>
          </cell>
          <cell r="DU77">
            <v>584304.0900000002</v>
          </cell>
          <cell r="DV77">
            <v>323304.89</v>
          </cell>
          <cell r="DW77">
            <v>405353.6</v>
          </cell>
          <cell r="DX77">
            <v>513759.42</v>
          </cell>
          <cell r="DY77">
            <v>458331.5</v>
          </cell>
          <cell r="DZ77">
            <v>522229.81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M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  <cell r="KY77">
            <v>0</v>
          </cell>
          <cell r="KZ77">
            <v>0</v>
          </cell>
          <cell r="LA77">
            <v>0</v>
          </cell>
          <cell r="LB77">
            <v>0</v>
          </cell>
          <cell r="LC77">
            <v>0</v>
          </cell>
          <cell r="LD77">
            <v>0</v>
          </cell>
          <cell r="LE77">
            <v>0</v>
          </cell>
          <cell r="LF77">
            <v>0</v>
          </cell>
          <cell r="LG77">
            <v>0</v>
          </cell>
          <cell r="LH77">
            <v>0</v>
          </cell>
          <cell r="LI77">
            <v>0</v>
          </cell>
        </row>
        <row r="78">
          <cell r="D78">
            <v>4142</v>
          </cell>
          <cell r="E78" t="str">
            <v>Reprezentacija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46247.10000000002</v>
          </cell>
          <cell r="CM78">
            <v>33679.420000000013</v>
          </cell>
          <cell r="CN78">
            <v>44630.640000000021</v>
          </cell>
          <cell r="CO78">
            <v>45134.449999999975</v>
          </cell>
          <cell r="CP78">
            <v>37348.049999999996</v>
          </cell>
          <cell r="CQ78">
            <v>31825.48000000001</v>
          </cell>
          <cell r="CR78">
            <v>76407.780000000042</v>
          </cell>
          <cell r="CS78">
            <v>45816.000000000007</v>
          </cell>
          <cell r="CT78">
            <v>52300.480000000003</v>
          </cell>
          <cell r="CU78">
            <v>49950.549999999996</v>
          </cell>
          <cell r="CV78">
            <v>67377.350000000006</v>
          </cell>
          <cell r="CW78">
            <v>186052.19000000003</v>
          </cell>
          <cell r="CX78">
            <v>28828.71</v>
          </cell>
          <cell r="CY78">
            <v>46794.83</v>
          </cell>
          <cell r="CZ78">
            <v>47438.27</v>
          </cell>
          <cell r="DA78">
            <v>25823.61</v>
          </cell>
          <cell r="DB78">
            <v>30414.5</v>
          </cell>
          <cell r="DC78">
            <v>66186.39</v>
          </cell>
          <cell r="DD78">
            <v>42582.79</v>
          </cell>
          <cell r="DE78">
            <v>24394.73</v>
          </cell>
          <cell r="DF78">
            <v>55526.85</v>
          </cell>
          <cell r="DG78">
            <v>53686.97</v>
          </cell>
          <cell r="DH78">
            <v>38317.660000000003</v>
          </cell>
          <cell r="DI78">
            <v>218530.88</v>
          </cell>
          <cell r="DJ78">
            <v>13459.249999999996</v>
          </cell>
          <cell r="DK78">
            <v>39635.539999999994</v>
          </cell>
          <cell r="DL78">
            <v>41603.709999999992</v>
          </cell>
          <cell r="DM78">
            <v>32204.420000000006</v>
          </cell>
          <cell r="DN78">
            <v>64523.040000000001</v>
          </cell>
          <cell r="DO78">
            <v>52972.710000000028</v>
          </cell>
          <cell r="DP78">
            <v>33111.30000000001</v>
          </cell>
          <cell r="DQ78">
            <v>21940.289999999997</v>
          </cell>
          <cell r="DR78">
            <v>44757.55999999999</v>
          </cell>
          <cell r="DS78">
            <v>52314.790000000052</v>
          </cell>
          <cell r="DT78">
            <v>43401.27</v>
          </cell>
          <cell r="DU78">
            <v>171521.43000000005</v>
          </cell>
          <cell r="DV78">
            <v>11808.25</v>
          </cell>
          <cell r="DW78">
            <v>44941.62</v>
          </cell>
          <cell r="DX78">
            <v>62507.18</v>
          </cell>
          <cell r="DY78">
            <v>49515.41</v>
          </cell>
          <cell r="DZ78">
            <v>133087.62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  <cell r="KY78">
            <v>0</v>
          </cell>
          <cell r="KZ78">
            <v>0</v>
          </cell>
          <cell r="LA78">
            <v>0</v>
          </cell>
          <cell r="LB78">
            <v>0</v>
          </cell>
          <cell r="LC78">
            <v>0</v>
          </cell>
          <cell r="LD78">
            <v>0</v>
          </cell>
          <cell r="LE78">
            <v>0</v>
          </cell>
          <cell r="LF78">
            <v>0</v>
          </cell>
          <cell r="LG78">
            <v>0</v>
          </cell>
          <cell r="LH78">
            <v>0</v>
          </cell>
          <cell r="LI78">
            <v>0</v>
          </cell>
        </row>
        <row r="79">
          <cell r="D79">
            <v>4143</v>
          </cell>
          <cell r="E79" t="str">
            <v>Komunikacione usluge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108423.51999999996</v>
          </cell>
          <cell r="CM79">
            <v>434351.04999999987</v>
          </cell>
          <cell r="CN79">
            <v>511934.51000000077</v>
          </cell>
          <cell r="CO79">
            <v>488510.20000000013</v>
          </cell>
          <cell r="CP79">
            <v>440174.75999999972</v>
          </cell>
          <cell r="CQ79">
            <v>399462.03999999992</v>
          </cell>
          <cell r="CR79">
            <v>628497.15999999945</v>
          </cell>
          <cell r="CS79">
            <v>400543.24999999983</v>
          </cell>
          <cell r="CT79">
            <v>417515.24000000028</v>
          </cell>
          <cell r="CU79">
            <v>788512.48000000045</v>
          </cell>
          <cell r="CV79">
            <v>454890.08000000066</v>
          </cell>
          <cell r="CW79">
            <v>1203017.2800000003</v>
          </cell>
          <cell r="CX79">
            <v>284498.68</v>
          </cell>
          <cell r="CY79">
            <v>500092.43</v>
          </cell>
          <cell r="CZ79">
            <v>477288.79</v>
          </cell>
          <cell r="DA79">
            <v>548531.02</v>
          </cell>
          <cell r="DB79">
            <v>422694.1</v>
          </cell>
          <cell r="DC79">
            <v>376572.86</v>
          </cell>
          <cell r="DD79">
            <v>337804.06</v>
          </cell>
          <cell r="DE79">
            <v>650496.94999999995</v>
          </cell>
          <cell r="DF79">
            <v>548233.28</v>
          </cell>
          <cell r="DG79">
            <v>678938.95</v>
          </cell>
          <cell r="DH79">
            <v>475745</v>
          </cell>
          <cell r="DI79">
            <v>814395.24</v>
          </cell>
          <cell r="DJ79">
            <v>187995.87999999977</v>
          </cell>
          <cell r="DK79">
            <v>665140.56999999995</v>
          </cell>
          <cell r="DL79">
            <v>424891.39000000025</v>
          </cell>
          <cell r="DM79">
            <v>285499.40000000014</v>
          </cell>
          <cell r="DN79">
            <v>428513.21000000049</v>
          </cell>
          <cell r="DO79">
            <v>347830.65999999992</v>
          </cell>
          <cell r="DP79">
            <v>769400.97999999975</v>
          </cell>
          <cell r="DQ79">
            <v>464877.89000000054</v>
          </cell>
          <cell r="DR79">
            <v>424296.41000000044</v>
          </cell>
          <cell r="DS79">
            <v>384158.81000000011</v>
          </cell>
          <cell r="DT79">
            <v>360920.81000000058</v>
          </cell>
          <cell r="DU79">
            <v>1218954.8299999996</v>
          </cell>
          <cell r="DV79">
            <v>165148.45000000001</v>
          </cell>
          <cell r="DW79">
            <v>373237.52</v>
          </cell>
          <cell r="DX79">
            <v>417987.53</v>
          </cell>
          <cell r="DY79">
            <v>344465.27</v>
          </cell>
          <cell r="DZ79">
            <v>517293.55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M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  <cell r="KY79">
            <v>0</v>
          </cell>
          <cell r="KZ79">
            <v>0</v>
          </cell>
          <cell r="LA79">
            <v>0</v>
          </cell>
          <cell r="LB79">
            <v>0</v>
          </cell>
          <cell r="LC79">
            <v>0</v>
          </cell>
          <cell r="LD79">
            <v>0</v>
          </cell>
          <cell r="LE79">
            <v>0</v>
          </cell>
          <cell r="LF79">
            <v>0</v>
          </cell>
          <cell r="LG79">
            <v>0</v>
          </cell>
          <cell r="LH79">
            <v>0</v>
          </cell>
          <cell r="LI79">
            <v>0</v>
          </cell>
        </row>
        <row r="80">
          <cell r="D80">
            <v>4144</v>
          </cell>
          <cell r="E80" t="str">
            <v>Bankarske usluge i negativne kursne razlike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211397.70000000013</v>
          </cell>
          <cell r="CM80">
            <v>139735.81000000006</v>
          </cell>
          <cell r="CN80">
            <v>258231.0100000001</v>
          </cell>
          <cell r="CO80">
            <v>803722.28</v>
          </cell>
          <cell r="CP80">
            <v>180118.94000000006</v>
          </cell>
          <cell r="CQ80">
            <v>168900.85</v>
          </cell>
          <cell r="CR80">
            <v>412448.97000000003</v>
          </cell>
          <cell r="CS80">
            <v>432834.22999999975</v>
          </cell>
          <cell r="CT80">
            <v>387566.27000000008</v>
          </cell>
          <cell r="CU80">
            <v>223074.4200000001</v>
          </cell>
          <cell r="CV80">
            <v>141807.76999999999</v>
          </cell>
          <cell r="CW80">
            <v>464433.3600000001</v>
          </cell>
          <cell r="CX80">
            <v>209641.58</v>
          </cell>
          <cell r="CY80">
            <v>120838.94</v>
          </cell>
          <cell r="CZ80">
            <v>293357.86</v>
          </cell>
          <cell r="DA80">
            <v>411489.74</v>
          </cell>
          <cell r="DB80">
            <v>1498201.85</v>
          </cell>
          <cell r="DC80">
            <v>580096.97</v>
          </cell>
          <cell r="DD80">
            <v>321420.59999999998</v>
          </cell>
          <cell r="DE80">
            <v>156064.07999999999</v>
          </cell>
          <cell r="DF80">
            <v>290958.78999999998</v>
          </cell>
          <cell r="DG80">
            <v>212310.53</v>
          </cell>
          <cell r="DH80">
            <v>210630.46</v>
          </cell>
          <cell r="DI80">
            <v>323504.56</v>
          </cell>
          <cell r="DJ80">
            <v>575576.33000000007</v>
          </cell>
          <cell r="DK80">
            <v>154031.75999999995</v>
          </cell>
          <cell r="DL80">
            <v>334947.97000000003</v>
          </cell>
          <cell r="DM80">
            <v>591578.27999999991</v>
          </cell>
          <cell r="DN80">
            <v>185371.44999999995</v>
          </cell>
          <cell r="DO80">
            <v>249294.97</v>
          </cell>
          <cell r="DP80">
            <v>293141.99999999988</v>
          </cell>
          <cell r="DQ80">
            <v>131022.75000000004</v>
          </cell>
          <cell r="DR80">
            <v>624562.93999999994</v>
          </cell>
          <cell r="DS80">
            <v>158004.75999999995</v>
          </cell>
          <cell r="DT80">
            <v>162407.6700000001</v>
          </cell>
          <cell r="DU80">
            <v>920921.320000001</v>
          </cell>
          <cell r="DV80">
            <v>230455.17</v>
          </cell>
          <cell r="DW80">
            <v>156187.92000000001</v>
          </cell>
          <cell r="DX80">
            <v>318883.87</v>
          </cell>
          <cell r="DY80">
            <v>1161990.45</v>
          </cell>
          <cell r="DZ80">
            <v>223316.53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M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  <cell r="KY80">
            <v>0</v>
          </cell>
          <cell r="KZ80">
            <v>0</v>
          </cell>
          <cell r="LA80">
            <v>0</v>
          </cell>
          <cell r="LB80">
            <v>0</v>
          </cell>
          <cell r="LC80">
            <v>0</v>
          </cell>
          <cell r="LD80">
            <v>0</v>
          </cell>
          <cell r="LE80">
            <v>0</v>
          </cell>
          <cell r="LF80">
            <v>0</v>
          </cell>
          <cell r="LG80">
            <v>0</v>
          </cell>
          <cell r="LH80">
            <v>0</v>
          </cell>
          <cell r="LI80">
            <v>0</v>
          </cell>
        </row>
        <row r="81">
          <cell r="D81">
            <v>4145</v>
          </cell>
          <cell r="E81" t="str">
            <v>Usluge prevoza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4112.79</v>
          </cell>
          <cell r="CM81">
            <v>33289.14</v>
          </cell>
          <cell r="CN81">
            <v>58328.62</v>
          </cell>
          <cell r="CO81">
            <v>88032.74000000002</v>
          </cell>
          <cell r="CP81">
            <v>88161.300000000017</v>
          </cell>
          <cell r="CQ81">
            <v>84099.11</v>
          </cell>
          <cell r="CR81">
            <v>66646.719999999987</v>
          </cell>
          <cell r="CS81">
            <v>30573.73</v>
          </cell>
          <cell r="CT81">
            <v>163148.0799999999</v>
          </cell>
          <cell r="CU81">
            <v>103825.34000000001</v>
          </cell>
          <cell r="CV81">
            <v>89477.15</v>
          </cell>
          <cell r="CW81">
            <v>256196.28999999998</v>
          </cell>
          <cell r="CX81">
            <v>4423.3999999999996</v>
          </cell>
          <cell r="CY81">
            <v>79080.740000000005</v>
          </cell>
          <cell r="CZ81">
            <v>75331.81</v>
          </cell>
          <cell r="DA81">
            <v>60242.91</v>
          </cell>
          <cell r="DB81">
            <v>89938.06</v>
          </cell>
          <cell r="DC81">
            <v>63346.15</v>
          </cell>
          <cell r="DD81">
            <v>70752.5</v>
          </cell>
          <cell r="DE81">
            <v>62237.52</v>
          </cell>
          <cell r="DF81">
            <v>68252.14</v>
          </cell>
          <cell r="DG81">
            <v>123670.39999999999</v>
          </cell>
          <cell r="DH81">
            <v>87898.36</v>
          </cell>
          <cell r="DI81">
            <v>163929.72</v>
          </cell>
          <cell r="DJ81">
            <v>2327.3399999999997</v>
          </cell>
          <cell r="DK81">
            <v>18059.009999999998</v>
          </cell>
          <cell r="DL81">
            <v>105509.05</v>
          </cell>
          <cell r="DM81">
            <v>88140.11</v>
          </cell>
          <cell r="DN81">
            <v>22003.85</v>
          </cell>
          <cell r="DO81">
            <v>71635.95</v>
          </cell>
          <cell r="DP81">
            <v>131594.75</v>
          </cell>
          <cell r="DQ81">
            <v>70128.929999999993</v>
          </cell>
          <cell r="DR81">
            <v>81326.840000000011</v>
          </cell>
          <cell r="DS81">
            <v>101200.34999999999</v>
          </cell>
          <cell r="DT81">
            <v>72027.41</v>
          </cell>
          <cell r="DU81">
            <v>158120.49000000002</v>
          </cell>
          <cell r="DV81">
            <v>9195.36</v>
          </cell>
          <cell r="DW81">
            <v>16224.6</v>
          </cell>
          <cell r="DX81">
            <v>138622.34</v>
          </cell>
          <cell r="DY81">
            <v>25604.99</v>
          </cell>
          <cell r="DZ81">
            <v>76279.149999999994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A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M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  <cell r="KY81">
            <v>0</v>
          </cell>
          <cell r="KZ81">
            <v>0</v>
          </cell>
          <cell r="LA81">
            <v>0</v>
          </cell>
          <cell r="LB81">
            <v>0</v>
          </cell>
          <cell r="LC81">
            <v>0</v>
          </cell>
          <cell r="LD81">
            <v>0</v>
          </cell>
          <cell r="LE81">
            <v>0</v>
          </cell>
          <cell r="LF81">
            <v>0</v>
          </cell>
          <cell r="LG81">
            <v>0</v>
          </cell>
          <cell r="LH81">
            <v>0</v>
          </cell>
          <cell r="LI81">
            <v>0</v>
          </cell>
        </row>
        <row r="82">
          <cell r="D82">
            <v>4146</v>
          </cell>
          <cell r="E82" t="str">
            <v>Advokatske, notarske i pravne usluge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19164.340000000011</v>
          </cell>
          <cell r="CM82">
            <v>76479.920000000042</v>
          </cell>
          <cell r="CN82">
            <v>174865.26000000056</v>
          </cell>
          <cell r="CO82">
            <v>86185.309999999808</v>
          </cell>
          <cell r="CP82">
            <v>70042.270000000062</v>
          </cell>
          <cell r="CQ82">
            <v>62793.540000000299</v>
          </cell>
          <cell r="CR82">
            <v>85215.149999999732</v>
          </cell>
          <cell r="CS82">
            <v>29267.81</v>
          </cell>
          <cell r="CT82">
            <v>163460.76000000027</v>
          </cell>
          <cell r="CU82">
            <v>81544.769999999917</v>
          </cell>
          <cell r="CV82">
            <v>165439.28999999989</v>
          </cell>
          <cell r="CW82">
            <v>185721.0700000003</v>
          </cell>
          <cell r="CX82">
            <v>27929.279999999999</v>
          </cell>
          <cell r="CY82">
            <v>51253.05</v>
          </cell>
          <cell r="CZ82">
            <v>206416.62</v>
          </cell>
          <cell r="DA82">
            <v>103292.76</v>
          </cell>
          <cell r="DB82">
            <v>142691.85</v>
          </cell>
          <cell r="DC82">
            <v>62644.86</v>
          </cell>
          <cell r="DD82">
            <v>210170.74</v>
          </cell>
          <cell r="DE82">
            <v>41634.53</v>
          </cell>
          <cell r="DF82">
            <v>126349.77</v>
          </cell>
          <cell r="DG82">
            <v>375873.86</v>
          </cell>
          <cell r="DH82">
            <v>86475.75</v>
          </cell>
          <cell r="DI82">
            <v>226735.32</v>
          </cell>
          <cell r="DJ82">
            <v>26550.260000000002</v>
          </cell>
          <cell r="DK82">
            <v>113905.23</v>
          </cell>
          <cell r="DL82">
            <v>88963.790000000008</v>
          </cell>
          <cell r="DM82">
            <v>609011.47</v>
          </cell>
          <cell r="DN82">
            <v>89091.720000000045</v>
          </cell>
          <cell r="DO82">
            <v>109250.87000000004</v>
          </cell>
          <cell r="DP82">
            <v>83487.58</v>
          </cell>
          <cell r="DQ82">
            <v>38868.05999999999</v>
          </cell>
          <cell r="DR82">
            <v>52794.389999999985</v>
          </cell>
          <cell r="DS82">
            <v>91109.239999999991</v>
          </cell>
          <cell r="DT82">
            <v>269060.28000000038</v>
          </cell>
          <cell r="DU82">
            <v>529674.18000000005</v>
          </cell>
          <cell r="DV82">
            <v>59821.79</v>
          </cell>
          <cell r="DW82">
            <v>88876.09</v>
          </cell>
          <cell r="DX82">
            <v>301607.74</v>
          </cell>
          <cell r="DY82">
            <v>592025.06000000006</v>
          </cell>
          <cell r="DZ82">
            <v>840885.98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M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  <cell r="KY82">
            <v>0</v>
          </cell>
          <cell r="KZ82">
            <v>0</v>
          </cell>
          <cell r="LA82">
            <v>0</v>
          </cell>
          <cell r="LB82">
            <v>0</v>
          </cell>
          <cell r="LC82">
            <v>0</v>
          </cell>
          <cell r="LD82">
            <v>0</v>
          </cell>
          <cell r="LE82">
            <v>0</v>
          </cell>
          <cell r="LF82">
            <v>0</v>
          </cell>
          <cell r="LG82">
            <v>0</v>
          </cell>
          <cell r="LH82">
            <v>0</v>
          </cell>
          <cell r="LI82">
            <v>0</v>
          </cell>
        </row>
        <row r="83">
          <cell r="D83">
            <v>4147</v>
          </cell>
          <cell r="E83" t="str">
            <v>Konsultantske usluge, projekti i studije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575542.00000000035</v>
          </cell>
          <cell r="CM83">
            <v>1569357.430000002</v>
          </cell>
          <cell r="CN83">
            <v>965269.03000000108</v>
          </cell>
          <cell r="CO83">
            <v>1958614.35</v>
          </cell>
          <cell r="CP83">
            <v>1144959.3800000013</v>
          </cell>
          <cell r="CQ83">
            <v>1217090.4000000015</v>
          </cell>
          <cell r="CR83">
            <v>1990417.9600000046</v>
          </cell>
          <cell r="CS83">
            <v>1689489.1800000062</v>
          </cell>
          <cell r="CT83">
            <v>1488943.2700000009</v>
          </cell>
          <cell r="CU83">
            <v>2219343.7900000028</v>
          </cell>
          <cell r="CV83">
            <v>1087658.1300000006</v>
          </cell>
          <cell r="CW83">
            <v>5123340.8499999736</v>
          </cell>
          <cell r="CX83">
            <v>972449.82</v>
          </cell>
          <cell r="CY83">
            <v>1449174.69</v>
          </cell>
          <cell r="CZ83">
            <v>1486845.05</v>
          </cell>
          <cell r="DA83">
            <v>2139753.61</v>
          </cell>
          <cell r="DB83">
            <v>1210738.6299999999</v>
          </cell>
          <cell r="DC83">
            <v>2076644.58</v>
          </cell>
          <cell r="DD83">
            <v>3354826.67</v>
          </cell>
          <cell r="DE83">
            <v>981856.09</v>
          </cell>
          <cell r="DF83">
            <v>2005780.81</v>
          </cell>
          <cell r="DG83">
            <v>2325179.6</v>
          </cell>
          <cell r="DH83">
            <v>1862186.98</v>
          </cell>
          <cell r="DI83">
            <v>5403171.1699999999</v>
          </cell>
          <cell r="DJ83">
            <v>283026.37</v>
          </cell>
          <cell r="DK83">
            <v>962237.29000000271</v>
          </cell>
          <cell r="DL83">
            <v>1377097.6700000104</v>
          </cell>
          <cell r="DM83">
            <v>1819303.7400000053</v>
          </cell>
          <cell r="DN83">
            <v>1684410.9400000055</v>
          </cell>
          <cell r="DO83">
            <v>1405786.7900000028</v>
          </cell>
          <cell r="DP83">
            <v>2292498.2300000028</v>
          </cell>
          <cell r="DQ83">
            <v>1695589.3399999992</v>
          </cell>
          <cell r="DR83">
            <v>1697585.68</v>
          </cell>
          <cell r="DS83">
            <v>1499015.1500000036</v>
          </cell>
          <cell r="DT83">
            <v>1609147.650000006</v>
          </cell>
          <cell r="DU83">
            <v>5291533.2799999779</v>
          </cell>
          <cell r="DV83">
            <v>548200.11</v>
          </cell>
          <cell r="DW83">
            <v>1967485.83</v>
          </cell>
          <cell r="DX83">
            <v>3318542.87</v>
          </cell>
          <cell r="DY83">
            <v>1713319.06</v>
          </cell>
          <cell r="DZ83">
            <v>2417706.4500000002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A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M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  <cell r="KY83">
            <v>0</v>
          </cell>
          <cell r="KZ83">
            <v>0</v>
          </cell>
          <cell r="LA83">
            <v>0</v>
          </cell>
          <cell r="LB83">
            <v>0</v>
          </cell>
          <cell r="LC83">
            <v>0</v>
          </cell>
          <cell r="LD83">
            <v>0</v>
          </cell>
          <cell r="LE83">
            <v>0</v>
          </cell>
          <cell r="LF83">
            <v>0</v>
          </cell>
          <cell r="LG83">
            <v>0</v>
          </cell>
          <cell r="LH83">
            <v>0</v>
          </cell>
          <cell r="LI83">
            <v>0</v>
          </cell>
        </row>
        <row r="84">
          <cell r="D84">
            <v>4148</v>
          </cell>
          <cell r="E84" t="str">
            <v>Usluge stručnog usavršavanja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23608.660000000003</v>
          </cell>
          <cell r="CM84">
            <v>68994.710000000006</v>
          </cell>
          <cell r="CN84">
            <v>56507.05</v>
          </cell>
          <cell r="CO84">
            <v>118610.68999999999</v>
          </cell>
          <cell r="CP84">
            <v>64395.270000000004</v>
          </cell>
          <cell r="CQ84">
            <v>38849.080000000009</v>
          </cell>
          <cell r="CR84">
            <v>65830.870000000068</v>
          </cell>
          <cell r="CS84">
            <v>20381.910000000011</v>
          </cell>
          <cell r="CT84">
            <v>69137.900000000038</v>
          </cell>
          <cell r="CU84">
            <v>61167.240000000049</v>
          </cell>
          <cell r="CV84">
            <v>60878.409999999996</v>
          </cell>
          <cell r="CW84">
            <v>175526.28999999992</v>
          </cell>
          <cell r="CX84">
            <v>36341.519999999997</v>
          </cell>
          <cell r="CY84">
            <v>68233.850000000006</v>
          </cell>
          <cell r="CZ84">
            <v>90141.34</v>
          </cell>
          <cell r="DA84">
            <v>43631.73</v>
          </cell>
          <cell r="DB84">
            <v>39077.86</v>
          </cell>
          <cell r="DC84">
            <v>113821.44</v>
          </cell>
          <cell r="DD84">
            <v>95159.679999999993</v>
          </cell>
          <cell r="DE84">
            <v>69759.39</v>
          </cell>
          <cell r="DF84">
            <v>76847.64</v>
          </cell>
          <cell r="DG84">
            <v>70884.490000000005</v>
          </cell>
          <cell r="DH84">
            <v>93167.33</v>
          </cell>
          <cell r="DI84">
            <v>190848.63</v>
          </cell>
          <cell r="DJ84">
            <v>22800.330000000005</v>
          </cell>
          <cell r="DK84">
            <v>86110.799999999988</v>
          </cell>
          <cell r="DL84">
            <v>71638.64</v>
          </cell>
          <cell r="DM84">
            <v>69449.429999999993</v>
          </cell>
          <cell r="DN84">
            <v>134440.69</v>
          </cell>
          <cell r="DO84">
            <v>47041.789999999994</v>
          </cell>
          <cell r="DP84">
            <v>54689.220000000059</v>
          </cell>
          <cell r="DQ84">
            <v>42144.87</v>
          </cell>
          <cell r="DR84">
            <v>78205.280000000013</v>
          </cell>
          <cell r="DS84">
            <v>45486.609999999979</v>
          </cell>
          <cell r="DT84">
            <v>58842.169999999991</v>
          </cell>
          <cell r="DU84">
            <v>246364.27000000016</v>
          </cell>
          <cell r="DV84">
            <v>24428.85</v>
          </cell>
          <cell r="DW84">
            <v>58681.46</v>
          </cell>
          <cell r="DX84">
            <v>62085.77</v>
          </cell>
          <cell r="DY84">
            <v>76560.350000000006</v>
          </cell>
          <cell r="DZ84">
            <v>65790.87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A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M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  <cell r="KY84">
            <v>0</v>
          </cell>
          <cell r="KZ84">
            <v>0</v>
          </cell>
          <cell r="LA84">
            <v>0</v>
          </cell>
          <cell r="LB84">
            <v>0</v>
          </cell>
          <cell r="LC84">
            <v>0</v>
          </cell>
          <cell r="LD84">
            <v>0</v>
          </cell>
          <cell r="LE84">
            <v>0</v>
          </cell>
          <cell r="LF84">
            <v>0</v>
          </cell>
          <cell r="LG84">
            <v>0</v>
          </cell>
          <cell r="LH84">
            <v>0</v>
          </cell>
          <cell r="LI84">
            <v>0</v>
          </cell>
        </row>
        <row r="85">
          <cell r="D85">
            <v>4149</v>
          </cell>
          <cell r="E85" t="str">
            <v>Ostale usluge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129848.44</v>
          </cell>
          <cell r="CM85">
            <v>341121.55999999994</v>
          </cell>
          <cell r="CN85">
            <v>579445.97</v>
          </cell>
          <cell r="CO85">
            <v>448035.98999999947</v>
          </cell>
          <cell r="CP85">
            <v>352875.53000000009</v>
          </cell>
          <cell r="CQ85">
            <v>473512.61999999959</v>
          </cell>
          <cell r="CR85">
            <v>629934.83000000031</v>
          </cell>
          <cell r="CS85">
            <v>524034.55000000016</v>
          </cell>
          <cell r="CT85">
            <v>816090.06000000052</v>
          </cell>
          <cell r="CU85">
            <v>925789.70000000019</v>
          </cell>
          <cell r="CV85">
            <v>358461.56000000029</v>
          </cell>
          <cell r="CW85">
            <v>1355493.3199999989</v>
          </cell>
          <cell r="CX85">
            <v>380344.63</v>
          </cell>
          <cell r="CY85">
            <v>354298.36</v>
          </cell>
          <cell r="CZ85">
            <v>747770.32</v>
          </cell>
          <cell r="DA85">
            <v>249397.15</v>
          </cell>
          <cell r="DB85">
            <v>325423.32</v>
          </cell>
          <cell r="DC85">
            <v>514029.32</v>
          </cell>
          <cell r="DD85">
            <v>909545.98</v>
          </cell>
          <cell r="DE85">
            <v>424671.49</v>
          </cell>
          <cell r="DF85">
            <v>717731.32</v>
          </cell>
          <cell r="DG85">
            <v>1069530.6200000001</v>
          </cell>
          <cell r="DH85">
            <v>528434.84</v>
          </cell>
          <cell r="DI85">
            <v>1415045.78</v>
          </cell>
          <cell r="DJ85">
            <v>276769.37</v>
          </cell>
          <cell r="DK85">
            <v>462394.67000000027</v>
          </cell>
          <cell r="DL85">
            <v>880856.14</v>
          </cell>
          <cell r="DM85">
            <v>685779.99999999988</v>
          </cell>
          <cell r="DN85">
            <v>583428.26000000036</v>
          </cell>
          <cell r="DO85">
            <v>430425.27999999956</v>
          </cell>
          <cell r="DP85">
            <v>965215.97999999975</v>
          </cell>
          <cell r="DQ85">
            <v>482389.32</v>
          </cell>
          <cell r="DR85">
            <v>502786.6499999995</v>
          </cell>
          <cell r="DS85">
            <v>959274.75999999943</v>
          </cell>
          <cell r="DT85">
            <v>568960.34000000055</v>
          </cell>
          <cell r="DU85">
            <v>1408612.0499999996</v>
          </cell>
          <cell r="DV85">
            <v>182735.03</v>
          </cell>
          <cell r="DW85">
            <v>363355.53</v>
          </cell>
          <cell r="DX85">
            <v>661144.29</v>
          </cell>
          <cell r="DY85">
            <v>556246.51</v>
          </cell>
          <cell r="DZ85">
            <v>645000.25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A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M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  <cell r="KY85">
            <v>0</v>
          </cell>
          <cell r="KZ85">
            <v>0</v>
          </cell>
          <cell r="LA85">
            <v>0</v>
          </cell>
          <cell r="LB85">
            <v>0</v>
          </cell>
          <cell r="LC85">
            <v>0</v>
          </cell>
          <cell r="LD85">
            <v>0</v>
          </cell>
          <cell r="LE85">
            <v>0</v>
          </cell>
          <cell r="LF85">
            <v>0</v>
          </cell>
          <cell r="LG85">
            <v>0</v>
          </cell>
          <cell r="LH85">
            <v>0</v>
          </cell>
          <cell r="LI85">
            <v>0</v>
          </cell>
        </row>
        <row r="86">
          <cell r="C86">
            <v>415</v>
          </cell>
          <cell r="D86">
            <v>415</v>
          </cell>
          <cell r="E86" t="str">
            <v>Rashodi za tekuće održavanje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39625.519999999997</v>
          </cell>
          <cell r="CM86">
            <v>746518.12</v>
          </cell>
          <cell r="CN86">
            <v>2188111.64</v>
          </cell>
          <cell r="CO86">
            <v>860738.31999999983</v>
          </cell>
          <cell r="CP86">
            <v>1045961.96</v>
          </cell>
          <cell r="CQ86">
            <v>1586588.0699999998</v>
          </cell>
          <cell r="CR86">
            <v>1708745.73</v>
          </cell>
          <cell r="CS86">
            <v>2046173.92</v>
          </cell>
          <cell r="CT86">
            <v>2633936.0099999998</v>
          </cell>
          <cell r="CU86">
            <v>1316206.53</v>
          </cell>
          <cell r="CV86">
            <v>1381658.69</v>
          </cell>
          <cell r="CW86">
            <v>4861519.66</v>
          </cell>
          <cell r="CX86">
            <v>639522.21</v>
          </cell>
          <cell r="CY86">
            <v>185129.93999999994</v>
          </cell>
          <cell r="CZ86">
            <v>1189329.8499999999</v>
          </cell>
          <cell r="DA86">
            <v>2186869.6</v>
          </cell>
          <cell r="DB86">
            <v>2500201.56</v>
          </cell>
          <cell r="DC86">
            <v>1421763.2600000002</v>
          </cell>
          <cell r="DD86">
            <v>1944244.05</v>
          </cell>
          <cell r="DE86">
            <v>1888022.9799999997</v>
          </cell>
          <cell r="DF86">
            <v>2165109.09</v>
          </cell>
          <cell r="DG86">
            <v>2645946.2399999998</v>
          </cell>
          <cell r="DH86">
            <v>1134749.9900000002</v>
          </cell>
          <cell r="DI86">
            <v>3374454.9999999991</v>
          </cell>
          <cell r="DJ86">
            <v>605572.42000000004</v>
          </cell>
          <cell r="DK86">
            <v>1430948.2699999996</v>
          </cell>
          <cell r="DL86">
            <v>1541159.98</v>
          </cell>
          <cell r="DM86">
            <v>1495923.86</v>
          </cell>
          <cell r="DN86">
            <v>1537431.38</v>
          </cell>
          <cell r="DO86">
            <v>1471949.0899999999</v>
          </cell>
          <cell r="DP86">
            <v>787283.64</v>
          </cell>
          <cell r="DQ86">
            <v>1786413.21</v>
          </cell>
          <cell r="DR86">
            <v>3880961.3100000005</v>
          </cell>
          <cell r="DS86">
            <v>962169.45</v>
          </cell>
          <cell r="DT86">
            <v>1789182.7099999997</v>
          </cell>
          <cell r="DU86">
            <v>2826847.3199999994</v>
          </cell>
          <cell r="DV86">
            <v>94021.83</v>
          </cell>
          <cell r="DW86">
            <v>726586.2</v>
          </cell>
          <cell r="DX86">
            <v>1501775.73</v>
          </cell>
          <cell r="DY86">
            <v>817453.67</v>
          </cell>
          <cell r="DZ86">
            <v>1646121.33</v>
          </cell>
          <cell r="EA86">
            <v>1787416.93</v>
          </cell>
          <cell r="EB86">
            <v>1593097.05</v>
          </cell>
          <cell r="EC86">
            <v>1693887.02</v>
          </cell>
          <cell r="ED86">
            <v>1322349.8999999999</v>
          </cell>
          <cell r="EE86">
            <v>2089865.16</v>
          </cell>
          <cell r="EF86">
            <v>2656726.35</v>
          </cell>
          <cell r="EG86">
            <v>4522986.3099999996</v>
          </cell>
          <cell r="EH86">
            <v>133702.59</v>
          </cell>
          <cell r="EI86">
            <v>831412.02</v>
          </cell>
          <cell r="EJ86">
            <v>1518146.21</v>
          </cell>
          <cell r="EK86">
            <v>1549212.25</v>
          </cell>
          <cell r="EL86">
            <v>2002570.68</v>
          </cell>
          <cell r="EM86">
            <v>1160348.8799999999</v>
          </cell>
          <cell r="EN86">
            <v>1865668.51</v>
          </cell>
          <cell r="EO86">
            <v>1371232.73</v>
          </cell>
          <cell r="EP86">
            <v>2163282.15</v>
          </cell>
          <cell r="EQ86">
            <v>1881648.29</v>
          </cell>
          <cell r="ER86">
            <v>1702269.74</v>
          </cell>
          <cell r="ES86">
            <v>4045495.9</v>
          </cell>
          <cell r="ET86">
            <v>106817.18</v>
          </cell>
          <cell r="EU86">
            <v>1250394.3700000001</v>
          </cell>
          <cell r="EV86">
            <v>1932637.76</v>
          </cell>
          <cell r="EW86">
            <v>1701228.15</v>
          </cell>
          <cell r="EX86">
            <v>1674065.37</v>
          </cell>
          <cell r="EY86">
            <v>1595157.28</v>
          </cell>
          <cell r="EZ86">
            <v>1764069.48</v>
          </cell>
          <cell r="FA86">
            <v>822546.3</v>
          </cell>
          <cell r="FB86">
            <v>2309329.44</v>
          </cell>
          <cell r="FC86">
            <v>1824056.36</v>
          </cell>
          <cell r="FD86">
            <v>1126241.5900000001</v>
          </cell>
          <cell r="FE86">
            <v>4866689.49</v>
          </cell>
          <cell r="FF86">
            <v>106399.74</v>
          </cell>
          <cell r="FG86">
            <v>1530055.86</v>
          </cell>
          <cell r="FH86">
            <v>1550264.35</v>
          </cell>
          <cell r="FI86">
            <v>1599647.1</v>
          </cell>
          <cell r="FJ86">
            <v>1715921.5</v>
          </cell>
          <cell r="FK86">
            <v>1355956.76</v>
          </cell>
          <cell r="FL86">
            <v>2070351.24</v>
          </cell>
          <cell r="FM86">
            <v>1118342.44</v>
          </cell>
          <cell r="FN86">
            <v>1708463.71</v>
          </cell>
          <cell r="FO86">
            <v>2758670.97</v>
          </cell>
          <cell r="FP86">
            <v>2123777.0099999998</v>
          </cell>
          <cell r="FQ86">
            <v>4881220.03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A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M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  <cell r="KY86">
            <v>0</v>
          </cell>
          <cell r="KZ86">
            <v>0</v>
          </cell>
          <cell r="LA86">
            <v>0</v>
          </cell>
          <cell r="LB86">
            <v>0</v>
          </cell>
          <cell r="LC86">
            <v>0</v>
          </cell>
          <cell r="LD86">
            <v>0</v>
          </cell>
          <cell r="LE86">
            <v>0</v>
          </cell>
          <cell r="LF86">
            <v>0</v>
          </cell>
          <cell r="LG86">
            <v>0</v>
          </cell>
          <cell r="LH86">
            <v>0</v>
          </cell>
          <cell r="LI86">
            <v>0</v>
          </cell>
        </row>
        <row r="87">
          <cell r="D87">
            <v>4151</v>
          </cell>
          <cell r="E87" t="str">
            <v>Tekuće održavanje javne infrastrukture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567333.32999999996</v>
          </cell>
          <cell r="CN87">
            <v>1961942.4200000002</v>
          </cell>
          <cell r="CO87">
            <v>567000</v>
          </cell>
          <cell r="CP87">
            <v>831109.08</v>
          </cell>
          <cell r="CQ87">
            <v>1395275.75</v>
          </cell>
          <cell r="CR87">
            <v>1439952.94</v>
          </cell>
          <cell r="CS87">
            <v>1795442.42</v>
          </cell>
          <cell r="CT87">
            <v>2362275.7399999998</v>
          </cell>
          <cell r="CU87">
            <v>996275.75</v>
          </cell>
          <cell r="CV87">
            <v>1058825.47</v>
          </cell>
          <cell r="CW87">
            <v>3869101.56</v>
          </cell>
          <cell r="CX87">
            <v>558500</v>
          </cell>
          <cell r="CY87">
            <v>166.67</v>
          </cell>
          <cell r="CZ87">
            <v>558500</v>
          </cell>
          <cell r="DA87">
            <v>1886084.75</v>
          </cell>
          <cell r="DB87">
            <v>2215051.5</v>
          </cell>
          <cell r="DC87">
            <v>1118456.52</v>
          </cell>
          <cell r="DD87">
            <v>1686775.75</v>
          </cell>
          <cell r="DE87">
            <v>1436775.75</v>
          </cell>
          <cell r="DF87">
            <v>1752310.79</v>
          </cell>
          <cell r="DG87">
            <v>2272390.75</v>
          </cell>
          <cell r="DH87">
            <v>783152.4</v>
          </cell>
          <cell r="DI87">
            <v>2402498.1499999994</v>
          </cell>
          <cell r="DJ87">
            <v>537642.97000000009</v>
          </cell>
          <cell r="DK87">
            <v>1116833.3299999998</v>
          </cell>
          <cell r="DL87">
            <v>1305784.18</v>
          </cell>
          <cell r="DM87">
            <v>1242197.1600000001</v>
          </cell>
          <cell r="DN87">
            <v>1298294.9999999998</v>
          </cell>
          <cell r="DO87">
            <v>1191028.7599999998</v>
          </cell>
          <cell r="DP87">
            <v>601357.14</v>
          </cell>
          <cell r="DQ87">
            <v>1490817.88</v>
          </cell>
          <cell r="DR87">
            <v>3578133.5800000005</v>
          </cell>
          <cell r="DS87">
            <v>601357.14</v>
          </cell>
          <cell r="DT87">
            <v>1429629.89</v>
          </cell>
          <cell r="DU87">
            <v>1629283.42</v>
          </cell>
          <cell r="DV87">
            <v>166</v>
          </cell>
          <cell r="DW87">
            <v>566834.01</v>
          </cell>
          <cell r="DX87">
            <v>1094105.28</v>
          </cell>
          <cell r="DY87">
            <v>567011.84000000008</v>
          </cell>
          <cell r="DZ87">
            <v>1441605.28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A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M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  <cell r="KY87">
            <v>0</v>
          </cell>
          <cell r="KZ87">
            <v>0</v>
          </cell>
          <cell r="LA87">
            <v>0</v>
          </cell>
          <cell r="LB87">
            <v>0</v>
          </cell>
          <cell r="LC87">
            <v>0</v>
          </cell>
          <cell r="LD87">
            <v>0</v>
          </cell>
          <cell r="LE87">
            <v>0</v>
          </cell>
          <cell r="LF87">
            <v>0</v>
          </cell>
          <cell r="LG87">
            <v>0</v>
          </cell>
          <cell r="LH87">
            <v>0</v>
          </cell>
          <cell r="LI87">
            <v>0</v>
          </cell>
        </row>
        <row r="88">
          <cell r="D88">
            <v>4152</v>
          </cell>
          <cell r="E88" t="str">
            <v>Tekuće održavanje građevinskih objekata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9044.9000000000015</v>
          </cell>
          <cell r="CM88">
            <v>60860.650000000009</v>
          </cell>
          <cell r="CN88">
            <v>79115.170000000013</v>
          </cell>
          <cell r="CO88">
            <v>96998.14</v>
          </cell>
          <cell r="CP88">
            <v>69695.600000000006</v>
          </cell>
          <cell r="CQ88">
            <v>68808.770000000033</v>
          </cell>
          <cell r="CR88">
            <v>77664.74000000002</v>
          </cell>
          <cell r="CS88">
            <v>85421.62000000001</v>
          </cell>
          <cell r="CT88">
            <v>105069.08</v>
          </cell>
          <cell r="CU88">
            <v>137215.75000000003</v>
          </cell>
          <cell r="CV88">
            <v>148559.49999999994</v>
          </cell>
          <cell r="CW88">
            <v>377252.82000000012</v>
          </cell>
          <cell r="CX88">
            <v>32206.209999999995</v>
          </cell>
          <cell r="CY88">
            <v>57542.049999999996</v>
          </cell>
          <cell r="CZ88">
            <v>133172.41999999998</v>
          </cell>
          <cell r="DA88">
            <v>48134.829999999994</v>
          </cell>
          <cell r="DB88">
            <v>76474.040000000008</v>
          </cell>
          <cell r="DC88">
            <v>107768.05000000002</v>
          </cell>
          <cell r="DD88">
            <v>145315.33000000002</v>
          </cell>
          <cell r="DE88">
            <v>169127.42</v>
          </cell>
          <cell r="DF88">
            <v>189337.90999999997</v>
          </cell>
          <cell r="DG88">
            <v>105564.60999999999</v>
          </cell>
          <cell r="DH88">
            <v>91502.499999999971</v>
          </cell>
          <cell r="DI88">
            <v>317366.66999999975</v>
          </cell>
          <cell r="DJ88">
            <v>17430.63</v>
          </cell>
          <cell r="DK88">
            <v>99175.679999999978</v>
          </cell>
          <cell r="DL88">
            <v>86425.000000000015</v>
          </cell>
          <cell r="DM88">
            <v>80972.520000000033</v>
          </cell>
          <cell r="DN88">
            <v>88960.930000000008</v>
          </cell>
          <cell r="DO88">
            <v>99205.060000000056</v>
          </cell>
          <cell r="DP88">
            <v>63270.340000000004</v>
          </cell>
          <cell r="DQ88">
            <v>139380.09999999998</v>
          </cell>
          <cell r="DR88">
            <v>114079.71000000002</v>
          </cell>
          <cell r="DS88">
            <v>84032.610000000044</v>
          </cell>
          <cell r="DT88">
            <v>189563.59999999998</v>
          </cell>
          <cell r="DU88">
            <v>433945.65000000026</v>
          </cell>
          <cell r="DV88">
            <v>42547.840000000004</v>
          </cell>
          <cell r="DW88">
            <v>44260.23</v>
          </cell>
          <cell r="DX88">
            <v>197207.06</v>
          </cell>
          <cell r="DY88">
            <v>112167.74999999999</v>
          </cell>
          <cell r="DZ88">
            <v>54569.3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M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  <cell r="KY88">
            <v>0</v>
          </cell>
          <cell r="KZ88">
            <v>0</v>
          </cell>
          <cell r="LA88">
            <v>0</v>
          </cell>
          <cell r="LB88">
            <v>0</v>
          </cell>
          <cell r="LC88">
            <v>0</v>
          </cell>
          <cell r="LD88">
            <v>0</v>
          </cell>
          <cell r="LE88">
            <v>0</v>
          </cell>
          <cell r="LF88">
            <v>0</v>
          </cell>
          <cell r="LG88">
            <v>0</v>
          </cell>
          <cell r="LH88">
            <v>0</v>
          </cell>
          <cell r="LI88">
            <v>0</v>
          </cell>
        </row>
        <row r="89">
          <cell r="D89">
            <v>4153</v>
          </cell>
          <cell r="E89" t="str">
            <v>Tekuće održavanje opreme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30580.619999999995</v>
          </cell>
          <cell r="CM89">
            <v>118324.14000000004</v>
          </cell>
          <cell r="CN89">
            <v>147054.04999999993</v>
          </cell>
          <cell r="CO89">
            <v>196740.17999999985</v>
          </cell>
          <cell r="CP89">
            <v>145157.27999999997</v>
          </cell>
          <cell r="CQ89">
            <v>122503.54999999987</v>
          </cell>
          <cell r="CR89">
            <v>191128.04999999993</v>
          </cell>
          <cell r="CS89">
            <v>165309.87999999992</v>
          </cell>
          <cell r="CT89">
            <v>166591.18999999983</v>
          </cell>
          <cell r="CU89">
            <v>182715.02999999997</v>
          </cell>
          <cell r="CV89">
            <v>174273.72000000003</v>
          </cell>
          <cell r="CW89">
            <v>615165.2799999998</v>
          </cell>
          <cell r="CX89">
            <v>48815.999999999985</v>
          </cell>
          <cell r="CY89">
            <v>127421.21999999996</v>
          </cell>
          <cell r="CZ89">
            <v>497657.43</v>
          </cell>
          <cell r="DA89">
            <v>252650.02000000005</v>
          </cell>
          <cell r="DB89">
            <v>208676.01999999996</v>
          </cell>
          <cell r="DC89">
            <v>195538.69000000012</v>
          </cell>
          <cell r="DD89">
            <v>112152.97000000004</v>
          </cell>
          <cell r="DE89">
            <v>282119.80999999988</v>
          </cell>
          <cell r="DF89">
            <v>223460.38999999998</v>
          </cell>
          <cell r="DG89">
            <v>267990.87999999977</v>
          </cell>
          <cell r="DH89">
            <v>260095.09000000023</v>
          </cell>
          <cell r="DI89">
            <v>654590.17999999982</v>
          </cell>
          <cell r="DJ89">
            <v>50498.82</v>
          </cell>
          <cell r="DK89">
            <v>214939.25999999978</v>
          </cell>
          <cell r="DL89">
            <v>148950.80000000008</v>
          </cell>
          <cell r="DM89">
            <v>172754.18</v>
          </cell>
          <cell r="DN89">
            <v>150175.4500000001</v>
          </cell>
          <cell r="DO89">
            <v>181715.27000000014</v>
          </cell>
          <cell r="DP89">
            <v>122656.16</v>
          </cell>
          <cell r="DQ89">
            <v>156215.23000000007</v>
          </cell>
          <cell r="DR89">
            <v>188748.02000000019</v>
          </cell>
          <cell r="DS89">
            <v>276779.6999999999</v>
          </cell>
          <cell r="DT89">
            <v>169989.22000000003</v>
          </cell>
          <cell r="DU89">
            <v>763618.24999999895</v>
          </cell>
          <cell r="DV89">
            <v>51307.99</v>
          </cell>
          <cell r="DW89">
            <v>115491.95999999995</v>
          </cell>
          <cell r="DX89">
            <v>209821.33000000007</v>
          </cell>
          <cell r="DY89">
            <v>138611.59</v>
          </cell>
          <cell r="DZ89">
            <v>149946.75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A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M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  <cell r="KY89">
            <v>0</v>
          </cell>
          <cell r="KZ89">
            <v>0</v>
          </cell>
          <cell r="LA89">
            <v>0</v>
          </cell>
          <cell r="LB89">
            <v>0</v>
          </cell>
          <cell r="LC89">
            <v>0</v>
          </cell>
          <cell r="LD89">
            <v>0</v>
          </cell>
          <cell r="LE89">
            <v>0</v>
          </cell>
          <cell r="LF89">
            <v>0</v>
          </cell>
          <cell r="LG89">
            <v>0</v>
          </cell>
          <cell r="LH89">
            <v>0</v>
          </cell>
          <cell r="LI89">
            <v>0</v>
          </cell>
        </row>
        <row r="90">
          <cell r="C90">
            <v>416</v>
          </cell>
          <cell r="D90">
            <v>416</v>
          </cell>
          <cell r="E90" t="str">
            <v>Kamate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553790.51</v>
          </cell>
          <cell r="CM90">
            <v>1783760.79</v>
          </cell>
          <cell r="CN90">
            <v>2136902.62</v>
          </cell>
          <cell r="CO90">
            <v>24827472.129999999</v>
          </cell>
          <cell r="CP90">
            <v>1125415.9300000002</v>
          </cell>
          <cell r="CQ90">
            <v>3793946.4499999997</v>
          </cell>
          <cell r="CR90">
            <v>5739215.1899999995</v>
          </cell>
          <cell r="CS90">
            <v>2103580.0900000003</v>
          </cell>
          <cell r="CT90">
            <v>18700318.619999997</v>
          </cell>
          <cell r="CU90">
            <v>797388.29</v>
          </cell>
          <cell r="CV90">
            <v>749118.78</v>
          </cell>
          <cell r="CW90">
            <v>5611866.1400000006</v>
          </cell>
          <cell r="CX90">
            <v>2500818.23</v>
          </cell>
          <cell r="CY90">
            <v>1109975.3799999999</v>
          </cell>
          <cell r="CZ90">
            <v>4604120.0999999996</v>
          </cell>
          <cell r="DA90">
            <v>24681413.120000001</v>
          </cell>
          <cell r="DB90">
            <v>4723228.4400000004</v>
          </cell>
          <cell r="DC90">
            <v>5612524.4100000001</v>
          </cell>
          <cell r="DD90">
            <v>6811017.4000000004</v>
          </cell>
          <cell r="DE90">
            <v>1194574.1499999999</v>
          </cell>
          <cell r="DF90">
            <v>17531674.219999999</v>
          </cell>
          <cell r="DG90">
            <v>516556.35</v>
          </cell>
          <cell r="DH90">
            <v>569278.71</v>
          </cell>
          <cell r="DI90">
            <v>5661214.9000000004</v>
          </cell>
          <cell r="DJ90">
            <v>2231451.0099999998</v>
          </cell>
          <cell r="DK90">
            <v>2890207.88</v>
          </cell>
          <cell r="DL90">
            <v>8942154.3000000007</v>
          </cell>
          <cell r="DM90">
            <v>19073852.520000003</v>
          </cell>
          <cell r="DN90">
            <v>15976194.35</v>
          </cell>
          <cell r="DO90">
            <v>4369899.47</v>
          </cell>
          <cell r="DP90">
            <v>6120956.6900000004</v>
          </cell>
          <cell r="DQ90">
            <v>983659.16</v>
          </cell>
          <cell r="DR90">
            <v>16142994.029999999</v>
          </cell>
          <cell r="DS90">
            <v>488401.27</v>
          </cell>
          <cell r="DT90">
            <v>462527.35</v>
          </cell>
          <cell r="DU90">
            <v>4120451.7199999997</v>
          </cell>
          <cell r="DV90">
            <v>3853176.02</v>
          </cell>
          <cell r="DW90">
            <v>923447.88</v>
          </cell>
          <cell r="DX90">
            <v>26673541.219999999</v>
          </cell>
          <cell r="DY90">
            <v>16836216.219999999</v>
          </cell>
          <cell r="DZ90">
            <v>16044663.550000001</v>
          </cell>
          <cell r="EA90">
            <v>2932165.72</v>
          </cell>
          <cell r="EB90">
            <v>6331227.2400000002</v>
          </cell>
          <cell r="EC90">
            <v>1492919.53</v>
          </cell>
          <cell r="ED90">
            <v>2590259.06</v>
          </cell>
          <cell r="EE90">
            <v>414135.02</v>
          </cell>
          <cell r="EF90">
            <v>552221.05000000005</v>
          </cell>
          <cell r="EG90">
            <v>2932108.14</v>
          </cell>
          <cell r="EH90">
            <v>3229720.9</v>
          </cell>
          <cell r="EI90">
            <v>1105648.4099999999</v>
          </cell>
          <cell r="EJ90">
            <v>39350670.159999996</v>
          </cell>
          <cell r="EK90">
            <v>18359667.859999999</v>
          </cell>
          <cell r="EL90">
            <v>16347481.07</v>
          </cell>
          <cell r="EM90">
            <v>2519907.7599999998</v>
          </cell>
          <cell r="EN90">
            <v>6570219.0800000001</v>
          </cell>
          <cell r="EO90">
            <v>1254218.04</v>
          </cell>
          <cell r="EP90">
            <v>2016695.15</v>
          </cell>
          <cell r="EQ90">
            <v>1739140.99</v>
          </cell>
          <cell r="ER90">
            <v>3918626.83</v>
          </cell>
          <cell r="ES90">
            <v>2293382.33</v>
          </cell>
          <cell r="ET90">
            <v>4324077.55</v>
          </cell>
          <cell r="EU90">
            <v>1050801.23</v>
          </cell>
          <cell r="EV90">
            <v>39514676.710000001</v>
          </cell>
          <cell r="EW90">
            <v>17000784.449999999</v>
          </cell>
          <cell r="EX90">
            <v>10064809.060000001</v>
          </cell>
          <cell r="EY90">
            <v>1838720.63</v>
          </cell>
          <cell r="EZ90">
            <v>7518062.3499999996</v>
          </cell>
          <cell r="FA90">
            <v>1168435.74</v>
          </cell>
          <cell r="FB90">
            <v>3617355.6</v>
          </cell>
          <cell r="FC90">
            <v>1538688.3</v>
          </cell>
          <cell r="FD90">
            <v>4283049.2</v>
          </cell>
          <cell r="FE90">
            <v>5677848.6699999999</v>
          </cell>
          <cell r="FF90">
            <v>6154852.9000000004</v>
          </cell>
          <cell r="FG90">
            <v>999341.54</v>
          </cell>
          <cell r="FH90">
            <v>28695513.649999999</v>
          </cell>
          <cell r="FI90">
            <v>18435271.789999999</v>
          </cell>
          <cell r="FJ90">
            <v>10258844.07</v>
          </cell>
          <cell r="FK90">
            <v>5411766.9400000004</v>
          </cell>
          <cell r="FL90">
            <v>9047333.1999999993</v>
          </cell>
          <cell r="FM90">
            <v>1051267.33</v>
          </cell>
          <cell r="FN90">
            <v>2999385.93</v>
          </cell>
          <cell r="FO90">
            <v>12529193.49</v>
          </cell>
          <cell r="FP90">
            <v>4455810.1900000004</v>
          </cell>
          <cell r="FQ90">
            <v>5627705.1600000001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A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M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  <cell r="KY90">
            <v>0</v>
          </cell>
          <cell r="KZ90">
            <v>0</v>
          </cell>
          <cell r="LA90">
            <v>0</v>
          </cell>
          <cell r="LB90">
            <v>0</v>
          </cell>
          <cell r="LC90">
            <v>0</v>
          </cell>
          <cell r="LD90">
            <v>0</v>
          </cell>
          <cell r="LE90">
            <v>0</v>
          </cell>
          <cell r="LF90">
            <v>0</v>
          </cell>
          <cell r="LG90">
            <v>0</v>
          </cell>
          <cell r="LH90">
            <v>0</v>
          </cell>
          <cell r="LI90">
            <v>0</v>
          </cell>
        </row>
        <row r="91">
          <cell r="D91">
            <v>4161</v>
          </cell>
          <cell r="E91" t="str">
            <v>Kamate rezidentima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186935.47000000003</v>
          </cell>
          <cell r="CM91">
            <v>1089798.1599999999</v>
          </cell>
          <cell r="CN91">
            <v>235648.29</v>
          </cell>
          <cell r="CO91">
            <v>572214.51</v>
          </cell>
          <cell r="CP91">
            <v>347437.52</v>
          </cell>
          <cell r="CQ91">
            <v>628963.75</v>
          </cell>
          <cell r="CR91">
            <v>646150.64999999991</v>
          </cell>
          <cell r="CS91">
            <v>1284391.8300000003</v>
          </cell>
          <cell r="CT91">
            <v>1025800.6699999999</v>
          </cell>
          <cell r="CU91">
            <v>418836.32</v>
          </cell>
          <cell r="CV91">
            <v>319838.31</v>
          </cell>
          <cell r="CW91">
            <v>1647052.3900000001</v>
          </cell>
          <cell r="CX91">
            <v>111733.17</v>
          </cell>
          <cell r="CY91">
            <v>139373.56</v>
          </cell>
          <cell r="CZ91">
            <v>1993480.86</v>
          </cell>
          <cell r="DA91">
            <v>41946.62</v>
          </cell>
          <cell r="DB91">
            <v>35809.410000000003</v>
          </cell>
          <cell r="DC91">
            <v>829028.67</v>
          </cell>
          <cell r="DD91">
            <v>351656.55</v>
          </cell>
          <cell r="DE91">
            <v>131034.26</v>
          </cell>
          <cell r="DF91">
            <v>1544582.96</v>
          </cell>
          <cell r="DG91">
            <v>52709.01</v>
          </cell>
          <cell r="DH91">
            <v>96569.56</v>
          </cell>
          <cell r="DI91">
            <v>952094.37</v>
          </cell>
          <cell r="DJ91">
            <v>111733.16999999998</v>
          </cell>
          <cell r="DK91">
            <v>112308.35</v>
          </cell>
          <cell r="DL91">
            <v>2020546.0699999998</v>
          </cell>
          <cell r="DM91">
            <v>41946.62</v>
          </cell>
          <cell r="DN91">
            <v>35809.409999999989</v>
          </cell>
          <cell r="DO91">
            <v>829028.67000000016</v>
          </cell>
          <cell r="DP91">
            <v>351618.79</v>
          </cell>
          <cell r="DQ91">
            <v>131072.01999999999</v>
          </cell>
          <cell r="DR91">
            <v>1543150.85</v>
          </cell>
          <cell r="DS91">
            <v>52709.009999999995</v>
          </cell>
          <cell r="DT91">
            <v>96569.56</v>
          </cell>
          <cell r="DU91">
            <v>952094.37</v>
          </cell>
          <cell r="DV91">
            <v>73377.890000000014</v>
          </cell>
          <cell r="DW91">
            <v>287510.59999999998</v>
          </cell>
          <cell r="DX91">
            <v>1394593.96</v>
          </cell>
          <cell r="DY91">
            <v>207911.91</v>
          </cell>
          <cell r="DZ91">
            <v>67626.53</v>
          </cell>
          <cell r="EC91">
            <v>759145.46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A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M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  <cell r="KY91">
            <v>0</v>
          </cell>
          <cell r="KZ91">
            <v>0</v>
          </cell>
          <cell r="LA91">
            <v>0</v>
          </cell>
          <cell r="LB91">
            <v>0</v>
          </cell>
          <cell r="LC91">
            <v>0</v>
          </cell>
          <cell r="LD91">
            <v>0</v>
          </cell>
          <cell r="LE91">
            <v>0</v>
          </cell>
          <cell r="LF91">
            <v>0</v>
          </cell>
          <cell r="LG91">
            <v>0</v>
          </cell>
          <cell r="LH91">
            <v>0</v>
          </cell>
          <cell r="LI91">
            <v>0</v>
          </cell>
        </row>
        <row r="92">
          <cell r="D92">
            <v>4162</v>
          </cell>
          <cell r="E92" t="str">
            <v>Kamate nerezidentima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366855.03999999992</v>
          </cell>
          <cell r="CM92">
            <v>693962.63</v>
          </cell>
          <cell r="CN92">
            <v>1901254.33</v>
          </cell>
          <cell r="CO92">
            <v>24255257.619999997</v>
          </cell>
          <cell r="CP92">
            <v>777978.41000000015</v>
          </cell>
          <cell r="CQ92">
            <v>3164982.6999999997</v>
          </cell>
          <cell r="CR92">
            <v>5093064.54</v>
          </cell>
          <cell r="CS92">
            <v>819188.26</v>
          </cell>
          <cell r="CT92">
            <v>17674517.949999999</v>
          </cell>
          <cell r="CU92">
            <v>378551.97000000009</v>
          </cell>
          <cell r="CV92">
            <v>429280.47000000003</v>
          </cell>
          <cell r="CW92">
            <v>3964813.7500000005</v>
          </cell>
          <cell r="CX92">
            <v>2137792.7200000002</v>
          </cell>
          <cell r="CY92">
            <v>2786785</v>
          </cell>
          <cell r="CZ92">
            <v>2996447.12</v>
          </cell>
          <cell r="DA92">
            <v>19095358.280000001</v>
          </cell>
          <cell r="DB92">
            <v>15882319.67</v>
          </cell>
          <cell r="DC92">
            <v>3532104.12</v>
          </cell>
          <cell r="DD92">
            <v>5785849.54</v>
          </cell>
          <cell r="DE92">
            <v>980481.95</v>
          </cell>
          <cell r="DF92">
            <v>14505250.550000001</v>
          </cell>
          <cell r="DG92">
            <v>392905.03</v>
          </cell>
          <cell r="DH92">
            <v>358931.20000000001</v>
          </cell>
          <cell r="DI92">
            <v>3168368.89</v>
          </cell>
          <cell r="DJ92">
            <v>2119717.84</v>
          </cell>
          <cell r="DK92">
            <v>2777899.53</v>
          </cell>
          <cell r="DL92">
            <v>6921608.2300000004</v>
          </cell>
          <cell r="DM92">
            <v>19031905.900000002</v>
          </cell>
          <cell r="DN92">
            <v>15940384.939999999</v>
          </cell>
          <cell r="DO92">
            <v>3540870.8</v>
          </cell>
          <cell r="DP92">
            <v>5769337.9000000004</v>
          </cell>
          <cell r="DQ92">
            <v>852587.14</v>
          </cell>
          <cell r="DR92">
            <v>14599843.18</v>
          </cell>
          <cell r="DS92">
            <v>435692.26</v>
          </cell>
          <cell r="DT92">
            <v>365957.79</v>
          </cell>
          <cell r="DU92">
            <v>3168357.3499999996</v>
          </cell>
          <cell r="DV92">
            <v>3779798.13</v>
          </cell>
          <cell r="DW92">
            <v>635937.28000000003</v>
          </cell>
          <cell r="DX92">
            <v>21712938.809999999</v>
          </cell>
          <cell r="DY92">
            <v>16628312.609999999</v>
          </cell>
          <cell r="DZ92">
            <v>15920481.640000001</v>
          </cell>
          <cell r="EC92">
            <v>733774.07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A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M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  <cell r="KY92">
            <v>0</v>
          </cell>
          <cell r="KZ92">
            <v>0</v>
          </cell>
          <cell r="LA92">
            <v>0</v>
          </cell>
          <cell r="LB92">
            <v>0</v>
          </cell>
          <cell r="LC92">
            <v>0</v>
          </cell>
          <cell r="LD92">
            <v>0</v>
          </cell>
          <cell r="LE92">
            <v>0</v>
          </cell>
          <cell r="LF92">
            <v>0</v>
          </cell>
          <cell r="LG92">
            <v>0</v>
          </cell>
          <cell r="LH92">
            <v>0</v>
          </cell>
          <cell r="LI92">
            <v>0</v>
          </cell>
        </row>
        <row r="93">
          <cell r="C93">
            <v>417</v>
          </cell>
          <cell r="D93">
            <v>417</v>
          </cell>
          <cell r="E93" t="str">
            <v>Renta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514851.78</v>
          </cell>
          <cell r="CM93">
            <v>585306.03000000014</v>
          </cell>
          <cell r="CN93">
            <v>717206.67999999959</v>
          </cell>
          <cell r="CO93">
            <v>605035.83000000007</v>
          </cell>
          <cell r="CP93">
            <v>812757.71</v>
          </cell>
          <cell r="CQ93">
            <v>562444.47999999986</v>
          </cell>
          <cell r="CR93">
            <v>546494.50999999989</v>
          </cell>
          <cell r="CS93">
            <v>583035.2899999998</v>
          </cell>
          <cell r="CT93">
            <v>872287.29000000015</v>
          </cell>
          <cell r="CU93">
            <v>927461.39000000013</v>
          </cell>
          <cell r="CV93">
            <v>532803.81000000006</v>
          </cell>
          <cell r="CW93">
            <v>668357.01</v>
          </cell>
          <cell r="CX93">
            <v>940663.68000000028</v>
          </cell>
          <cell r="CY93">
            <v>532115.69999999995</v>
          </cell>
          <cell r="CZ93">
            <v>635952.7300000001</v>
          </cell>
          <cell r="DA93">
            <v>682674.54999999993</v>
          </cell>
          <cell r="DB93">
            <v>791656.25</v>
          </cell>
          <cell r="DC93">
            <v>768899.79999999993</v>
          </cell>
          <cell r="DD93">
            <v>704468.67000000016</v>
          </cell>
          <cell r="DE93">
            <v>564493.41999999993</v>
          </cell>
          <cell r="DF93">
            <v>382571.17999999993</v>
          </cell>
          <cell r="DG93">
            <v>878175.46000000008</v>
          </cell>
          <cell r="DH93">
            <v>526085.07000000007</v>
          </cell>
          <cell r="DI93">
            <v>640245.18999999983</v>
          </cell>
          <cell r="DJ93">
            <v>1031507.4999999999</v>
          </cell>
          <cell r="DK93">
            <v>317157.60000000009</v>
          </cell>
          <cell r="DL93">
            <v>1109766.83</v>
          </cell>
          <cell r="DM93">
            <v>602143.53</v>
          </cell>
          <cell r="DN93">
            <v>694433.44000000006</v>
          </cell>
          <cell r="DO93">
            <v>646801.94999999995</v>
          </cell>
          <cell r="DP93">
            <v>742385.64000000025</v>
          </cell>
          <cell r="DQ93">
            <v>646855.39</v>
          </cell>
          <cell r="DR93">
            <v>645629.5</v>
          </cell>
          <cell r="DS93">
            <v>307234.48999999993</v>
          </cell>
          <cell r="DT93">
            <v>532511.6</v>
          </cell>
          <cell r="DU93">
            <v>642314.84999999963</v>
          </cell>
          <cell r="DV93">
            <v>732339.00999999978</v>
          </cell>
          <cell r="DW93">
            <v>864772.2</v>
          </cell>
          <cell r="DX93">
            <v>908359.28</v>
          </cell>
          <cell r="DY93">
            <v>644491.55000000005</v>
          </cell>
          <cell r="DZ93">
            <v>633916.04</v>
          </cell>
          <cell r="EA93">
            <v>547580.09</v>
          </cell>
          <cell r="EB93">
            <v>683009.06</v>
          </cell>
          <cell r="EC93">
            <v>712804.15</v>
          </cell>
          <cell r="ED93">
            <v>668129.85</v>
          </cell>
          <cell r="EE93">
            <v>606022.38</v>
          </cell>
          <cell r="EF93">
            <v>538062.98</v>
          </cell>
          <cell r="EG93">
            <v>1676542.74</v>
          </cell>
          <cell r="EH93">
            <v>576439.54</v>
          </cell>
          <cell r="EI93">
            <v>609518.68999999994</v>
          </cell>
          <cell r="EJ93">
            <v>647095.18000000005</v>
          </cell>
          <cell r="EK93">
            <v>737903.15</v>
          </cell>
          <cell r="EL93">
            <v>649640.18999999994</v>
          </cell>
          <cell r="EM93">
            <v>723692.29</v>
          </cell>
          <cell r="EN93">
            <v>744151.17</v>
          </cell>
          <cell r="EO93">
            <v>655865.84</v>
          </cell>
          <cell r="EP93">
            <v>680175.47</v>
          </cell>
          <cell r="EQ93">
            <v>802737.21</v>
          </cell>
          <cell r="ER93">
            <v>721286.02</v>
          </cell>
          <cell r="ES93">
            <v>1392442.62</v>
          </cell>
          <cell r="ET93">
            <v>175603.34</v>
          </cell>
          <cell r="EU93">
            <v>1124463.03</v>
          </cell>
          <cell r="EV93">
            <v>523950.18</v>
          </cell>
          <cell r="EW93">
            <v>641415.42000000004</v>
          </cell>
          <cell r="EX93">
            <v>933048.68</v>
          </cell>
          <cell r="EY93">
            <v>835746.88</v>
          </cell>
          <cell r="EZ93">
            <v>824828.88</v>
          </cell>
          <cell r="FA93">
            <v>555711.06999999995</v>
          </cell>
          <cell r="FB93">
            <v>949304.64</v>
          </cell>
          <cell r="FC93">
            <v>827176.94</v>
          </cell>
          <cell r="FD93">
            <v>584262.68000000005</v>
          </cell>
          <cell r="FE93">
            <v>2717616.81</v>
          </cell>
          <cell r="FF93">
            <v>218026.46</v>
          </cell>
          <cell r="FG93">
            <v>777233.65</v>
          </cell>
          <cell r="FH93">
            <v>800870.53</v>
          </cell>
          <cell r="FI93">
            <v>1119902.21</v>
          </cell>
          <cell r="FJ93">
            <v>986505.29</v>
          </cell>
          <cell r="FK93">
            <v>606326.98</v>
          </cell>
          <cell r="FL93">
            <v>1397044.86</v>
          </cell>
          <cell r="FM93">
            <v>824993.89</v>
          </cell>
          <cell r="FN93">
            <v>653814.94999999995</v>
          </cell>
          <cell r="FO93">
            <v>804750.67</v>
          </cell>
          <cell r="FP93">
            <v>559052.02</v>
          </cell>
          <cell r="FQ93">
            <v>2287205.65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A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M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  <cell r="KY93">
            <v>0</v>
          </cell>
          <cell r="KZ93">
            <v>0</v>
          </cell>
          <cell r="LA93">
            <v>0</v>
          </cell>
          <cell r="LB93">
            <v>0</v>
          </cell>
          <cell r="LC93">
            <v>0</v>
          </cell>
          <cell r="LD93">
            <v>0</v>
          </cell>
          <cell r="LE93">
            <v>0</v>
          </cell>
          <cell r="LF93">
            <v>0</v>
          </cell>
          <cell r="LG93">
            <v>0</v>
          </cell>
          <cell r="LH93">
            <v>0</v>
          </cell>
          <cell r="LI93">
            <v>0</v>
          </cell>
        </row>
        <row r="94">
          <cell r="D94">
            <v>4171</v>
          </cell>
          <cell r="E94" t="str">
            <v>Zakup objekata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514751.78</v>
          </cell>
          <cell r="CM94">
            <v>582861.37000000011</v>
          </cell>
          <cell r="CN94">
            <v>692835.68999999959</v>
          </cell>
          <cell r="CO94">
            <v>590493.67000000004</v>
          </cell>
          <cell r="CP94">
            <v>803392.72</v>
          </cell>
          <cell r="CQ94">
            <v>556683.66999999981</v>
          </cell>
          <cell r="CR94">
            <v>543388.6399999999</v>
          </cell>
          <cell r="CS94">
            <v>569208.54999999981</v>
          </cell>
          <cell r="CT94">
            <v>859166.07000000018</v>
          </cell>
          <cell r="CU94">
            <v>903568.1100000001</v>
          </cell>
          <cell r="CV94">
            <v>530576.55000000005</v>
          </cell>
          <cell r="CW94">
            <v>527625.15</v>
          </cell>
          <cell r="CX94">
            <v>936514.28000000026</v>
          </cell>
          <cell r="CY94">
            <v>522916.67</v>
          </cell>
          <cell r="CZ94">
            <v>625117.02000000014</v>
          </cell>
          <cell r="DA94">
            <v>675542.83</v>
          </cell>
          <cell r="DB94">
            <v>736275.13</v>
          </cell>
          <cell r="DC94">
            <v>720893.92999999993</v>
          </cell>
          <cell r="DD94">
            <v>687223.75000000012</v>
          </cell>
          <cell r="DE94">
            <v>553618.18999999994</v>
          </cell>
          <cell r="DF94">
            <v>338280.82999999996</v>
          </cell>
          <cell r="DG94">
            <v>876646.63000000012</v>
          </cell>
          <cell r="DH94">
            <v>504065.32000000007</v>
          </cell>
          <cell r="DI94">
            <v>544633.68999999983</v>
          </cell>
          <cell r="DJ94">
            <v>1021315.3099999999</v>
          </cell>
          <cell r="DK94">
            <v>296631.2900000001</v>
          </cell>
          <cell r="DL94">
            <v>1078776.81</v>
          </cell>
          <cell r="DM94">
            <v>579689.87</v>
          </cell>
          <cell r="DN94">
            <v>677574.88</v>
          </cell>
          <cell r="DO94">
            <v>621987.55999999994</v>
          </cell>
          <cell r="DP94">
            <v>725283.14000000025</v>
          </cell>
          <cell r="DQ94">
            <v>621210.34</v>
          </cell>
          <cell r="DR94">
            <v>610094.97</v>
          </cell>
          <cell r="DS94">
            <v>282238.55999999994</v>
          </cell>
          <cell r="DT94">
            <v>509089.66</v>
          </cell>
          <cell r="DU94">
            <v>604814.53999999957</v>
          </cell>
          <cell r="DV94">
            <v>716401.68999999983</v>
          </cell>
          <cell r="DW94">
            <v>841014.30999999994</v>
          </cell>
          <cell r="DX94">
            <v>836284.17999999993</v>
          </cell>
          <cell r="DY94">
            <v>621743.63000000012</v>
          </cell>
          <cell r="DZ94">
            <v>588196.75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A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M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  <cell r="KY94">
            <v>0</v>
          </cell>
          <cell r="KZ94">
            <v>0</v>
          </cell>
          <cell r="LA94">
            <v>0</v>
          </cell>
          <cell r="LB94">
            <v>0</v>
          </cell>
          <cell r="LC94">
            <v>0</v>
          </cell>
          <cell r="LD94">
            <v>0</v>
          </cell>
          <cell r="LE94">
            <v>0</v>
          </cell>
          <cell r="LF94">
            <v>0</v>
          </cell>
          <cell r="LG94">
            <v>0</v>
          </cell>
          <cell r="LH94">
            <v>0</v>
          </cell>
          <cell r="LI94">
            <v>0</v>
          </cell>
        </row>
        <row r="95">
          <cell r="D95">
            <v>4172</v>
          </cell>
          <cell r="E95" t="str">
            <v>Zakup opreme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100</v>
          </cell>
          <cell r="CM95">
            <v>2264.66</v>
          </cell>
          <cell r="CN95">
            <v>22048.989999999998</v>
          </cell>
          <cell r="CO95">
            <v>14290.16</v>
          </cell>
          <cell r="CP95">
            <v>8590.99</v>
          </cell>
          <cell r="CQ95">
            <v>4938.8099999999995</v>
          </cell>
          <cell r="CR95">
            <v>2259.87</v>
          </cell>
          <cell r="CS95">
            <v>13112.74</v>
          </cell>
          <cell r="CT95">
            <v>12857.220000000001</v>
          </cell>
          <cell r="CU95">
            <v>22393.279999999999</v>
          </cell>
          <cell r="CV95">
            <v>1441.2600000000002</v>
          </cell>
          <cell r="CW95">
            <v>139111.85999999999</v>
          </cell>
          <cell r="CX95">
            <v>4149.3999999999996</v>
          </cell>
          <cell r="CY95">
            <v>9199.0300000000007</v>
          </cell>
          <cell r="CZ95">
            <v>10391.710000000001</v>
          </cell>
          <cell r="DA95">
            <v>4203.7199999999993</v>
          </cell>
          <cell r="DB95">
            <v>54523.12000000001</v>
          </cell>
          <cell r="DC95">
            <v>47933.87</v>
          </cell>
          <cell r="DD95">
            <v>15344.919999999998</v>
          </cell>
          <cell r="DE95">
            <v>10875.23</v>
          </cell>
          <cell r="DF95">
            <v>42718.350000000006</v>
          </cell>
          <cell r="DG95">
            <v>1456.83</v>
          </cell>
          <cell r="DH95">
            <v>21947.75</v>
          </cell>
          <cell r="DI95">
            <v>92577.49</v>
          </cell>
          <cell r="DJ95">
            <v>10192.19</v>
          </cell>
          <cell r="DK95">
            <v>20322.310000000001</v>
          </cell>
          <cell r="DL95">
            <v>28776.019999999997</v>
          </cell>
          <cell r="DM95">
            <v>21667.66</v>
          </cell>
          <cell r="DN95">
            <v>16012.56</v>
          </cell>
          <cell r="DO95">
            <v>22444.389999999992</v>
          </cell>
          <cell r="DP95">
            <v>16316.5</v>
          </cell>
          <cell r="DQ95">
            <v>25328.25</v>
          </cell>
          <cell r="DR95">
            <v>34299.730000000003</v>
          </cell>
          <cell r="DS95">
            <v>24547.129999999997</v>
          </cell>
          <cell r="DT95">
            <v>23045.14</v>
          </cell>
          <cell r="DU95">
            <v>34133.51</v>
          </cell>
          <cell r="DV95">
            <v>15937.32</v>
          </cell>
          <cell r="DW95">
            <v>22584.29</v>
          </cell>
          <cell r="DX95">
            <v>71626.299999999988</v>
          </cell>
          <cell r="DY95">
            <v>21930.720000000001</v>
          </cell>
          <cell r="DZ95">
            <v>44173.69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M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  <cell r="KY95">
            <v>0</v>
          </cell>
          <cell r="KZ95">
            <v>0</v>
          </cell>
          <cell r="LA95">
            <v>0</v>
          </cell>
          <cell r="LB95">
            <v>0</v>
          </cell>
          <cell r="LC95">
            <v>0</v>
          </cell>
          <cell r="LD95">
            <v>0</v>
          </cell>
          <cell r="LE95">
            <v>0</v>
          </cell>
          <cell r="LF95">
            <v>0</v>
          </cell>
          <cell r="LG95">
            <v>0</v>
          </cell>
          <cell r="LH95">
            <v>0</v>
          </cell>
          <cell r="LI95">
            <v>0</v>
          </cell>
        </row>
        <row r="96">
          <cell r="D96">
            <v>4173</v>
          </cell>
          <cell r="E96" t="str">
            <v>Zakup zemljišta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180</v>
          </cell>
          <cell r="CN96">
            <v>2322</v>
          </cell>
          <cell r="CO96">
            <v>252</v>
          </cell>
          <cell r="CP96">
            <v>774</v>
          </cell>
          <cell r="CQ96">
            <v>822</v>
          </cell>
          <cell r="CR96">
            <v>846</v>
          </cell>
          <cell r="CS96">
            <v>714</v>
          </cell>
          <cell r="CT96">
            <v>264</v>
          </cell>
          <cell r="CU96">
            <v>1500</v>
          </cell>
          <cell r="CV96">
            <v>786</v>
          </cell>
          <cell r="CW96">
            <v>1620</v>
          </cell>
          <cell r="CX96">
            <v>0</v>
          </cell>
          <cell r="CY96">
            <v>0</v>
          </cell>
          <cell r="CZ96">
            <v>444</v>
          </cell>
          <cell r="DA96">
            <v>2928</v>
          </cell>
          <cell r="DB96">
            <v>858</v>
          </cell>
          <cell r="DC96">
            <v>72</v>
          </cell>
          <cell r="DD96">
            <v>1900</v>
          </cell>
          <cell r="DE96">
            <v>0</v>
          </cell>
          <cell r="DF96">
            <v>1572</v>
          </cell>
          <cell r="DG96">
            <v>72</v>
          </cell>
          <cell r="DH96">
            <v>72</v>
          </cell>
          <cell r="DI96">
            <v>3034.01</v>
          </cell>
          <cell r="DJ96">
            <v>0</v>
          </cell>
          <cell r="DK96">
            <v>204</v>
          </cell>
          <cell r="DL96">
            <v>2214</v>
          </cell>
          <cell r="DM96">
            <v>786</v>
          </cell>
          <cell r="DN96">
            <v>846</v>
          </cell>
          <cell r="DO96">
            <v>2370.0000000000005</v>
          </cell>
          <cell r="DP96">
            <v>786</v>
          </cell>
          <cell r="DQ96">
            <v>316.8</v>
          </cell>
          <cell r="DR96">
            <v>1234.8</v>
          </cell>
          <cell r="DS96">
            <v>448.79999999999995</v>
          </cell>
          <cell r="DT96">
            <v>376.8</v>
          </cell>
          <cell r="DU96">
            <v>3366.8</v>
          </cell>
          <cell r="DV96">
            <v>0</v>
          </cell>
          <cell r="DW96">
            <v>1173.6000000000001</v>
          </cell>
          <cell r="DX96">
            <v>448.8</v>
          </cell>
          <cell r="DY96">
            <v>817.2</v>
          </cell>
          <cell r="DZ96">
            <v>1545.6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A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M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  <cell r="KY96">
            <v>0</v>
          </cell>
          <cell r="KZ96">
            <v>0</v>
          </cell>
          <cell r="LA96">
            <v>0</v>
          </cell>
          <cell r="LB96">
            <v>0</v>
          </cell>
          <cell r="LC96">
            <v>0</v>
          </cell>
          <cell r="LD96">
            <v>0</v>
          </cell>
          <cell r="LE96">
            <v>0</v>
          </cell>
          <cell r="LF96">
            <v>0</v>
          </cell>
          <cell r="LG96">
            <v>0</v>
          </cell>
          <cell r="LH96">
            <v>0</v>
          </cell>
          <cell r="LI96">
            <v>0</v>
          </cell>
        </row>
        <row r="97">
          <cell r="C97">
            <v>418</v>
          </cell>
          <cell r="D97">
            <v>418</v>
          </cell>
          <cell r="E97" t="str">
            <v>Subvencije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77660</v>
          </cell>
          <cell r="CM97">
            <v>1074577.6399999999</v>
          </cell>
          <cell r="CN97">
            <v>3164428.47</v>
          </cell>
          <cell r="CO97">
            <v>667057.27000000025</v>
          </cell>
          <cell r="CP97">
            <v>1249861.7200000004</v>
          </cell>
          <cell r="CQ97">
            <v>697386.65000000014</v>
          </cell>
          <cell r="CR97">
            <v>891788.01000000024</v>
          </cell>
          <cell r="CS97">
            <v>1091929.3799999997</v>
          </cell>
          <cell r="CT97">
            <v>1191416.1399999999</v>
          </cell>
          <cell r="CU97">
            <v>1143142.19</v>
          </cell>
          <cell r="CV97">
            <v>2199265.1999999997</v>
          </cell>
          <cell r="CW97">
            <v>3977237.29</v>
          </cell>
          <cell r="CX97">
            <v>2104751.61</v>
          </cell>
          <cell r="CY97">
            <v>964053.87</v>
          </cell>
          <cell r="CZ97">
            <v>3024119.0700000003</v>
          </cell>
          <cell r="DA97">
            <v>1097205.76</v>
          </cell>
          <cell r="DB97">
            <v>593941.83000000007</v>
          </cell>
          <cell r="DC97">
            <v>2276344.9</v>
          </cell>
          <cell r="DD97">
            <v>349559.56000000006</v>
          </cell>
          <cell r="DE97">
            <v>1341562.3399999999</v>
          </cell>
          <cell r="DF97">
            <v>328229.89</v>
          </cell>
          <cell r="DG97">
            <v>1158637.43</v>
          </cell>
          <cell r="DH97">
            <v>606415.77999999991</v>
          </cell>
          <cell r="DI97">
            <v>4582041.3</v>
          </cell>
          <cell r="DJ97">
            <v>1086971.1499999999</v>
          </cell>
          <cell r="DK97">
            <v>1306305.6900000002</v>
          </cell>
          <cell r="DL97">
            <v>2404016.9299999992</v>
          </cell>
          <cell r="DM97">
            <v>539463.14999999991</v>
          </cell>
          <cell r="DN97">
            <v>455124.36999999994</v>
          </cell>
          <cell r="DO97">
            <v>403939.28999999992</v>
          </cell>
          <cell r="DP97">
            <v>762127.46000000008</v>
          </cell>
          <cell r="DQ97">
            <v>2984947.5200000005</v>
          </cell>
          <cell r="DR97">
            <v>987522.90000000037</v>
          </cell>
          <cell r="DS97">
            <v>2646264.2999999998</v>
          </cell>
          <cell r="DT97">
            <v>740675.31</v>
          </cell>
          <cell r="DU97">
            <v>5305995.96</v>
          </cell>
          <cell r="DV97">
            <v>10079.34</v>
          </cell>
          <cell r="DW97">
            <v>643210.05999999982</v>
          </cell>
          <cell r="DX97">
            <v>2357652.9900000002</v>
          </cell>
          <cell r="DY97">
            <v>1200641.0900000001</v>
          </cell>
          <cell r="DZ97">
            <v>2439014.4700000002</v>
          </cell>
          <cell r="EA97">
            <v>164335.99</v>
          </cell>
          <cell r="EB97">
            <v>1051165.42</v>
          </cell>
          <cell r="EC97">
            <v>526120.15</v>
          </cell>
          <cell r="ED97">
            <v>3410704.75</v>
          </cell>
          <cell r="EE97">
            <v>1866021.33</v>
          </cell>
          <cell r="EF97">
            <v>2935296.45</v>
          </cell>
          <cell r="EG97">
            <v>10516579.09</v>
          </cell>
          <cell r="EH97">
            <v>1010</v>
          </cell>
          <cell r="EI97">
            <v>437077.96</v>
          </cell>
          <cell r="EJ97">
            <v>2564740.2200000002</v>
          </cell>
          <cell r="EK97">
            <v>735427.01</v>
          </cell>
          <cell r="EL97">
            <v>700208.25</v>
          </cell>
          <cell r="EM97">
            <v>1456109.61</v>
          </cell>
          <cell r="EN97">
            <v>1493000.87</v>
          </cell>
          <cell r="EO97">
            <v>2964968.57</v>
          </cell>
          <cell r="EP97">
            <v>3824679.63</v>
          </cell>
          <cell r="EQ97">
            <v>2388415.48</v>
          </cell>
          <cell r="ER97">
            <v>3022483.62</v>
          </cell>
          <cell r="ES97">
            <v>8215705.0499999998</v>
          </cell>
          <cell r="ET97">
            <v>31033.66</v>
          </cell>
          <cell r="EU97">
            <v>2281116.2599999998</v>
          </cell>
          <cell r="EV97">
            <v>3600137.18</v>
          </cell>
          <cell r="EW97">
            <v>1218773.67</v>
          </cell>
          <cell r="EX97">
            <v>1488510.36</v>
          </cell>
          <cell r="EY97">
            <v>2469572.83</v>
          </cell>
          <cell r="EZ97">
            <v>1172428.94</v>
          </cell>
          <cell r="FA97">
            <v>2244079.69</v>
          </cell>
          <cell r="FB97">
            <v>3480196.8</v>
          </cell>
          <cell r="FC97">
            <v>3547724.18</v>
          </cell>
          <cell r="FD97">
            <v>2265915.5499999998</v>
          </cell>
          <cell r="FE97">
            <v>6761395.8499999996</v>
          </cell>
          <cell r="FF97">
            <v>99006.6</v>
          </cell>
          <cell r="FG97">
            <v>1819632.21</v>
          </cell>
          <cell r="FH97">
            <v>3556257.45</v>
          </cell>
          <cell r="FI97">
            <v>1298353.71</v>
          </cell>
          <cell r="FJ97">
            <v>2194236.0299999998</v>
          </cell>
          <cell r="FK97">
            <v>1487101.06</v>
          </cell>
          <cell r="FL97">
            <v>3695060.6</v>
          </cell>
          <cell r="FM97">
            <v>1069449</v>
          </cell>
          <cell r="FN97">
            <v>3742161.66</v>
          </cell>
          <cell r="FO97">
            <v>4843530.18</v>
          </cell>
          <cell r="FP97">
            <v>3109078.63</v>
          </cell>
          <cell r="FQ97">
            <v>7625878.5099999998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M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  <cell r="KY97">
            <v>0</v>
          </cell>
          <cell r="KZ97">
            <v>0</v>
          </cell>
          <cell r="LA97">
            <v>0</v>
          </cell>
          <cell r="LB97">
            <v>0</v>
          </cell>
          <cell r="LC97">
            <v>0</v>
          </cell>
          <cell r="LD97">
            <v>0</v>
          </cell>
          <cell r="LE97">
            <v>0</v>
          </cell>
          <cell r="LF97">
            <v>0</v>
          </cell>
          <cell r="LG97">
            <v>0</v>
          </cell>
          <cell r="LH97">
            <v>0</v>
          </cell>
          <cell r="LI97">
            <v>0</v>
          </cell>
        </row>
        <row r="98">
          <cell r="D98">
            <v>4181</v>
          </cell>
          <cell r="E98" t="str">
            <v>Subvencije za proizvodnju i pružanje usluga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77660</v>
          </cell>
          <cell r="CM98">
            <v>1074577.6399999999</v>
          </cell>
          <cell r="CN98">
            <v>3164428.47</v>
          </cell>
          <cell r="CO98">
            <v>667057.27000000025</v>
          </cell>
          <cell r="CP98">
            <v>1249861.7200000004</v>
          </cell>
          <cell r="CQ98">
            <v>697386.65000000014</v>
          </cell>
          <cell r="CR98">
            <v>891788.01000000024</v>
          </cell>
          <cell r="CS98">
            <v>1091929.3799999997</v>
          </cell>
          <cell r="CT98">
            <v>1191416.1399999999</v>
          </cell>
          <cell r="CU98">
            <v>1143142.19</v>
          </cell>
          <cell r="CV98">
            <v>2199265.1999999997</v>
          </cell>
          <cell r="CW98">
            <v>3977237.29</v>
          </cell>
          <cell r="CX98">
            <v>2104751.61</v>
          </cell>
          <cell r="CY98">
            <v>964053.87</v>
          </cell>
          <cell r="CZ98">
            <v>3024119.0700000003</v>
          </cell>
          <cell r="DA98">
            <v>1097205.76</v>
          </cell>
          <cell r="DB98">
            <v>593941.83000000007</v>
          </cell>
          <cell r="DC98">
            <v>2276344.9</v>
          </cell>
          <cell r="DD98">
            <v>349559.56000000006</v>
          </cell>
          <cell r="DE98">
            <v>1341562.3399999999</v>
          </cell>
          <cell r="DF98">
            <v>328229.89</v>
          </cell>
          <cell r="DG98">
            <v>1158637.43</v>
          </cell>
          <cell r="DH98">
            <v>606415.77999999991</v>
          </cell>
          <cell r="DI98">
            <v>4582041.3</v>
          </cell>
          <cell r="DJ98">
            <v>1086971.1499999999</v>
          </cell>
          <cell r="DK98">
            <v>1306305.6900000002</v>
          </cell>
          <cell r="DL98">
            <v>2404016.9299999992</v>
          </cell>
          <cell r="DM98">
            <v>539463.14999999991</v>
          </cell>
          <cell r="DN98">
            <v>455124.36999999994</v>
          </cell>
          <cell r="DO98">
            <v>403939.28999999992</v>
          </cell>
          <cell r="DP98">
            <v>762127.46000000008</v>
          </cell>
          <cell r="DQ98">
            <v>2984947.5200000005</v>
          </cell>
          <cell r="DR98">
            <v>987522.90000000037</v>
          </cell>
          <cell r="DS98">
            <v>2646264.1</v>
          </cell>
          <cell r="DT98">
            <v>740388.31</v>
          </cell>
          <cell r="DU98">
            <v>5300995.9600000009</v>
          </cell>
          <cell r="DV98">
            <v>10079.34</v>
          </cell>
          <cell r="DW98">
            <v>643210.05999999982</v>
          </cell>
          <cell r="DX98">
            <v>2357652.9900000002</v>
          </cell>
          <cell r="DY98">
            <v>1200641.0900000001</v>
          </cell>
          <cell r="DZ98">
            <v>2439014.4700000002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M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  <cell r="KY98">
            <v>0</v>
          </cell>
          <cell r="KZ98">
            <v>0</v>
          </cell>
          <cell r="LA98">
            <v>0</v>
          </cell>
          <cell r="LB98">
            <v>0</v>
          </cell>
          <cell r="LC98">
            <v>0</v>
          </cell>
          <cell r="LD98">
            <v>0</v>
          </cell>
          <cell r="LE98">
            <v>0</v>
          </cell>
          <cell r="LF98">
            <v>0</v>
          </cell>
          <cell r="LG98">
            <v>0</v>
          </cell>
          <cell r="LH98">
            <v>0</v>
          </cell>
          <cell r="LI98">
            <v>0</v>
          </cell>
        </row>
        <row r="99">
          <cell r="D99">
            <v>4182</v>
          </cell>
          <cell r="E99" t="str">
            <v>Izvozne subvencije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A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M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  <cell r="KY99">
            <v>0</v>
          </cell>
          <cell r="KZ99">
            <v>0</v>
          </cell>
          <cell r="LA99">
            <v>0</v>
          </cell>
          <cell r="LB99">
            <v>0</v>
          </cell>
          <cell r="LC99">
            <v>0</v>
          </cell>
          <cell r="LD99">
            <v>0</v>
          </cell>
          <cell r="LE99">
            <v>0</v>
          </cell>
          <cell r="LF99">
            <v>0</v>
          </cell>
          <cell r="LG99">
            <v>0</v>
          </cell>
          <cell r="LH99">
            <v>0</v>
          </cell>
          <cell r="LI99">
            <v>0</v>
          </cell>
        </row>
        <row r="100">
          <cell r="D100">
            <v>4183</v>
          </cell>
          <cell r="E100" t="str">
            <v>Uvozne subvencije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A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M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  <cell r="KY100">
            <v>0</v>
          </cell>
          <cell r="KZ100">
            <v>0</v>
          </cell>
          <cell r="LA100">
            <v>0</v>
          </cell>
          <cell r="LB100">
            <v>0</v>
          </cell>
          <cell r="LC100">
            <v>0</v>
          </cell>
          <cell r="LD100">
            <v>0</v>
          </cell>
          <cell r="LE100">
            <v>0</v>
          </cell>
          <cell r="LF100">
            <v>0</v>
          </cell>
          <cell r="LG100">
            <v>0</v>
          </cell>
          <cell r="LH100">
            <v>0</v>
          </cell>
          <cell r="LI100">
            <v>0</v>
          </cell>
        </row>
        <row r="101">
          <cell r="C101">
            <v>419</v>
          </cell>
          <cell r="D101">
            <v>419</v>
          </cell>
          <cell r="E101" t="str">
            <v>Ostali izdaci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581683.60000000021</v>
          </cell>
          <cell r="CM101">
            <v>1362314.9500000002</v>
          </cell>
          <cell r="CN101">
            <v>3124988.67</v>
          </cell>
          <cell r="CO101">
            <v>1637869.83</v>
          </cell>
          <cell r="CP101">
            <v>1862941.280000001</v>
          </cell>
          <cell r="CQ101">
            <v>1673742.2199999997</v>
          </cell>
          <cell r="CR101">
            <v>1597215.3400000008</v>
          </cell>
          <cell r="CS101">
            <v>1583362.94</v>
          </cell>
          <cell r="CT101">
            <v>1556662.8600000006</v>
          </cell>
          <cell r="CU101">
            <v>1657284.79</v>
          </cell>
          <cell r="CV101">
            <v>1584386.8800000004</v>
          </cell>
          <cell r="CW101">
            <v>3716241.4299999992</v>
          </cell>
          <cell r="CX101">
            <v>821797.4</v>
          </cell>
          <cell r="CY101">
            <v>2611405.5699999998</v>
          </cell>
          <cell r="CZ101">
            <v>1966059.37</v>
          </cell>
          <cell r="DA101">
            <v>1331079.99</v>
          </cell>
          <cell r="DB101">
            <v>1761449.05</v>
          </cell>
          <cell r="DC101">
            <v>3332910.8</v>
          </cell>
          <cell r="DD101">
            <v>2707785.53</v>
          </cell>
          <cell r="DE101">
            <v>2480482.61</v>
          </cell>
          <cell r="DF101">
            <v>3097475.87</v>
          </cell>
          <cell r="DG101">
            <v>2804532.34</v>
          </cell>
          <cell r="DH101">
            <v>2176272.3199999998</v>
          </cell>
          <cell r="DI101">
            <v>4716230.8</v>
          </cell>
          <cell r="DJ101">
            <v>711681.39</v>
          </cell>
          <cell r="DK101">
            <v>1713202.34</v>
          </cell>
          <cell r="DL101">
            <v>2690115</v>
          </cell>
          <cell r="DM101">
            <v>1995010.18</v>
          </cell>
          <cell r="DN101">
            <v>2810397.76</v>
          </cell>
          <cell r="DO101">
            <v>1799602.39</v>
          </cell>
          <cell r="DP101">
            <v>3588410.08</v>
          </cell>
          <cell r="DQ101">
            <v>1624978.82</v>
          </cell>
          <cell r="DR101">
            <v>2825020.19</v>
          </cell>
          <cell r="DS101">
            <v>2074664.12</v>
          </cell>
          <cell r="DT101">
            <v>1731618.74</v>
          </cell>
          <cell r="DU101">
            <v>7182059.0599999996</v>
          </cell>
          <cell r="DV101">
            <v>957980.63</v>
          </cell>
          <cell r="DW101">
            <v>3319870.14</v>
          </cell>
          <cell r="DX101">
            <v>3074118.5</v>
          </cell>
          <cell r="DY101">
            <v>2282641.9700000002</v>
          </cell>
          <cell r="DZ101">
            <v>2819109.17</v>
          </cell>
          <cell r="EA101">
            <v>2698411.47</v>
          </cell>
          <cell r="EB101">
            <v>1727146.57</v>
          </cell>
          <cell r="EC101">
            <v>2512983.86</v>
          </cell>
          <cell r="ED101">
            <v>3344109.35</v>
          </cell>
          <cell r="EE101">
            <v>2190412.1</v>
          </cell>
          <cell r="EF101">
            <v>2741929.74</v>
          </cell>
          <cell r="EG101">
            <v>6700842.0499999998</v>
          </cell>
          <cell r="EH101">
            <v>640573.4</v>
          </cell>
          <cell r="EI101">
            <v>1813144.72</v>
          </cell>
          <cell r="EJ101">
            <v>3850774.87</v>
          </cell>
          <cell r="EK101">
            <v>2537947.84</v>
          </cell>
          <cell r="EL101">
            <v>2629633.84</v>
          </cell>
          <cell r="EM101">
            <v>2647992.59</v>
          </cell>
          <cell r="EN101">
            <v>2526292.0099999998</v>
          </cell>
          <cell r="EO101">
            <v>2670416.61</v>
          </cell>
          <cell r="EP101">
            <v>2766749.02</v>
          </cell>
          <cell r="EQ101">
            <v>3382897.72</v>
          </cell>
          <cell r="ER101">
            <v>4807051.49</v>
          </cell>
          <cell r="ES101">
            <v>7968970.9500000002</v>
          </cell>
          <cell r="ET101">
            <v>586002.18999999994</v>
          </cell>
          <cell r="EU101">
            <v>3384331.52</v>
          </cell>
          <cell r="EV101">
            <v>2155321.13</v>
          </cell>
          <cell r="EW101">
            <v>2882966.63</v>
          </cell>
          <cell r="EX101">
            <v>2637225.6800000002</v>
          </cell>
          <cell r="EY101">
            <v>3635960.61</v>
          </cell>
          <cell r="EZ101">
            <v>2919935.46</v>
          </cell>
          <cell r="FA101">
            <v>3454663.76</v>
          </cell>
          <cell r="FB101">
            <v>3201193.66</v>
          </cell>
          <cell r="FC101">
            <v>3091262.43</v>
          </cell>
          <cell r="FD101">
            <v>3357403.41</v>
          </cell>
          <cell r="FE101">
            <v>12250161.189999999</v>
          </cell>
          <cell r="FF101">
            <v>593661.06999999995</v>
          </cell>
          <cell r="FG101">
            <v>3184422.4499999997</v>
          </cell>
          <cell r="FH101">
            <v>1911593.9200000002</v>
          </cell>
          <cell r="FI101">
            <v>5060376.17</v>
          </cell>
          <cell r="FJ101">
            <v>1791664.6799999997</v>
          </cell>
          <cell r="FK101">
            <v>3619345.61</v>
          </cell>
          <cell r="FL101">
            <v>3434481.15</v>
          </cell>
          <cell r="FM101">
            <v>3512741.98</v>
          </cell>
          <cell r="FN101">
            <v>2623756.12</v>
          </cell>
          <cell r="FO101">
            <v>2685510.83</v>
          </cell>
          <cell r="FP101">
            <v>2774876.43</v>
          </cell>
          <cell r="FQ101">
            <v>7691630.9299999988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  <cell r="JD101">
            <v>0</v>
          </cell>
          <cell r="JE101">
            <v>0</v>
          </cell>
          <cell r="JF101">
            <v>0</v>
          </cell>
          <cell r="JG101">
            <v>0</v>
          </cell>
          <cell r="JH101">
            <v>0</v>
          </cell>
          <cell r="JI101">
            <v>0</v>
          </cell>
          <cell r="JJ101">
            <v>0</v>
          </cell>
          <cell r="JK101">
            <v>0</v>
          </cell>
          <cell r="JL101">
            <v>0</v>
          </cell>
          <cell r="JM101">
            <v>0</v>
          </cell>
          <cell r="JN101">
            <v>0</v>
          </cell>
          <cell r="JO101">
            <v>0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A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M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  <cell r="KY101">
            <v>0</v>
          </cell>
          <cell r="KZ101">
            <v>0</v>
          </cell>
          <cell r="LA101">
            <v>0</v>
          </cell>
          <cell r="LB101">
            <v>0</v>
          </cell>
          <cell r="LC101">
            <v>0</v>
          </cell>
          <cell r="LD101">
            <v>0</v>
          </cell>
          <cell r="LE101">
            <v>0</v>
          </cell>
          <cell r="LF101">
            <v>0</v>
          </cell>
          <cell r="LG101">
            <v>0</v>
          </cell>
          <cell r="LH101">
            <v>0</v>
          </cell>
          <cell r="LI101">
            <v>0</v>
          </cell>
        </row>
        <row r="102">
          <cell r="D102">
            <v>4191</v>
          </cell>
          <cell r="E102" t="str">
            <v>Izdaci po osnovu isplate ugovora o djelu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283086.12000000017</v>
          </cell>
          <cell r="CM102">
            <v>367364.43000000005</v>
          </cell>
          <cell r="CN102">
            <v>444242.45999999967</v>
          </cell>
          <cell r="CO102">
            <v>365150.47000000015</v>
          </cell>
          <cell r="CP102">
            <v>388210.11000000022</v>
          </cell>
          <cell r="CQ102">
            <v>570502.57999999973</v>
          </cell>
          <cell r="CR102">
            <v>448100.37000000064</v>
          </cell>
          <cell r="CS102">
            <v>462249.64999999991</v>
          </cell>
          <cell r="CT102">
            <v>489608.62000000052</v>
          </cell>
          <cell r="CU102">
            <v>433406.06000000058</v>
          </cell>
          <cell r="CV102">
            <v>591397.98000000045</v>
          </cell>
          <cell r="CW102">
            <v>413093.39999999967</v>
          </cell>
          <cell r="CX102">
            <v>223276.44</v>
          </cell>
          <cell r="CY102">
            <v>435701.33</v>
          </cell>
          <cell r="CZ102">
            <v>530241.54</v>
          </cell>
          <cell r="DA102">
            <v>521938.69</v>
          </cell>
          <cell r="DB102">
            <v>443361.15</v>
          </cell>
          <cell r="DC102">
            <v>438981.08</v>
          </cell>
          <cell r="DD102">
            <v>677741</v>
          </cell>
          <cell r="DE102">
            <v>331715.65999999997</v>
          </cell>
          <cell r="DF102">
            <v>543994.44999999995</v>
          </cell>
          <cell r="DG102">
            <v>516088.11</v>
          </cell>
          <cell r="DH102">
            <v>521712.05</v>
          </cell>
          <cell r="DI102">
            <v>589448.55000000016</v>
          </cell>
          <cell r="DJ102">
            <v>531486.84999999974</v>
          </cell>
          <cell r="DK102">
            <v>516913.49999999913</v>
          </cell>
          <cell r="DL102">
            <v>410429.48999999993</v>
          </cell>
          <cell r="DM102">
            <v>511303.38999999932</v>
          </cell>
          <cell r="DN102">
            <v>441792.22999999952</v>
          </cell>
          <cell r="DO102">
            <v>548658.30999999924</v>
          </cell>
          <cell r="DP102">
            <v>492166.62999999954</v>
          </cell>
          <cell r="DQ102">
            <v>394101.95999999956</v>
          </cell>
          <cell r="DR102">
            <v>595246.11999999941</v>
          </cell>
          <cell r="DS102">
            <v>492074.81999999966</v>
          </cell>
          <cell r="DT102">
            <v>646040.06000000029</v>
          </cell>
          <cell r="DU102">
            <v>531234.81999999948</v>
          </cell>
          <cell r="DV102">
            <v>668748.63999999966</v>
          </cell>
          <cell r="DW102">
            <v>581398.2099999995</v>
          </cell>
          <cell r="DX102">
            <v>584947.7899999998</v>
          </cell>
          <cell r="DY102">
            <v>537409.48000000045</v>
          </cell>
          <cell r="DZ102">
            <v>590009.09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A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M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  <cell r="KY102">
            <v>0</v>
          </cell>
          <cell r="KZ102">
            <v>0</v>
          </cell>
          <cell r="LA102">
            <v>0</v>
          </cell>
          <cell r="LB102">
            <v>0</v>
          </cell>
          <cell r="LC102">
            <v>0</v>
          </cell>
          <cell r="LD102">
            <v>0</v>
          </cell>
          <cell r="LE102">
            <v>0</v>
          </cell>
          <cell r="LF102">
            <v>0</v>
          </cell>
          <cell r="LG102">
            <v>0</v>
          </cell>
          <cell r="LH102">
            <v>0</v>
          </cell>
          <cell r="LI102">
            <v>0</v>
          </cell>
        </row>
        <row r="103">
          <cell r="D103">
            <v>4192</v>
          </cell>
          <cell r="E103" t="str">
            <v>Izdaci po osnovu troškova sudskih postupaka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3280.2200000000003</v>
          </cell>
          <cell r="CM103">
            <v>85409.770000000019</v>
          </cell>
          <cell r="CN103">
            <v>144108.80000000005</v>
          </cell>
          <cell r="CO103">
            <v>79898.049999999974</v>
          </cell>
          <cell r="CP103">
            <v>47061.93</v>
          </cell>
          <cell r="CQ103">
            <v>82660.480000000069</v>
          </cell>
          <cell r="CR103">
            <v>61924.409999999989</v>
          </cell>
          <cell r="CS103">
            <v>45003.42000000002</v>
          </cell>
          <cell r="CT103">
            <v>55110.779999999992</v>
          </cell>
          <cell r="CU103">
            <v>80659.240000000034</v>
          </cell>
          <cell r="CV103">
            <v>137519.99000000008</v>
          </cell>
          <cell r="CW103">
            <v>167225.20000000016</v>
          </cell>
          <cell r="CX103">
            <v>36372.65</v>
          </cell>
          <cell r="CY103">
            <v>70289.03</v>
          </cell>
          <cell r="CZ103">
            <v>76064.210000000006</v>
          </cell>
          <cell r="DA103">
            <v>52950.81</v>
          </cell>
          <cell r="DB103">
            <v>97021.6</v>
          </cell>
          <cell r="DC103">
            <v>80975.61</v>
          </cell>
          <cell r="DD103">
            <v>55252.33</v>
          </cell>
          <cell r="DE103">
            <v>31812.06</v>
          </cell>
          <cell r="DF103">
            <v>59097.11</v>
          </cell>
          <cell r="DG103">
            <v>235746.44</v>
          </cell>
          <cell r="DH103">
            <v>70490.11</v>
          </cell>
          <cell r="DI103">
            <v>325888.15999999986</v>
          </cell>
          <cell r="DJ103">
            <v>34983.10000000002</v>
          </cell>
          <cell r="DK103">
            <v>67273.64999999998</v>
          </cell>
          <cell r="DL103">
            <v>74051.190000000017</v>
          </cell>
          <cell r="DM103">
            <v>56652.230000000025</v>
          </cell>
          <cell r="DN103">
            <v>91162.79</v>
          </cell>
          <cell r="DO103">
            <v>89550.949999999953</v>
          </cell>
          <cell r="DP103">
            <v>54448.450000000012</v>
          </cell>
          <cell r="DQ103">
            <v>31940.940000000017</v>
          </cell>
          <cell r="DR103">
            <v>59699.930000000044</v>
          </cell>
          <cell r="DS103">
            <v>229752.15999999995</v>
          </cell>
          <cell r="DT103">
            <v>72187.350000000006</v>
          </cell>
          <cell r="DU103">
            <v>261240.2600000001</v>
          </cell>
          <cell r="DV103">
            <v>77621.729999999981</v>
          </cell>
          <cell r="DW103">
            <v>83327.360000000044</v>
          </cell>
          <cell r="DX103">
            <v>191716.78</v>
          </cell>
          <cell r="DY103">
            <v>177688.4800000001</v>
          </cell>
          <cell r="DZ103">
            <v>144527.78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A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M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  <cell r="KY103">
            <v>0</v>
          </cell>
          <cell r="KZ103">
            <v>0</v>
          </cell>
          <cell r="LA103">
            <v>0</v>
          </cell>
          <cell r="LB103">
            <v>0</v>
          </cell>
          <cell r="LC103">
            <v>0</v>
          </cell>
          <cell r="LD103">
            <v>0</v>
          </cell>
          <cell r="LE103">
            <v>0</v>
          </cell>
          <cell r="LF103">
            <v>0</v>
          </cell>
          <cell r="LG103">
            <v>0</v>
          </cell>
          <cell r="LH103">
            <v>0</v>
          </cell>
          <cell r="LI103">
            <v>0</v>
          </cell>
        </row>
        <row r="104">
          <cell r="D104">
            <v>4193</v>
          </cell>
          <cell r="E104" t="str">
            <v>Izrada i održavanje softvera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4443.01</v>
          </cell>
          <cell r="CM104">
            <v>98765.86</v>
          </cell>
          <cell r="CN104">
            <v>1554970.0800000003</v>
          </cell>
          <cell r="CO104">
            <v>355446.48</v>
          </cell>
          <cell r="CP104">
            <v>257809.18000000005</v>
          </cell>
          <cell r="CQ104">
            <v>326013.10000000015</v>
          </cell>
          <cell r="CR104">
            <v>359870.15</v>
          </cell>
          <cell r="CS104">
            <v>199890.5499999999</v>
          </cell>
          <cell r="CT104">
            <v>271107.99000000005</v>
          </cell>
          <cell r="CU104">
            <v>359503.48</v>
          </cell>
          <cell r="CV104">
            <v>289512.46000000002</v>
          </cell>
          <cell r="CW104">
            <v>1227813.5000000002</v>
          </cell>
          <cell r="CX104">
            <v>150551.96</v>
          </cell>
          <cell r="CY104">
            <v>298723.44</v>
          </cell>
          <cell r="CZ104">
            <v>356976.34</v>
          </cell>
          <cell r="DA104">
            <v>304281.88</v>
          </cell>
          <cell r="DB104">
            <v>318087.78999999998</v>
          </cell>
          <cell r="DC104">
            <v>340827.7</v>
          </cell>
          <cell r="DD104">
            <v>1787711.55</v>
          </cell>
          <cell r="DE104">
            <v>180232.48</v>
          </cell>
          <cell r="DF104">
            <v>756544.74</v>
          </cell>
          <cell r="DG104">
            <v>476262.09</v>
          </cell>
          <cell r="DH104">
            <v>185307.02</v>
          </cell>
          <cell r="DI104">
            <v>928980.85999999987</v>
          </cell>
          <cell r="DJ104">
            <v>149746.10999999996</v>
          </cell>
          <cell r="DK104">
            <v>133119.69000000003</v>
          </cell>
          <cell r="DL104">
            <v>521459.83999999979</v>
          </cell>
          <cell r="DM104">
            <v>300202.21999999991</v>
          </cell>
          <cell r="DN104">
            <v>314799.64999999985</v>
          </cell>
          <cell r="DO104">
            <v>290482.25999999989</v>
          </cell>
          <cell r="DP104">
            <v>1527301.2900000007</v>
          </cell>
          <cell r="DQ104">
            <v>500282.08</v>
          </cell>
          <cell r="DR104">
            <v>756320.94</v>
          </cell>
          <cell r="DS104">
            <v>466485.88999999966</v>
          </cell>
          <cell r="DT104">
            <v>160536.93000000002</v>
          </cell>
          <cell r="DU104">
            <v>3053208.9299999983</v>
          </cell>
          <cell r="DV104">
            <v>203464.93000000002</v>
          </cell>
          <cell r="DW104">
            <v>1439056.7399999998</v>
          </cell>
          <cell r="DX104">
            <v>624594.6</v>
          </cell>
          <cell r="DY104">
            <v>158360.21</v>
          </cell>
          <cell r="DZ104">
            <v>449020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0</v>
          </cell>
          <cell r="JH104">
            <v>0</v>
          </cell>
          <cell r="JI104">
            <v>0</v>
          </cell>
          <cell r="JJ104">
            <v>0</v>
          </cell>
          <cell r="JK104">
            <v>0</v>
          </cell>
          <cell r="JL104">
            <v>0</v>
          </cell>
          <cell r="JM104">
            <v>0</v>
          </cell>
          <cell r="JN104">
            <v>0</v>
          </cell>
          <cell r="JO104">
            <v>0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A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M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  <cell r="KY104">
            <v>0</v>
          </cell>
          <cell r="KZ104">
            <v>0</v>
          </cell>
          <cell r="LA104">
            <v>0</v>
          </cell>
          <cell r="LB104">
            <v>0</v>
          </cell>
          <cell r="LC104">
            <v>0</v>
          </cell>
          <cell r="LD104">
            <v>0</v>
          </cell>
          <cell r="LE104">
            <v>0</v>
          </cell>
          <cell r="LF104">
            <v>0</v>
          </cell>
          <cell r="LG104">
            <v>0</v>
          </cell>
          <cell r="LH104">
            <v>0</v>
          </cell>
          <cell r="LI104">
            <v>0</v>
          </cell>
        </row>
        <row r="105">
          <cell r="D105">
            <v>4194</v>
          </cell>
          <cell r="E105" t="str">
            <v>Osiguranje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55668.159999999982</v>
          </cell>
          <cell r="CM105">
            <v>159148.54</v>
          </cell>
          <cell r="CN105">
            <v>161753.49000000002</v>
          </cell>
          <cell r="CO105">
            <v>194593.05000000013</v>
          </cell>
          <cell r="CP105">
            <v>137781.41000000006</v>
          </cell>
          <cell r="CQ105">
            <v>86734.339999999982</v>
          </cell>
          <cell r="CR105">
            <v>239288.32000000001</v>
          </cell>
          <cell r="CS105">
            <v>119577.67000000001</v>
          </cell>
          <cell r="CT105">
            <v>166618.99999999997</v>
          </cell>
          <cell r="CU105">
            <v>120909.63999999991</v>
          </cell>
          <cell r="CV105">
            <v>167749.58000000007</v>
          </cell>
          <cell r="CW105">
            <v>381532.71999999986</v>
          </cell>
          <cell r="CX105">
            <v>139234.59</v>
          </cell>
          <cell r="CY105">
            <v>250403.33</v>
          </cell>
          <cell r="CZ105">
            <v>158547.73000000001</v>
          </cell>
          <cell r="DA105">
            <v>200070.2</v>
          </cell>
          <cell r="DB105">
            <v>157191.29</v>
          </cell>
          <cell r="DC105">
            <v>174599.52</v>
          </cell>
          <cell r="DD105">
            <v>184719.31</v>
          </cell>
          <cell r="DE105">
            <v>119763.3</v>
          </cell>
          <cell r="DF105">
            <v>174958.41</v>
          </cell>
          <cell r="DG105">
            <v>129616.6</v>
          </cell>
          <cell r="DH105">
            <v>227846.95</v>
          </cell>
          <cell r="DI105">
            <v>482141.73999999923</v>
          </cell>
          <cell r="DJ105">
            <v>137351.24999999997</v>
          </cell>
          <cell r="DK105">
            <v>248888.58</v>
          </cell>
          <cell r="DL105">
            <v>161205.55999999994</v>
          </cell>
          <cell r="DM105">
            <v>192877.9200000001</v>
          </cell>
          <cell r="DN105">
            <v>159923.21000000008</v>
          </cell>
          <cell r="DO105">
            <v>170581.3900000001</v>
          </cell>
          <cell r="DP105">
            <v>134513.06999999995</v>
          </cell>
          <cell r="DQ105">
            <v>166065.71000000005</v>
          </cell>
          <cell r="DR105">
            <v>174239.58000000002</v>
          </cell>
          <cell r="DS105">
            <v>134370.63999999998</v>
          </cell>
          <cell r="DT105">
            <v>201331.20000000007</v>
          </cell>
          <cell r="DU105">
            <v>321625.2099999999</v>
          </cell>
          <cell r="DV105">
            <v>104059.22</v>
          </cell>
          <cell r="DW105">
            <v>127121.38</v>
          </cell>
          <cell r="DX105">
            <v>254800.39999999979</v>
          </cell>
          <cell r="DY105">
            <v>137632.94000000003</v>
          </cell>
          <cell r="DZ105">
            <v>221373.95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0</v>
          </cell>
          <cell r="JH105">
            <v>0</v>
          </cell>
          <cell r="JI105">
            <v>0</v>
          </cell>
          <cell r="JJ105">
            <v>0</v>
          </cell>
          <cell r="JK105">
            <v>0</v>
          </cell>
          <cell r="JL105">
            <v>0</v>
          </cell>
          <cell r="JM105">
            <v>0</v>
          </cell>
          <cell r="JN105">
            <v>0</v>
          </cell>
          <cell r="JO105">
            <v>0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A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M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  <cell r="KY105">
            <v>0</v>
          </cell>
          <cell r="KZ105">
            <v>0</v>
          </cell>
          <cell r="LA105">
            <v>0</v>
          </cell>
          <cell r="LB105">
            <v>0</v>
          </cell>
          <cell r="LC105">
            <v>0</v>
          </cell>
          <cell r="LD105">
            <v>0</v>
          </cell>
          <cell r="LE105">
            <v>0</v>
          </cell>
          <cell r="LF105">
            <v>0</v>
          </cell>
          <cell r="LG105">
            <v>0</v>
          </cell>
          <cell r="LH105">
            <v>0</v>
          </cell>
          <cell r="LI105">
            <v>0</v>
          </cell>
        </row>
        <row r="106">
          <cell r="D106">
            <v>4195</v>
          </cell>
          <cell r="E106" t="str">
            <v>Kontribucije za članstvo u domaćim i međunarodnim organizacijama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93141</v>
          </cell>
          <cell r="CM106">
            <v>100405</v>
          </cell>
          <cell r="CN106">
            <v>354830.72000000009</v>
          </cell>
          <cell r="CO106">
            <v>93040.97</v>
          </cell>
          <cell r="CP106">
            <v>370969.74999999994</v>
          </cell>
          <cell r="CQ106">
            <v>197877.39999999997</v>
          </cell>
          <cell r="CR106">
            <v>128569.82</v>
          </cell>
          <cell r="CS106">
            <v>60149.799999999996</v>
          </cell>
          <cell r="CT106">
            <v>128134.20000000001</v>
          </cell>
          <cell r="CU106">
            <v>105791.52</v>
          </cell>
          <cell r="CV106">
            <v>63015.28</v>
          </cell>
          <cell r="CW106">
            <v>421589.13</v>
          </cell>
          <cell r="CX106">
            <v>18094.45</v>
          </cell>
          <cell r="CY106">
            <v>781093.97</v>
          </cell>
          <cell r="CZ106">
            <v>243754.39</v>
          </cell>
          <cell r="DA106">
            <v>263878.26</v>
          </cell>
          <cell r="DB106">
            <v>307914.58</v>
          </cell>
          <cell r="DC106">
            <v>876484.87</v>
          </cell>
          <cell r="DD106">
            <v>82955.009999999995</v>
          </cell>
          <cell r="DE106">
            <v>38274.800000000003</v>
          </cell>
          <cell r="DF106">
            <v>77971.78</v>
          </cell>
          <cell r="DG106">
            <v>163015.42000000001</v>
          </cell>
          <cell r="DH106">
            <v>167234.65</v>
          </cell>
          <cell r="DI106">
            <v>603732.94999999984</v>
          </cell>
          <cell r="DJ106">
            <v>18094.45</v>
          </cell>
          <cell r="DK106">
            <v>185989.63000000003</v>
          </cell>
          <cell r="DL106">
            <v>830736.33000000042</v>
          </cell>
          <cell r="DM106">
            <v>211719.16</v>
          </cell>
          <cell r="DN106">
            <v>368196.08000000019</v>
          </cell>
          <cell r="DO106">
            <v>139821.4</v>
          </cell>
          <cell r="DP106">
            <v>792016.0000000007</v>
          </cell>
          <cell r="DQ106">
            <v>64773.39</v>
          </cell>
          <cell r="DR106">
            <v>79115.670000000013</v>
          </cell>
          <cell r="DS106">
            <v>163015.41999999995</v>
          </cell>
          <cell r="DT106">
            <v>108837.83999999998</v>
          </cell>
          <cell r="DU106">
            <v>464894.29999999987</v>
          </cell>
          <cell r="DV106">
            <v>46481.02</v>
          </cell>
          <cell r="DW106">
            <v>663197.18999999994</v>
          </cell>
          <cell r="DX106">
            <v>559198.15999999992</v>
          </cell>
          <cell r="DY106">
            <v>324292.06999999995</v>
          </cell>
          <cell r="DZ106">
            <v>499860.9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0</v>
          </cell>
          <cell r="JH106">
            <v>0</v>
          </cell>
          <cell r="JI106">
            <v>0</v>
          </cell>
          <cell r="JJ106">
            <v>0</v>
          </cell>
          <cell r="JK106">
            <v>0</v>
          </cell>
          <cell r="JL106">
            <v>0</v>
          </cell>
          <cell r="JM106">
            <v>0</v>
          </cell>
          <cell r="JN106">
            <v>0</v>
          </cell>
          <cell r="JO106">
            <v>0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A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M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  <cell r="KY106">
            <v>0</v>
          </cell>
          <cell r="KZ106">
            <v>0</v>
          </cell>
          <cell r="LA106">
            <v>0</v>
          </cell>
          <cell r="LB106">
            <v>0</v>
          </cell>
          <cell r="LC106">
            <v>0</v>
          </cell>
          <cell r="LD106">
            <v>0</v>
          </cell>
          <cell r="LE106">
            <v>0</v>
          </cell>
          <cell r="LF106">
            <v>0</v>
          </cell>
          <cell r="LG106">
            <v>0</v>
          </cell>
          <cell r="LH106">
            <v>0</v>
          </cell>
          <cell r="LI106">
            <v>0</v>
          </cell>
        </row>
        <row r="107">
          <cell r="D107">
            <v>4196</v>
          </cell>
          <cell r="E107" t="str">
            <v>Komunalne naknade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16855.889999999992</v>
          </cell>
          <cell r="CM107">
            <v>488417.15999999992</v>
          </cell>
          <cell r="CN107">
            <v>270649.37999999989</v>
          </cell>
          <cell r="CO107">
            <v>232355.59999999992</v>
          </cell>
          <cell r="CP107">
            <v>486860.7700000006</v>
          </cell>
          <cell r="CQ107">
            <v>195989.45000000004</v>
          </cell>
          <cell r="CR107">
            <v>127166.01000000001</v>
          </cell>
          <cell r="CS107">
            <v>510335.64999999997</v>
          </cell>
          <cell r="CT107">
            <v>294412.88000000006</v>
          </cell>
          <cell r="CU107">
            <v>306769.03999999975</v>
          </cell>
          <cell r="CV107">
            <v>85744.699999999953</v>
          </cell>
          <cell r="CW107">
            <v>459162.54999999993</v>
          </cell>
          <cell r="CX107">
            <v>82404.14</v>
          </cell>
          <cell r="CY107">
            <v>514367.6</v>
          </cell>
          <cell r="CZ107">
            <v>205539.01</v>
          </cell>
          <cell r="DA107">
            <v>494562</v>
          </cell>
          <cell r="DB107">
            <v>205525.66</v>
          </cell>
          <cell r="DC107">
            <v>255324.06</v>
          </cell>
          <cell r="DD107">
            <v>399004.36</v>
          </cell>
          <cell r="DE107">
            <v>166337.51</v>
          </cell>
          <cell r="DF107">
            <v>363644.64</v>
          </cell>
          <cell r="DG107">
            <v>325797.89</v>
          </cell>
          <cell r="DH107">
            <v>433189.63</v>
          </cell>
          <cell r="DI107">
            <v>920103.55000000086</v>
          </cell>
          <cell r="DJ107">
            <v>80605.89</v>
          </cell>
          <cell r="DK107">
            <v>366165.37000000011</v>
          </cell>
          <cell r="DL107">
            <v>277701.41999999975</v>
          </cell>
          <cell r="DM107">
            <v>490653.96999999986</v>
          </cell>
          <cell r="DN107">
            <v>198213.58000000005</v>
          </cell>
          <cell r="DO107">
            <v>208544.98</v>
          </cell>
          <cell r="DP107">
            <v>235383.74999999997</v>
          </cell>
          <cell r="DQ107">
            <v>373719.19000000029</v>
          </cell>
          <cell r="DR107">
            <v>351863.64000000019</v>
          </cell>
          <cell r="DS107">
            <v>339805.98999999987</v>
          </cell>
          <cell r="DT107">
            <v>432965.80000000016</v>
          </cell>
          <cell r="DU107">
            <v>534986.67999999982</v>
          </cell>
          <cell r="DV107">
            <v>27282.979999999996</v>
          </cell>
          <cell r="DW107">
            <v>209127.41999999998</v>
          </cell>
          <cell r="DX107">
            <v>440465.10999999969</v>
          </cell>
          <cell r="DY107">
            <v>391949.35999999975</v>
          </cell>
          <cell r="DZ107">
            <v>223309.31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0</v>
          </cell>
          <cell r="JH107">
            <v>0</v>
          </cell>
          <cell r="JI107">
            <v>0</v>
          </cell>
          <cell r="JJ107">
            <v>0</v>
          </cell>
          <cell r="JK107">
            <v>0</v>
          </cell>
          <cell r="JL107">
            <v>0</v>
          </cell>
          <cell r="JM107">
            <v>0</v>
          </cell>
          <cell r="JN107">
            <v>0</v>
          </cell>
          <cell r="JO107">
            <v>0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A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M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  <cell r="KY107">
            <v>0</v>
          </cell>
          <cell r="KZ107">
            <v>0</v>
          </cell>
          <cell r="LA107">
            <v>0</v>
          </cell>
          <cell r="LB107">
            <v>0</v>
          </cell>
          <cell r="LC107">
            <v>0</v>
          </cell>
          <cell r="LD107">
            <v>0</v>
          </cell>
          <cell r="LE107">
            <v>0</v>
          </cell>
          <cell r="LF107">
            <v>0</v>
          </cell>
          <cell r="LG107">
            <v>0</v>
          </cell>
          <cell r="LH107">
            <v>0</v>
          </cell>
          <cell r="LI107">
            <v>0</v>
          </cell>
        </row>
        <row r="108">
          <cell r="D108">
            <v>4197</v>
          </cell>
          <cell r="E108" t="str">
            <v>Kazne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33.340000000000003</v>
          </cell>
          <cell r="CM108">
            <v>33.340000000000003</v>
          </cell>
          <cell r="CN108">
            <v>33.340000000000003</v>
          </cell>
          <cell r="CO108">
            <v>33.340000000000003</v>
          </cell>
          <cell r="CP108">
            <v>33.340000000000003</v>
          </cell>
          <cell r="CQ108">
            <v>33.340000000000003</v>
          </cell>
          <cell r="CR108">
            <v>0</v>
          </cell>
          <cell r="CS108">
            <v>33.340000000000003</v>
          </cell>
          <cell r="CT108">
            <v>16.670000000000002</v>
          </cell>
          <cell r="CU108">
            <v>0</v>
          </cell>
          <cell r="CV108">
            <v>16.670000000000002</v>
          </cell>
          <cell r="CW108">
            <v>0</v>
          </cell>
          <cell r="CX108">
            <v>41.67</v>
          </cell>
          <cell r="CY108">
            <v>291.67</v>
          </cell>
          <cell r="CZ108">
            <v>161.66999999999999</v>
          </cell>
          <cell r="DA108">
            <v>66.67</v>
          </cell>
          <cell r="DB108">
            <v>66.67</v>
          </cell>
          <cell r="DC108">
            <v>291.67</v>
          </cell>
          <cell r="DD108">
            <v>41.67</v>
          </cell>
          <cell r="DE108">
            <v>41.67</v>
          </cell>
          <cell r="DF108">
            <v>41.67</v>
          </cell>
          <cell r="DG108">
            <v>41.67</v>
          </cell>
          <cell r="DH108">
            <v>41.67</v>
          </cell>
          <cell r="DI108">
            <v>319.88</v>
          </cell>
          <cell r="DJ108">
            <v>41.67</v>
          </cell>
          <cell r="DK108">
            <v>291.67</v>
          </cell>
          <cell r="DL108">
            <v>161.67000000000002</v>
          </cell>
          <cell r="DM108">
            <v>66.67</v>
          </cell>
          <cell r="DN108">
            <v>66.67</v>
          </cell>
          <cell r="DO108">
            <v>291.67</v>
          </cell>
          <cell r="DP108">
            <v>41.67</v>
          </cell>
          <cell r="DQ108">
            <v>41.67</v>
          </cell>
          <cell r="DR108">
            <v>41.67</v>
          </cell>
          <cell r="DS108">
            <v>41.67</v>
          </cell>
          <cell r="DT108">
            <v>41.67</v>
          </cell>
          <cell r="DU108">
            <v>41.63</v>
          </cell>
          <cell r="DV108">
            <v>41.67</v>
          </cell>
          <cell r="DW108">
            <v>41.67</v>
          </cell>
          <cell r="DX108">
            <v>41.67</v>
          </cell>
          <cell r="DY108">
            <v>41.67</v>
          </cell>
          <cell r="DZ108">
            <v>941.67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  <cell r="JD108">
            <v>0</v>
          </cell>
          <cell r="JE108">
            <v>0</v>
          </cell>
          <cell r="JF108">
            <v>0</v>
          </cell>
          <cell r="JG108">
            <v>0</v>
          </cell>
          <cell r="JH108">
            <v>0</v>
          </cell>
          <cell r="JI108">
            <v>0</v>
          </cell>
          <cell r="JJ108">
            <v>0</v>
          </cell>
          <cell r="JK108">
            <v>0</v>
          </cell>
          <cell r="JL108">
            <v>0</v>
          </cell>
          <cell r="JM108">
            <v>0</v>
          </cell>
          <cell r="JN108">
            <v>0</v>
          </cell>
          <cell r="JO108">
            <v>0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A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M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  <cell r="KY108">
            <v>0</v>
          </cell>
          <cell r="KZ108">
            <v>0</v>
          </cell>
          <cell r="LA108">
            <v>0</v>
          </cell>
          <cell r="LB108">
            <v>0</v>
          </cell>
          <cell r="LC108">
            <v>0</v>
          </cell>
          <cell r="LD108">
            <v>0</v>
          </cell>
          <cell r="LE108">
            <v>0</v>
          </cell>
          <cell r="LF108">
            <v>0</v>
          </cell>
          <cell r="LG108">
            <v>0</v>
          </cell>
          <cell r="LH108">
            <v>0</v>
          </cell>
          <cell r="LI108">
            <v>0</v>
          </cell>
        </row>
        <row r="109">
          <cell r="D109">
            <v>4198</v>
          </cell>
          <cell r="E109" t="str">
            <v>Takse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283.26</v>
          </cell>
          <cell r="CM109">
            <v>288.33</v>
          </cell>
          <cell r="CN109">
            <v>313.27</v>
          </cell>
          <cell r="CO109">
            <v>343.33</v>
          </cell>
          <cell r="CP109">
            <v>280</v>
          </cell>
          <cell r="CQ109">
            <v>313.33999999999997</v>
          </cell>
          <cell r="CR109">
            <v>285</v>
          </cell>
          <cell r="CS109">
            <v>353.33</v>
          </cell>
          <cell r="CT109">
            <v>280</v>
          </cell>
          <cell r="CU109">
            <v>291</v>
          </cell>
          <cell r="CV109">
            <v>830</v>
          </cell>
          <cell r="CW109">
            <v>1054.77</v>
          </cell>
          <cell r="CX109">
            <v>325.01</v>
          </cell>
          <cell r="CY109">
            <v>1449.4</v>
          </cell>
          <cell r="CZ109">
            <v>801.17</v>
          </cell>
          <cell r="DA109">
            <v>802.67</v>
          </cell>
          <cell r="DB109">
            <v>525.79999999999995</v>
          </cell>
          <cell r="DC109">
            <v>921.28</v>
          </cell>
          <cell r="DD109">
            <v>968.16</v>
          </cell>
          <cell r="DE109">
            <v>1235.76</v>
          </cell>
          <cell r="DF109">
            <v>1464.94</v>
          </cell>
          <cell r="DG109">
            <v>1103.46</v>
          </cell>
          <cell r="DH109">
            <v>876.77</v>
          </cell>
          <cell r="DI109">
            <v>2647.24</v>
          </cell>
          <cell r="DJ109">
            <v>325.01</v>
          </cell>
          <cell r="DK109">
            <v>1419.3999999999999</v>
          </cell>
          <cell r="DL109">
            <v>831.17000000000007</v>
          </cell>
          <cell r="DM109">
            <v>802.67</v>
          </cell>
          <cell r="DN109">
            <v>525.79999999999995</v>
          </cell>
          <cell r="DO109">
            <v>921.28000000000009</v>
          </cell>
          <cell r="DP109">
            <v>798.71</v>
          </cell>
          <cell r="DQ109">
            <v>1405.2099999999998</v>
          </cell>
          <cell r="DR109">
            <v>1454.9400000000003</v>
          </cell>
          <cell r="DS109">
            <v>1113.4599999999998</v>
          </cell>
          <cell r="DT109">
            <v>876.77</v>
          </cell>
          <cell r="DU109">
            <v>3010.4399999999996</v>
          </cell>
          <cell r="DV109">
            <v>245.01</v>
          </cell>
          <cell r="DW109">
            <v>954.08999999999992</v>
          </cell>
          <cell r="DX109">
            <v>1024.1499999999996</v>
          </cell>
          <cell r="DY109">
            <v>656.57999999999981</v>
          </cell>
          <cell r="DZ109">
            <v>1660.12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  <cell r="JD109">
            <v>0</v>
          </cell>
          <cell r="JE109">
            <v>0</v>
          </cell>
          <cell r="JF109">
            <v>0</v>
          </cell>
          <cell r="JG109">
            <v>0</v>
          </cell>
          <cell r="JH109">
            <v>0</v>
          </cell>
          <cell r="JI109">
            <v>0</v>
          </cell>
          <cell r="JJ109">
            <v>0</v>
          </cell>
          <cell r="JK109">
            <v>0</v>
          </cell>
          <cell r="JL109">
            <v>0</v>
          </cell>
          <cell r="JM109">
            <v>0</v>
          </cell>
          <cell r="JN109">
            <v>0</v>
          </cell>
          <cell r="JO109">
            <v>0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A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M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  <cell r="KY109">
            <v>0</v>
          </cell>
          <cell r="KZ109">
            <v>0</v>
          </cell>
          <cell r="LA109">
            <v>0</v>
          </cell>
          <cell r="LB109">
            <v>0</v>
          </cell>
          <cell r="LC109">
            <v>0</v>
          </cell>
          <cell r="LD109">
            <v>0</v>
          </cell>
          <cell r="LE109">
            <v>0</v>
          </cell>
          <cell r="LF109">
            <v>0</v>
          </cell>
          <cell r="LG109">
            <v>0</v>
          </cell>
          <cell r="LH109">
            <v>0</v>
          </cell>
          <cell r="LI109">
            <v>0</v>
          </cell>
        </row>
        <row r="110">
          <cell r="D110">
            <v>4199</v>
          </cell>
          <cell r="E110" t="str">
            <v>Ostalo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124892.60000000003</v>
          </cell>
          <cell r="CM110">
            <v>62482.520000000004</v>
          </cell>
          <cell r="CN110">
            <v>194087.13000000003</v>
          </cell>
          <cell r="CO110">
            <v>317008.53999999986</v>
          </cell>
          <cell r="CP110">
            <v>173934.78999999995</v>
          </cell>
          <cell r="CQ110">
            <v>213618.1899999998</v>
          </cell>
          <cell r="CR110">
            <v>232011.25999999995</v>
          </cell>
          <cell r="CS110">
            <v>185769.52999999988</v>
          </cell>
          <cell r="CT110">
            <v>151372.72000000006</v>
          </cell>
          <cell r="CU110">
            <v>249954.80999999979</v>
          </cell>
          <cell r="CV110">
            <v>248600.21999999962</v>
          </cell>
          <cell r="CW110">
            <v>644770.1599999998</v>
          </cell>
          <cell r="CX110">
            <v>107004.89</v>
          </cell>
          <cell r="CY110">
            <v>202626.26</v>
          </cell>
          <cell r="CZ110">
            <v>308901.21000000002</v>
          </cell>
          <cell r="DA110">
            <v>189125.13</v>
          </cell>
          <cell r="DB110">
            <v>1270565.8500000001</v>
          </cell>
          <cell r="DC110">
            <v>436538.33</v>
          </cell>
          <cell r="DD110">
            <v>205305.01</v>
          </cell>
          <cell r="DE110">
            <v>67993.62</v>
          </cell>
          <cell r="DF110">
            <v>899034.2</v>
          </cell>
          <cell r="DG110">
            <v>233376.06</v>
          </cell>
          <cell r="DH110">
            <v>322361</v>
          </cell>
          <cell r="DI110">
            <v>489220.76000000042</v>
          </cell>
          <cell r="DJ110">
            <v>87878.97</v>
          </cell>
          <cell r="DK110">
            <v>170909.60999999987</v>
          </cell>
          <cell r="DL110">
            <v>323034.66000000003</v>
          </cell>
          <cell r="DM110">
            <v>173808.61999999991</v>
          </cell>
          <cell r="DN110">
            <v>1244577.6300000008</v>
          </cell>
          <cell r="DO110">
            <v>166282.88</v>
          </cell>
          <cell r="DP110">
            <v>167618.01000000007</v>
          </cell>
          <cell r="DQ110">
            <v>97119.079999999973</v>
          </cell>
          <cell r="DR110">
            <v>223127.72000000006</v>
          </cell>
          <cell r="DS110">
            <v>155060.84000000003</v>
          </cell>
          <cell r="DT110">
            <v>150031.35999999996</v>
          </cell>
          <cell r="DU110">
            <v>547611.07999999926</v>
          </cell>
          <cell r="DV110">
            <v>307636.45000000007</v>
          </cell>
          <cell r="DW110">
            <v>214675.74999999977</v>
          </cell>
          <cell r="DX110">
            <v>142270.47</v>
          </cell>
          <cell r="DY110">
            <v>197509.72999999995</v>
          </cell>
          <cell r="DZ110">
            <v>688408.35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0</v>
          </cell>
          <cell r="JH110">
            <v>0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0</v>
          </cell>
          <cell r="JN110">
            <v>0</v>
          </cell>
          <cell r="JO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A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M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  <cell r="KY110">
            <v>0</v>
          </cell>
          <cell r="KZ110">
            <v>0</v>
          </cell>
          <cell r="LA110">
            <v>0</v>
          </cell>
          <cell r="LB110">
            <v>0</v>
          </cell>
          <cell r="LC110">
            <v>0</v>
          </cell>
          <cell r="LD110">
            <v>0</v>
          </cell>
          <cell r="LE110">
            <v>0</v>
          </cell>
          <cell r="LF110">
            <v>0</v>
          </cell>
          <cell r="LG110">
            <v>0</v>
          </cell>
          <cell r="LH110">
            <v>0</v>
          </cell>
          <cell r="LI110">
            <v>0</v>
          </cell>
        </row>
        <row r="111">
          <cell r="B111">
            <v>42</v>
          </cell>
          <cell r="C111" t="str">
            <v xml:space="preserve"> </v>
          </cell>
          <cell r="E111" t="str">
            <v>Transferi za socijalnu zaštitu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38151243.679999985</v>
          </cell>
          <cell r="CM111">
            <v>42304307.499999993</v>
          </cell>
          <cell r="CN111">
            <v>40495852.529999986</v>
          </cell>
          <cell r="CO111">
            <v>40445889.589999996</v>
          </cell>
          <cell r="CP111">
            <v>39916624.779999986</v>
          </cell>
          <cell r="CQ111">
            <v>39873840.350000001</v>
          </cell>
          <cell r="CR111">
            <v>39783817.739999995</v>
          </cell>
          <cell r="CS111">
            <v>39183217.88000001</v>
          </cell>
          <cell r="CT111">
            <v>40139584.429999992</v>
          </cell>
          <cell r="CU111">
            <v>39790180.209999986</v>
          </cell>
          <cell r="CV111">
            <v>39831268.440000013</v>
          </cell>
          <cell r="CW111">
            <v>43051593.350000009</v>
          </cell>
          <cell r="CX111">
            <v>39555878.579999991</v>
          </cell>
          <cell r="CY111">
            <v>41425187.059999995</v>
          </cell>
          <cell r="CZ111">
            <v>41909906.139999978</v>
          </cell>
          <cell r="DA111">
            <v>40423629.729999989</v>
          </cell>
          <cell r="DB111">
            <v>40506895.870000027</v>
          </cell>
          <cell r="DC111">
            <v>40386120.24000001</v>
          </cell>
          <cell r="DD111">
            <v>42646776.50999999</v>
          </cell>
          <cell r="DE111">
            <v>41817476.330000013</v>
          </cell>
          <cell r="DF111">
            <v>39292859.510000005</v>
          </cell>
          <cell r="DG111">
            <v>40455528.219999991</v>
          </cell>
          <cell r="DH111">
            <v>40886054.279999994</v>
          </cell>
          <cell r="DI111">
            <v>42841697.649999999</v>
          </cell>
          <cell r="DJ111">
            <v>39786085.87000002</v>
          </cell>
          <cell r="DK111">
            <v>40069751.660000004</v>
          </cell>
          <cell r="DL111">
            <v>40864096.719999999</v>
          </cell>
          <cell r="DM111">
            <v>40502347.820000008</v>
          </cell>
          <cell r="DN111">
            <v>40971406.99000001</v>
          </cell>
          <cell r="DO111">
            <v>40988719.57</v>
          </cell>
          <cell r="DP111">
            <v>40367487.210000023</v>
          </cell>
          <cell r="DQ111">
            <v>39162482.690000027</v>
          </cell>
          <cell r="DR111">
            <v>41715778.810000032</v>
          </cell>
          <cell r="DS111">
            <v>40336270.130000018</v>
          </cell>
          <cell r="DT111">
            <v>40385800.150000006</v>
          </cell>
          <cell r="DU111">
            <v>41891632.480000027</v>
          </cell>
          <cell r="DV111">
            <v>4897395.42</v>
          </cell>
          <cell r="DW111">
            <v>7010560.6399999997</v>
          </cell>
          <cell r="DX111">
            <v>8484481.6899999995</v>
          </cell>
          <cell r="DY111">
            <v>11157410.01</v>
          </cell>
          <cell r="DZ111">
            <v>46657581.579999998</v>
          </cell>
          <cell r="EA111">
            <v>44973024.009999998</v>
          </cell>
          <cell r="EB111">
            <v>43345397.439999998</v>
          </cell>
          <cell r="EC111">
            <v>46665166.369999997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T111">
            <v>42244817.57</v>
          </cell>
          <cell r="EU111">
            <v>45525440.090000004</v>
          </cell>
          <cell r="EV111">
            <v>45200709.079999998</v>
          </cell>
          <cell r="EW111">
            <v>43012361.310000002</v>
          </cell>
          <cell r="EX111">
            <v>43668965.609999999</v>
          </cell>
          <cell r="EY111">
            <v>0</v>
          </cell>
          <cell r="EZ111">
            <v>0</v>
          </cell>
          <cell r="FA111">
            <v>47052428.659999996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  <cell r="JD111">
            <v>0</v>
          </cell>
          <cell r="JE111">
            <v>0</v>
          </cell>
          <cell r="JF111">
            <v>0</v>
          </cell>
          <cell r="JG111">
            <v>0</v>
          </cell>
          <cell r="JH111">
            <v>0</v>
          </cell>
          <cell r="JI111">
            <v>0</v>
          </cell>
          <cell r="JJ111">
            <v>0</v>
          </cell>
          <cell r="JK111">
            <v>0</v>
          </cell>
          <cell r="JL111">
            <v>0</v>
          </cell>
          <cell r="JM111">
            <v>0</v>
          </cell>
          <cell r="JN111">
            <v>0</v>
          </cell>
          <cell r="JO111">
            <v>0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A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M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  <cell r="KY111">
            <v>0</v>
          </cell>
          <cell r="KZ111">
            <v>0</v>
          </cell>
          <cell r="LA111">
            <v>0</v>
          </cell>
          <cell r="LB111">
            <v>0</v>
          </cell>
          <cell r="LC111">
            <v>0</v>
          </cell>
          <cell r="LD111">
            <v>0</v>
          </cell>
          <cell r="LE111">
            <v>0</v>
          </cell>
          <cell r="LF111">
            <v>0</v>
          </cell>
          <cell r="LG111">
            <v>0</v>
          </cell>
          <cell r="LH111">
            <v>0</v>
          </cell>
          <cell r="LI111">
            <v>0</v>
          </cell>
        </row>
        <row r="112">
          <cell r="C112">
            <v>421</v>
          </cell>
          <cell r="D112">
            <v>421</v>
          </cell>
          <cell r="E112" t="str">
            <v>Prava iz oblasti socijalne zaštite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5249177.4899999993</v>
          </cell>
          <cell r="CM112">
            <v>6265311.1100000003</v>
          </cell>
          <cell r="CN112">
            <v>5548846.8199999994</v>
          </cell>
          <cell r="CO112">
            <v>5564842.5499999998</v>
          </cell>
          <cell r="CP112">
            <v>5426012.3199999984</v>
          </cell>
          <cell r="CQ112">
            <v>5414506.1200000001</v>
          </cell>
          <cell r="CR112">
            <v>5377364.7999999998</v>
          </cell>
          <cell r="CS112">
            <v>4628282.3600000003</v>
          </cell>
          <cell r="CT112">
            <v>4825112.1500000004</v>
          </cell>
          <cell r="CU112">
            <v>4994196.5700000012</v>
          </cell>
          <cell r="CV112">
            <v>5164469.1300000008</v>
          </cell>
          <cell r="CW112">
            <v>5578422.5699999994</v>
          </cell>
          <cell r="CX112">
            <v>5197554.8999999994</v>
          </cell>
          <cell r="CY112">
            <v>5250468.459999999</v>
          </cell>
          <cell r="CZ112">
            <v>4943694.8400000008</v>
          </cell>
          <cell r="DA112">
            <v>5048089.1399999997</v>
          </cell>
          <cell r="DB112">
            <v>4807265.8800000008</v>
          </cell>
          <cell r="DC112">
            <v>5282073.3999999994</v>
          </cell>
          <cell r="DD112">
            <v>5431940.5699999994</v>
          </cell>
          <cell r="DE112">
            <v>5056103.28</v>
          </cell>
          <cell r="DF112">
            <v>5029618.1500000004</v>
          </cell>
          <cell r="DG112">
            <v>5059119.72</v>
          </cell>
          <cell r="DH112">
            <v>5502927.5499999998</v>
          </cell>
          <cell r="DI112">
            <v>5256058.13</v>
          </cell>
          <cell r="DJ112">
            <v>4939929.87</v>
          </cell>
          <cell r="DK112">
            <v>5097441.17</v>
          </cell>
          <cell r="DL112">
            <v>5071055.13</v>
          </cell>
          <cell r="DM112">
            <v>5139689.5999999996</v>
          </cell>
          <cell r="DN112">
            <v>4851223.5199999996</v>
          </cell>
          <cell r="DO112">
            <v>4951711.88</v>
          </cell>
          <cell r="DP112">
            <v>5250320.330000001</v>
          </cell>
          <cell r="DQ112">
            <v>4825685.17</v>
          </cell>
          <cell r="DR112">
            <v>5003935.6600000011</v>
          </cell>
          <cell r="DS112">
            <v>5224803.1099999994</v>
          </cell>
          <cell r="DT112">
            <v>5200634.1900000013</v>
          </cell>
          <cell r="DU112">
            <v>5279675.0199999996</v>
          </cell>
          <cell r="DV112">
            <v>4897395.42</v>
          </cell>
          <cell r="DW112">
            <v>7010560.6399999997</v>
          </cell>
          <cell r="DX112">
            <v>8484546.0899999999</v>
          </cell>
          <cell r="DY112">
            <v>11160120.609999999</v>
          </cell>
          <cell r="DZ112">
            <v>10449997.48</v>
          </cell>
          <cell r="EA112">
            <v>10351891.91</v>
          </cell>
          <cell r="EB112">
            <v>9941071.3499999996</v>
          </cell>
          <cell r="EC112">
            <v>10056749.59</v>
          </cell>
          <cell r="ED112">
            <v>10240003.99</v>
          </cell>
          <cell r="EE112">
            <v>10288758.039999999</v>
          </cell>
          <cell r="EF112">
            <v>10547477.470000001</v>
          </cell>
          <cell r="EG112">
            <v>10629131.130000001</v>
          </cell>
          <cell r="EH112">
            <v>10235148.66</v>
          </cell>
          <cell r="EI112">
            <v>10418756.810000001</v>
          </cell>
          <cell r="EJ112">
            <v>9027967.8599999994</v>
          </cell>
          <cell r="EK112">
            <v>9060292.8100000005</v>
          </cell>
          <cell r="EL112">
            <v>9323783.9399999995</v>
          </cell>
          <cell r="EM112">
            <v>9371948.4000000004</v>
          </cell>
          <cell r="EN112">
            <v>9055138.0800000001</v>
          </cell>
          <cell r="EO112">
            <v>5035876.3099999996</v>
          </cell>
          <cell r="EP112">
            <v>6564978.3200000003</v>
          </cell>
          <cell r="EQ112">
            <v>7602969.7000000002</v>
          </cell>
          <cell r="ER112">
            <v>6324073.25</v>
          </cell>
          <cell r="ES112">
            <v>6683946.5800000001</v>
          </cell>
          <cell r="ET112">
            <v>6003212.1200000001</v>
          </cell>
          <cell r="EU112">
            <v>7135869.1500000004</v>
          </cell>
          <cell r="EV112">
            <v>6207886.6699999999</v>
          </cell>
          <cell r="EW112">
            <v>6327448.5300000003</v>
          </cell>
          <cell r="EX112">
            <v>6153473.4699999997</v>
          </cell>
          <cell r="EY112">
            <v>6326119.0300000003</v>
          </cell>
          <cell r="EZ112">
            <v>6430553.0499999998</v>
          </cell>
          <cell r="FA112">
            <v>6218395.7000000002</v>
          </cell>
          <cell r="FB112">
            <v>6862261.6200000001</v>
          </cell>
          <cell r="FC112">
            <v>7143348.9900000002</v>
          </cell>
          <cell r="FD112">
            <v>7029331</v>
          </cell>
          <cell r="FE112">
            <v>10456885.15</v>
          </cell>
          <cell r="FF112">
            <v>5984394.8399999999</v>
          </cell>
          <cell r="FG112">
            <v>6928715.1699999999</v>
          </cell>
          <cell r="FH112">
            <v>6534675.6500000004</v>
          </cell>
          <cell r="FI112">
            <v>6641554.0999999996</v>
          </cell>
          <cell r="FJ112">
            <v>6410465.4699999997</v>
          </cell>
          <cell r="FK112">
            <v>6536921.0899999999</v>
          </cell>
          <cell r="FL112">
            <v>6798455.0999999996</v>
          </cell>
          <cell r="FM112">
            <v>6916329.6100000003</v>
          </cell>
          <cell r="FN112">
            <v>6430517.1200000001</v>
          </cell>
          <cell r="FO112">
            <v>6933312.3200000003</v>
          </cell>
          <cell r="FP112">
            <v>6920586.0499999998</v>
          </cell>
          <cell r="FQ112">
            <v>6847594.7000000002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O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0</v>
          </cell>
          <cell r="JU112">
            <v>0</v>
          </cell>
          <cell r="JV112">
            <v>0</v>
          </cell>
          <cell r="JW112">
            <v>0</v>
          </cell>
          <cell r="JX112">
            <v>0</v>
          </cell>
          <cell r="JY112">
            <v>0</v>
          </cell>
          <cell r="JZ112">
            <v>0</v>
          </cell>
          <cell r="KA112">
            <v>0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M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  <cell r="KY112">
            <v>0</v>
          </cell>
          <cell r="KZ112">
            <v>0</v>
          </cell>
          <cell r="LA112">
            <v>0</v>
          </cell>
          <cell r="LB112">
            <v>0</v>
          </cell>
          <cell r="LC112">
            <v>0</v>
          </cell>
          <cell r="LD112">
            <v>0</v>
          </cell>
          <cell r="LE112">
            <v>0</v>
          </cell>
          <cell r="LF112">
            <v>0</v>
          </cell>
          <cell r="LG112">
            <v>0</v>
          </cell>
          <cell r="LH112">
            <v>0</v>
          </cell>
          <cell r="LI112">
            <v>0</v>
          </cell>
        </row>
        <row r="113">
          <cell r="C113" t="str">
            <v xml:space="preserve"> </v>
          </cell>
          <cell r="D113">
            <v>4211</v>
          </cell>
          <cell r="E113" t="str">
            <v>Dječiji dodaci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421036.79999999999</v>
          </cell>
          <cell r="CM113">
            <v>423451.3</v>
          </cell>
          <cell r="CN113">
            <v>424949.2</v>
          </cell>
          <cell r="CO113">
            <v>429126.5</v>
          </cell>
          <cell r="CP113">
            <v>429421.7</v>
          </cell>
          <cell r="CQ113">
            <v>433409.4</v>
          </cell>
          <cell r="CR113">
            <v>436273.29</v>
          </cell>
          <cell r="CS113">
            <v>431628.4</v>
          </cell>
          <cell r="CT113">
            <v>412319.2</v>
          </cell>
          <cell r="CU113">
            <v>471037.3</v>
          </cell>
          <cell r="CV113">
            <v>386243.45</v>
          </cell>
          <cell r="CW113">
            <v>385481.55</v>
          </cell>
          <cell r="CX113">
            <v>383766.05</v>
          </cell>
          <cell r="CY113">
            <v>386780.15</v>
          </cell>
          <cell r="CZ113">
            <v>393105.9</v>
          </cell>
          <cell r="DA113">
            <v>396123.3</v>
          </cell>
          <cell r="DB113">
            <v>397521</v>
          </cell>
          <cell r="DC113">
            <v>543431.30000000005</v>
          </cell>
          <cell r="DD113">
            <v>513495.1</v>
          </cell>
          <cell r="DE113">
            <v>400406.3</v>
          </cell>
          <cell r="DF113">
            <v>401150.5</v>
          </cell>
          <cell r="DG113">
            <v>381804.3</v>
          </cell>
          <cell r="DH113">
            <v>372275</v>
          </cell>
          <cell r="DI113">
            <v>367326.1</v>
          </cell>
          <cell r="DJ113">
            <v>355730.6</v>
          </cell>
          <cell r="DK113">
            <v>356341.33</v>
          </cell>
          <cell r="DL113">
            <v>363821.57</v>
          </cell>
          <cell r="DM113">
            <v>370220.55</v>
          </cell>
          <cell r="DN113">
            <v>362285.06</v>
          </cell>
          <cell r="DO113">
            <v>353819.58999999997</v>
          </cell>
          <cell r="DP113">
            <v>350668.23</v>
          </cell>
          <cell r="DQ113">
            <v>345178.28</v>
          </cell>
          <cell r="DR113">
            <v>324346.10000000003</v>
          </cell>
          <cell r="DS113">
            <v>435416.45</v>
          </cell>
          <cell r="DT113">
            <v>380176.39</v>
          </cell>
          <cell r="DU113">
            <v>336461.95999999996</v>
          </cell>
          <cell r="DV113">
            <v>334448.07</v>
          </cell>
          <cell r="DW113">
            <v>329345.76</v>
          </cell>
          <cell r="DX113">
            <v>313888.21999999997</v>
          </cell>
          <cell r="DY113">
            <v>282440.55</v>
          </cell>
          <cell r="DZ113">
            <v>265875.75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O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A113">
            <v>0</v>
          </cell>
          <cell r="KB113">
            <v>0</v>
          </cell>
          <cell r="KC113">
            <v>0</v>
          </cell>
          <cell r="KD113">
            <v>0</v>
          </cell>
          <cell r="KE113">
            <v>0</v>
          </cell>
          <cell r="KF113">
            <v>0</v>
          </cell>
          <cell r="KG113">
            <v>0</v>
          </cell>
          <cell r="KH113">
            <v>0</v>
          </cell>
          <cell r="KI113">
            <v>0</v>
          </cell>
          <cell r="KJ113">
            <v>0</v>
          </cell>
          <cell r="KK113">
            <v>0</v>
          </cell>
          <cell r="KL113">
            <v>0</v>
          </cell>
          <cell r="KM113">
            <v>0</v>
          </cell>
          <cell r="KN113">
            <v>0</v>
          </cell>
          <cell r="KO113">
            <v>0</v>
          </cell>
          <cell r="KP113">
            <v>0</v>
          </cell>
          <cell r="KQ113">
            <v>0</v>
          </cell>
          <cell r="KR113">
            <v>0</v>
          </cell>
          <cell r="KS113">
            <v>0</v>
          </cell>
          <cell r="KT113">
            <v>0</v>
          </cell>
          <cell r="KU113">
            <v>0</v>
          </cell>
          <cell r="KV113">
            <v>0</v>
          </cell>
          <cell r="KW113">
            <v>0</v>
          </cell>
          <cell r="KX113">
            <v>0</v>
          </cell>
          <cell r="KY113">
            <v>0</v>
          </cell>
          <cell r="KZ113">
            <v>0</v>
          </cell>
          <cell r="LA113">
            <v>0</v>
          </cell>
          <cell r="LB113">
            <v>0</v>
          </cell>
          <cell r="LC113">
            <v>0</v>
          </cell>
          <cell r="LD113">
            <v>0</v>
          </cell>
          <cell r="LE113">
            <v>0</v>
          </cell>
          <cell r="LF113">
            <v>0</v>
          </cell>
          <cell r="LG113">
            <v>0</v>
          </cell>
          <cell r="LH113">
            <v>0</v>
          </cell>
          <cell r="LI113">
            <v>0</v>
          </cell>
        </row>
        <row r="114">
          <cell r="D114">
            <v>4212</v>
          </cell>
          <cell r="E114" t="str">
            <v>Boračko invalidska zaštita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692492.44000000006</v>
          </cell>
          <cell r="CM114">
            <v>697591.6399999999</v>
          </cell>
          <cell r="CN114">
            <v>683432.42999999993</v>
          </cell>
          <cell r="CO114">
            <v>671299.94</v>
          </cell>
          <cell r="CP114">
            <v>699382.33</v>
          </cell>
          <cell r="CQ114">
            <v>823199.11999999988</v>
          </cell>
          <cell r="CR114">
            <v>736957.14999999991</v>
          </cell>
          <cell r="CS114">
            <v>677551.94000000006</v>
          </cell>
          <cell r="CT114">
            <v>674250.38</v>
          </cell>
          <cell r="CU114">
            <v>755981.07000000007</v>
          </cell>
          <cell r="CV114">
            <v>657639.29</v>
          </cell>
          <cell r="CW114">
            <v>751583.81</v>
          </cell>
          <cell r="CX114">
            <v>743680.58000000007</v>
          </cell>
          <cell r="CY114">
            <v>856282.84</v>
          </cell>
          <cell r="CZ114">
            <v>644229.3899999999</v>
          </cell>
          <cell r="DA114">
            <v>647331.77</v>
          </cell>
          <cell r="DB114">
            <v>645086.06999999995</v>
          </cell>
          <cell r="DC114">
            <v>791696.89999999991</v>
          </cell>
          <cell r="DD114">
            <v>739346.28999999992</v>
          </cell>
          <cell r="DE114">
            <v>636311.62999999989</v>
          </cell>
          <cell r="DF114">
            <v>626833.76</v>
          </cell>
          <cell r="DG114">
            <v>622446.93000000005</v>
          </cell>
          <cell r="DH114">
            <v>612445.31000000006</v>
          </cell>
          <cell r="DI114">
            <v>612737</v>
          </cell>
          <cell r="DJ114">
            <v>691220.46000000008</v>
          </cell>
          <cell r="DK114">
            <v>818206.59000000008</v>
          </cell>
          <cell r="DL114">
            <v>644022.49</v>
          </cell>
          <cell r="DM114">
            <v>729198.6</v>
          </cell>
          <cell r="DN114">
            <v>591422.56000000006</v>
          </cell>
          <cell r="DO114">
            <v>586897.75</v>
          </cell>
          <cell r="DP114">
            <v>581982.98</v>
          </cell>
          <cell r="DQ114">
            <v>586430.07999999996</v>
          </cell>
          <cell r="DR114">
            <v>581917.16999999993</v>
          </cell>
          <cell r="DS114">
            <v>678352.48</v>
          </cell>
          <cell r="DT114">
            <v>577047.26</v>
          </cell>
          <cell r="DU114">
            <v>718676.93</v>
          </cell>
          <cell r="DV114">
            <v>564429.37</v>
          </cell>
          <cell r="DW114">
            <v>657072.82999999996</v>
          </cell>
          <cell r="DX114">
            <v>620609.94000000006</v>
          </cell>
          <cell r="DY114">
            <v>561443.18000000005</v>
          </cell>
          <cell r="DZ114">
            <v>551710.06999999995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O114">
            <v>0</v>
          </cell>
          <cell r="JP114">
            <v>0</v>
          </cell>
          <cell r="JQ114">
            <v>0</v>
          </cell>
          <cell r="JR114">
            <v>0</v>
          </cell>
          <cell r="JS114">
            <v>0</v>
          </cell>
          <cell r="JT114">
            <v>0</v>
          </cell>
          <cell r="JU114">
            <v>0</v>
          </cell>
          <cell r="JV114">
            <v>0</v>
          </cell>
          <cell r="JW114">
            <v>0</v>
          </cell>
          <cell r="JX114">
            <v>0</v>
          </cell>
          <cell r="JY114">
            <v>0</v>
          </cell>
          <cell r="JZ114">
            <v>0</v>
          </cell>
          <cell r="KA114">
            <v>0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M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  <cell r="KY114">
            <v>0</v>
          </cell>
          <cell r="KZ114">
            <v>0</v>
          </cell>
          <cell r="LA114">
            <v>0</v>
          </cell>
          <cell r="LB114">
            <v>0</v>
          </cell>
          <cell r="LC114">
            <v>0</v>
          </cell>
          <cell r="LD114">
            <v>0</v>
          </cell>
          <cell r="LE114">
            <v>0</v>
          </cell>
          <cell r="LF114">
            <v>0</v>
          </cell>
          <cell r="LG114">
            <v>0</v>
          </cell>
          <cell r="LH114">
            <v>0</v>
          </cell>
          <cell r="LI114">
            <v>0</v>
          </cell>
        </row>
        <row r="115">
          <cell r="D115">
            <v>4213</v>
          </cell>
          <cell r="E115" t="str">
            <v>Materijalno obezbjeđenje porodice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1460897.35</v>
          </cell>
          <cell r="CM115">
            <v>1482287.73</v>
          </cell>
          <cell r="CN115">
            <v>1502308</v>
          </cell>
          <cell r="CO115">
            <v>1507261.74</v>
          </cell>
          <cell r="CP115">
            <v>1517082.8499999999</v>
          </cell>
          <cell r="CQ115">
            <v>1524181.1600000004</v>
          </cell>
          <cell r="CR115">
            <v>1520509.7699999998</v>
          </cell>
          <cell r="CS115">
            <v>1457909.3</v>
          </cell>
          <cell r="CT115">
            <v>1405165.4500000004</v>
          </cell>
          <cell r="CU115">
            <v>1394713.6800000006</v>
          </cell>
          <cell r="CV115">
            <v>1383388.0400000003</v>
          </cell>
          <cell r="CW115">
            <v>1687836.9999999995</v>
          </cell>
          <cell r="CX115">
            <v>1375790.2400000002</v>
          </cell>
          <cell r="CY115">
            <v>1399434.5899999999</v>
          </cell>
          <cell r="CZ115">
            <v>1439567.7500000002</v>
          </cell>
          <cell r="DA115">
            <v>1474379.2100000002</v>
          </cell>
          <cell r="DB115">
            <v>1455630.8100000003</v>
          </cell>
          <cell r="DC115">
            <v>1477079.5199999996</v>
          </cell>
          <cell r="DD115">
            <v>1448301.0399999998</v>
          </cell>
          <cell r="DE115">
            <v>1565932.21</v>
          </cell>
          <cell r="DF115">
            <v>1417693.7700000003</v>
          </cell>
          <cell r="DG115">
            <v>1450597.5000000002</v>
          </cell>
          <cell r="DH115">
            <v>1370222.7499999998</v>
          </cell>
          <cell r="DI115">
            <v>1337323.9200000004</v>
          </cell>
          <cell r="DJ115">
            <v>1307049.48</v>
          </cell>
          <cell r="DK115">
            <v>1328394.29</v>
          </cell>
          <cell r="DL115">
            <v>1481080.23</v>
          </cell>
          <cell r="DM115">
            <v>1510728.15</v>
          </cell>
          <cell r="DN115">
            <v>1219098.9400000002</v>
          </cell>
          <cell r="DO115">
            <v>1145000.6299999999</v>
          </cell>
          <cell r="DP115">
            <v>1168414.95</v>
          </cell>
          <cell r="DQ115">
            <v>1060525.06</v>
          </cell>
          <cell r="DR115">
            <v>1122304.45</v>
          </cell>
          <cell r="DS115">
            <v>1108062.3499999999</v>
          </cell>
          <cell r="DT115">
            <v>1103355.7900000003</v>
          </cell>
          <cell r="DU115">
            <v>1111942.99</v>
          </cell>
          <cell r="DV115">
            <v>1111282.95</v>
          </cell>
          <cell r="DW115">
            <v>1096472.2000000002</v>
          </cell>
          <cell r="DX115">
            <v>1014170.31</v>
          </cell>
          <cell r="DY115">
            <v>962641.86000000022</v>
          </cell>
          <cell r="DZ115">
            <v>904514.68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  <cell r="JD115">
            <v>0</v>
          </cell>
          <cell r="JE115">
            <v>0</v>
          </cell>
          <cell r="JF115">
            <v>0</v>
          </cell>
          <cell r="JG115">
            <v>0</v>
          </cell>
          <cell r="JH115">
            <v>0</v>
          </cell>
          <cell r="JI115">
            <v>0</v>
          </cell>
          <cell r="JJ115">
            <v>0</v>
          </cell>
          <cell r="JK115">
            <v>0</v>
          </cell>
          <cell r="JL115">
            <v>0</v>
          </cell>
          <cell r="JM115">
            <v>0</v>
          </cell>
          <cell r="JN115">
            <v>0</v>
          </cell>
          <cell r="JO115">
            <v>0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A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M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  <cell r="KY115">
            <v>0</v>
          </cell>
          <cell r="KZ115">
            <v>0</v>
          </cell>
          <cell r="LA115">
            <v>0</v>
          </cell>
          <cell r="LB115">
            <v>0</v>
          </cell>
          <cell r="LC115">
            <v>0</v>
          </cell>
          <cell r="LD115">
            <v>0</v>
          </cell>
          <cell r="LE115">
            <v>0</v>
          </cell>
          <cell r="LF115">
            <v>0</v>
          </cell>
          <cell r="LG115">
            <v>0</v>
          </cell>
          <cell r="LH115">
            <v>0</v>
          </cell>
          <cell r="LI115">
            <v>0</v>
          </cell>
        </row>
        <row r="116">
          <cell r="D116">
            <v>4214</v>
          </cell>
          <cell r="E116" t="str">
            <v>Porodiljska odsustva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1624645.1099999999</v>
          </cell>
          <cell r="CM116">
            <v>2597051.81</v>
          </cell>
          <cell r="CN116">
            <v>1900434.49</v>
          </cell>
          <cell r="CO116">
            <v>1932153.2000000004</v>
          </cell>
          <cell r="CP116">
            <v>1674505.9</v>
          </cell>
          <cell r="CQ116">
            <v>1536013.97</v>
          </cell>
          <cell r="CR116">
            <v>1627459.28</v>
          </cell>
          <cell r="CS116">
            <v>991564.94999999984</v>
          </cell>
          <cell r="CT116">
            <v>1146005.8800000001</v>
          </cell>
          <cell r="CU116">
            <v>1372886.6800000002</v>
          </cell>
          <cell r="CV116">
            <v>1630539.3299999998</v>
          </cell>
          <cell r="CW116">
            <v>1445222.44</v>
          </cell>
          <cell r="CX116">
            <v>1535360.8199999998</v>
          </cell>
          <cell r="CY116">
            <v>1479802.3099999998</v>
          </cell>
          <cell r="CZ116">
            <v>1365996.3599999999</v>
          </cell>
          <cell r="DA116">
            <v>1445854.2399999998</v>
          </cell>
          <cell r="DB116">
            <v>1240227.3299999998</v>
          </cell>
          <cell r="DC116">
            <v>1363632.5999999996</v>
          </cell>
          <cell r="DD116">
            <v>1500407.1399999997</v>
          </cell>
          <cell r="DE116">
            <v>1239582.1600000001</v>
          </cell>
          <cell r="DF116">
            <v>1493192.3800000001</v>
          </cell>
          <cell r="DG116">
            <v>1487275.4799999995</v>
          </cell>
          <cell r="DH116">
            <v>2004934.39</v>
          </cell>
          <cell r="DI116">
            <v>1670147.64</v>
          </cell>
          <cell r="DJ116">
            <v>1305632.7299999997</v>
          </cell>
          <cell r="DK116">
            <v>1410746.3599999999</v>
          </cell>
          <cell r="DL116">
            <v>1423076.41</v>
          </cell>
          <cell r="DM116">
            <v>1368918.0499999998</v>
          </cell>
          <cell r="DN116">
            <v>1426578.2299999997</v>
          </cell>
          <cell r="DO116">
            <v>1538295.4699999995</v>
          </cell>
          <cell r="DP116">
            <v>1606699.17</v>
          </cell>
          <cell r="DQ116">
            <v>1445734.21</v>
          </cell>
          <cell r="DR116">
            <v>1449683.0500000003</v>
          </cell>
          <cell r="DS116">
            <v>1627060.7399999998</v>
          </cell>
          <cell r="DT116">
            <v>1631564.8300000005</v>
          </cell>
          <cell r="DU116">
            <v>1641422.1600000001</v>
          </cell>
          <cell r="DV116">
            <v>1262803.2500000002</v>
          </cell>
          <cell r="DW116">
            <v>1385142.79</v>
          </cell>
          <cell r="DX116">
            <v>1479298.87</v>
          </cell>
          <cell r="DY116">
            <v>1423347.08</v>
          </cell>
          <cell r="DZ116">
            <v>1138006.3899999999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  <cell r="JD116">
            <v>0</v>
          </cell>
          <cell r="JE116">
            <v>0</v>
          </cell>
          <cell r="JF116">
            <v>0</v>
          </cell>
          <cell r="JG116">
            <v>0</v>
          </cell>
          <cell r="JH116">
            <v>0</v>
          </cell>
          <cell r="JI116">
            <v>0</v>
          </cell>
          <cell r="JJ116">
            <v>0</v>
          </cell>
          <cell r="JK116">
            <v>0</v>
          </cell>
          <cell r="JL116">
            <v>0</v>
          </cell>
          <cell r="JM116">
            <v>0</v>
          </cell>
          <cell r="JN116">
            <v>0</v>
          </cell>
          <cell r="JO116">
            <v>0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A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M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  <cell r="KY116">
            <v>0</v>
          </cell>
          <cell r="KZ116">
            <v>0</v>
          </cell>
          <cell r="LA116">
            <v>0</v>
          </cell>
          <cell r="LB116">
            <v>0</v>
          </cell>
          <cell r="LC116">
            <v>0</v>
          </cell>
          <cell r="LD116">
            <v>0</v>
          </cell>
          <cell r="LE116">
            <v>0</v>
          </cell>
          <cell r="LF116">
            <v>0</v>
          </cell>
          <cell r="LG116">
            <v>0</v>
          </cell>
          <cell r="LH116">
            <v>0</v>
          </cell>
          <cell r="LI116">
            <v>0</v>
          </cell>
        </row>
        <row r="117">
          <cell r="D117">
            <v>4215</v>
          </cell>
          <cell r="E117" t="str">
            <v>Tuđa njega i pomoć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788595.39999999991</v>
          </cell>
          <cell r="CM117">
            <v>761647.82</v>
          </cell>
          <cell r="CN117">
            <v>740067.1</v>
          </cell>
          <cell r="CO117">
            <v>731668.75999999989</v>
          </cell>
          <cell r="CP117">
            <v>815005.65999999957</v>
          </cell>
          <cell r="CQ117">
            <v>759056.20000000007</v>
          </cell>
          <cell r="CR117">
            <v>722754.60000000009</v>
          </cell>
          <cell r="CS117">
            <v>726737.9</v>
          </cell>
          <cell r="CT117">
            <v>728273.99999999988</v>
          </cell>
          <cell r="CU117">
            <v>724583.7</v>
          </cell>
          <cell r="CV117">
            <v>743620.99999999988</v>
          </cell>
          <cell r="CW117">
            <v>821496.31</v>
          </cell>
          <cell r="CX117">
            <v>861549.92999999993</v>
          </cell>
          <cell r="CY117">
            <v>827031.97999999986</v>
          </cell>
          <cell r="CZ117">
            <v>791606.25</v>
          </cell>
          <cell r="DA117">
            <v>755333.5</v>
          </cell>
          <cell r="DB117">
            <v>789715.93000000017</v>
          </cell>
          <cell r="DC117">
            <v>761287</v>
          </cell>
          <cell r="DD117">
            <v>899737.83999999985</v>
          </cell>
          <cell r="DE117">
            <v>873878.65000000014</v>
          </cell>
          <cell r="DF117">
            <v>788679.51</v>
          </cell>
          <cell r="DG117">
            <v>786024.19999999984</v>
          </cell>
          <cell r="DH117">
            <v>825537.49999999988</v>
          </cell>
          <cell r="DI117">
            <v>980926.55999999971</v>
          </cell>
          <cell r="DJ117">
            <v>988431.99000000011</v>
          </cell>
          <cell r="DK117">
            <v>887514.50000000012</v>
          </cell>
          <cell r="DL117">
            <v>884463.3</v>
          </cell>
          <cell r="DM117">
            <v>886951.09</v>
          </cell>
          <cell r="DN117">
            <v>951300.79999999993</v>
          </cell>
          <cell r="DO117">
            <v>979736.44000000006</v>
          </cell>
          <cell r="DP117">
            <v>1154713.53</v>
          </cell>
          <cell r="DQ117">
            <v>982933.07000000007</v>
          </cell>
          <cell r="DR117">
            <v>1023250.99</v>
          </cell>
          <cell r="DS117">
            <v>1020312.4400000002</v>
          </cell>
          <cell r="DT117">
            <v>1121064.75</v>
          </cell>
          <cell r="DU117">
            <v>1089837.74</v>
          </cell>
          <cell r="DV117">
            <v>1299678.51</v>
          </cell>
          <cell r="DW117">
            <v>1414898.3800000001</v>
          </cell>
          <cell r="DX117">
            <v>1441171.4400000002</v>
          </cell>
          <cell r="DY117">
            <v>1599231.26</v>
          </cell>
          <cell r="DZ117">
            <v>1643679.98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O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A117">
            <v>0</v>
          </cell>
          <cell r="KB117">
            <v>0</v>
          </cell>
          <cell r="KC117">
            <v>0</v>
          </cell>
          <cell r="KD117">
            <v>0</v>
          </cell>
          <cell r="KE117">
            <v>0</v>
          </cell>
          <cell r="KF117">
            <v>0</v>
          </cell>
          <cell r="KG117">
            <v>0</v>
          </cell>
          <cell r="KH117">
            <v>0</v>
          </cell>
          <cell r="KI117">
            <v>0</v>
          </cell>
          <cell r="KJ117">
            <v>0</v>
          </cell>
          <cell r="KK117">
            <v>0</v>
          </cell>
          <cell r="KL117">
            <v>0</v>
          </cell>
          <cell r="KM117">
            <v>0</v>
          </cell>
          <cell r="KN117">
            <v>0</v>
          </cell>
          <cell r="KO117">
            <v>0</v>
          </cell>
          <cell r="KP117">
            <v>0</v>
          </cell>
          <cell r="KQ117">
            <v>0</v>
          </cell>
          <cell r="KR117">
            <v>0</v>
          </cell>
          <cell r="KS117">
            <v>0</v>
          </cell>
          <cell r="KT117">
            <v>0</v>
          </cell>
          <cell r="KU117">
            <v>0</v>
          </cell>
          <cell r="KV117">
            <v>0</v>
          </cell>
          <cell r="KW117">
            <v>0</v>
          </cell>
          <cell r="KX117">
            <v>0</v>
          </cell>
          <cell r="KY117">
            <v>0</v>
          </cell>
          <cell r="KZ117">
            <v>0</v>
          </cell>
          <cell r="LA117">
            <v>0</v>
          </cell>
          <cell r="LB117">
            <v>0</v>
          </cell>
          <cell r="LC117">
            <v>0</v>
          </cell>
          <cell r="LD117">
            <v>0</v>
          </cell>
          <cell r="LE117">
            <v>0</v>
          </cell>
          <cell r="LF117">
            <v>0</v>
          </cell>
          <cell r="LG117">
            <v>0</v>
          </cell>
          <cell r="LH117">
            <v>0</v>
          </cell>
          <cell r="LI117">
            <v>0</v>
          </cell>
        </row>
        <row r="118">
          <cell r="D118">
            <v>4216</v>
          </cell>
          <cell r="E118" t="str">
            <v>Ishrana djece u predškolskim ustanovama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12532</v>
          </cell>
          <cell r="CM118">
            <v>33971.879999999997</v>
          </cell>
          <cell r="CN118">
            <v>51880.84</v>
          </cell>
          <cell r="CO118">
            <v>18588.95</v>
          </cell>
          <cell r="CP118">
            <v>20197.3</v>
          </cell>
          <cell r="CQ118">
            <v>62174.6</v>
          </cell>
          <cell r="CR118">
            <v>68967.81</v>
          </cell>
          <cell r="CS118">
            <v>66627.28</v>
          </cell>
          <cell r="CT118">
            <v>188624.2</v>
          </cell>
          <cell r="CU118">
            <v>25674.480000000003</v>
          </cell>
          <cell r="CV118">
            <v>17648.79</v>
          </cell>
          <cell r="CW118">
            <v>41767.22</v>
          </cell>
          <cell r="CX118">
            <v>40978.35</v>
          </cell>
          <cell r="CY118">
            <v>31691.62</v>
          </cell>
          <cell r="CZ118">
            <v>14642.58</v>
          </cell>
          <cell r="DA118">
            <v>33633.120000000003</v>
          </cell>
          <cell r="DB118">
            <v>16130.039999999999</v>
          </cell>
          <cell r="DC118">
            <v>18769.850000000002</v>
          </cell>
          <cell r="DD118">
            <v>88447.09</v>
          </cell>
          <cell r="DE118">
            <v>101855.59000000001</v>
          </cell>
          <cell r="DF118">
            <v>60002.899999999994</v>
          </cell>
          <cell r="DG118">
            <v>81717.89</v>
          </cell>
          <cell r="DH118">
            <v>61778.16</v>
          </cell>
          <cell r="DI118">
            <v>22075.050000000003</v>
          </cell>
          <cell r="DJ118">
            <v>43811.109999999993</v>
          </cell>
          <cell r="DK118">
            <v>35142.22</v>
          </cell>
          <cell r="DL118">
            <v>13879.85</v>
          </cell>
          <cell r="DM118">
            <v>23074.18</v>
          </cell>
          <cell r="DN118">
            <v>19524.849999999999</v>
          </cell>
          <cell r="DO118">
            <v>30374.03</v>
          </cell>
          <cell r="DP118">
            <v>114079.9</v>
          </cell>
          <cell r="DQ118">
            <v>120386.34</v>
          </cell>
          <cell r="DR118">
            <v>179287.87</v>
          </cell>
          <cell r="DS118">
            <v>50427.02</v>
          </cell>
          <cell r="DT118">
            <v>74787.23000000001</v>
          </cell>
          <cell r="DU118">
            <v>82061.390000000014</v>
          </cell>
          <cell r="DV118">
            <v>31603.559999999998</v>
          </cell>
          <cell r="DW118">
            <v>68793.59</v>
          </cell>
          <cell r="DX118">
            <v>26546.82</v>
          </cell>
          <cell r="DY118">
            <v>26862.21</v>
          </cell>
          <cell r="DZ118">
            <v>31636.59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O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A118">
            <v>0</v>
          </cell>
          <cell r="KB118">
            <v>0</v>
          </cell>
          <cell r="KC118">
            <v>0</v>
          </cell>
          <cell r="KD118">
            <v>0</v>
          </cell>
          <cell r="KE118">
            <v>0</v>
          </cell>
          <cell r="KF118">
            <v>0</v>
          </cell>
          <cell r="KG118">
            <v>0</v>
          </cell>
          <cell r="KH118">
            <v>0</v>
          </cell>
          <cell r="KI118">
            <v>0</v>
          </cell>
          <cell r="KJ118">
            <v>0</v>
          </cell>
          <cell r="KK118">
            <v>0</v>
          </cell>
          <cell r="KL118">
            <v>0</v>
          </cell>
          <cell r="KM118">
            <v>0</v>
          </cell>
          <cell r="KN118">
            <v>0</v>
          </cell>
          <cell r="KO118">
            <v>0</v>
          </cell>
          <cell r="KP118">
            <v>0</v>
          </cell>
          <cell r="KQ118">
            <v>0</v>
          </cell>
          <cell r="KR118">
            <v>0</v>
          </cell>
          <cell r="KS118">
            <v>0</v>
          </cell>
          <cell r="KT118">
            <v>0</v>
          </cell>
          <cell r="KU118">
            <v>0</v>
          </cell>
          <cell r="KV118">
            <v>0</v>
          </cell>
          <cell r="KW118">
            <v>0</v>
          </cell>
          <cell r="KX118">
            <v>0</v>
          </cell>
          <cell r="KY118">
            <v>0</v>
          </cell>
          <cell r="KZ118">
            <v>0</v>
          </cell>
          <cell r="LA118">
            <v>0</v>
          </cell>
          <cell r="LB118">
            <v>0</v>
          </cell>
          <cell r="LC118">
            <v>0</v>
          </cell>
          <cell r="LD118">
            <v>0</v>
          </cell>
          <cell r="LE118">
            <v>0</v>
          </cell>
          <cell r="LF118">
            <v>0</v>
          </cell>
          <cell r="LG118">
            <v>0</v>
          </cell>
          <cell r="LH118">
            <v>0</v>
          </cell>
          <cell r="LI118">
            <v>0</v>
          </cell>
        </row>
        <row r="119">
          <cell r="D119">
            <v>4217</v>
          </cell>
          <cell r="E119" t="str">
            <v>Izdržavanje štićenika u domovima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248978.39000000004</v>
          </cell>
          <cell r="CM119">
            <v>269308.93000000005</v>
          </cell>
          <cell r="CN119">
            <v>245774.75999999995</v>
          </cell>
          <cell r="CO119">
            <v>274743.45999999996</v>
          </cell>
          <cell r="CP119">
            <v>270416.57999999996</v>
          </cell>
          <cell r="CQ119">
            <v>276471.67</v>
          </cell>
          <cell r="CR119">
            <v>264442.90000000002</v>
          </cell>
          <cell r="CS119">
            <v>276262.59000000003</v>
          </cell>
          <cell r="CT119">
            <v>270473.03999999992</v>
          </cell>
          <cell r="CU119">
            <v>249319.65999999997</v>
          </cell>
          <cell r="CV119">
            <v>345389.2300000001</v>
          </cell>
          <cell r="CW119">
            <v>445034.23999999999</v>
          </cell>
          <cell r="CX119">
            <v>256428.93000000002</v>
          </cell>
          <cell r="CY119">
            <v>269444.97000000003</v>
          </cell>
          <cell r="CZ119">
            <v>294546.60999999993</v>
          </cell>
          <cell r="DA119">
            <v>295433.99999999994</v>
          </cell>
          <cell r="DB119">
            <v>262954.69999999995</v>
          </cell>
          <cell r="DC119">
            <v>326176.23000000004</v>
          </cell>
          <cell r="DD119">
            <v>242206.07</v>
          </cell>
          <cell r="DE119">
            <v>238136.74</v>
          </cell>
          <cell r="DF119">
            <v>242065.33</v>
          </cell>
          <cell r="DG119">
            <v>249253.42</v>
          </cell>
          <cell r="DH119">
            <v>255734.44</v>
          </cell>
          <cell r="DI119">
            <v>265521.86</v>
          </cell>
          <cell r="DJ119">
            <v>248053.49999999994</v>
          </cell>
          <cell r="DK119">
            <v>261095.87999999998</v>
          </cell>
          <cell r="DL119">
            <v>260711.28</v>
          </cell>
          <cell r="DM119">
            <v>250598.97999999998</v>
          </cell>
          <cell r="DN119">
            <v>281013.07999999996</v>
          </cell>
          <cell r="DO119">
            <v>317587.96999999997</v>
          </cell>
          <cell r="DP119">
            <v>273761.57</v>
          </cell>
          <cell r="DQ119">
            <v>284498.13</v>
          </cell>
          <cell r="DR119">
            <v>323146.02999999997</v>
          </cell>
          <cell r="DS119">
            <v>305171.62999999995</v>
          </cell>
          <cell r="DT119">
            <v>312637.93999999989</v>
          </cell>
          <cell r="DU119">
            <v>299271.84999999998</v>
          </cell>
          <cell r="DV119">
            <v>293149.71000000002</v>
          </cell>
          <cell r="DW119">
            <v>377483.81000000006</v>
          </cell>
          <cell r="DX119">
            <v>327950.01</v>
          </cell>
          <cell r="DY119">
            <v>371372.44</v>
          </cell>
          <cell r="DZ119">
            <v>289652.03999999998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O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A119">
            <v>0</v>
          </cell>
          <cell r="KB119">
            <v>0</v>
          </cell>
          <cell r="KC119">
            <v>0</v>
          </cell>
          <cell r="KD119">
            <v>0</v>
          </cell>
          <cell r="KE119">
            <v>0</v>
          </cell>
          <cell r="KF119">
            <v>0</v>
          </cell>
          <cell r="KG119">
            <v>0</v>
          </cell>
          <cell r="KH119">
            <v>0</v>
          </cell>
          <cell r="KI119">
            <v>0</v>
          </cell>
          <cell r="KJ119">
            <v>0</v>
          </cell>
          <cell r="KK119">
            <v>0</v>
          </cell>
          <cell r="KL119">
            <v>0</v>
          </cell>
          <cell r="KM119">
            <v>0</v>
          </cell>
          <cell r="KN119">
            <v>0</v>
          </cell>
          <cell r="KO119">
            <v>0</v>
          </cell>
          <cell r="KP119">
            <v>0</v>
          </cell>
          <cell r="KQ119">
            <v>0</v>
          </cell>
          <cell r="KR119">
            <v>0</v>
          </cell>
          <cell r="KS119">
            <v>0</v>
          </cell>
          <cell r="KT119">
            <v>0</v>
          </cell>
          <cell r="KU119">
            <v>0</v>
          </cell>
          <cell r="KV119">
            <v>0</v>
          </cell>
          <cell r="KW119">
            <v>0</v>
          </cell>
          <cell r="KX119">
            <v>0</v>
          </cell>
          <cell r="KY119">
            <v>0</v>
          </cell>
          <cell r="KZ119">
            <v>0</v>
          </cell>
          <cell r="LA119">
            <v>0</v>
          </cell>
          <cell r="LB119">
            <v>0</v>
          </cell>
          <cell r="LC119">
            <v>0</v>
          </cell>
          <cell r="LD119">
            <v>0</v>
          </cell>
          <cell r="LE119">
            <v>0</v>
          </cell>
          <cell r="LF119">
            <v>0</v>
          </cell>
          <cell r="LG119">
            <v>0</v>
          </cell>
          <cell r="LH119">
            <v>0</v>
          </cell>
          <cell r="LI119">
            <v>0</v>
          </cell>
        </row>
        <row r="120">
          <cell r="D120">
            <v>4218</v>
          </cell>
          <cell r="E120" t="str">
            <v>Ost pr iz ob soczaš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1681351.28</v>
          </cell>
          <cell r="DX120">
            <v>3260910.48</v>
          </cell>
          <cell r="DY120">
            <v>5932782.0300000003</v>
          </cell>
          <cell r="DZ120">
            <v>5624921.9800000004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O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A120">
            <v>0</v>
          </cell>
          <cell r="KB120">
            <v>0</v>
          </cell>
          <cell r="KC120">
            <v>0</v>
          </cell>
          <cell r="KD120">
            <v>0</v>
          </cell>
          <cell r="KE120">
            <v>0</v>
          </cell>
          <cell r="KF120">
            <v>0</v>
          </cell>
          <cell r="KG120">
            <v>0</v>
          </cell>
          <cell r="KH120">
            <v>0</v>
          </cell>
          <cell r="KI120">
            <v>0</v>
          </cell>
          <cell r="KJ120">
            <v>0</v>
          </cell>
          <cell r="KK120">
            <v>0</v>
          </cell>
          <cell r="KL120">
            <v>0</v>
          </cell>
          <cell r="KM120">
            <v>0</v>
          </cell>
          <cell r="KN120">
            <v>0</v>
          </cell>
          <cell r="KO120">
            <v>0</v>
          </cell>
          <cell r="KP120">
            <v>0</v>
          </cell>
          <cell r="KQ120">
            <v>0</v>
          </cell>
          <cell r="KR120">
            <v>0</v>
          </cell>
          <cell r="KS120">
            <v>0</v>
          </cell>
          <cell r="KT120">
            <v>0</v>
          </cell>
          <cell r="KU120">
            <v>0</v>
          </cell>
          <cell r="KV120">
            <v>0</v>
          </cell>
          <cell r="KW120">
            <v>0</v>
          </cell>
          <cell r="KX120">
            <v>0</v>
          </cell>
          <cell r="KY120">
            <v>0</v>
          </cell>
          <cell r="KZ120">
            <v>0</v>
          </cell>
          <cell r="LA120">
            <v>0</v>
          </cell>
          <cell r="LB120">
            <v>0</v>
          </cell>
          <cell r="LC120">
            <v>0</v>
          </cell>
          <cell r="LD120">
            <v>0</v>
          </cell>
          <cell r="LE120">
            <v>0</v>
          </cell>
          <cell r="LF120">
            <v>0</v>
          </cell>
          <cell r="LG120">
            <v>0</v>
          </cell>
          <cell r="LH120">
            <v>0</v>
          </cell>
          <cell r="LI120">
            <v>0</v>
          </cell>
        </row>
        <row r="121">
          <cell r="C121">
            <v>422</v>
          </cell>
          <cell r="D121">
            <v>422</v>
          </cell>
          <cell r="E121" t="str">
            <v>Sredstva za tehnološke viškove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217499.03000000003</v>
          </cell>
          <cell r="CM121">
            <v>1858188.85</v>
          </cell>
          <cell r="CN121">
            <v>1411205.3399999999</v>
          </cell>
          <cell r="CO121">
            <v>929016.33999999985</v>
          </cell>
          <cell r="CP121">
            <v>880474.57</v>
          </cell>
          <cell r="CQ121">
            <v>934224.59999999986</v>
          </cell>
          <cell r="CR121">
            <v>746595.69</v>
          </cell>
          <cell r="CS121">
            <v>1119949.56</v>
          </cell>
          <cell r="CT121">
            <v>976049.14999999991</v>
          </cell>
          <cell r="CU121">
            <v>1095627.2599999998</v>
          </cell>
          <cell r="CV121">
            <v>977725.46</v>
          </cell>
          <cell r="CW121">
            <v>1939799.67</v>
          </cell>
          <cell r="CX121">
            <v>631049.96999999986</v>
          </cell>
          <cell r="CY121">
            <v>2339008.5</v>
          </cell>
          <cell r="CZ121">
            <v>3379279.58</v>
          </cell>
          <cell r="DA121">
            <v>1009266.9</v>
          </cell>
          <cell r="DB121">
            <v>1685588.0299999998</v>
          </cell>
          <cell r="DC121">
            <v>985386.37999999989</v>
          </cell>
          <cell r="DD121">
            <v>3437238.8899999997</v>
          </cell>
          <cell r="DE121">
            <v>2362835.4900000002</v>
          </cell>
          <cell r="DF121">
            <v>1222801.96</v>
          </cell>
          <cell r="DG121">
            <v>1235836.97</v>
          </cell>
          <cell r="DH121">
            <v>947096.49</v>
          </cell>
          <cell r="DI121">
            <v>3352388.2399999998</v>
          </cell>
          <cell r="DJ121">
            <v>123264</v>
          </cell>
          <cell r="DK121">
            <v>1502573.79</v>
          </cell>
          <cell r="DL121">
            <v>1308387.6299999999</v>
          </cell>
          <cell r="DM121">
            <v>1469394.41</v>
          </cell>
          <cell r="DN121">
            <v>2049731.8899999997</v>
          </cell>
          <cell r="DO121">
            <v>2688479.92</v>
          </cell>
          <cell r="DP121">
            <v>975222.94</v>
          </cell>
          <cell r="DQ121">
            <v>683868.67</v>
          </cell>
          <cell r="DR121">
            <v>2245233.77</v>
          </cell>
          <cell r="DS121">
            <v>787040.37000000011</v>
          </cell>
          <cell r="DT121">
            <v>1015844.7199999999</v>
          </cell>
          <cell r="DU121">
            <v>1806274.54</v>
          </cell>
          <cell r="DV121">
            <v>743628.17999999993</v>
          </cell>
          <cell r="DW121">
            <v>3195817.4000000004</v>
          </cell>
          <cell r="DX121">
            <v>2020678.7799999998</v>
          </cell>
          <cell r="DY121">
            <v>1078405.83</v>
          </cell>
          <cell r="DZ121">
            <v>919763.99</v>
          </cell>
          <cell r="EA121">
            <v>907422.27</v>
          </cell>
          <cell r="EB121">
            <v>878256.23</v>
          </cell>
          <cell r="EC121">
            <v>1669285.94</v>
          </cell>
          <cell r="ED121">
            <v>4591654.0999999996</v>
          </cell>
          <cell r="EE121">
            <v>943438.5</v>
          </cell>
          <cell r="EF121">
            <v>972099.46</v>
          </cell>
          <cell r="EG121">
            <v>4647838.95</v>
          </cell>
          <cell r="EH121">
            <v>173100.67</v>
          </cell>
          <cell r="EI121">
            <v>1036027.42</v>
          </cell>
          <cell r="EJ121">
            <v>1054894.68</v>
          </cell>
          <cell r="EK121">
            <v>1150894.96</v>
          </cell>
          <cell r="EL121">
            <v>1082297.17</v>
          </cell>
          <cell r="EM121">
            <v>1038790.65</v>
          </cell>
          <cell r="EN121">
            <v>1069131.58</v>
          </cell>
          <cell r="EO121">
            <v>1024731.32</v>
          </cell>
          <cell r="EP121">
            <v>1115186.56</v>
          </cell>
          <cell r="EQ121">
            <v>1056401.0900000001</v>
          </cell>
          <cell r="ER121">
            <v>1118494.9099999999</v>
          </cell>
          <cell r="ES121">
            <v>2048499.78</v>
          </cell>
          <cell r="ET121">
            <v>110952</v>
          </cell>
          <cell r="EU121">
            <v>1323906.01</v>
          </cell>
          <cell r="EV121">
            <v>1098216.9099999999</v>
          </cell>
          <cell r="EW121">
            <v>945506.13</v>
          </cell>
          <cell r="EX121">
            <v>1061504.47</v>
          </cell>
          <cell r="EY121">
            <v>1474735.96</v>
          </cell>
          <cell r="EZ121">
            <v>980063.88</v>
          </cell>
          <cell r="FA121">
            <v>960558.89</v>
          </cell>
          <cell r="FB121">
            <v>1031337.39</v>
          </cell>
          <cell r="FC121">
            <v>1282662.6599999999</v>
          </cell>
          <cell r="FD121">
            <v>1131669.69</v>
          </cell>
          <cell r="FE121">
            <v>2795677.95</v>
          </cell>
          <cell r="FF121">
            <v>43800</v>
          </cell>
          <cell r="FG121">
            <v>1198874.72</v>
          </cell>
          <cell r="FH121">
            <v>1110784.77</v>
          </cell>
          <cell r="FI121">
            <v>1095242.3400000001</v>
          </cell>
          <cell r="FJ121">
            <v>1341095.6299999999</v>
          </cell>
          <cell r="FK121">
            <v>1381621.25</v>
          </cell>
          <cell r="FL121">
            <v>1512829.9</v>
          </cell>
          <cell r="FM121">
            <v>1577705.79</v>
          </cell>
          <cell r="FN121">
            <v>1701766.69</v>
          </cell>
          <cell r="FO121">
            <v>1710317.34</v>
          </cell>
          <cell r="FP121">
            <v>1521408.63</v>
          </cell>
          <cell r="FQ121">
            <v>6205235.9000000004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O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A121">
            <v>0</v>
          </cell>
          <cell r="KB121">
            <v>0</v>
          </cell>
          <cell r="KC121">
            <v>0</v>
          </cell>
          <cell r="KD121">
            <v>0</v>
          </cell>
          <cell r="KE121">
            <v>0</v>
          </cell>
          <cell r="KF121">
            <v>0</v>
          </cell>
          <cell r="KG121">
            <v>0</v>
          </cell>
          <cell r="KH121">
            <v>0</v>
          </cell>
          <cell r="KI121">
            <v>0</v>
          </cell>
          <cell r="KJ121">
            <v>0</v>
          </cell>
          <cell r="KK121">
            <v>0</v>
          </cell>
          <cell r="KL121">
            <v>0</v>
          </cell>
          <cell r="KM121">
            <v>0</v>
          </cell>
          <cell r="KN121">
            <v>0</v>
          </cell>
          <cell r="KO121">
            <v>0</v>
          </cell>
          <cell r="KP121">
            <v>0</v>
          </cell>
          <cell r="KQ121">
            <v>0</v>
          </cell>
          <cell r="KR121">
            <v>0</v>
          </cell>
          <cell r="KS121">
            <v>0</v>
          </cell>
          <cell r="KT121">
            <v>0</v>
          </cell>
          <cell r="KU121">
            <v>0</v>
          </cell>
          <cell r="KV121">
            <v>0</v>
          </cell>
          <cell r="KW121">
            <v>0</v>
          </cell>
          <cell r="KX121">
            <v>0</v>
          </cell>
          <cell r="KY121">
            <v>0</v>
          </cell>
          <cell r="KZ121">
            <v>0</v>
          </cell>
          <cell r="LA121">
            <v>0</v>
          </cell>
          <cell r="LB121">
            <v>0</v>
          </cell>
          <cell r="LC121">
            <v>0</v>
          </cell>
          <cell r="LD121">
            <v>0</v>
          </cell>
          <cell r="LE121">
            <v>0</v>
          </cell>
          <cell r="LF121">
            <v>0</v>
          </cell>
          <cell r="LG121">
            <v>0</v>
          </cell>
          <cell r="LH121">
            <v>0</v>
          </cell>
          <cell r="LI121">
            <v>0</v>
          </cell>
        </row>
        <row r="122">
          <cell r="D122">
            <v>4221</v>
          </cell>
          <cell r="E122" t="str">
            <v>Garantovane zarade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O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A122">
            <v>0</v>
          </cell>
          <cell r="KB122">
            <v>0</v>
          </cell>
          <cell r="KC122">
            <v>0</v>
          </cell>
          <cell r="KD122">
            <v>0</v>
          </cell>
          <cell r="KE122">
            <v>0</v>
          </cell>
          <cell r="KF122">
            <v>0</v>
          </cell>
          <cell r="KG122">
            <v>0</v>
          </cell>
          <cell r="KH122">
            <v>0</v>
          </cell>
          <cell r="KI122">
            <v>0</v>
          </cell>
          <cell r="KJ122">
            <v>0</v>
          </cell>
          <cell r="KK122">
            <v>0</v>
          </cell>
          <cell r="KL122">
            <v>0</v>
          </cell>
          <cell r="KM122">
            <v>0</v>
          </cell>
          <cell r="KN122">
            <v>0</v>
          </cell>
          <cell r="KO122">
            <v>0</v>
          </cell>
          <cell r="KP122">
            <v>0</v>
          </cell>
          <cell r="KQ122">
            <v>0</v>
          </cell>
          <cell r="KR122">
            <v>0</v>
          </cell>
          <cell r="KS122">
            <v>0</v>
          </cell>
          <cell r="KT122">
            <v>0</v>
          </cell>
          <cell r="KU122">
            <v>0</v>
          </cell>
          <cell r="KV122">
            <v>0</v>
          </cell>
          <cell r="KW122">
            <v>0</v>
          </cell>
          <cell r="KX122">
            <v>0</v>
          </cell>
          <cell r="KY122">
            <v>0</v>
          </cell>
          <cell r="KZ122">
            <v>0</v>
          </cell>
          <cell r="LA122">
            <v>0</v>
          </cell>
          <cell r="LB122">
            <v>0</v>
          </cell>
          <cell r="LC122">
            <v>0</v>
          </cell>
          <cell r="LD122">
            <v>0</v>
          </cell>
          <cell r="LE122">
            <v>0</v>
          </cell>
          <cell r="LF122">
            <v>0</v>
          </cell>
          <cell r="LG122">
            <v>0</v>
          </cell>
          <cell r="LH122">
            <v>0</v>
          </cell>
          <cell r="LI122">
            <v>0</v>
          </cell>
        </row>
        <row r="123">
          <cell r="D123">
            <v>4222</v>
          </cell>
          <cell r="E123" t="str">
            <v>Otpremnine za tehnološke viškove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217499.03000000003</v>
          </cell>
          <cell r="CM123">
            <v>993372.20000000019</v>
          </cell>
          <cell r="CN123">
            <v>533502</v>
          </cell>
          <cell r="CO123">
            <v>86391.57</v>
          </cell>
          <cell r="CP123">
            <v>36976.26</v>
          </cell>
          <cell r="CQ123">
            <v>19754.46</v>
          </cell>
          <cell r="CR123">
            <v>54209.400000000009</v>
          </cell>
          <cell r="CS123">
            <v>96646.56</v>
          </cell>
          <cell r="CT123">
            <v>38589.21</v>
          </cell>
          <cell r="CU123">
            <v>163710</v>
          </cell>
          <cell r="CV123">
            <v>78363.67</v>
          </cell>
          <cell r="CW123">
            <v>140783.63</v>
          </cell>
          <cell r="CX123">
            <v>631049.96999999986</v>
          </cell>
          <cell r="CY123">
            <v>1454130</v>
          </cell>
          <cell r="CZ123">
            <v>2138324.02</v>
          </cell>
          <cell r="DA123">
            <v>7257</v>
          </cell>
          <cell r="DB123">
            <v>737022</v>
          </cell>
          <cell r="DC123">
            <v>43854.520000000004</v>
          </cell>
          <cell r="DD123">
            <v>2522180.4699999997</v>
          </cell>
          <cell r="DE123">
            <v>1462366.08</v>
          </cell>
          <cell r="DF123">
            <v>321377.26</v>
          </cell>
          <cell r="DG123">
            <v>324048.39</v>
          </cell>
          <cell r="DH123">
            <v>60916.6</v>
          </cell>
          <cell r="DI123">
            <v>1531505.8999999994</v>
          </cell>
          <cell r="DJ123">
            <v>123264</v>
          </cell>
          <cell r="DK123">
            <v>564235.16999999993</v>
          </cell>
          <cell r="DL123">
            <v>427077.94</v>
          </cell>
          <cell r="DM123">
            <v>607968.83999999985</v>
          </cell>
          <cell r="DN123">
            <v>1240783.5799999998</v>
          </cell>
          <cell r="DO123">
            <v>1906195.96</v>
          </cell>
          <cell r="DP123">
            <v>235778.37000000002</v>
          </cell>
          <cell r="DQ123">
            <v>85410</v>
          </cell>
          <cell r="DR123">
            <v>1346957.91</v>
          </cell>
          <cell r="DS123">
            <v>98603.880000000019</v>
          </cell>
          <cell r="DT123">
            <v>335652.55999999994</v>
          </cell>
          <cell r="DU123">
            <v>411667.56000000006</v>
          </cell>
          <cell r="DV123">
            <v>743628.17999999993</v>
          </cell>
          <cell r="DW123">
            <v>2398905.5700000003</v>
          </cell>
          <cell r="DX123">
            <v>1355528.6199999999</v>
          </cell>
          <cell r="DY123">
            <v>416462.36</v>
          </cell>
          <cell r="DZ123">
            <v>283681.84999999998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O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A123">
            <v>0</v>
          </cell>
          <cell r="KB123">
            <v>0</v>
          </cell>
          <cell r="KC123">
            <v>0</v>
          </cell>
          <cell r="KD123">
            <v>0</v>
          </cell>
          <cell r="KE123">
            <v>0</v>
          </cell>
          <cell r="KF123">
            <v>0</v>
          </cell>
          <cell r="KG123">
            <v>0</v>
          </cell>
          <cell r="KH123">
            <v>0</v>
          </cell>
          <cell r="KI123">
            <v>0</v>
          </cell>
          <cell r="KJ123">
            <v>0</v>
          </cell>
          <cell r="KK123">
            <v>0</v>
          </cell>
          <cell r="KL123">
            <v>0</v>
          </cell>
          <cell r="KM123">
            <v>0</v>
          </cell>
          <cell r="KN123">
            <v>0</v>
          </cell>
          <cell r="KO123">
            <v>0</v>
          </cell>
          <cell r="KP123">
            <v>0</v>
          </cell>
          <cell r="KQ123">
            <v>0</v>
          </cell>
          <cell r="KR123">
            <v>0</v>
          </cell>
          <cell r="KS123">
            <v>0</v>
          </cell>
          <cell r="KT123">
            <v>0</v>
          </cell>
          <cell r="KU123">
            <v>0</v>
          </cell>
          <cell r="KV123">
            <v>0</v>
          </cell>
          <cell r="KW123">
            <v>0</v>
          </cell>
          <cell r="KX123">
            <v>0</v>
          </cell>
          <cell r="KY123">
            <v>0</v>
          </cell>
          <cell r="KZ123">
            <v>0</v>
          </cell>
          <cell r="LA123">
            <v>0</v>
          </cell>
          <cell r="LB123">
            <v>0</v>
          </cell>
          <cell r="LC123">
            <v>0</v>
          </cell>
          <cell r="LD123">
            <v>0</v>
          </cell>
          <cell r="LE123">
            <v>0</v>
          </cell>
          <cell r="LF123">
            <v>0</v>
          </cell>
          <cell r="LG123">
            <v>0</v>
          </cell>
          <cell r="LH123">
            <v>0</v>
          </cell>
          <cell r="LI123">
            <v>0</v>
          </cell>
        </row>
        <row r="124">
          <cell r="D124">
            <v>4223</v>
          </cell>
          <cell r="E124" t="str">
            <v>Dokup staža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O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A124">
            <v>0</v>
          </cell>
          <cell r="KB124">
            <v>0</v>
          </cell>
          <cell r="KC124">
            <v>0</v>
          </cell>
          <cell r="KD124">
            <v>0</v>
          </cell>
          <cell r="KE124">
            <v>0</v>
          </cell>
          <cell r="KF124">
            <v>0</v>
          </cell>
          <cell r="KG124">
            <v>0</v>
          </cell>
          <cell r="KH124">
            <v>0</v>
          </cell>
          <cell r="KI124">
            <v>0</v>
          </cell>
          <cell r="KJ124">
            <v>0</v>
          </cell>
          <cell r="KK124">
            <v>0</v>
          </cell>
          <cell r="KL124">
            <v>0</v>
          </cell>
          <cell r="KM124">
            <v>0</v>
          </cell>
          <cell r="KN124">
            <v>0</v>
          </cell>
          <cell r="KO124">
            <v>0</v>
          </cell>
          <cell r="KP124">
            <v>0</v>
          </cell>
          <cell r="KQ124">
            <v>0</v>
          </cell>
          <cell r="KR124">
            <v>0</v>
          </cell>
          <cell r="KS124">
            <v>0</v>
          </cell>
          <cell r="KT124">
            <v>0</v>
          </cell>
          <cell r="KU124">
            <v>0</v>
          </cell>
          <cell r="KV124">
            <v>0</v>
          </cell>
          <cell r="KW124">
            <v>0</v>
          </cell>
          <cell r="KX124">
            <v>0</v>
          </cell>
          <cell r="KY124">
            <v>0</v>
          </cell>
          <cell r="KZ124">
            <v>0</v>
          </cell>
          <cell r="LA124">
            <v>0</v>
          </cell>
          <cell r="LB124">
            <v>0</v>
          </cell>
          <cell r="LC124">
            <v>0</v>
          </cell>
          <cell r="LD124">
            <v>0</v>
          </cell>
          <cell r="LE124">
            <v>0</v>
          </cell>
          <cell r="LF124">
            <v>0</v>
          </cell>
          <cell r="LG124">
            <v>0</v>
          </cell>
          <cell r="LH124">
            <v>0</v>
          </cell>
          <cell r="LI124">
            <v>0</v>
          </cell>
        </row>
        <row r="125">
          <cell r="D125">
            <v>4224</v>
          </cell>
          <cell r="E125" t="str">
            <v>Naknade nezaposlenim licima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864816.65</v>
          </cell>
          <cell r="CN125">
            <v>877703.34</v>
          </cell>
          <cell r="CO125">
            <v>842624.7699999999</v>
          </cell>
          <cell r="CP125">
            <v>843498.30999999994</v>
          </cell>
          <cell r="CQ125">
            <v>914470.1399999999</v>
          </cell>
          <cell r="CR125">
            <v>692386.28999999992</v>
          </cell>
          <cell r="CS125">
            <v>1023303</v>
          </cell>
          <cell r="CT125">
            <v>937459.94</v>
          </cell>
          <cell r="CU125">
            <v>931917.25999999989</v>
          </cell>
          <cell r="CV125">
            <v>899361.78999999992</v>
          </cell>
          <cell r="CW125">
            <v>1799016.04</v>
          </cell>
          <cell r="CX125">
            <v>0</v>
          </cell>
          <cell r="CY125">
            <v>884878.49999999988</v>
          </cell>
          <cell r="CZ125">
            <v>1240955.56</v>
          </cell>
          <cell r="DA125">
            <v>1002009.9</v>
          </cell>
          <cell r="DB125">
            <v>948566.02999999991</v>
          </cell>
          <cell r="DC125">
            <v>941531.85999999987</v>
          </cell>
          <cell r="DD125">
            <v>915058.41999999993</v>
          </cell>
          <cell r="DE125">
            <v>900469.40999999992</v>
          </cell>
          <cell r="DF125">
            <v>901424.70000000007</v>
          </cell>
          <cell r="DG125">
            <v>911788.58</v>
          </cell>
          <cell r="DH125">
            <v>886179.89</v>
          </cell>
          <cell r="DI125">
            <v>1820882.3400000003</v>
          </cell>
          <cell r="DJ125">
            <v>0</v>
          </cell>
          <cell r="DK125">
            <v>938338.62</v>
          </cell>
          <cell r="DL125">
            <v>881309.69</v>
          </cell>
          <cell r="DM125">
            <v>861425.57000000007</v>
          </cell>
          <cell r="DN125">
            <v>808948.30999999994</v>
          </cell>
          <cell r="DO125">
            <v>782283.96000000008</v>
          </cell>
          <cell r="DP125">
            <v>739444.57</v>
          </cell>
          <cell r="DQ125">
            <v>598458.67000000004</v>
          </cell>
          <cell r="DR125">
            <v>898275.86</v>
          </cell>
          <cell r="DS125">
            <v>688436.49000000011</v>
          </cell>
          <cell r="DT125">
            <v>680192.15999999992</v>
          </cell>
          <cell r="DU125">
            <v>1394606.98</v>
          </cell>
          <cell r="DV125">
            <v>0</v>
          </cell>
          <cell r="DW125">
            <v>796911.82999999984</v>
          </cell>
          <cell r="DX125">
            <v>665150.15999999992</v>
          </cell>
          <cell r="DY125">
            <v>661943.47</v>
          </cell>
          <cell r="DZ125">
            <v>636082.14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O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A125">
            <v>0</v>
          </cell>
          <cell r="KB125">
            <v>0</v>
          </cell>
          <cell r="KC125">
            <v>0</v>
          </cell>
          <cell r="KD125">
            <v>0</v>
          </cell>
          <cell r="KE125">
            <v>0</v>
          </cell>
          <cell r="KF125">
            <v>0</v>
          </cell>
          <cell r="KG125">
            <v>0</v>
          </cell>
          <cell r="KH125">
            <v>0</v>
          </cell>
          <cell r="KI125">
            <v>0</v>
          </cell>
          <cell r="KJ125">
            <v>0</v>
          </cell>
          <cell r="KK125">
            <v>0</v>
          </cell>
          <cell r="KL125">
            <v>0</v>
          </cell>
          <cell r="KM125">
            <v>0</v>
          </cell>
          <cell r="KN125">
            <v>0</v>
          </cell>
          <cell r="KO125">
            <v>0</v>
          </cell>
          <cell r="KP125">
            <v>0</v>
          </cell>
          <cell r="KQ125">
            <v>0</v>
          </cell>
          <cell r="KR125">
            <v>0</v>
          </cell>
          <cell r="KS125">
            <v>0</v>
          </cell>
          <cell r="KT125">
            <v>0</v>
          </cell>
          <cell r="KU125">
            <v>0</v>
          </cell>
          <cell r="KV125">
            <v>0</v>
          </cell>
          <cell r="KW125">
            <v>0</v>
          </cell>
          <cell r="KX125">
            <v>0</v>
          </cell>
          <cell r="KY125">
            <v>0</v>
          </cell>
          <cell r="KZ125">
            <v>0</v>
          </cell>
          <cell r="LA125">
            <v>0</v>
          </cell>
          <cell r="LB125">
            <v>0</v>
          </cell>
          <cell r="LC125">
            <v>0</v>
          </cell>
          <cell r="LD125">
            <v>0</v>
          </cell>
          <cell r="LE125">
            <v>0</v>
          </cell>
          <cell r="LF125">
            <v>0</v>
          </cell>
          <cell r="LG125">
            <v>0</v>
          </cell>
          <cell r="LH125">
            <v>0</v>
          </cell>
          <cell r="LI125">
            <v>0</v>
          </cell>
        </row>
        <row r="126">
          <cell r="D126">
            <v>4225</v>
          </cell>
          <cell r="E126" t="str">
            <v>Ostalo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O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A126">
            <v>0</v>
          </cell>
          <cell r="KB126">
            <v>0</v>
          </cell>
          <cell r="KC126">
            <v>0</v>
          </cell>
          <cell r="KD126">
            <v>0</v>
          </cell>
          <cell r="KE126">
            <v>0</v>
          </cell>
          <cell r="KF126">
            <v>0</v>
          </cell>
          <cell r="KG126">
            <v>0</v>
          </cell>
          <cell r="KH126">
            <v>0</v>
          </cell>
          <cell r="KI126">
            <v>0</v>
          </cell>
          <cell r="KJ126">
            <v>0</v>
          </cell>
          <cell r="KK126">
            <v>0</v>
          </cell>
          <cell r="KL126">
            <v>0</v>
          </cell>
          <cell r="KM126">
            <v>0</v>
          </cell>
          <cell r="KN126">
            <v>0</v>
          </cell>
          <cell r="KO126">
            <v>0</v>
          </cell>
          <cell r="KP126">
            <v>0</v>
          </cell>
          <cell r="KQ126">
            <v>0</v>
          </cell>
          <cell r="KR126">
            <v>0</v>
          </cell>
          <cell r="KS126">
            <v>0</v>
          </cell>
          <cell r="KT126">
            <v>0</v>
          </cell>
          <cell r="KU126">
            <v>0</v>
          </cell>
          <cell r="KV126">
            <v>0</v>
          </cell>
          <cell r="KW126">
            <v>0</v>
          </cell>
          <cell r="KX126">
            <v>0</v>
          </cell>
          <cell r="KY126">
            <v>0</v>
          </cell>
          <cell r="KZ126">
            <v>0</v>
          </cell>
          <cell r="LA126">
            <v>0</v>
          </cell>
          <cell r="LB126">
            <v>0</v>
          </cell>
          <cell r="LC126">
            <v>0</v>
          </cell>
          <cell r="LD126">
            <v>0</v>
          </cell>
          <cell r="LE126">
            <v>0</v>
          </cell>
          <cell r="LF126">
            <v>0</v>
          </cell>
          <cell r="LG126">
            <v>0</v>
          </cell>
          <cell r="LH126">
            <v>0</v>
          </cell>
          <cell r="LI126">
            <v>0</v>
          </cell>
        </row>
        <row r="127">
          <cell r="C127">
            <v>423</v>
          </cell>
          <cell r="D127">
            <v>423</v>
          </cell>
          <cell r="E127" t="str">
            <v>Prava iz oblasti penzijskog i invalidskog osiguranja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31674733.129999988</v>
          </cell>
          <cell r="CM127">
            <v>31981161.769999992</v>
          </cell>
          <cell r="CN127">
            <v>32270882.729999989</v>
          </cell>
          <cell r="CO127">
            <v>31901739.649999991</v>
          </cell>
          <cell r="CP127">
            <v>31873820.949999992</v>
          </cell>
          <cell r="CQ127">
            <v>31986440.059999999</v>
          </cell>
          <cell r="CR127">
            <v>31784804.799999997</v>
          </cell>
          <cell r="CS127">
            <v>31691801.060000014</v>
          </cell>
          <cell r="CT127">
            <v>31830341.049999997</v>
          </cell>
          <cell r="CU127">
            <v>31877312.889999993</v>
          </cell>
          <cell r="CV127">
            <v>32168831.480000004</v>
          </cell>
          <cell r="CW127">
            <v>32148029.950000003</v>
          </cell>
          <cell r="CX127">
            <v>31930605.569999997</v>
          </cell>
          <cell r="CY127">
            <v>32322505.829999998</v>
          </cell>
          <cell r="CZ127">
            <v>32139547.499999978</v>
          </cell>
          <cell r="DA127">
            <v>32175533.069999993</v>
          </cell>
          <cell r="DB127">
            <v>32122857.830000021</v>
          </cell>
          <cell r="DC127">
            <v>32009351.620000005</v>
          </cell>
          <cell r="DD127">
            <v>31956410.149999995</v>
          </cell>
          <cell r="DE127">
            <v>31961103.480000004</v>
          </cell>
          <cell r="DF127">
            <v>31772415.080000002</v>
          </cell>
          <cell r="DG127">
            <v>31859689.86999999</v>
          </cell>
          <cell r="DH127">
            <v>32077660.469999995</v>
          </cell>
          <cell r="DI127">
            <v>32063162.379999995</v>
          </cell>
          <cell r="DJ127">
            <v>31902604.520000014</v>
          </cell>
          <cell r="DK127">
            <v>31653949.310000002</v>
          </cell>
          <cell r="DL127">
            <v>32846294.43</v>
          </cell>
          <cell r="DM127">
            <v>32093069.74000001</v>
          </cell>
          <cell r="DN127">
            <v>32083695.330000009</v>
          </cell>
          <cell r="DO127">
            <v>32184677.510000002</v>
          </cell>
          <cell r="DP127">
            <v>32230821.330000017</v>
          </cell>
          <cell r="DQ127">
            <v>32321913.98000003</v>
          </cell>
          <cell r="DR127">
            <v>32215414.010000028</v>
          </cell>
          <cell r="DS127">
            <v>32423340.340000022</v>
          </cell>
          <cell r="DT127">
            <v>32644778.940000001</v>
          </cell>
          <cell r="DU127">
            <v>32438337.290000025</v>
          </cell>
          <cell r="DV127">
            <v>32292499.949999999</v>
          </cell>
          <cell r="DW127">
            <v>32694820.23</v>
          </cell>
          <cell r="DX127">
            <v>32289698.41</v>
          </cell>
          <cell r="DY127">
            <v>32441506.030000001</v>
          </cell>
          <cell r="DZ127">
            <v>32266203.640000001</v>
          </cell>
          <cell r="EA127">
            <v>31983873.670000002</v>
          </cell>
          <cell r="EB127">
            <v>32004535.780000001</v>
          </cell>
          <cell r="EC127">
            <v>32919822.370000001</v>
          </cell>
          <cell r="ED127">
            <v>32946866.739999998</v>
          </cell>
          <cell r="EE127">
            <v>33137883.899999999</v>
          </cell>
          <cell r="EF127">
            <v>32931279.82</v>
          </cell>
          <cell r="EG127">
            <v>32906643.09</v>
          </cell>
          <cell r="EH127">
            <v>32976338.859999999</v>
          </cell>
          <cell r="EI127">
            <v>33304068.809999999</v>
          </cell>
          <cell r="EJ127">
            <v>33118374.059999999</v>
          </cell>
          <cell r="EK127">
            <v>33225573.780000001</v>
          </cell>
          <cell r="EL127">
            <v>33097965.640000001</v>
          </cell>
          <cell r="EM127">
            <v>32864422.489999998</v>
          </cell>
          <cell r="EN127">
            <v>32909306.579999998</v>
          </cell>
          <cell r="EO127">
            <v>34045532.219999999</v>
          </cell>
          <cell r="EP127">
            <v>33914885.549999997</v>
          </cell>
          <cell r="EQ127">
            <v>33960607.270000003</v>
          </cell>
          <cell r="ER127">
            <v>33919324.859999999</v>
          </cell>
          <cell r="ES127">
            <v>33927498.649999999</v>
          </cell>
          <cell r="ET127">
            <v>34029606.390000001</v>
          </cell>
          <cell r="EU127">
            <v>34751702.420000002</v>
          </cell>
          <cell r="EV127">
            <v>34761880.880000003</v>
          </cell>
          <cell r="EW127">
            <v>34790406.869999997</v>
          </cell>
          <cell r="EX127">
            <v>34624926.579999998</v>
          </cell>
          <cell r="EY127">
            <v>34392603.229999997</v>
          </cell>
          <cell r="EZ127">
            <v>34541467.619999997</v>
          </cell>
          <cell r="FA127">
            <v>34591609.219999999</v>
          </cell>
          <cell r="FB127">
            <v>34579708.640000001</v>
          </cell>
          <cell r="FC127">
            <v>34511618.530000001</v>
          </cell>
          <cell r="FD127">
            <v>34549297.82</v>
          </cell>
          <cell r="FE127">
            <v>34625437.600000001</v>
          </cell>
          <cell r="FF127">
            <v>34463250.560000002</v>
          </cell>
          <cell r="FG127">
            <v>35530204.509999998</v>
          </cell>
          <cell r="FH127">
            <v>35281542.840000004</v>
          </cell>
          <cell r="FI127">
            <v>35247727.210000001</v>
          </cell>
          <cell r="FJ127">
            <v>34782667.030000001</v>
          </cell>
          <cell r="FK127">
            <v>35185457.75</v>
          </cell>
          <cell r="FL127">
            <v>35081479.57</v>
          </cell>
          <cell r="FM127">
            <v>35015667.189999998</v>
          </cell>
          <cell r="FN127">
            <v>35023295.399999999</v>
          </cell>
          <cell r="FO127">
            <v>34921729.93</v>
          </cell>
          <cell r="FP127">
            <v>35000424.549999997</v>
          </cell>
          <cell r="FQ127">
            <v>35337455.140000001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O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A127">
            <v>0</v>
          </cell>
          <cell r="KB127">
            <v>0</v>
          </cell>
          <cell r="KC127">
            <v>0</v>
          </cell>
          <cell r="KD127">
            <v>0</v>
          </cell>
          <cell r="KE127">
            <v>0</v>
          </cell>
          <cell r="KF127">
            <v>0</v>
          </cell>
          <cell r="KG127">
            <v>0</v>
          </cell>
          <cell r="KH127">
            <v>0</v>
          </cell>
          <cell r="KI127">
            <v>0</v>
          </cell>
          <cell r="KJ127">
            <v>0</v>
          </cell>
          <cell r="KK127">
            <v>0</v>
          </cell>
          <cell r="KL127">
            <v>0</v>
          </cell>
          <cell r="KM127">
            <v>0</v>
          </cell>
          <cell r="KN127">
            <v>0</v>
          </cell>
          <cell r="KO127">
            <v>0</v>
          </cell>
          <cell r="KP127">
            <v>0</v>
          </cell>
          <cell r="KQ127">
            <v>0</v>
          </cell>
          <cell r="KR127">
            <v>0</v>
          </cell>
          <cell r="KS127">
            <v>0</v>
          </cell>
          <cell r="KT127">
            <v>0</v>
          </cell>
          <cell r="KU127">
            <v>0</v>
          </cell>
          <cell r="KV127">
            <v>0</v>
          </cell>
          <cell r="KW127">
            <v>0</v>
          </cell>
          <cell r="KX127">
            <v>0</v>
          </cell>
          <cell r="KY127">
            <v>0</v>
          </cell>
          <cell r="KZ127">
            <v>0</v>
          </cell>
          <cell r="LA127">
            <v>0</v>
          </cell>
          <cell r="LB127">
            <v>0</v>
          </cell>
          <cell r="LC127">
            <v>0</v>
          </cell>
          <cell r="LD127">
            <v>0</v>
          </cell>
          <cell r="LE127">
            <v>0</v>
          </cell>
          <cell r="LF127">
            <v>0</v>
          </cell>
          <cell r="LG127">
            <v>0</v>
          </cell>
          <cell r="LH127">
            <v>0</v>
          </cell>
          <cell r="LI127">
            <v>0</v>
          </cell>
        </row>
        <row r="128">
          <cell r="D128">
            <v>4231</v>
          </cell>
          <cell r="E128" t="str">
            <v>Starosna penzija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17556624.739999991</v>
          </cell>
          <cell r="CM128">
            <v>17731912.649999995</v>
          </cell>
          <cell r="CN128">
            <v>18171887.329999994</v>
          </cell>
          <cell r="CO128">
            <v>17836050.36999999</v>
          </cell>
          <cell r="CP128">
            <v>17798539.219999991</v>
          </cell>
          <cell r="CQ128">
            <v>17778732.390000004</v>
          </cell>
          <cell r="CR128">
            <v>17751367.449999992</v>
          </cell>
          <cell r="CS128">
            <v>17751526.06000001</v>
          </cell>
          <cell r="CT128">
            <v>17830318.209999997</v>
          </cell>
          <cell r="CU128">
            <v>17911049.959999997</v>
          </cell>
          <cell r="CV128">
            <v>18125287.950000003</v>
          </cell>
          <cell r="CW128">
            <v>18112456.109999999</v>
          </cell>
          <cell r="CX128">
            <v>18083708.609999992</v>
          </cell>
          <cell r="CY128">
            <v>18230038.429999989</v>
          </cell>
          <cell r="CZ128">
            <v>18200875.059999973</v>
          </cell>
          <cell r="DA128">
            <v>18194267.419999994</v>
          </cell>
          <cell r="DB128">
            <v>18180228.890000019</v>
          </cell>
          <cell r="DC128">
            <v>18140060.379999992</v>
          </cell>
          <cell r="DD128">
            <v>18144811.109999988</v>
          </cell>
          <cell r="DE128">
            <v>18162470.489999998</v>
          </cell>
          <cell r="DF128">
            <v>18132095.619999997</v>
          </cell>
          <cell r="DG128">
            <v>18202032.089999992</v>
          </cell>
          <cell r="DH128">
            <v>18247914.809999987</v>
          </cell>
          <cell r="DI128">
            <v>18253521.829999998</v>
          </cell>
          <cell r="DJ128">
            <v>18235876.890000019</v>
          </cell>
          <cell r="DK128">
            <v>17986306.41</v>
          </cell>
          <cell r="DL128">
            <v>18703943.799999997</v>
          </cell>
          <cell r="DM128">
            <v>18292591.18</v>
          </cell>
          <cell r="DN128">
            <v>18354889.04000001</v>
          </cell>
          <cell r="DO128">
            <v>18496600.40000001</v>
          </cell>
          <cell r="DP128">
            <v>18579479.900000013</v>
          </cell>
          <cell r="DQ128">
            <v>18605661.530000027</v>
          </cell>
          <cell r="DR128">
            <v>18652141.210000023</v>
          </cell>
          <cell r="DS128">
            <v>18787969.120000023</v>
          </cell>
          <cell r="DT128">
            <v>18892491.040000007</v>
          </cell>
          <cell r="DU128">
            <v>18840760.500000019</v>
          </cell>
          <cell r="DV128">
            <v>18819612.960000001</v>
          </cell>
          <cell r="DW128">
            <v>18895412.559999999</v>
          </cell>
          <cell r="DX128">
            <v>18754590.399999999</v>
          </cell>
          <cell r="DY128">
            <v>18841144.77</v>
          </cell>
          <cell r="DZ128">
            <v>18834572.629999999</v>
          </cell>
          <cell r="EA128">
            <v>18608997.59</v>
          </cell>
          <cell r="EB128">
            <v>18559579.440000001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  <cell r="IL128">
            <v>0</v>
          </cell>
          <cell r="IM128">
            <v>0</v>
          </cell>
          <cell r="IN128">
            <v>0</v>
          </cell>
          <cell r="IO128">
            <v>0</v>
          </cell>
          <cell r="IP128">
            <v>0</v>
          </cell>
          <cell r="IQ128">
            <v>0</v>
          </cell>
          <cell r="IR128">
            <v>0</v>
          </cell>
          <cell r="IS128">
            <v>0</v>
          </cell>
          <cell r="IT128">
            <v>0</v>
          </cell>
          <cell r="IU128">
            <v>0</v>
          </cell>
          <cell r="IV128">
            <v>0</v>
          </cell>
          <cell r="IW128">
            <v>0</v>
          </cell>
          <cell r="IX128">
            <v>0</v>
          </cell>
          <cell r="IY128">
            <v>0</v>
          </cell>
          <cell r="IZ128">
            <v>0</v>
          </cell>
          <cell r="JA128">
            <v>0</v>
          </cell>
          <cell r="JB128">
            <v>0</v>
          </cell>
          <cell r="JC128">
            <v>0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O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A128">
            <v>0</v>
          </cell>
          <cell r="KB128">
            <v>0</v>
          </cell>
          <cell r="KC128">
            <v>0</v>
          </cell>
          <cell r="KD128">
            <v>0</v>
          </cell>
          <cell r="KE128">
            <v>0</v>
          </cell>
          <cell r="KF128">
            <v>0</v>
          </cell>
          <cell r="KG128">
            <v>0</v>
          </cell>
          <cell r="KH128">
            <v>0</v>
          </cell>
          <cell r="KI128">
            <v>0</v>
          </cell>
          <cell r="KJ128">
            <v>0</v>
          </cell>
          <cell r="KK128">
            <v>0</v>
          </cell>
          <cell r="KL128">
            <v>0</v>
          </cell>
          <cell r="KM128">
            <v>0</v>
          </cell>
          <cell r="KN128">
            <v>0</v>
          </cell>
          <cell r="KO128">
            <v>0</v>
          </cell>
          <cell r="KP128">
            <v>0</v>
          </cell>
          <cell r="KQ128">
            <v>0</v>
          </cell>
          <cell r="KR128">
            <v>0</v>
          </cell>
          <cell r="KS128">
            <v>0</v>
          </cell>
          <cell r="KT128">
            <v>0</v>
          </cell>
          <cell r="KU128">
            <v>0</v>
          </cell>
          <cell r="KV128">
            <v>0</v>
          </cell>
          <cell r="KW128">
            <v>0</v>
          </cell>
          <cell r="KX128">
            <v>0</v>
          </cell>
          <cell r="KY128">
            <v>0</v>
          </cell>
          <cell r="KZ128">
            <v>0</v>
          </cell>
          <cell r="LA128">
            <v>0</v>
          </cell>
          <cell r="LB128">
            <v>0</v>
          </cell>
          <cell r="LC128">
            <v>0</v>
          </cell>
          <cell r="LD128">
            <v>0</v>
          </cell>
          <cell r="LE128">
            <v>0</v>
          </cell>
          <cell r="LF128">
            <v>0</v>
          </cell>
          <cell r="LG128">
            <v>0</v>
          </cell>
          <cell r="LH128">
            <v>0</v>
          </cell>
          <cell r="LI128">
            <v>0</v>
          </cell>
        </row>
        <row r="129">
          <cell r="D129">
            <v>4232</v>
          </cell>
          <cell r="E129" t="str">
            <v>Invalidska penzija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5875272.8500000024</v>
          </cell>
          <cell r="CM129">
            <v>5889625.8900000015</v>
          </cell>
          <cell r="CN129">
            <v>5885374.3099999903</v>
          </cell>
          <cell r="CO129">
            <v>5881275.669999999</v>
          </cell>
          <cell r="CP129">
            <v>5905482.5500000017</v>
          </cell>
          <cell r="CQ129">
            <v>5902560.2699999977</v>
          </cell>
          <cell r="CR129">
            <v>5863255.6999999993</v>
          </cell>
          <cell r="CS129">
            <v>5837597.7700000005</v>
          </cell>
          <cell r="CT129">
            <v>5830922.5200000014</v>
          </cell>
          <cell r="CU129">
            <v>5824170.1199999964</v>
          </cell>
          <cell r="CV129">
            <v>5832033.0999999978</v>
          </cell>
          <cell r="CW129">
            <v>5825822.0100000026</v>
          </cell>
          <cell r="CX129">
            <v>5786947.3300000001</v>
          </cell>
          <cell r="CY129">
            <v>5795593.0300000031</v>
          </cell>
          <cell r="CZ129">
            <v>5767722.2900000028</v>
          </cell>
          <cell r="DA129">
            <v>5737077.7599999933</v>
          </cell>
          <cell r="DB129">
            <v>5733681.7100000018</v>
          </cell>
          <cell r="DC129">
            <v>5742966.9500000058</v>
          </cell>
          <cell r="DD129">
            <v>5703710.6799999988</v>
          </cell>
          <cell r="DE129">
            <v>5728346.6000000024</v>
          </cell>
          <cell r="DF129">
            <v>5685437.6900000032</v>
          </cell>
          <cell r="DG129">
            <v>5681204.9400000023</v>
          </cell>
          <cell r="DH129">
            <v>5703587.5700000068</v>
          </cell>
          <cell r="DI129">
            <v>5708542.3199999994</v>
          </cell>
          <cell r="DJ129">
            <v>5639131.5699999994</v>
          </cell>
          <cell r="DK129">
            <v>5505397.570000004</v>
          </cell>
          <cell r="DL129">
            <v>5801307.2000000002</v>
          </cell>
          <cell r="DM129">
            <v>5641882.2800000096</v>
          </cell>
          <cell r="DN129">
            <v>5618825.8800000027</v>
          </cell>
          <cell r="DO129">
            <v>5615859.4699999997</v>
          </cell>
          <cell r="DP129">
            <v>5625058.0300000003</v>
          </cell>
          <cell r="DQ129">
            <v>5614423.9000000004</v>
          </cell>
          <cell r="DR129">
            <v>5585563.7200000025</v>
          </cell>
          <cell r="DS129">
            <v>5596628.5399999954</v>
          </cell>
          <cell r="DT129">
            <v>5554966.8799999999</v>
          </cell>
          <cell r="DU129">
            <v>5509099.6800000016</v>
          </cell>
          <cell r="DV129">
            <v>5503915.4000000004</v>
          </cell>
          <cell r="DW129">
            <v>5529068.9400000004</v>
          </cell>
          <cell r="DX129">
            <v>5480065.9699999997</v>
          </cell>
          <cell r="DY129">
            <v>5474281.8099999996</v>
          </cell>
          <cell r="DZ129">
            <v>5409798.4900000002</v>
          </cell>
          <cell r="EA129">
            <v>5398517.3600000003</v>
          </cell>
          <cell r="EB129">
            <v>5404997.25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O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A129">
            <v>0</v>
          </cell>
          <cell r="KB129">
            <v>0</v>
          </cell>
          <cell r="KC129">
            <v>0</v>
          </cell>
          <cell r="KD129">
            <v>0</v>
          </cell>
          <cell r="KE129">
            <v>0</v>
          </cell>
          <cell r="KF129">
            <v>0</v>
          </cell>
          <cell r="KG129">
            <v>0</v>
          </cell>
          <cell r="KH129">
            <v>0</v>
          </cell>
          <cell r="KI129">
            <v>0</v>
          </cell>
          <cell r="KJ129">
            <v>0</v>
          </cell>
          <cell r="KK129">
            <v>0</v>
          </cell>
          <cell r="KL129">
            <v>0</v>
          </cell>
          <cell r="KM129">
            <v>0</v>
          </cell>
          <cell r="KN129">
            <v>0</v>
          </cell>
          <cell r="KO129">
            <v>0</v>
          </cell>
          <cell r="KP129">
            <v>0</v>
          </cell>
          <cell r="KQ129">
            <v>0</v>
          </cell>
          <cell r="KR129">
            <v>0</v>
          </cell>
          <cell r="KS129">
            <v>0</v>
          </cell>
          <cell r="KT129">
            <v>0</v>
          </cell>
          <cell r="KU129">
            <v>0</v>
          </cell>
          <cell r="KV129">
            <v>0</v>
          </cell>
          <cell r="KW129">
            <v>0</v>
          </cell>
          <cell r="KX129">
            <v>0</v>
          </cell>
          <cell r="KY129">
            <v>0</v>
          </cell>
          <cell r="KZ129">
            <v>0</v>
          </cell>
          <cell r="LA129">
            <v>0</v>
          </cell>
          <cell r="LB129">
            <v>0</v>
          </cell>
          <cell r="LC129">
            <v>0</v>
          </cell>
          <cell r="LD129">
            <v>0</v>
          </cell>
          <cell r="LE129">
            <v>0</v>
          </cell>
          <cell r="LF129">
            <v>0</v>
          </cell>
          <cell r="LG129">
            <v>0</v>
          </cell>
          <cell r="LH129">
            <v>0</v>
          </cell>
          <cell r="LI129">
            <v>0</v>
          </cell>
        </row>
        <row r="130">
          <cell r="D130">
            <v>4233</v>
          </cell>
          <cell r="E130" t="str">
            <v>Porodična penzija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6368809.3199999984</v>
          </cell>
          <cell r="CM130">
            <v>6395625.3799999999</v>
          </cell>
          <cell r="CN130">
            <v>6375718.3100000061</v>
          </cell>
          <cell r="CO130">
            <v>6367612.6800000006</v>
          </cell>
          <cell r="CP130">
            <v>6393926.3099999977</v>
          </cell>
          <cell r="CQ130">
            <v>6383257.6999999965</v>
          </cell>
          <cell r="CR130">
            <v>6368528.8100000033</v>
          </cell>
          <cell r="CS130">
            <v>6381605.71</v>
          </cell>
          <cell r="CT130">
            <v>6373366.1499999985</v>
          </cell>
          <cell r="CU130">
            <v>6376943.9500000011</v>
          </cell>
          <cell r="CV130">
            <v>6366572.2400000021</v>
          </cell>
          <cell r="CW130">
            <v>6368696.5300000021</v>
          </cell>
          <cell r="CX130">
            <v>6342695.7200000035</v>
          </cell>
          <cell r="CY130">
            <v>6375633.9000000022</v>
          </cell>
          <cell r="CZ130">
            <v>6374271.7600000007</v>
          </cell>
          <cell r="DA130">
            <v>6378227.9300000062</v>
          </cell>
          <cell r="DB130">
            <v>6366618.3800000008</v>
          </cell>
          <cell r="DC130">
            <v>6376648.0400000056</v>
          </cell>
          <cell r="DD130">
            <v>6364269.1800000062</v>
          </cell>
          <cell r="DE130">
            <v>6362007.3800000027</v>
          </cell>
          <cell r="DF130">
            <v>6344589.129999999</v>
          </cell>
          <cell r="DG130">
            <v>6322177.8199999975</v>
          </cell>
          <cell r="DH130">
            <v>6328487.6000000034</v>
          </cell>
          <cell r="DI130">
            <v>6340692.0799999973</v>
          </cell>
          <cell r="DJ130">
            <v>6353359.4199999999</v>
          </cell>
          <cell r="DK130">
            <v>6204150.6699999999</v>
          </cell>
          <cell r="DL130">
            <v>6524585.1100000013</v>
          </cell>
          <cell r="DM130">
            <v>6354679.3500000024</v>
          </cell>
          <cell r="DN130">
            <v>6350815.4499999993</v>
          </cell>
          <cell r="DO130">
            <v>6349181.9499999955</v>
          </cell>
          <cell r="DP130">
            <v>6347123.6000000006</v>
          </cell>
          <cell r="DQ130">
            <v>6339821.9099999992</v>
          </cell>
          <cell r="DR130">
            <v>6322847.9700000016</v>
          </cell>
          <cell r="DS130">
            <v>6286233.4000000032</v>
          </cell>
          <cell r="DT130">
            <v>6371403.799999997</v>
          </cell>
          <cell r="DU130">
            <v>6328009.1700000037</v>
          </cell>
          <cell r="DV130">
            <v>6327730.8099999996</v>
          </cell>
          <cell r="DW130">
            <v>6355152.7599999998</v>
          </cell>
          <cell r="DX130">
            <v>6348202.9000000004</v>
          </cell>
          <cell r="DY130">
            <v>6348789.5</v>
          </cell>
          <cell r="DZ130">
            <v>6307783.0599999996</v>
          </cell>
          <cell r="EA130">
            <v>6299458.6699999999</v>
          </cell>
          <cell r="EB130">
            <v>6304542.9199999999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  <cell r="IL130">
            <v>0</v>
          </cell>
          <cell r="IM130">
            <v>0</v>
          </cell>
          <cell r="IN130">
            <v>0</v>
          </cell>
          <cell r="IO130">
            <v>0</v>
          </cell>
          <cell r="IP130">
            <v>0</v>
          </cell>
          <cell r="IQ130">
            <v>0</v>
          </cell>
          <cell r="IR130">
            <v>0</v>
          </cell>
          <cell r="IS130">
            <v>0</v>
          </cell>
          <cell r="IT130">
            <v>0</v>
          </cell>
          <cell r="IU130">
            <v>0</v>
          </cell>
          <cell r="IV130">
            <v>0</v>
          </cell>
          <cell r="IW130">
            <v>0</v>
          </cell>
          <cell r="IX130">
            <v>0</v>
          </cell>
          <cell r="IY130">
            <v>0</v>
          </cell>
          <cell r="IZ130">
            <v>0</v>
          </cell>
          <cell r="JA130">
            <v>0</v>
          </cell>
          <cell r="JB130">
            <v>0</v>
          </cell>
          <cell r="JC130">
            <v>0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O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A130">
            <v>0</v>
          </cell>
          <cell r="KB130">
            <v>0</v>
          </cell>
          <cell r="KC130">
            <v>0</v>
          </cell>
          <cell r="KD130">
            <v>0</v>
          </cell>
          <cell r="KE130">
            <v>0</v>
          </cell>
          <cell r="KF130">
            <v>0</v>
          </cell>
          <cell r="KG130">
            <v>0</v>
          </cell>
          <cell r="KH130">
            <v>0</v>
          </cell>
          <cell r="KI130">
            <v>0</v>
          </cell>
          <cell r="KJ130">
            <v>0</v>
          </cell>
          <cell r="KK130">
            <v>0</v>
          </cell>
          <cell r="KL130">
            <v>0</v>
          </cell>
          <cell r="KM130">
            <v>0</v>
          </cell>
          <cell r="KN130">
            <v>0</v>
          </cell>
          <cell r="KO130">
            <v>0</v>
          </cell>
          <cell r="KP130">
            <v>0</v>
          </cell>
          <cell r="KQ130">
            <v>0</v>
          </cell>
          <cell r="KR130">
            <v>0</v>
          </cell>
          <cell r="KS130">
            <v>0</v>
          </cell>
          <cell r="KT130">
            <v>0</v>
          </cell>
          <cell r="KU130">
            <v>0</v>
          </cell>
          <cell r="KV130">
            <v>0</v>
          </cell>
          <cell r="KW130">
            <v>0</v>
          </cell>
          <cell r="KX130">
            <v>0</v>
          </cell>
          <cell r="KY130">
            <v>0</v>
          </cell>
          <cell r="KZ130">
            <v>0</v>
          </cell>
          <cell r="LA130">
            <v>0</v>
          </cell>
          <cell r="LB130">
            <v>0</v>
          </cell>
          <cell r="LC130">
            <v>0</v>
          </cell>
          <cell r="LD130">
            <v>0</v>
          </cell>
          <cell r="LE130">
            <v>0</v>
          </cell>
          <cell r="LF130">
            <v>0</v>
          </cell>
          <cell r="LG130">
            <v>0</v>
          </cell>
          <cell r="LH130">
            <v>0</v>
          </cell>
          <cell r="LI130">
            <v>0</v>
          </cell>
        </row>
        <row r="131">
          <cell r="D131">
            <v>4234</v>
          </cell>
          <cell r="E131" t="str">
            <v>Naknade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790756.4799999994</v>
          </cell>
          <cell r="CM131">
            <v>969918.05999999971</v>
          </cell>
          <cell r="CN131">
            <v>840020.15999999957</v>
          </cell>
          <cell r="CO131">
            <v>867501.1</v>
          </cell>
          <cell r="CP131">
            <v>795719.35</v>
          </cell>
          <cell r="CQ131">
            <v>862650.10000000021</v>
          </cell>
          <cell r="CR131">
            <v>819703.70999999985</v>
          </cell>
          <cell r="CS131">
            <v>749116.27999999968</v>
          </cell>
          <cell r="CT131">
            <v>854041.72</v>
          </cell>
          <cell r="CU131">
            <v>805563.73999999987</v>
          </cell>
          <cell r="CV131">
            <v>838655.72999999975</v>
          </cell>
          <cell r="CW131">
            <v>796810.70000000019</v>
          </cell>
          <cell r="CX131">
            <v>717513.49999999977</v>
          </cell>
          <cell r="CY131">
            <v>960921.33000000007</v>
          </cell>
          <cell r="CZ131">
            <v>809982.92</v>
          </cell>
          <cell r="DA131">
            <v>874130.68000000052</v>
          </cell>
          <cell r="DB131">
            <v>850662.33000000019</v>
          </cell>
          <cell r="DC131">
            <v>778118.25999999966</v>
          </cell>
          <cell r="DD131">
            <v>749680.95000000007</v>
          </cell>
          <cell r="DE131">
            <v>721105.74999999953</v>
          </cell>
          <cell r="DF131">
            <v>773447.1399999999</v>
          </cell>
          <cell r="DG131">
            <v>707814.92999999993</v>
          </cell>
          <cell r="DH131">
            <v>830293.32999999961</v>
          </cell>
          <cell r="DI131">
            <v>774907.66999999969</v>
          </cell>
          <cell r="DJ131">
            <v>714889.4</v>
          </cell>
          <cell r="DK131">
            <v>933129.68999999936</v>
          </cell>
          <cell r="DL131">
            <v>850043.93999999971</v>
          </cell>
          <cell r="DM131">
            <v>795559.96999999962</v>
          </cell>
          <cell r="DN131">
            <v>801253.57999999949</v>
          </cell>
          <cell r="DO131">
            <v>729954.90999999968</v>
          </cell>
          <cell r="DP131">
            <v>705165.37999999954</v>
          </cell>
          <cell r="DQ131">
            <v>809794.60999999975</v>
          </cell>
          <cell r="DR131">
            <v>776691.32999999973</v>
          </cell>
          <cell r="DS131">
            <v>729121.30999999971</v>
          </cell>
          <cell r="DT131">
            <v>826863.25999999966</v>
          </cell>
          <cell r="DU131">
            <v>761813.04999999958</v>
          </cell>
          <cell r="DV131">
            <v>689198.38</v>
          </cell>
          <cell r="DW131">
            <v>899852.64</v>
          </cell>
          <cell r="DX131">
            <v>740886.88</v>
          </cell>
          <cell r="DY131">
            <v>776480.21</v>
          </cell>
          <cell r="DZ131">
            <v>732760.29</v>
          </cell>
          <cell r="EA131">
            <v>699234.7</v>
          </cell>
          <cell r="EB131">
            <v>743402.31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  <cell r="IO131">
            <v>0</v>
          </cell>
          <cell r="IP131">
            <v>0</v>
          </cell>
          <cell r="IQ131">
            <v>0</v>
          </cell>
          <cell r="IR131">
            <v>0</v>
          </cell>
          <cell r="IS131">
            <v>0</v>
          </cell>
          <cell r="IT131">
            <v>0</v>
          </cell>
          <cell r="IU131">
            <v>0</v>
          </cell>
          <cell r="IV131">
            <v>0</v>
          </cell>
          <cell r="IW131">
            <v>0</v>
          </cell>
          <cell r="IX131">
            <v>0</v>
          </cell>
          <cell r="IY131">
            <v>0</v>
          </cell>
          <cell r="IZ131">
            <v>0</v>
          </cell>
          <cell r="JA131">
            <v>0</v>
          </cell>
          <cell r="JB131">
            <v>0</v>
          </cell>
          <cell r="JC131">
            <v>0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O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A131">
            <v>0</v>
          </cell>
          <cell r="KB131">
            <v>0</v>
          </cell>
          <cell r="KC131">
            <v>0</v>
          </cell>
          <cell r="KD131">
            <v>0</v>
          </cell>
          <cell r="KE131">
            <v>0</v>
          </cell>
          <cell r="KF131">
            <v>0</v>
          </cell>
          <cell r="KG131">
            <v>0</v>
          </cell>
          <cell r="KH131">
            <v>0</v>
          </cell>
          <cell r="KI131">
            <v>0</v>
          </cell>
          <cell r="KJ131">
            <v>0</v>
          </cell>
          <cell r="KK131">
            <v>0</v>
          </cell>
          <cell r="KL131">
            <v>0</v>
          </cell>
          <cell r="KM131">
            <v>0</v>
          </cell>
          <cell r="KN131">
            <v>0</v>
          </cell>
          <cell r="KO131">
            <v>0</v>
          </cell>
          <cell r="KP131">
            <v>0</v>
          </cell>
          <cell r="KQ131">
            <v>0</v>
          </cell>
          <cell r="KR131">
            <v>0</v>
          </cell>
          <cell r="KS131">
            <v>0</v>
          </cell>
          <cell r="KT131">
            <v>0</v>
          </cell>
          <cell r="KU131">
            <v>0</v>
          </cell>
          <cell r="KV131">
            <v>0</v>
          </cell>
          <cell r="KW131">
            <v>0</v>
          </cell>
          <cell r="KX131">
            <v>0</v>
          </cell>
          <cell r="KY131">
            <v>0</v>
          </cell>
          <cell r="KZ131">
            <v>0</v>
          </cell>
          <cell r="LA131">
            <v>0</v>
          </cell>
          <cell r="LB131">
            <v>0</v>
          </cell>
          <cell r="LC131">
            <v>0</v>
          </cell>
          <cell r="LD131">
            <v>0</v>
          </cell>
          <cell r="LE131">
            <v>0</v>
          </cell>
          <cell r="LF131">
            <v>0</v>
          </cell>
          <cell r="LG131">
            <v>0</v>
          </cell>
          <cell r="LH131">
            <v>0</v>
          </cell>
          <cell r="LI131">
            <v>0</v>
          </cell>
        </row>
        <row r="132">
          <cell r="D132">
            <v>4235</v>
          </cell>
          <cell r="E132" t="str">
            <v>Dodaci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226578.45</v>
          </cell>
          <cell r="CM132">
            <v>224201.34000000005</v>
          </cell>
          <cell r="CN132">
            <v>224281.33000000002</v>
          </cell>
          <cell r="CO132">
            <v>221707.05</v>
          </cell>
          <cell r="CP132">
            <v>222132.55000000002</v>
          </cell>
          <cell r="CQ132">
            <v>221219.46999999997</v>
          </cell>
          <cell r="CR132">
            <v>219452.11999999997</v>
          </cell>
          <cell r="CS132">
            <v>219732.67</v>
          </cell>
          <cell r="CT132">
            <v>217827.91999999998</v>
          </cell>
          <cell r="CU132">
            <v>216656.88999999998</v>
          </cell>
          <cell r="CV132">
            <v>216055.97999999998</v>
          </cell>
          <cell r="CW132">
            <v>213297.96000000002</v>
          </cell>
          <cell r="CX132">
            <v>212348.47999999998</v>
          </cell>
          <cell r="CY132">
            <v>209437.44000000003</v>
          </cell>
          <cell r="CZ132">
            <v>208496.90000000002</v>
          </cell>
          <cell r="DA132">
            <v>206956.28999999998</v>
          </cell>
          <cell r="DB132">
            <v>206136.86</v>
          </cell>
          <cell r="DC132">
            <v>204274.09999999998</v>
          </cell>
          <cell r="DD132">
            <v>204159.27000000002</v>
          </cell>
          <cell r="DE132">
            <v>204089.37</v>
          </cell>
          <cell r="DF132">
            <v>202093.48</v>
          </cell>
          <cell r="DG132">
            <v>202085.93999999997</v>
          </cell>
          <cell r="DH132">
            <v>200131.43000000005</v>
          </cell>
          <cell r="DI132">
            <v>197853.12</v>
          </cell>
          <cell r="DJ132">
            <v>196074.84000000003</v>
          </cell>
          <cell r="DK132">
            <v>193499.68</v>
          </cell>
          <cell r="DL132">
            <v>193504.47</v>
          </cell>
          <cell r="DM132">
            <v>191711.37000000002</v>
          </cell>
          <cell r="DN132">
            <v>190610.93</v>
          </cell>
          <cell r="DO132">
            <v>190357.54</v>
          </cell>
          <cell r="DP132">
            <v>188869.26</v>
          </cell>
          <cell r="DQ132">
            <v>187850.05000000002</v>
          </cell>
          <cell r="DR132">
            <v>186152.52999999997</v>
          </cell>
          <cell r="DS132">
            <v>185419.8</v>
          </cell>
          <cell r="DT132">
            <v>180133.82000000004</v>
          </cell>
          <cell r="DU132">
            <v>183978.78999999998</v>
          </cell>
          <cell r="DV132">
            <v>182624.38</v>
          </cell>
          <cell r="DW132">
            <v>183769.76</v>
          </cell>
          <cell r="DX132">
            <v>182327.99</v>
          </cell>
          <cell r="DY132">
            <v>181004.32</v>
          </cell>
          <cell r="DZ132">
            <v>179538.61</v>
          </cell>
          <cell r="EA132">
            <v>177819.51999999999</v>
          </cell>
          <cell r="EB132">
            <v>176203.15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  <cell r="IL132">
            <v>0</v>
          </cell>
          <cell r="IM132">
            <v>0</v>
          </cell>
          <cell r="IN132">
            <v>0</v>
          </cell>
          <cell r="IO132">
            <v>0</v>
          </cell>
          <cell r="IP132">
            <v>0</v>
          </cell>
          <cell r="IQ132">
            <v>0</v>
          </cell>
          <cell r="IR132">
            <v>0</v>
          </cell>
          <cell r="IS132">
            <v>0</v>
          </cell>
          <cell r="IT132">
            <v>0</v>
          </cell>
          <cell r="IU132">
            <v>0</v>
          </cell>
          <cell r="IV132">
            <v>0</v>
          </cell>
          <cell r="IW132">
            <v>0</v>
          </cell>
          <cell r="IX132">
            <v>0</v>
          </cell>
          <cell r="IY132">
            <v>0</v>
          </cell>
          <cell r="IZ132">
            <v>0</v>
          </cell>
          <cell r="JA132">
            <v>0</v>
          </cell>
          <cell r="JB132">
            <v>0</v>
          </cell>
          <cell r="JC132">
            <v>0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O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A132">
            <v>0</v>
          </cell>
          <cell r="KB132">
            <v>0</v>
          </cell>
          <cell r="KC132">
            <v>0</v>
          </cell>
          <cell r="KD132">
            <v>0</v>
          </cell>
          <cell r="KE132">
            <v>0</v>
          </cell>
          <cell r="KF132">
            <v>0</v>
          </cell>
          <cell r="KG132">
            <v>0</v>
          </cell>
          <cell r="KH132">
            <v>0</v>
          </cell>
          <cell r="KI132">
            <v>0</v>
          </cell>
          <cell r="KJ132">
            <v>0</v>
          </cell>
          <cell r="KK132">
            <v>0</v>
          </cell>
          <cell r="KL132">
            <v>0</v>
          </cell>
          <cell r="KM132">
            <v>0</v>
          </cell>
          <cell r="KN132">
            <v>0</v>
          </cell>
          <cell r="KO132">
            <v>0</v>
          </cell>
          <cell r="KP132">
            <v>0</v>
          </cell>
          <cell r="KQ132">
            <v>0</v>
          </cell>
          <cell r="KR132">
            <v>0</v>
          </cell>
          <cell r="KS132">
            <v>0</v>
          </cell>
          <cell r="KT132">
            <v>0</v>
          </cell>
          <cell r="KU132">
            <v>0</v>
          </cell>
          <cell r="KV132">
            <v>0</v>
          </cell>
          <cell r="KW132">
            <v>0</v>
          </cell>
          <cell r="KX132">
            <v>0</v>
          </cell>
          <cell r="KY132">
            <v>0</v>
          </cell>
          <cell r="KZ132">
            <v>0</v>
          </cell>
          <cell r="LA132">
            <v>0</v>
          </cell>
          <cell r="LB132">
            <v>0</v>
          </cell>
          <cell r="LC132">
            <v>0</v>
          </cell>
          <cell r="LD132">
            <v>0</v>
          </cell>
          <cell r="LE132">
            <v>0</v>
          </cell>
          <cell r="LF132">
            <v>0</v>
          </cell>
          <cell r="LG132">
            <v>0</v>
          </cell>
          <cell r="LH132">
            <v>0</v>
          </cell>
          <cell r="LI132">
            <v>0</v>
          </cell>
        </row>
        <row r="133">
          <cell r="D133">
            <v>4236</v>
          </cell>
          <cell r="E133" t="str">
            <v>Ostala prava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856691.29</v>
          </cell>
          <cell r="CM133">
            <v>769878.45</v>
          </cell>
          <cell r="CN133">
            <v>773601.28999999992</v>
          </cell>
          <cell r="CO133">
            <v>727592.78</v>
          </cell>
          <cell r="CP133">
            <v>758020.97</v>
          </cell>
          <cell r="CQ133">
            <v>838020.13</v>
          </cell>
          <cell r="CR133">
            <v>762497.01</v>
          </cell>
          <cell r="CS133">
            <v>752222.57000000007</v>
          </cell>
          <cell r="CT133">
            <v>723864.53</v>
          </cell>
          <cell r="CU133">
            <v>742928.23</v>
          </cell>
          <cell r="CV133">
            <v>790226.48</v>
          </cell>
          <cell r="CW133">
            <v>830946.64</v>
          </cell>
          <cell r="CX133">
            <v>787391.93</v>
          </cell>
          <cell r="CY133">
            <v>750881.70000000007</v>
          </cell>
          <cell r="CZ133">
            <v>778198.57</v>
          </cell>
          <cell r="DA133">
            <v>784872.99</v>
          </cell>
          <cell r="DB133">
            <v>785529.66</v>
          </cell>
          <cell r="DC133">
            <v>767283.89</v>
          </cell>
          <cell r="DD133">
            <v>789778.96</v>
          </cell>
          <cell r="DE133">
            <v>783083.89</v>
          </cell>
          <cell r="DF133">
            <v>634752.02</v>
          </cell>
          <cell r="DG133">
            <v>744374.14999999991</v>
          </cell>
          <cell r="DH133">
            <v>767245.7300000001</v>
          </cell>
          <cell r="DI133">
            <v>787645.36</v>
          </cell>
          <cell r="DJ133">
            <v>763272.39999999991</v>
          </cell>
          <cell r="DK133">
            <v>831465.28999999992</v>
          </cell>
          <cell r="DL133">
            <v>772909.91</v>
          </cell>
          <cell r="DM133">
            <v>816645.59000000008</v>
          </cell>
          <cell r="DN133">
            <v>767300.45</v>
          </cell>
          <cell r="DO133">
            <v>802723.24000000011</v>
          </cell>
          <cell r="DP133">
            <v>785125.16</v>
          </cell>
          <cell r="DQ133">
            <v>764361.98</v>
          </cell>
          <cell r="DR133">
            <v>692017.25</v>
          </cell>
          <cell r="DS133">
            <v>837968.17</v>
          </cell>
          <cell r="DT133">
            <v>818920.14</v>
          </cell>
          <cell r="DU133">
            <v>814676.10000000009</v>
          </cell>
          <cell r="DV133">
            <v>769418.02</v>
          </cell>
          <cell r="DW133">
            <v>831563.57</v>
          </cell>
          <cell r="DX133">
            <v>783624.27</v>
          </cell>
          <cell r="DY133">
            <v>819805.42</v>
          </cell>
          <cell r="DZ133">
            <v>801750.56</v>
          </cell>
          <cell r="EA133">
            <v>799845.83</v>
          </cell>
          <cell r="EB133">
            <v>815810.71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  <cell r="IO133">
            <v>0</v>
          </cell>
          <cell r="IP133">
            <v>0</v>
          </cell>
          <cell r="IQ133">
            <v>0</v>
          </cell>
          <cell r="IR133">
            <v>0</v>
          </cell>
          <cell r="IS133">
            <v>0</v>
          </cell>
          <cell r="IT133">
            <v>0</v>
          </cell>
          <cell r="IU133">
            <v>0</v>
          </cell>
          <cell r="IV133">
            <v>0</v>
          </cell>
          <cell r="IW133">
            <v>0</v>
          </cell>
          <cell r="IX133">
            <v>0</v>
          </cell>
          <cell r="IY133">
            <v>0</v>
          </cell>
          <cell r="IZ133">
            <v>0</v>
          </cell>
          <cell r="JA133">
            <v>0</v>
          </cell>
          <cell r="JB133">
            <v>0</v>
          </cell>
          <cell r="JC133">
            <v>0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O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A133">
            <v>0</v>
          </cell>
          <cell r="KB133">
            <v>0</v>
          </cell>
          <cell r="KC133">
            <v>0</v>
          </cell>
          <cell r="KD133">
            <v>0</v>
          </cell>
          <cell r="KE133">
            <v>0</v>
          </cell>
          <cell r="KF133">
            <v>0</v>
          </cell>
          <cell r="KG133">
            <v>0</v>
          </cell>
          <cell r="KH133">
            <v>0</v>
          </cell>
          <cell r="KI133">
            <v>0</v>
          </cell>
          <cell r="KJ133">
            <v>0</v>
          </cell>
          <cell r="KK133">
            <v>0</v>
          </cell>
          <cell r="KL133">
            <v>0</v>
          </cell>
          <cell r="KM133">
            <v>0</v>
          </cell>
          <cell r="KN133">
            <v>0</v>
          </cell>
          <cell r="KO133">
            <v>0</v>
          </cell>
          <cell r="KP133">
            <v>0</v>
          </cell>
          <cell r="KQ133">
            <v>0</v>
          </cell>
          <cell r="KR133">
            <v>0</v>
          </cell>
          <cell r="KS133">
            <v>0</v>
          </cell>
          <cell r="KT133">
            <v>0</v>
          </cell>
          <cell r="KU133">
            <v>0</v>
          </cell>
          <cell r="KV133">
            <v>0</v>
          </cell>
          <cell r="KW133">
            <v>0</v>
          </cell>
          <cell r="KX133">
            <v>0</v>
          </cell>
          <cell r="KY133">
            <v>0</v>
          </cell>
          <cell r="KZ133">
            <v>0</v>
          </cell>
          <cell r="LA133">
            <v>0</v>
          </cell>
          <cell r="LB133">
            <v>0</v>
          </cell>
          <cell r="LC133">
            <v>0</v>
          </cell>
          <cell r="LD133">
            <v>0</v>
          </cell>
          <cell r="LE133">
            <v>0</v>
          </cell>
          <cell r="LF133">
            <v>0</v>
          </cell>
          <cell r="LG133">
            <v>0</v>
          </cell>
          <cell r="LH133">
            <v>0</v>
          </cell>
          <cell r="LI133">
            <v>0</v>
          </cell>
        </row>
        <row r="134">
          <cell r="D134">
            <v>4237</v>
          </cell>
          <cell r="E134" t="str">
            <v>Doprinos za zdravstvenu zaštitu penzionera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  <cell r="IO134">
            <v>0</v>
          </cell>
          <cell r="IP134">
            <v>0</v>
          </cell>
          <cell r="IQ134">
            <v>0</v>
          </cell>
          <cell r="IR134">
            <v>0</v>
          </cell>
          <cell r="IS134">
            <v>0</v>
          </cell>
          <cell r="IT134">
            <v>0</v>
          </cell>
          <cell r="IU134">
            <v>0</v>
          </cell>
          <cell r="IV134">
            <v>0</v>
          </cell>
          <cell r="IW134">
            <v>0</v>
          </cell>
          <cell r="IX134">
            <v>0</v>
          </cell>
          <cell r="IY134">
            <v>0</v>
          </cell>
          <cell r="IZ134">
            <v>0</v>
          </cell>
          <cell r="JA134">
            <v>0</v>
          </cell>
          <cell r="JB134">
            <v>0</v>
          </cell>
          <cell r="JC134">
            <v>0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O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A134">
            <v>0</v>
          </cell>
          <cell r="KB134">
            <v>0</v>
          </cell>
          <cell r="KC134">
            <v>0</v>
          </cell>
          <cell r="KD134">
            <v>0</v>
          </cell>
          <cell r="KE134">
            <v>0</v>
          </cell>
          <cell r="KF134">
            <v>0</v>
          </cell>
          <cell r="KG134">
            <v>0</v>
          </cell>
          <cell r="KH134">
            <v>0</v>
          </cell>
          <cell r="KI134">
            <v>0</v>
          </cell>
          <cell r="KJ134">
            <v>0</v>
          </cell>
          <cell r="KK134">
            <v>0</v>
          </cell>
          <cell r="KL134">
            <v>0</v>
          </cell>
          <cell r="KM134">
            <v>0</v>
          </cell>
          <cell r="KN134">
            <v>0</v>
          </cell>
          <cell r="KO134">
            <v>0</v>
          </cell>
          <cell r="KP134">
            <v>0</v>
          </cell>
          <cell r="KQ134">
            <v>0</v>
          </cell>
          <cell r="KR134">
            <v>0</v>
          </cell>
          <cell r="KS134">
            <v>0</v>
          </cell>
          <cell r="KT134">
            <v>0</v>
          </cell>
          <cell r="KU134">
            <v>0</v>
          </cell>
          <cell r="KV134">
            <v>0</v>
          </cell>
          <cell r="KW134">
            <v>0</v>
          </cell>
          <cell r="KX134">
            <v>0</v>
          </cell>
          <cell r="KY134">
            <v>0</v>
          </cell>
          <cell r="KZ134">
            <v>0</v>
          </cell>
          <cell r="LA134">
            <v>0</v>
          </cell>
          <cell r="LB134">
            <v>0</v>
          </cell>
          <cell r="LC134">
            <v>0</v>
          </cell>
          <cell r="LD134">
            <v>0</v>
          </cell>
          <cell r="LE134">
            <v>0</v>
          </cell>
          <cell r="LF134">
            <v>0</v>
          </cell>
          <cell r="LG134">
            <v>0</v>
          </cell>
          <cell r="LH134">
            <v>0</v>
          </cell>
          <cell r="LI134">
            <v>0</v>
          </cell>
        </row>
        <row r="135">
          <cell r="C135">
            <v>424</v>
          </cell>
          <cell r="D135">
            <v>424</v>
          </cell>
          <cell r="E135" t="str">
            <v>Ostala prava iz oblasti zdravstvene zaštite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639432.91000000015</v>
          </cell>
          <cell r="CM135">
            <v>1579093.2500000002</v>
          </cell>
          <cell r="CN135">
            <v>626460.35000000009</v>
          </cell>
          <cell r="CO135">
            <v>1544704.7100000004</v>
          </cell>
          <cell r="CP135">
            <v>1166317.4599999997</v>
          </cell>
          <cell r="CQ135">
            <v>678250.89000000025</v>
          </cell>
          <cell r="CR135">
            <v>1306714.3699999999</v>
          </cell>
          <cell r="CS135">
            <v>1105331.22</v>
          </cell>
          <cell r="CT135">
            <v>1786629.0099999988</v>
          </cell>
          <cell r="CU135">
            <v>1261101.8699999999</v>
          </cell>
          <cell r="CV135">
            <v>1076426.2</v>
          </cell>
          <cell r="CW135">
            <v>2021633.8499999987</v>
          </cell>
          <cell r="CX135">
            <v>1293482.7299999997</v>
          </cell>
          <cell r="CY135">
            <v>1086849.98</v>
          </cell>
          <cell r="CZ135">
            <v>818430.35000000021</v>
          </cell>
          <cell r="DA135">
            <v>1570673.3899999997</v>
          </cell>
          <cell r="DB135">
            <v>1228987.79</v>
          </cell>
          <cell r="DC135">
            <v>1337111.7700000003</v>
          </cell>
          <cell r="DD135">
            <v>1115187.44</v>
          </cell>
          <cell r="DE135">
            <v>1756755.5599999998</v>
          </cell>
          <cell r="DF135">
            <v>609320.99</v>
          </cell>
          <cell r="DG135">
            <v>1504324.0299999996</v>
          </cell>
          <cell r="DH135">
            <v>1467582.65</v>
          </cell>
          <cell r="DI135">
            <v>1426429.0600000005</v>
          </cell>
          <cell r="DJ135">
            <v>2071244.14</v>
          </cell>
          <cell r="DK135">
            <v>1199019.9400000002</v>
          </cell>
          <cell r="DL135">
            <v>1102979.5</v>
          </cell>
          <cell r="DM135">
            <v>1146889.2000000004</v>
          </cell>
          <cell r="DN135">
            <v>1220185.26</v>
          </cell>
          <cell r="DO135">
            <v>594321.54</v>
          </cell>
          <cell r="DP135">
            <v>1273205.0199999998</v>
          </cell>
          <cell r="DQ135">
            <v>1006470.19</v>
          </cell>
          <cell r="DR135">
            <v>1242793.6300000001</v>
          </cell>
          <cell r="DS135">
            <v>1182832.1200000001</v>
          </cell>
          <cell r="DT135">
            <v>745599.45999999985</v>
          </cell>
          <cell r="DU135">
            <v>1664459.9999999995</v>
          </cell>
          <cell r="DV135">
            <v>1150369.68</v>
          </cell>
          <cell r="DW135">
            <v>923381.67999999959</v>
          </cell>
          <cell r="DX135">
            <v>1480160.7099999995</v>
          </cell>
          <cell r="DY135">
            <v>951748.64000000013</v>
          </cell>
          <cell r="DZ135">
            <v>1197411.44</v>
          </cell>
          <cell r="EA135">
            <v>1025179.4</v>
          </cell>
          <cell r="EB135">
            <v>630668.05000000005</v>
          </cell>
          <cell r="EC135">
            <v>1198731.9099999999</v>
          </cell>
          <cell r="ED135">
            <v>1323846.92</v>
          </cell>
          <cell r="EE135">
            <v>1613956.28</v>
          </cell>
          <cell r="EF135">
            <v>1810820.34</v>
          </cell>
          <cell r="EG135">
            <v>2973474.95</v>
          </cell>
          <cell r="EH135">
            <v>202511.01</v>
          </cell>
          <cell r="EI135">
            <v>1122393.47</v>
          </cell>
          <cell r="EJ135">
            <v>2105961.34</v>
          </cell>
          <cell r="EK135">
            <v>1278855.19</v>
          </cell>
          <cell r="EL135">
            <v>1134813.47</v>
          </cell>
          <cell r="EM135">
            <v>1335830.71</v>
          </cell>
          <cell r="EN135">
            <v>1666149.56</v>
          </cell>
          <cell r="EO135">
            <v>1463570.61</v>
          </cell>
          <cell r="EP135">
            <v>1518302.55</v>
          </cell>
          <cell r="EQ135">
            <v>1424217.95</v>
          </cell>
          <cell r="ER135">
            <v>1512893.76</v>
          </cell>
          <cell r="ES135">
            <v>1723879.49</v>
          </cell>
          <cell r="ET135">
            <v>1365364.87</v>
          </cell>
          <cell r="EU135">
            <v>1602918.54</v>
          </cell>
          <cell r="EV135">
            <v>2368731.41</v>
          </cell>
          <cell r="EW135">
            <v>425632.96</v>
          </cell>
          <cell r="EX135">
            <v>1118465.46</v>
          </cell>
          <cell r="EY135">
            <v>2503607.61</v>
          </cell>
          <cell r="EZ135">
            <v>1103217.6599999999</v>
          </cell>
          <cell r="FA135">
            <v>1728889.83</v>
          </cell>
          <cell r="FB135">
            <v>1736713.62</v>
          </cell>
          <cell r="FC135">
            <v>1661059.04</v>
          </cell>
          <cell r="FD135">
            <v>2052677.16</v>
          </cell>
          <cell r="FE135">
            <v>2337551.12</v>
          </cell>
          <cell r="FF135">
            <v>1579079.63</v>
          </cell>
          <cell r="FG135">
            <v>1855950.15</v>
          </cell>
          <cell r="FH135">
            <v>1427147.65</v>
          </cell>
          <cell r="FI135">
            <v>1689956.36</v>
          </cell>
          <cell r="FJ135">
            <v>1914804.54</v>
          </cell>
          <cell r="FK135">
            <v>1732967.4</v>
          </cell>
          <cell r="FL135">
            <v>1746404.92</v>
          </cell>
          <cell r="FM135">
            <v>1448048.69</v>
          </cell>
          <cell r="FN135">
            <v>1671066.3</v>
          </cell>
          <cell r="FO135">
            <v>2220320.35</v>
          </cell>
          <cell r="FP135">
            <v>992005.1</v>
          </cell>
          <cell r="FQ135">
            <v>3421539.53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  <cell r="IL135">
            <v>0</v>
          </cell>
          <cell r="IM135">
            <v>0</v>
          </cell>
          <cell r="IN135">
            <v>0</v>
          </cell>
          <cell r="IO135">
            <v>0</v>
          </cell>
          <cell r="IP135">
            <v>0</v>
          </cell>
          <cell r="IQ135">
            <v>0</v>
          </cell>
          <cell r="IR135">
            <v>0</v>
          </cell>
          <cell r="IS135">
            <v>0</v>
          </cell>
          <cell r="IT135">
            <v>0</v>
          </cell>
          <cell r="IU135">
            <v>0</v>
          </cell>
          <cell r="IV135">
            <v>0</v>
          </cell>
          <cell r="IW135">
            <v>0</v>
          </cell>
          <cell r="IX135">
            <v>0</v>
          </cell>
          <cell r="IY135">
            <v>0</v>
          </cell>
          <cell r="IZ135">
            <v>0</v>
          </cell>
          <cell r="JA135">
            <v>0</v>
          </cell>
          <cell r="JB135">
            <v>0</v>
          </cell>
          <cell r="JC135">
            <v>0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O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A135">
            <v>0</v>
          </cell>
          <cell r="KB135">
            <v>0</v>
          </cell>
          <cell r="KC135">
            <v>0</v>
          </cell>
          <cell r="KD135">
            <v>0</v>
          </cell>
          <cell r="KE135">
            <v>0</v>
          </cell>
          <cell r="KF135">
            <v>0</v>
          </cell>
          <cell r="KG135">
            <v>0</v>
          </cell>
          <cell r="KH135">
            <v>0</v>
          </cell>
          <cell r="KI135">
            <v>0</v>
          </cell>
          <cell r="KJ135">
            <v>0</v>
          </cell>
          <cell r="KK135">
            <v>0</v>
          </cell>
          <cell r="KL135">
            <v>0</v>
          </cell>
          <cell r="KM135">
            <v>0</v>
          </cell>
          <cell r="KN135">
            <v>0</v>
          </cell>
          <cell r="KO135">
            <v>0</v>
          </cell>
          <cell r="KP135">
            <v>0</v>
          </cell>
          <cell r="KQ135">
            <v>0</v>
          </cell>
          <cell r="KR135">
            <v>0</v>
          </cell>
          <cell r="KS135">
            <v>0</v>
          </cell>
          <cell r="KT135">
            <v>0</v>
          </cell>
          <cell r="KU135">
            <v>0</v>
          </cell>
          <cell r="KV135">
            <v>0</v>
          </cell>
          <cell r="KW135">
            <v>0</v>
          </cell>
          <cell r="KX135">
            <v>0</v>
          </cell>
          <cell r="KY135">
            <v>0</v>
          </cell>
          <cell r="KZ135">
            <v>0</v>
          </cell>
          <cell r="LA135">
            <v>0</v>
          </cell>
          <cell r="LB135">
            <v>0</v>
          </cell>
          <cell r="LC135">
            <v>0</v>
          </cell>
          <cell r="LD135">
            <v>0</v>
          </cell>
          <cell r="LE135">
            <v>0</v>
          </cell>
          <cell r="LF135">
            <v>0</v>
          </cell>
          <cell r="LG135">
            <v>0</v>
          </cell>
          <cell r="LH135">
            <v>0</v>
          </cell>
          <cell r="LI135">
            <v>0</v>
          </cell>
        </row>
        <row r="136">
          <cell r="D136">
            <v>4241</v>
          </cell>
          <cell r="E136" t="str">
            <v>Liječenje van Crne Gore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639432.91000000015</v>
          </cell>
          <cell r="CM136">
            <v>1579093.2500000002</v>
          </cell>
          <cell r="CN136">
            <v>626460.35000000009</v>
          </cell>
          <cell r="CO136">
            <v>1544704.7100000004</v>
          </cell>
          <cell r="CP136">
            <v>1166317.4599999997</v>
          </cell>
          <cell r="CQ136">
            <v>678250.89000000025</v>
          </cell>
          <cell r="CR136">
            <v>1306714.3699999999</v>
          </cell>
          <cell r="CS136">
            <v>1105331.22</v>
          </cell>
          <cell r="CT136">
            <v>1786629.0099999988</v>
          </cell>
          <cell r="CU136">
            <v>1261101.8699999999</v>
          </cell>
          <cell r="CV136">
            <v>1076426.2</v>
          </cell>
          <cell r="CW136">
            <v>2021633.8499999987</v>
          </cell>
          <cell r="CX136">
            <v>1293482.7299999997</v>
          </cell>
          <cell r="CY136">
            <v>1086849.98</v>
          </cell>
          <cell r="CZ136">
            <v>818430.35000000021</v>
          </cell>
          <cell r="DA136">
            <v>1570673.3899999997</v>
          </cell>
          <cell r="DB136">
            <v>1228987.79</v>
          </cell>
          <cell r="DC136">
            <v>1337111.7700000003</v>
          </cell>
          <cell r="DD136">
            <v>1115187.44</v>
          </cell>
          <cell r="DE136">
            <v>1756755.5599999998</v>
          </cell>
          <cell r="DF136">
            <v>609320.99</v>
          </cell>
          <cell r="DG136">
            <v>1504324.0299999996</v>
          </cell>
          <cell r="DH136">
            <v>1467582.65</v>
          </cell>
          <cell r="DI136">
            <v>1426429.0600000005</v>
          </cell>
          <cell r="DJ136">
            <v>2071244.14</v>
          </cell>
          <cell r="DK136">
            <v>1199019.9400000002</v>
          </cell>
          <cell r="DL136">
            <v>1102979.5</v>
          </cell>
          <cell r="DM136">
            <v>1146889.2000000004</v>
          </cell>
          <cell r="DN136">
            <v>1220185.26</v>
          </cell>
          <cell r="DO136">
            <v>594321.54</v>
          </cell>
          <cell r="DP136">
            <v>1273205.0199999998</v>
          </cell>
          <cell r="DQ136">
            <v>1006470.19</v>
          </cell>
          <cell r="DR136">
            <v>1242793.6300000001</v>
          </cell>
          <cell r="DS136">
            <v>1182832.1200000001</v>
          </cell>
          <cell r="DT136">
            <v>745599.45999999985</v>
          </cell>
          <cell r="DU136">
            <v>1664459.9999999995</v>
          </cell>
          <cell r="DV136">
            <v>1150369.68</v>
          </cell>
          <cell r="DW136">
            <v>923381.67999999959</v>
          </cell>
          <cell r="DX136">
            <v>1480160.7099999995</v>
          </cell>
          <cell r="DY136">
            <v>951748.64000000013</v>
          </cell>
          <cell r="DZ136">
            <v>1197411.44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  <cell r="IL136">
            <v>0</v>
          </cell>
          <cell r="IM136">
            <v>0</v>
          </cell>
          <cell r="IN136">
            <v>0</v>
          </cell>
          <cell r="IO136">
            <v>0</v>
          </cell>
          <cell r="IP136">
            <v>0</v>
          </cell>
          <cell r="IQ136">
            <v>0</v>
          </cell>
          <cell r="IR136">
            <v>0</v>
          </cell>
          <cell r="IS136">
            <v>0</v>
          </cell>
          <cell r="IT136">
            <v>0</v>
          </cell>
          <cell r="IU136">
            <v>0</v>
          </cell>
          <cell r="IV136">
            <v>0</v>
          </cell>
          <cell r="IW136">
            <v>0</v>
          </cell>
          <cell r="IX136">
            <v>0</v>
          </cell>
          <cell r="IY136">
            <v>0</v>
          </cell>
          <cell r="IZ136">
            <v>0</v>
          </cell>
          <cell r="JA136">
            <v>0</v>
          </cell>
          <cell r="JB136">
            <v>0</v>
          </cell>
          <cell r="JC136">
            <v>0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O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A136">
            <v>0</v>
          </cell>
          <cell r="KB136">
            <v>0</v>
          </cell>
          <cell r="KC136">
            <v>0</v>
          </cell>
          <cell r="KD136">
            <v>0</v>
          </cell>
          <cell r="KE136">
            <v>0</v>
          </cell>
          <cell r="KF136">
            <v>0</v>
          </cell>
          <cell r="KG136">
            <v>0</v>
          </cell>
          <cell r="KH136">
            <v>0</v>
          </cell>
          <cell r="KI136">
            <v>0</v>
          </cell>
          <cell r="KJ136">
            <v>0</v>
          </cell>
          <cell r="KK136">
            <v>0</v>
          </cell>
          <cell r="KL136">
            <v>0</v>
          </cell>
          <cell r="KM136">
            <v>0</v>
          </cell>
          <cell r="KN136">
            <v>0</v>
          </cell>
          <cell r="KO136">
            <v>0</v>
          </cell>
          <cell r="KP136">
            <v>0</v>
          </cell>
          <cell r="KQ136">
            <v>0</v>
          </cell>
          <cell r="KR136">
            <v>0</v>
          </cell>
          <cell r="KS136">
            <v>0</v>
          </cell>
          <cell r="KT136">
            <v>0</v>
          </cell>
          <cell r="KU136">
            <v>0</v>
          </cell>
          <cell r="KV136">
            <v>0</v>
          </cell>
          <cell r="KW136">
            <v>0</v>
          </cell>
          <cell r="KX136">
            <v>0</v>
          </cell>
          <cell r="KY136">
            <v>0</v>
          </cell>
          <cell r="KZ136">
            <v>0</v>
          </cell>
          <cell r="LA136">
            <v>0</v>
          </cell>
          <cell r="LB136">
            <v>0</v>
          </cell>
          <cell r="LC136">
            <v>0</v>
          </cell>
          <cell r="LD136">
            <v>0</v>
          </cell>
          <cell r="LE136">
            <v>0</v>
          </cell>
          <cell r="LF136">
            <v>0</v>
          </cell>
          <cell r="LG136">
            <v>0</v>
          </cell>
          <cell r="LH136">
            <v>0</v>
          </cell>
          <cell r="LI136">
            <v>0</v>
          </cell>
        </row>
        <row r="137">
          <cell r="C137">
            <v>425</v>
          </cell>
          <cell r="D137">
            <v>425</v>
          </cell>
          <cell r="E137" t="str">
            <v>Ostala prava iz zdravstvenog osiguranja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370401.12000000005</v>
          </cell>
          <cell r="CM137">
            <v>620552.5199999999</v>
          </cell>
          <cell r="CN137">
            <v>638457.29</v>
          </cell>
          <cell r="CO137">
            <v>505586.33999999991</v>
          </cell>
          <cell r="CP137">
            <v>569999.48</v>
          </cell>
          <cell r="CQ137">
            <v>860418.68</v>
          </cell>
          <cell r="CR137">
            <v>568338.07999999984</v>
          </cell>
          <cell r="CS137">
            <v>637853.68000000005</v>
          </cell>
          <cell r="CT137">
            <v>721453.06999999983</v>
          </cell>
          <cell r="CU137">
            <v>561941.62</v>
          </cell>
          <cell r="CV137">
            <v>443816.17000000004</v>
          </cell>
          <cell r="CW137">
            <v>1363707.3099999996</v>
          </cell>
          <cell r="CX137">
            <v>503185.41000000003</v>
          </cell>
          <cell r="CY137">
            <v>426354.28999999992</v>
          </cell>
          <cell r="CZ137">
            <v>628953.87</v>
          </cell>
          <cell r="DA137">
            <v>620067.23</v>
          </cell>
          <cell r="DB137">
            <v>662196.34000000008</v>
          </cell>
          <cell r="DC137">
            <v>772197.06999999983</v>
          </cell>
          <cell r="DD137">
            <v>705999.46</v>
          </cell>
          <cell r="DE137">
            <v>680678.52000000025</v>
          </cell>
          <cell r="DF137">
            <v>658703.32999999996</v>
          </cell>
          <cell r="DG137">
            <v>796557.62999999977</v>
          </cell>
          <cell r="DH137">
            <v>890787.12000000023</v>
          </cell>
          <cell r="DI137">
            <v>743659.84</v>
          </cell>
          <cell r="DJ137">
            <v>749043.34</v>
          </cell>
          <cell r="DK137">
            <v>616767.44999999984</v>
          </cell>
          <cell r="DL137">
            <v>535380.03</v>
          </cell>
          <cell r="DM137">
            <v>653304.86999999988</v>
          </cell>
          <cell r="DN137">
            <v>766570.99</v>
          </cell>
          <cell r="DO137">
            <v>569528.72</v>
          </cell>
          <cell r="DP137">
            <v>637917.58999999985</v>
          </cell>
          <cell r="DQ137">
            <v>324544.67999999993</v>
          </cell>
          <cell r="DR137">
            <v>1008401.7400000005</v>
          </cell>
          <cell r="DS137">
            <v>718254.19</v>
          </cell>
          <cell r="DT137">
            <v>778942.84</v>
          </cell>
          <cell r="DU137">
            <v>702885.63</v>
          </cell>
          <cell r="DV137">
            <v>652321.29999999981</v>
          </cell>
          <cell r="DW137">
            <v>711488.03</v>
          </cell>
          <cell r="DX137">
            <v>727068.71999999986</v>
          </cell>
          <cell r="DY137">
            <v>744546.84000000008</v>
          </cell>
          <cell r="DZ137">
            <v>845214.7</v>
          </cell>
          <cell r="EA137">
            <v>704498.55</v>
          </cell>
          <cell r="EB137">
            <v>527845.81999999995</v>
          </cell>
          <cell r="EC137">
            <v>606574.91</v>
          </cell>
          <cell r="ED137">
            <v>1032313.21</v>
          </cell>
          <cell r="EE137">
            <v>702384.14</v>
          </cell>
          <cell r="EF137">
            <v>706462.4</v>
          </cell>
          <cell r="EG137">
            <v>3305498.13</v>
          </cell>
          <cell r="EH137">
            <v>266542</v>
          </cell>
          <cell r="EI137">
            <v>813711.97</v>
          </cell>
          <cell r="EJ137">
            <v>753027.44</v>
          </cell>
          <cell r="EK137">
            <v>524268.09</v>
          </cell>
          <cell r="EL137">
            <v>1044437.47</v>
          </cell>
          <cell r="EM137">
            <v>791930.72</v>
          </cell>
          <cell r="EN137">
            <v>567515.49</v>
          </cell>
          <cell r="EO137">
            <v>700345.86</v>
          </cell>
          <cell r="EP137">
            <v>933405.66</v>
          </cell>
          <cell r="EQ137">
            <v>704680.49</v>
          </cell>
          <cell r="ER137">
            <v>758794.16</v>
          </cell>
          <cell r="ES137">
            <v>765627.44</v>
          </cell>
          <cell r="ET137">
            <v>735682.19</v>
          </cell>
          <cell r="EU137">
            <v>711043.97</v>
          </cell>
          <cell r="EV137">
            <v>763993.21</v>
          </cell>
          <cell r="EW137">
            <v>523366.82</v>
          </cell>
          <cell r="EX137">
            <v>710595.63</v>
          </cell>
          <cell r="EY137">
            <v>865086.19</v>
          </cell>
          <cell r="EZ137">
            <v>905597.97</v>
          </cell>
          <cell r="FA137">
            <v>3554670.62</v>
          </cell>
          <cell r="FB137">
            <v>1229369.33</v>
          </cell>
          <cell r="FC137">
            <v>891958.79</v>
          </cell>
          <cell r="FD137">
            <v>1174417.8</v>
          </cell>
          <cell r="FE137">
            <v>1173117.46</v>
          </cell>
          <cell r="FF137">
            <v>492655.92</v>
          </cell>
          <cell r="FG137">
            <v>1081000.8899999999</v>
          </cell>
          <cell r="FH137">
            <v>1075486.77</v>
          </cell>
          <cell r="FI137">
            <v>779978.55</v>
          </cell>
          <cell r="FJ137">
            <v>905277.52</v>
          </cell>
          <cell r="FK137">
            <v>909731.61</v>
          </cell>
          <cell r="FL137">
            <v>1039591.19</v>
          </cell>
          <cell r="FM137">
            <v>741808.15</v>
          </cell>
          <cell r="FN137">
            <v>1105589.55</v>
          </cell>
          <cell r="FO137">
            <v>969966.85</v>
          </cell>
          <cell r="FP137">
            <v>754479.33</v>
          </cell>
          <cell r="FQ137">
            <v>1667870.26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0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0</v>
          </cell>
          <cell r="IG137">
            <v>0</v>
          </cell>
          <cell r="IH137">
            <v>0</v>
          </cell>
          <cell r="II137">
            <v>0</v>
          </cell>
          <cell r="IJ137">
            <v>0</v>
          </cell>
          <cell r="IK137">
            <v>0</v>
          </cell>
          <cell r="IL137">
            <v>0</v>
          </cell>
          <cell r="IM137">
            <v>0</v>
          </cell>
          <cell r="IN137">
            <v>0</v>
          </cell>
          <cell r="IO137">
            <v>0</v>
          </cell>
          <cell r="IP137">
            <v>0</v>
          </cell>
          <cell r="IQ137">
            <v>0</v>
          </cell>
          <cell r="IR137">
            <v>0</v>
          </cell>
          <cell r="IS137">
            <v>0</v>
          </cell>
          <cell r="IT137">
            <v>0</v>
          </cell>
          <cell r="IU137">
            <v>0</v>
          </cell>
          <cell r="IV137">
            <v>0</v>
          </cell>
          <cell r="IW137">
            <v>0</v>
          </cell>
          <cell r="IX137">
            <v>0</v>
          </cell>
          <cell r="IY137">
            <v>0</v>
          </cell>
          <cell r="IZ137">
            <v>0</v>
          </cell>
          <cell r="JA137">
            <v>0</v>
          </cell>
          <cell r="JB137">
            <v>0</v>
          </cell>
          <cell r="JC137">
            <v>0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O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A137">
            <v>0</v>
          </cell>
          <cell r="KB137">
            <v>0</v>
          </cell>
          <cell r="KC137">
            <v>0</v>
          </cell>
          <cell r="KD137">
            <v>0</v>
          </cell>
          <cell r="KE137">
            <v>0</v>
          </cell>
          <cell r="KF137">
            <v>0</v>
          </cell>
          <cell r="KG137">
            <v>0</v>
          </cell>
          <cell r="KH137">
            <v>0</v>
          </cell>
          <cell r="KI137">
            <v>0</v>
          </cell>
          <cell r="KJ137">
            <v>0</v>
          </cell>
          <cell r="KK137">
            <v>0</v>
          </cell>
          <cell r="KL137">
            <v>0</v>
          </cell>
          <cell r="KM137">
            <v>0</v>
          </cell>
          <cell r="KN137">
            <v>0</v>
          </cell>
          <cell r="KO137">
            <v>0</v>
          </cell>
          <cell r="KP137">
            <v>0</v>
          </cell>
          <cell r="KQ137">
            <v>0</v>
          </cell>
          <cell r="KR137">
            <v>0</v>
          </cell>
          <cell r="KS137">
            <v>0</v>
          </cell>
          <cell r="KT137">
            <v>0</v>
          </cell>
          <cell r="KU137">
            <v>0</v>
          </cell>
          <cell r="KV137">
            <v>0</v>
          </cell>
          <cell r="KW137">
            <v>0</v>
          </cell>
          <cell r="KX137">
            <v>0</v>
          </cell>
          <cell r="KY137">
            <v>0</v>
          </cell>
          <cell r="KZ137">
            <v>0</v>
          </cell>
          <cell r="LA137">
            <v>0</v>
          </cell>
          <cell r="LB137">
            <v>0</v>
          </cell>
          <cell r="LC137">
            <v>0</v>
          </cell>
          <cell r="LD137">
            <v>0</v>
          </cell>
          <cell r="LE137">
            <v>0</v>
          </cell>
          <cell r="LF137">
            <v>0</v>
          </cell>
          <cell r="LG137">
            <v>0</v>
          </cell>
          <cell r="LH137">
            <v>0</v>
          </cell>
          <cell r="LI137">
            <v>0</v>
          </cell>
        </row>
        <row r="138">
          <cell r="D138">
            <v>4251</v>
          </cell>
          <cell r="E138" t="str">
            <v>Ortopedske sprave i pomagala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5318.52</v>
          </cell>
          <cell r="CM138">
            <v>136195.00000000006</v>
          </cell>
          <cell r="CN138">
            <v>113585.04</v>
          </cell>
          <cell r="CO138">
            <v>148606.53</v>
          </cell>
          <cell r="CP138">
            <v>106435.74000000002</v>
          </cell>
          <cell r="CQ138">
            <v>133745.32999999996</v>
          </cell>
          <cell r="CR138">
            <v>107490.24000000003</v>
          </cell>
          <cell r="CS138">
            <v>165677.75999999998</v>
          </cell>
          <cell r="CT138">
            <v>76441.179999999993</v>
          </cell>
          <cell r="CU138">
            <v>78236.91</v>
          </cell>
          <cell r="CV138">
            <v>140605.26</v>
          </cell>
          <cell r="CW138">
            <v>230783.2699999999</v>
          </cell>
          <cell r="CX138">
            <v>105087.14000000001</v>
          </cell>
          <cell r="CY138">
            <v>120355.63999999996</v>
          </cell>
          <cell r="CZ138">
            <v>104139.21999999999</v>
          </cell>
          <cell r="DA138">
            <v>96597.85000000002</v>
          </cell>
          <cell r="DB138">
            <v>110535.58</v>
          </cell>
          <cell r="DC138">
            <v>112516.09999999999</v>
          </cell>
          <cell r="DD138">
            <v>186117.77999999997</v>
          </cell>
          <cell r="DE138">
            <v>132367.28000000003</v>
          </cell>
          <cell r="DF138">
            <v>120605.53000000001</v>
          </cell>
          <cell r="DG138">
            <v>101100.45999999999</v>
          </cell>
          <cell r="DH138">
            <v>106678.62000000001</v>
          </cell>
          <cell r="DI138">
            <v>133898.79999999999</v>
          </cell>
          <cell r="DJ138">
            <v>224934.99000000002</v>
          </cell>
          <cell r="DK138">
            <v>98936.429999999949</v>
          </cell>
          <cell r="DL138">
            <v>122866.40999999999</v>
          </cell>
          <cell r="DM138">
            <v>118740.00999999998</v>
          </cell>
          <cell r="DN138">
            <v>118345.54</v>
          </cell>
          <cell r="DO138">
            <v>1872.9300000000003</v>
          </cell>
          <cell r="DP138">
            <v>110561.47000000002</v>
          </cell>
          <cell r="DQ138">
            <v>112522.26</v>
          </cell>
          <cell r="DR138">
            <v>67718.299999999988</v>
          </cell>
          <cell r="DS138">
            <v>145906.90000000002</v>
          </cell>
          <cell r="DT138">
            <v>113457.29000000001</v>
          </cell>
          <cell r="DU138">
            <v>134137.47</v>
          </cell>
          <cell r="DV138">
            <v>110019.88999999998</v>
          </cell>
          <cell r="DW138">
            <v>98231.099999999991</v>
          </cell>
          <cell r="DX138">
            <v>132908.38</v>
          </cell>
          <cell r="DY138">
            <v>114458.42</v>
          </cell>
          <cell r="DZ138">
            <v>216275.72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0</v>
          </cell>
          <cell r="GT138">
            <v>0</v>
          </cell>
          <cell r="GU138">
            <v>0</v>
          </cell>
          <cell r="GV138">
            <v>0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0</v>
          </cell>
          <cell r="HB138">
            <v>0</v>
          </cell>
          <cell r="HC138">
            <v>0</v>
          </cell>
          <cell r="HD138">
            <v>0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  <cell r="IO138">
            <v>0</v>
          </cell>
          <cell r="IP138">
            <v>0</v>
          </cell>
          <cell r="IQ138">
            <v>0</v>
          </cell>
          <cell r="IR138">
            <v>0</v>
          </cell>
          <cell r="IS138">
            <v>0</v>
          </cell>
          <cell r="IT138">
            <v>0</v>
          </cell>
          <cell r="IU138">
            <v>0</v>
          </cell>
          <cell r="IV138">
            <v>0</v>
          </cell>
          <cell r="IW138">
            <v>0</v>
          </cell>
          <cell r="IX138">
            <v>0</v>
          </cell>
          <cell r="IY138">
            <v>0</v>
          </cell>
          <cell r="IZ138">
            <v>0</v>
          </cell>
          <cell r="JA138">
            <v>0</v>
          </cell>
          <cell r="JB138">
            <v>0</v>
          </cell>
          <cell r="JC138">
            <v>0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O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A138">
            <v>0</v>
          </cell>
          <cell r="KB138">
            <v>0</v>
          </cell>
          <cell r="KC138">
            <v>0</v>
          </cell>
          <cell r="KD138">
            <v>0</v>
          </cell>
          <cell r="KE138">
            <v>0</v>
          </cell>
          <cell r="KF138">
            <v>0</v>
          </cell>
          <cell r="KG138">
            <v>0</v>
          </cell>
          <cell r="KH138">
            <v>0</v>
          </cell>
          <cell r="KI138">
            <v>0</v>
          </cell>
          <cell r="KJ138">
            <v>0</v>
          </cell>
          <cell r="KK138">
            <v>0</v>
          </cell>
          <cell r="KL138">
            <v>0</v>
          </cell>
          <cell r="KM138">
            <v>0</v>
          </cell>
          <cell r="KN138">
            <v>0</v>
          </cell>
          <cell r="KO138">
            <v>0</v>
          </cell>
          <cell r="KP138">
            <v>0</v>
          </cell>
          <cell r="KQ138">
            <v>0</v>
          </cell>
          <cell r="KR138">
            <v>0</v>
          </cell>
          <cell r="KS138">
            <v>0</v>
          </cell>
          <cell r="KT138">
            <v>0</v>
          </cell>
          <cell r="KU138">
            <v>0</v>
          </cell>
          <cell r="KV138">
            <v>0</v>
          </cell>
          <cell r="KW138">
            <v>0</v>
          </cell>
          <cell r="KX138">
            <v>0</v>
          </cell>
          <cell r="KY138">
            <v>0</v>
          </cell>
          <cell r="KZ138">
            <v>0</v>
          </cell>
          <cell r="LA138">
            <v>0</v>
          </cell>
          <cell r="LB138">
            <v>0</v>
          </cell>
          <cell r="LC138">
            <v>0</v>
          </cell>
          <cell r="LD138">
            <v>0</v>
          </cell>
          <cell r="LE138">
            <v>0</v>
          </cell>
          <cell r="LF138">
            <v>0</v>
          </cell>
          <cell r="LG138">
            <v>0</v>
          </cell>
          <cell r="LH138">
            <v>0</v>
          </cell>
          <cell r="LI138">
            <v>0</v>
          </cell>
        </row>
        <row r="139">
          <cell r="D139">
            <v>4252</v>
          </cell>
          <cell r="E139" t="str">
            <v>Naknade za bolovanje preko 60 dana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174980.17000000007</v>
          </cell>
          <cell r="CM139">
            <v>162369.47000000006</v>
          </cell>
          <cell r="CN139">
            <v>193871.93000000005</v>
          </cell>
          <cell r="CO139">
            <v>132859.09999999998</v>
          </cell>
          <cell r="CP139">
            <v>227031.55999999991</v>
          </cell>
          <cell r="CQ139">
            <v>101788.92000000003</v>
          </cell>
          <cell r="CR139">
            <v>238293.99999999988</v>
          </cell>
          <cell r="CS139">
            <v>149111.75</v>
          </cell>
          <cell r="CT139">
            <v>294855.35000000003</v>
          </cell>
          <cell r="CU139">
            <v>169950.05</v>
          </cell>
          <cell r="CV139">
            <v>116301.25</v>
          </cell>
          <cell r="CW139">
            <v>363585.95</v>
          </cell>
          <cell r="CX139">
            <v>162563.71999999997</v>
          </cell>
          <cell r="CY139">
            <v>121873.49000000002</v>
          </cell>
          <cell r="CZ139">
            <v>211651.86</v>
          </cell>
          <cell r="DA139">
            <v>220780.25</v>
          </cell>
          <cell r="DB139">
            <v>231618.75000000006</v>
          </cell>
          <cell r="DC139">
            <v>193594.77999999997</v>
          </cell>
          <cell r="DD139">
            <v>147325.19999999995</v>
          </cell>
          <cell r="DE139">
            <v>260161.72000000003</v>
          </cell>
          <cell r="DF139">
            <v>187127.37</v>
          </cell>
          <cell r="DG139">
            <v>200771.83</v>
          </cell>
          <cell r="DH139">
            <v>191005.09999999995</v>
          </cell>
          <cell r="DI139">
            <v>196525.92999999991</v>
          </cell>
          <cell r="DJ139">
            <v>202080.48</v>
          </cell>
          <cell r="DK139">
            <v>201538.77999999994</v>
          </cell>
          <cell r="DL139">
            <v>202453.86999999997</v>
          </cell>
          <cell r="DM139">
            <v>201417.68000000002</v>
          </cell>
          <cell r="DN139">
            <v>202606.82000000004</v>
          </cell>
          <cell r="DO139">
            <v>200826.3</v>
          </cell>
          <cell r="DP139">
            <v>203612.94999999998</v>
          </cell>
          <cell r="DQ139">
            <v>202119.69999999998</v>
          </cell>
          <cell r="DR139">
            <v>201440.21000000008</v>
          </cell>
          <cell r="DS139">
            <v>202643.86999999991</v>
          </cell>
          <cell r="DT139">
            <v>201958.02999999994</v>
          </cell>
          <cell r="DU139">
            <v>202301.27000000005</v>
          </cell>
          <cell r="DV139">
            <v>246156.83</v>
          </cell>
          <cell r="DW139">
            <v>218598.25999999998</v>
          </cell>
          <cell r="DX139">
            <v>269256.68</v>
          </cell>
          <cell r="DY139">
            <v>226607.22000000003</v>
          </cell>
          <cell r="DZ139">
            <v>277262.96000000002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  <cell r="IL139">
            <v>0</v>
          </cell>
          <cell r="IM139">
            <v>0</v>
          </cell>
          <cell r="IN139">
            <v>0</v>
          </cell>
          <cell r="IO139">
            <v>0</v>
          </cell>
          <cell r="IP139">
            <v>0</v>
          </cell>
          <cell r="IQ139">
            <v>0</v>
          </cell>
          <cell r="IR139">
            <v>0</v>
          </cell>
          <cell r="IS139">
            <v>0</v>
          </cell>
          <cell r="IT139">
            <v>0</v>
          </cell>
          <cell r="IU139">
            <v>0</v>
          </cell>
          <cell r="IV139">
            <v>0</v>
          </cell>
          <cell r="IW139">
            <v>0</v>
          </cell>
          <cell r="IX139">
            <v>0</v>
          </cell>
          <cell r="IY139">
            <v>0</v>
          </cell>
          <cell r="IZ139">
            <v>0</v>
          </cell>
          <cell r="JA139">
            <v>0</v>
          </cell>
          <cell r="JB139">
            <v>0</v>
          </cell>
          <cell r="JC139">
            <v>0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O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A139">
            <v>0</v>
          </cell>
          <cell r="KB139">
            <v>0</v>
          </cell>
          <cell r="KC139">
            <v>0</v>
          </cell>
          <cell r="KD139">
            <v>0</v>
          </cell>
          <cell r="KE139">
            <v>0</v>
          </cell>
          <cell r="KF139">
            <v>0</v>
          </cell>
          <cell r="KG139">
            <v>0</v>
          </cell>
          <cell r="KH139">
            <v>0</v>
          </cell>
          <cell r="KI139">
            <v>0</v>
          </cell>
          <cell r="KJ139">
            <v>0</v>
          </cell>
          <cell r="KK139">
            <v>0</v>
          </cell>
          <cell r="KL139">
            <v>0</v>
          </cell>
          <cell r="KM139">
            <v>0</v>
          </cell>
          <cell r="KN139">
            <v>0</v>
          </cell>
          <cell r="KO139">
            <v>0</v>
          </cell>
          <cell r="KP139">
            <v>0</v>
          </cell>
          <cell r="KQ139">
            <v>0</v>
          </cell>
          <cell r="KR139">
            <v>0</v>
          </cell>
          <cell r="KS139">
            <v>0</v>
          </cell>
          <cell r="KT139">
            <v>0</v>
          </cell>
          <cell r="KU139">
            <v>0</v>
          </cell>
          <cell r="KV139">
            <v>0</v>
          </cell>
          <cell r="KW139">
            <v>0</v>
          </cell>
          <cell r="KX139">
            <v>0</v>
          </cell>
          <cell r="KY139">
            <v>0</v>
          </cell>
          <cell r="KZ139">
            <v>0</v>
          </cell>
          <cell r="LA139">
            <v>0</v>
          </cell>
          <cell r="LB139">
            <v>0</v>
          </cell>
          <cell r="LC139">
            <v>0</v>
          </cell>
          <cell r="LD139">
            <v>0</v>
          </cell>
          <cell r="LE139">
            <v>0</v>
          </cell>
          <cell r="LF139">
            <v>0</v>
          </cell>
          <cell r="LG139">
            <v>0</v>
          </cell>
          <cell r="LH139">
            <v>0</v>
          </cell>
          <cell r="LI139">
            <v>0</v>
          </cell>
        </row>
        <row r="140">
          <cell r="D140">
            <v>4253</v>
          </cell>
          <cell r="E140" t="str">
            <v>Naknade za putne troškove osiguranika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190102.43</v>
          </cell>
          <cell r="CM140">
            <v>321988.04999999981</v>
          </cell>
          <cell r="CN140">
            <v>331000.32000000001</v>
          </cell>
          <cell r="CO140">
            <v>224120.7099999999</v>
          </cell>
          <cell r="CP140">
            <v>236532.18000000008</v>
          </cell>
          <cell r="CQ140">
            <v>624884.43000000005</v>
          </cell>
          <cell r="CR140">
            <v>222553.83999999997</v>
          </cell>
          <cell r="CS140">
            <v>323064.17000000004</v>
          </cell>
          <cell r="CT140">
            <v>350156.53999999986</v>
          </cell>
          <cell r="CU140">
            <v>313754.65999999997</v>
          </cell>
          <cell r="CV140">
            <v>186909.66</v>
          </cell>
          <cell r="CW140">
            <v>769338.08999999973</v>
          </cell>
          <cell r="CX140">
            <v>235534.55000000005</v>
          </cell>
          <cell r="CY140">
            <v>184125.15999999997</v>
          </cell>
          <cell r="CZ140">
            <v>313162.79000000004</v>
          </cell>
          <cell r="DA140">
            <v>302689.12999999989</v>
          </cell>
          <cell r="DB140">
            <v>320042.01000000007</v>
          </cell>
          <cell r="DC140">
            <v>466086.18999999994</v>
          </cell>
          <cell r="DD140">
            <v>372556.48000000004</v>
          </cell>
          <cell r="DE140">
            <v>288149.52000000014</v>
          </cell>
          <cell r="DF140">
            <v>350970.42999999993</v>
          </cell>
          <cell r="DG140">
            <v>494685.33999999979</v>
          </cell>
          <cell r="DH140">
            <v>593103.40000000026</v>
          </cell>
          <cell r="DI140">
            <v>413235.1100000001</v>
          </cell>
          <cell r="DJ140">
            <v>322027.86999999994</v>
          </cell>
          <cell r="DK140">
            <v>316292.23999999993</v>
          </cell>
          <cell r="DL140">
            <v>210059.75000000003</v>
          </cell>
          <cell r="DM140">
            <v>333147.17999999993</v>
          </cell>
          <cell r="DN140">
            <v>445618.63</v>
          </cell>
          <cell r="DO140">
            <v>366829.49</v>
          </cell>
          <cell r="DP140">
            <v>323743.16999999993</v>
          </cell>
          <cell r="DQ140">
            <v>9902.7200000000012</v>
          </cell>
          <cell r="DR140">
            <v>739243.23000000045</v>
          </cell>
          <cell r="DS140">
            <v>369703.42</v>
          </cell>
          <cell r="DT140">
            <v>463527.52</v>
          </cell>
          <cell r="DU140">
            <v>366446.88999999996</v>
          </cell>
          <cell r="DV140">
            <v>296144.57999999984</v>
          </cell>
          <cell r="DW140">
            <v>394658.67000000004</v>
          </cell>
          <cell r="DX140">
            <v>324903.65999999986</v>
          </cell>
          <cell r="DY140">
            <v>403481.20000000013</v>
          </cell>
          <cell r="DZ140">
            <v>351676.02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  <cell r="IO140">
            <v>0</v>
          </cell>
          <cell r="IP140">
            <v>0</v>
          </cell>
          <cell r="IQ140">
            <v>0</v>
          </cell>
          <cell r="IR140">
            <v>0</v>
          </cell>
          <cell r="IS140">
            <v>0</v>
          </cell>
          <cell r="IT140">
            <v>0</v>
          </cell>
          <cell r="IU140">
            <v>0</v>
          </cell>
          <cell r="IV140">
            <v>0</v>
          </cell>
          <cell r="IW140">
            <v>0</v>
          </cell>
          <cell r="IX140">
            <v>0</v>
          </cell>
          <cell r="IY140">
            <v>0</v>
          </cell>
          <cell r="IZ140">
            <v>0</v>
          </cell>
          <cell r="JA140">
            <v>0</v>
          </cell>
          <cell r="JB140">
            <v>0</v>
          </cell>
          <cell r="JC140">
            <v>0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O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A140">
            <v>0</v>
          </cell>
          <cell r="KB140">
            <v>0</v>
          </cell>
          <cell r="KC140">
            <v>0</v>
          </cell>
          <cell r="KD140">
            <v>0</v>
          </cell>
          <cell r="KE140">
            <v>0</v>
          </cell>
          <cell r="KF140">
            <v>0</v>
          </cell>
          <cell r="KG140">
            <v>0</v>
          </cell>
          <cell r="KH140">
            <v>0</v>
          </cell>
          <cell r="KI140">
            <v>0</v>
          </cell>
          <cell r="KJ140">
            <v>0</v>
          </cell>
          <cell r="KK140">
            <v>0</v>
          </cell>
          <cell r="KL140">
            <v>0</v>
          </cell>
          <cell r="KM140">
            <v>0</v>
          </cell>
          <cell r="KN140">
            <v>0</v>
          </cell>
          <cell r="KO140">
            <v>0</v>
          </cell>
          <cell r="KP140">
            <v>0</v>
          </cell>
          <cell r="KQ140">
            <v>0</v>
          </cell>
          <cell r="KR140">
            <v>0</v>
          </cell>
          <cell r="KS140">
            <v>0</v>
          </cell>
          <cell r="KT140">
            <v>0</v>
          </cell>
          <cell r="KU140">
            <v>0</v>
          </cell>
          <cell r="KV140">
            <v>0</v>
          </cell>
          <cell r="KW140">
            <v>0</v>
          </cell>
          <cell r="KX140">
            <v>0</v>
          </cell>
          <cell r="KY140">
            <v>0</v>
          </cell>
          <cell r="KZ140">
            <v>0</v>
          </cell>
          <cell r="LA140">
            <v>0</v>
          </cell>
          <cell r="LB140">
            <v>0</v>
          </cell>
          <cell r="LC140">
            <v>0</v>
          </cell>
          <cell r="LD140">
            <v>0</v>
          </cell>
          <cell r="LE140">
            <v>0</v>
          </cell>
          <cell r="LF140">
            <v>0</v>
          </cell>
          <cell r="LG140">
            <v>0</v>
          </cell>
          <cell r="LH140">
            <v>0</v>
          </cell>
          <cell r="LI140">
            <v>0</v>
          </cell>
        </row>
        <row r="141">
          <cell r="A141" t="str">
            <v xml:space="preserve"> </v>
          </cell>
          <cell r="B141">
            <v>43</v>
          </cell>
          <cell r="D141">
            <v>43</v>
          </cell>
          <cell r="E141" t="str">
            <v xml:space="preserve">Transferi institucijama, pojedincima, nevladinom i javnom sektoru 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4766352.82</v>
          </cell>
          <cell r="CM141">
            <v>7183318.2800000003</v>
          </cell>
          <cell r="CN141">
            <v>8947545.6400000043</v>
          </cell>
          <cell r="CO141">
            <v>5884665.6099999966</v>
          </cell>
          <cell r="CP141">
            <v>7415737.6300000092</v>
          </cell>
          <cell r="CQ141">
            <v>7060820.3000000007</v>
          </cell>
          <cell r="CR141">
            <v>5861351.5200000033</v>
          </cell>
          <cell r="CS141">
            <v>9038041.9699999969</v>
          </cell>
          <cell r="CT141">
            <v>8245712.2599999988</v>
          </cell>
          <cell r="CU141">
            <v>7298462.0700000059</v>
          </cell>
          <cell r="CV141">
            <v>4753269.4800000023</v>
          </cell>
          <cell r="CW141">
            <v>17851748.629999999</v>
          </cell>
          <cell r="CX141">
            <v>4729453.0199999968</v>
          </cell>
          <cell r="CY141">
            <v>3668588.0200000005</v>
          </cell>
          <cell r="CZ141">
            <v>11943087.780000003</v>
          </cell>
          <cell r="DA141">
            <v>8801515.4700000044</v>
          </cell>
          <cell r="DB141">
            <v>7959182.730000007</v>
          </cell>
          <cell r="DC141">
            <v>8709222.3800000045</v>
          </cell>
          <cell r="DD141">
            <v>7344002.3300000019</v>
          </cell>
          <cell r="DE141">
            <v>8854476.2599999998</v>
          </cell>
          <cell r="DF141">
            <v>7105061.4999999991</v>
          </cell>
          <cell r="DG141">
            <v>13729651.66</v>
          </cell>
          <cell r="DH141">
            <v>4705106.5999999996</v>
          </cell>
          <cell r="DI141">
            <v>11500398.329999996</v>
          </cell>
          <cell r="DJ141">
            <v>11457600.680000011</v>
          </cell>
          <cell r="DK141">
            <v>6752624.2700000033</v>
          </cell>
          <cell r="DL141">
            <v>11420501.770000005</v>
          </cell>
          <cell r="DM141">
            <v>14999479.220000006</v>
          </cell>
          <cell r="DN141">
            <v>7593694.929999995</v>
          </cell>
          <cell r="DO141">
            <v>8426871.379999999</v>
          </cell>
          <cell r="DP141">
            <v>10744092.740000006</v>
          </cell>
          <cell r="DQ141">
            <v>11333981.32</v>
          </cell>
          <cell r="DR141">
            <v>10383700.710000008</v>
          </cell>
          <cell r="DS141">
            <v>11050474.780000005</v>
          </cell>
          <cell r="DT141">
            <v>10760211.210000003</v>
          </cell>
          <cell r="DU141">
            <v>21302981.459999997</v>
          </cell>
          <cell r="DV141">
            <v>5182408.62</v>
          </cell>
          <cell r="DW141">
            <v>8548848.3000000007</v>
          </cell>
          <cell r="DX141">
            <v>21000988.850000013</v>
          </cell>
          <cell r="DY141">
            <v>15199940.680000002</v>
          </cell>
          <cell r="DZ141">
            <v>11045075.699999999</v>
          </cell>
          <cell r="EA141">
            <v>11676659.710000001</v>
          </cell>
          <cell r="EB141">
            <v>10057576.49</v>
          </cell>
          <cell r="EC141">
            <v>13191630.189999999</v>
          </cell>
          <cell r="ED141">
            <v>11618940.939999999</v>
          </cell>
          <cell r="EE141">
            <v>10639076.880000001</v>
          </cell>
          <cell r="EF141">
            <v>14397093.9</v>
          </cell>
          <cell r="EG141">
            <v>39257145.460000001</v>
          </cell>
          <cell r="EH141">
            <v>5367351.82</v>
          </cell>
          <cell r="EI141">
            <v>7878426.2999999998</v>
          </cell>
          <cell r="EJ141">
            <v>12624632.02</v>
          </cell>
          <cell r="EK141">
            <v>15717196.880000001</v>
          </cell>
          <cell r="EL141">
            <v>10712461.529999999</v>
          </cell>
          <cell r="EM141">
            <v>13589172.92</v>
          </cell>
          <cell r="EN141">
            <v>17165199.760000002</v>
          </cell>
          <cell r="EO141">
            <v>15793377.119999999</v>
          </cell>
          <cell r="EP141">
            <v>13743974.02</v>
          </cell>
          <cell r="EQ141">
            <v>13251144.24</v>
          </cell>
          <cell r="ER141">
            <v>11142113.050000001</v>
          </cell>
          <cell r="ES141">
            <v>29896675.100000001</v>
          </cell>
          <cell r="ET141">
            <v>11036841.98</v>
          </cell>
          <cell r="EU141">
            <v>13096709.15</v>
          </cell>
          <cell r="EV141">
            <v>16347312.470000001</v>
          </cell>
          <cell r="EW141">
            <v>15696656.369999999</v>
          </cell>
          <cell r="EX141">
            <v>13306183.48</v>
          </cell>
          <cell r="EY141">
            <v>17878544.43</v>
          </cell>
          <cell r="EZ141">
            <v>20218156.109999999</v>
          </cell>
          <cell r="FA141">
            <v>17179475.350000001</v>
          </cell>
          <cell r="FB141">
            <v>16100951.01</v>
          </cell>
          <cell r="FC141">
            <v>16865388.859999999</v>
          </cell>
          <cell r="FD141">
            <v>17575098.66</v>
          </cell>
          <cell r="FE141">
            <v>33425392.469999999</v>
          </cell>
          <cell r="FF141">
            <v>15740550.810000001</v>
          </cell>
          <cell r="FG141">
            <v>18630588.73</v>
          </cell>
          <cell r="FH141">
            <v>16694917.779999999</v>
          </cell>
          <cell r="FI141">
            <v>16108536.07</v>
          </cell>
          <cell r="FJ141">
            <v>17254969.68</v>
          </cell>
          <cell r="FK141">
            <v>13582344.5</v>
          </cell>
          <cell r="FL141">
            <v>25674739.879999999</v>
          </cell>
          <cell r="FM141">
            <v>14819789.789999999</v>
          </cell>
          <cell r="FN141">
            <v>22891347.969999999</v>
          </cell>
          <cell r="FO141">
            <v>17069504.329999998</v>
          </cell>
          <cell r="FP141">
            <v>17615895</v>
          </cell>
          <cell r="FQ141">
            <v>23619301.27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  <cell r="IL141">
            <v>0</v>
          </cell>
          <cell r="IM141">
            <v>0</v>
          </cell>
          <cell r="IN141">
            <v>0</v>
          </cell>
          <cell r="IO141">
            <v>0</v>
          </cell>
          <cell r="IP141">
            <v>0</v>
          </cell>
          <cell r="IQ141">
            <v>0</v>
          </cell>
          <cell r="IR141">
            <v>0</v>
          </cell>
          <cell r="IS141">
            <v>0</v>
          </cell>
          <cell r="IT141">
            <v>0</v>
          </cell>
          <cell r="IU141">
            <v>0</v>
          </cell>
          <cell r="IV141">
            <v>0</v>
          </cell>
          <cell r="IW141">
            <v>0</v>
          </cell>
          <cell r="IX141">
            <v>0</v>
          </cell>
          <cell r="IY141">
            <v>0</v>
          </cell>
          <cell r="IZ141">
            <v>0</v>
          </cell>
          <cell r="JA141">
            <v>0</v>
          </cell>
          <cell r="JB141">
            <v>0</v>
          </cell>
          <cell r="JC141">
            <v>0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O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A141">
            <v>0</v>
          </cell>
          <cell r="KB141">
            <v>0</v>
          </cell>
          <cell r="KC141">
            <v>0</v>
          </cell>
          <cell r="KD141">
            <v>0</v>
          </cell>
          <cell r="KE141">
            <v>0</v>
          </cell>
          <cell r="KF141">
            <v>0</v>
          </cell>
          <cell r="KG141">
            <v>0</v>
          </cell>
          <cell r="KH141">
            <v>0</v>
          </cell>
          <cell r="KI141">
            <v>0</v>
          </cell>
          <cell r="KJ141">
            <v>0</v>
          </cell>
          <cell r="KK141">
            <v>0</v>
          </cell>
          <cell r="KL141">
            <v>0</v>
          </cell>
          <cell r="KM141">
            <v>0</v>
          </cell>
          <cell r="KN141">
            <v>0</v>
          </cell>
          <cell r="KO141">
            <v>0</v>
          </cell>
          <cell r="KP141">
            <v>0</v>
          </cell>
          <cell r="KQ141">
            <v>0</v>
          </cell>
          <cell r="KR141">
            <v>0</v>
          </cell>
          <cell r="KS141">
            <v>0</v>
          </cell>
          <cell r="KT141">
            <v>0</v>
          </cell>
          <cell r="KU141">
            <v>0</v>
          </cell>
          <cell r="KV141">
            <v>0</v>
          </cell>
          <cell r="KW141">
            <v>0</v>
          </cell>
          <cell r="KX141">
            <v>0</v>
          </cell>
          <cell r="KY141">
            <v>0</v>
          </cell>
          <cell r="KZ141">
            <v>0</v>
          </cell>
          <cell r="LA141">
            <v>0</v>
          </cell>
          <cell r="LB141">
            <v>0</v>
          </cell>
          <cell r="LC141">
            <v>0</v>
          </cell>
          <cell r="LD141">
            <v>0</v>
          </cell>
          <cell r="LE141">
            <v>0</v>
          </cell>
          <cell r="LF141">
            <v>0</v>
          </cell>
          <cell r="LG141">
            <v>0</v>
          </cell>
          <cell r="LH141">
            <v>0</v>
          </cell>
          <cell r="LI141">
            <v>0</v>
          </cell>
        </row>
        <row r="142">
          <cell r="A142" t="str">
            <v xml:space="preserve"> </v>
          </cell>
          <cell r="B142" t="str">
            <v xml:space="preserve"> </v>
          </cell>
          <cell r="C142">
            <v>431</v>
          </cell>
          <cell r="D142">
            <v>431</v>
          </cell>
          <cell r="E142" t="str">
            <v xml:space="preserve">Transferi institucijama, pojedincima, nevladinom i javnom sektoru 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4766352.82</v>
          </cell>
          <cell r="CM142">
            <v>7183318.2800000003</v>
          </cell>
          <cell r="CN142">
            <v>8945045.6400000043</v>
          </cell>
          <cell r="CO142">
            <v>5880665.6099999966</v>
          </cell>
          <cell r="CP142">
            <v>7415737.6300000092</v>
          </cell>
          <cell r="CQ142">
            <v>7060820.3000000007</v>
          </cell>
          <cell r="CR142">
            <v>5860351.5200000033</v>
          </cell>
          <cell r="CS142">
            <v>9017741.9699999969</v>
          </cell>
          <cell r="CT142">
            <v>8242712.2599999988</v>
          </cell>
          <cell r="CU142">
            <v>7282489.8800000055</v>
          </cell>
          <cell r="CV142">
            <v>4546653.2400000021</v>
          </cell>
          <cell r="CW142">
            <v>16619491.83</v>
          </cell>
          <cell r="CX142">
            <v>4729453.0199999968</v>
          </cell>
          <cell r="CY142">
            <v>3668588.0200000005</v>
          </cell>
          <cell r="CZ142">
            <v>11943087.780000003</v>
          </cell>
          <cell r="DA142">
            <v>8801515.4700000044</v>
          </cell>
          <cell r="DB142">
            <v>7959182.730000007</v>
          </cell>
          <cell r="DC142">
            <v>8474803.7700000051</v>
          </cell>
          <cell r="DD142">
            <v>7344002.3300000019</v>
          </cell>
          <cell r="DE142">
            <v>8688828.7300000004</v>
          </cell>
          <cell r="DF142">
            <v>7098548.0999999987</v>
          </cell>
          <cell r="DG142">
            <v>13257486.939999999</v>
          </cell>
          <cell r="DH142">
            <v>4644206.5999999996</v>
          </cell>
          <cell r="DI142">
            <v>10253278.469999997</v>
          </cell>
          <cell r="DJ142">
            <v>11457600.680000011</v>
          </cell>
          <cell r="DK142">
            <v>6752624.2700000033</v>
          </cell>
          <cell r="DL142">
            <v>11210501.770000005</v>
          </cell>
          <cell r="DM142">
            <v>14999479.220000006</v>
          </cell>
          <cell r="DN142">
            <v>7593694.929999995</v>
          </cell>
          <cell r="DO142">
            <v>8416871.379999999</v>
          </cell>
          <cell r="DP142">
            <v>10541092.800000006</v>
          </cell>
          <cell r="DQ142">
            <v>11333981.32</v>
          </cell>
          <cell r="DR142">
            <v>10383700.710000008</v>
          </cell>
          <cell r="DS142">
            <v>11050474.780000005</v>
          </cell>
          <cell r="DT142">
            <v>10758211.210000003</v>
          </cell>
          <cell r="DU142">
            <v>21273051.029999997</v>
          </cell>
          <cell r="DV142">
            <v>5182408.62</v>
          </cell>
          <cell r="DW142">
            <v>8542348.3000000007</v>
          </cell>
          <cell r="DX142">
            <v>20704889.629999999</v>
          </cell>
          <cell r="DY142">
            <v>14867940.68</v>
          </cell>
          <cell r="DZ142">
            <v>11045075.699999999</v>
          </cell>
          <cell r="EA142">
            <v>11393659.710000001</v>
          </cell>
          <cell r="EB142">
            <v>10057576.49</v>
          </cell>
          <cell r="EC142">
            <v>13191630.189999999</v>
          </cell>
          <cell r="ED142">
            <v>11618940.939999999</v>
          </cell>
          <cell r="EE142">
            <v>10639076.880000001</v>
          </cell>
          <cell r="EF142">
            <v>14397093.9</v>
          </cell>
          <cell r="EG142">
            <v>38981145.460000001</v>
          </cell>
          <cell r="EH142">
            <v>0</v>
          </cell>
          <cell r="EI142">
            <v>7878426.2999999998</v>
          </cell>
          <cell r="EJ142">
            <v>12624632.02</v>
          </cell>
          <cell r="EK142">
            <v>15248396.880000001</v>
          </cell>
          <cell r="EL142">
            <v>10712461.529999999</v>
          </cell>
          <cell r="EM142">
            <v>13530839.57</v>
          </cell>
          <cell r="EN142">
            <v>16956874.25</v>
          </cell>
          <cell r="EO142">
            <v>15251339.6</v>
          </cell>
          <cell r="EP142">
            <v>0</v>
          </cell>
          <cell r="EQ142">
            <v>13129810.890000001</v>
          </cell>
          <cell r="ER142">
            <v>11137560.17</v>
          </cell>
          <cell r="ES142">
            <v>0</v>
          </cell>
          <cell r="ET142">
            <v>10553508.65</v>
          </cell>
          <cell r="EU142">
            <v>12813375.82</v>
          </cell>
          <cell r="EV142">
            <v>16064062.789999999</v>
          </cell>
          <cell r="EW142">
            <v>15105967.18</v>
          </cell>
          <cell r="EX142">
            <v>13005350.15</v>
          </cell>
          <cell r="EY142">
            <v>17522711.100000001</v>
          </cell>
          <cell r="EZ142">
            <v>19249518.940000001</v>
          </cell>
          <cell r="FA142">
            <v>16863227.57</v>
          </cell>
          <cell r="FB142">
            <v>15737223.15</v>
          </cell>
          <cell r="FC142">
            <v>16273114.359999999</v>
          </cell>
          <cell r="FD142">
            <v>17323478.239999998</v>
          </cell>
          <cell r="FE142">
            <v>33100597.25</v>
          </cell>
          <cell r="FF142">
            <v>0</v>
          </cell>
          <cell r="FG142">
            <v>16553117.15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  <cell r="IO142">
            <v>0</v>
          </cell>
          <cell r="IP142">
            <v>0</v>
          </cell>
          <cell r="IQ142">
            <v>0</v>
          </cell>
          <cell r="IR142">
            <v>0</v>
          </cell>
          <cell r="IS142">
            <v>0</v>
          </cell>
          <cell r="IT142">
            <v>0</v>
          </cell>
          <cell r="IU142">
            <v>0</v>
          </cell>
          <cell r="IV142">
            <v>0</v>
          </cell>
          <cell r="IW142">
            <v>0</v>
          </cell>
          <cell r="IX142">
            <v>0</v>
          </cell>
          <cell r="IY142">
            <v>0</v>
          </cell>
          <cell r="IZ142">
            <v>0</v>
          </cell>
          <cell r="JA142">
            <v>0</v>
          </cell>
          <cell r="JB142">
            <v>0</v>
          </cell>
          <cell r="JC142">
            <v>0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O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A142">
            <v>0</v>
          </cell>
          <cell r="KB142">
            <v>0</v>
          </cell>
          <cell r="KC142">
            <v>0</v>
          </cell>
          <cell r="KD142">
            <v>0</v>
          </cell>
          <cell r="KE142">
            <v>0</v>
          </cell>
          <cell r="KF142">
            <v>0</v>
          </cell>
          <cell r="KG142">
            <v>0</v>
          </cell>
          <cell r="KH142">
            <v>0</v>
          </cell>
          <cell r="KI142">
            <v>0</v>
          </cell>
          <cell r="KJ142">
            <v>0</v>
          </cell>
          <cell r="KK142">
            <v>0</v>
          </cell>
          <cell r="KL142">
            <v>0</v>
          </cell>
          <cell r="KM142">
            <v>0</v>
          </cell>
          <cell r="KN142">
            <v>0</v>
          </cell>
          <cell r="KO142">
            <v>0</v>
          </cell>
          <cell r="KP142">
            <v>0</v>
          </cell>
          <cell r="KQ142">
            <v>0</v>
          </cell>
          <cell r="KR142">
            <v>0</v>
          </cell>
          <cell r="KS142">
            <v>0</v>
          </cell>
          <cell r="KT142">
            <v>0</v>
          </cell>
          <cell r="KU142">
            <v>0</v>
          </cell>
          <cell r="KV142">
            <v>0</v>
          </cell>
          <cell r="KW142">
            <v>0</v>
          </cell>
          <cell r="KX142">
            <v>0</v>
          </cell>
          <cell r="KY142">
            <v>0</v>
          </cell>
          <cell r="KZ142">
            <v>0</v>
          </cell>
          <cell r="LA142">
            <v>0</v>
          </cell>
          <cell r="LB142">
            <v>0</v>
          </cell>
          <cell r="LC142">
            <v>0</v>
          </cell>
          <cell r="LD142">
            <v>0</v>
          </cell>
          <cell r="LE142">
            <v>0</v>
          </cell>
          <cell r="LF142">
            <v>0</v>
          </cell>
          <cell r="LG142">
            <v>0</v>
          </cell>
          <cell r="LH142">
            <v>0</v>
          </cell>
          <cell r="LI142">
            <v>0</v>
          </cell>
        </row>
        <row r="143">
          <cell r="D143">
            <v>4311</v>
          </cell>
          <cell r="E143" t="str">
            <v xml:space="preserve">Transferi za zdravstvenu zaštitu 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3573650.94</v>
          </cell>
          <cell r="CM143">
            <v>4505192.4200000009</v>
          </cell>
          <cell r="CN143">
            <v>6025699.8300000029</v>
          </cell>
          <cell r="CO143">
            <v>2615352.1199999973</v>
          </cell>
          <cell r="CP143">
            <v>5152536.1200000066</v>
          </cell>
          <cell r="CQ143">
            <v>4523363.4999999991</v>
          </cell>
          <cell r="CR143">
            <v>2913767.9499999993</v>
          </cell>
          <cell r="CS143">
            <v>6138065.4799999977</v>
          </cell>
          <cell r="CT143">
            <v>5872842.96</v>
          </cell>
          <cell r="CU143">
            <v>4772419.6500000041</v>
          </cell>
          <cell r="CV143">
            <v>3110152.7700000014</v>
          </cell>
          <cell r="CW143">
            <v>9177617.7000000011</v>
          </cell>
          <cell r="CX143">
            <v>3853394.4399999967</v>
          </cell>
          <cell r="CY143">
            <v>1640129.33</v>
          </cell>
          <cell r="CZ143">
            <v>8519754.9900000021</v>
          </cell>
          <cell r="DA143">
            <v>6327561.1900000041</v>
          </cell>
          <cell r="DB143">
            <v>5336289.8400000073</v>
          </cell>
          <cell r="DC143">
            <v>5156467.1200000057</v>
          </cell>
          <cell r="DD143">
            <v>4564730.6000000006</v>
          </cell>
          <cell r="DE143">
            <v>5589535.3500000006</v>
          </cell>
          <cell r="DF143">
            <v>4053275.8599999985</v>
          </cell>
          <cell r="DG143">
            <v>9566505.2000000011</v>
          </cell>
          <cell r="DH143">
            <v>2162806.0199999996</v>
          </cell>
          <cell r="DI143">
            <v>3175131.2299999972</v>
          </cell>
          <cell r="DJ143">
            <v>5536673.8800000101</v>
          </cell>
          <cell r="DK143">
            <v>4300280.2700000023</v>
          </cell>
          <cell r="DL143">
            <v>5807149.2000000058</v>
          </cell>
          <cell r="DM143">
            <v>8234781.9800000079</v>
          </cell>
          <cell r="DN143">
            <v>2175484.1599999941</v>
          </cell>
          <cell r="DO143">
            <v>4610413.3299999982</v>
          </cell>
          <cell r="DP143">
            <v>4653281.7500000047</v>
          </cell>
          <cell r="DQ143">
            <v>4996181.6099999975</v>
          </cell>
          <cell r="DR143">
            <v>5017138.6900000088</v>
          </cell>
          <cell r="DS143">
            <v>5157752.2200000035</v>
          </cell>
          <cell r="DT143">
            <v>6081931.6000000043</v>
          </cell>
          <cell r="DU143">
            <v>5914938.5799999991</v>
          </cell>
          <cell r="DV143">
            <v>3612271.65</v>
          </cell>
          <cell r="DW143">
            <v>3581008.5500000003</v>
          </cell>
          <cell r="DX143">
            <v>10432641.290000016</v>
          </cell>
          <cell r="DY143">
            <v>7162067.3800000018</v>
          </cell>
          <cell r="DZ143">
            <v>5662218.6100000003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  <cell r="IL143">
            <v>0</v>
          </cell>
          <cell r="IM143">
            <v>0</v>
          </cell>
          <cell r="IN143">
            <v>0</v>
          </cell>
          <cell r="IO143">
            <v>0</v>
          </cell>
          <cell r="IP143">
            <v>0</v>
          </cell>
          <cell r="IQ143">
            <v>0</v>
          </cell>
          <cell r="IR143">
            <v>0</v>
          </cell>
          <cell r="IS143">
            <v>0</v>
          </cell>
          <cell r="IT143">
            <v>0</v>
          </cell>
          <cell r="IU143">
            <v>0</v>
          </cell>
          <cell r="IV143">
            <v>0</v>
          </cell>
          <cell r="IW143">
            <v>0</v>
          </cell>
          <cell r="IX143">
            <v>0</v>
          </cell>
          <cell r="IY143">
            <v>0</v>
          </cell>
          <cell r="IZ143">
            <v>0</v>
          </cell>
          <cell r="JA143">
            <v>0</v>
          </cell>
          <cell r="JB143">
            <v>0</v>
          </cell>
          <cell r="JC143">
            <v>0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O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A143">
            <v>0</v>
          </cell>
          <cell r="KB143">
            <v>0</v>
          </cell>
          <cell r="KC143">
            <v>0</v>
          </cell>
          <cell r="KD143">
            <v>0</v>
          </cell>
          <cell r="KE143">
            <v>0</v>
          </cell>
          <cell r="KF143">
            <v>0</v>
          </cell>
          <cell r="KG143">
            <v>0</v>
          </cell>
          <cell r="KH143">
            <v>0</v>
          </cell>
          <cell r="KI143">
            <v>0</v>
          </cell>
          <cell r="KJ143">
            <v>0</v>
          </cell>
          <cell r="KK143">
            <v>0</v>
          </cell>
          <cell r="KL143">
            <v>0</v>
          </cell>
          <cell r="KM143">
            <v>0</v>
          </cell>
          <cell r="KN143">
            <v>0</v>
          </cell>
          <cell r="KO143">
            <v>0</v>
          </cell>
          <cell r="KP143">
            <v>0</v>
          </cell>
          <cell r="KQ143">
            <v>0</v>
          </cell>
          <cell r="KR143">
            <v>0</v>
          </cell>
          <cell r="KS143">
            <v>0</v>
          </cell>
          <cell r="KT143">
            <v>0</v>
          </cell>
          <cell r="KU143">
            <v>0</v>
          </cell>
          <cell r="KV143">
            <v>0</v>
          </cell>
          <cell r="KW143">
            <v>0</v>
          </cell>
          <cell r="KX143">
            <v>0</v>
          </cell>
          <cell r="KY143">
            <v>0</v>
          </cell>
          <cell r="KZ143">
            <v>0</v>
          </cell>
          <cell r="LA143">
            <v>0</v>
          </cell>
          <cell r="LB143">
            <v>0</v>
          </cell>
          <cell r="LC143">
            <v>0</v>
          </cell>
          <cell r="LD143">
            <v>0</v>
          </cell>
          <cell r="LE143">
            <v>0</v>
          </cell>
          <cell r="LF143">
            <v>0</v>
          </cell>
          <cell r="LG143">
            <v>0</v>
          </cell>
          <cell r="LH143">
            <v>0</v>
          </cell>
          <cell r="LI143">
            <v>0</v>
          </cell>
        </row>
        <row r="144">
          <cell r="D144">
            <v>4312</v>
          </cell>
          <cell r="E144" t="str">
            <v>Transferi obrazovanju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248962.44</v>
          </cell>
          <cell r="CM144">
            <v>252365.31</v>
          </cell>
          <cell r="CN144">
            <v>0</v>
          </cell>
          <cell r="CO144">
            <v>259865.02999999997</v>
          </cell>
          <cell r="CP144">
            <v>11196.529999999999</v>
          </cell>
          <cell r="CQ144">
            <v>257246.21000000008</v>
          </cell>
          <cell r="CR144">
            <v>200</v>
          </cell>
          <cell r="CS144">
            <v>268390.82</v>
          </cell>
          <cell r="CT144">
            <v>1757</v>
          </cell>
          <cell r="CU144">
            <v>450</v>
          </cell>
          <cell r="CV144">
            <v>53573.08</v>
          </cell>
          <cell r="CW144">
            <v>1500728.43</v>
          </cell>
          <cell r="CX144">
            <v>99665.95</v>
          </cell>
          <cell r="CY144">
            <v>381698.57000000007</v>
          </cell>
          <cell r="CZ144">
            <v>433969.12000000017</v>
          </cell>
          <cell r="DA144">
            <v>55645.069999999992</v>
          </cell>
          <cell r="DB144">
            <v>469121.1999999999</v>
          </cell>
          <cell r="DC144">
            <v>873450.41999999993</v>
          </cell>
          <cell r="DD144">
            <v>383008.91</v>
          </cell>
          <cell r="DE144">
            <v>800416.66999999993</v>
          </cell>
          <cell r="DF144">
            <v>311688.29000000004</v>
          </cell>
          <cell r="DG144">
            <v>745448.95999999961</v>
          </cell>
          <cell r="DH144">
            <v>9994.48</v>
          </cell>
          <cell r="DI144">
            <v>1998310.4699999995</v>
          </cell>
          <cell r="DJ144">
            <v>1177476.83</v>
          </cell>
          <cell r="DK144">
            <v>416971.60000000003</v>
          </cell>
          <cell r="DL144">
            <v>1545683.8399999999</v>
          </cell>
          <cell r="DM144">
            <v>2973747.0599999996</v>
          </cell>
          <cell r="DN144">
            <v>1626606.61</v>
          </cell>
          <cell r="DO144">
            <v>151911.44999999995</v>
          </cell>
          <cell r="DP144">
            <v>2854382.15</v>
          </cell>
          <cell r="DQ144">
            <v>1797132.86</v>
          </cell>
          <cell r="DR144">
            <v>1733810.6800000002</v>
          </cell>
          <cell r="DS144">
            <v>1606402.17</v>
          </cell>
          <cell r="DT144">
            <v>493304.1700000001</v>
          </cell>
          <cell r="DU144">
            <v>4673911.5500000007</v>
          </cell>
          <cell r="DV144">
            <v>117683.83999999998</v>
          </cell>
          <cell r="DW144">
            <v>1736761.8299999998</v>
          </cell>
          <cell r="DX144">
            <v>2593457.83</v>
          </cell>
          <cell r="DY144">
            <v>3024939.8899999992</v>
          </cell>
          <cell r="DZ144">
            <v>1118400.17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  <cell r="IL144">
            <v>0</v>
          </cell>
          <cell r="IM144">
            <v>0</v>
          </cell>
          <cell r="IN144">
            <v>0</v>
          </cell>
          <cell r="IO144">
            <v>0</v>
          </cell>
          <cell r="IP144">
            <v>0</v>
          </cell>
          <cell r="IQ144">
            <v>0</v>
          </cell>
          <cell r="IR144">
            <v>0</v>
          </cell>
          <cell r="IS144">
            <v>0</v>
          </cell>
          <cell r="IT144">
            <v>0</v>
          </cell>
          <cell r="IU144">
            <v>0</v>
          </cell>
          <cell r="IV144">
            <v>0</v>
          </cell>
          <cell r="IW144">
            <v>0</v>
          </cell>
          <cell r="IX144">
            <v>0</v>
          </cell>
          <cell r="IY144">
            <v>0</v>
          </cell>
          <cell r="IZ144">
            <v>0</v>
          </cell>
          <cell r="JA144">
            <v>0</v>
          </cell>
          <cell r="JB144">
            <v>0</v>
          </cell>
          <cell r="JC144">
            <v>0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O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A144">
            <v>0</v>
          </cell>
          <cell r="KB144">
            <v>0</v>
          </cell>
          <cell r="KC144">
            <v>0</v>
          </cell>
          <cell r="KD144">
            <v>0</v>
          </cell>
          <cell r="KE144">
            <v>0</v>
          </cell>
          <cell r="KF144">
            <v>0</v>
          </cell>
          <cell r="KG144">
            <v>0</v>
          </cell>
          <cell r="KH144">
            <v>0</v>
          </cell>
          <cell r="KI144">
            <v>0</v>
          </cell>
          <cell r="KJ144">
            <v>0</v>
          </cell>
          <cell r="KK144">
            <v>0</v>
          </cell>
          <cell r="KL144">
            <v>0</v>
          </cell>
          <cell r="KM144">
            <v>0</v>
          </cell>
          <cell r="KN144">
            <v>0</v>
          </cell>
          <cell r="KO144">
            <v>0</v>
          </cell>
          <cell r="KP144">
            <v>0</v>
          </cell>
          <cell r="KQ144">
            <v>0</v>
          </cell>
          <cell r="KR144">
            <v>0</v>
          </cell>
          <cell r="KS144">
            <v>0</v>
          </cell>
          <cell r="KT144">
            <v>0</v>
          </cell>
          <cell r="KU144">
            <v>0</v>
          </cell>
          <cell r="KV144">
            <v>0</v>
          </cell>
          <cell r="KW144">
            <v>0</v>
          </cell>
          <cell r="KX144">
            <v>0</v>
          </cell>
          <cell r="KY144">
            <v>0</v>
          </cell>
          <cell r="KZ144">
            <v>0</v>
          </cell>
          <cell r="LA144">
            <v>0</v>
          </cell>
          <cell r="LB144">
            <v>0</v>
          </cell>
          <cell r="LC144">
            <v>0</v>
          </cell>
          <cell r="LD144">
            <v>0</v>
          </cell>
          <cell r="LE144">
            <v>0</v>
          </cell>
          <cell r="LF144">
            <v>0</v>
          </cell>
          <cell r="LG144">
            <v>0</v>
          </cell>
          <cell r="LH144">
            <v>0</v>
          </cell>
          <cell r="LI144">
            <v>0</v>
          </cell>
        </row>
        <row r="145">
          <cell r="D145">
            <v>4313</v>
          </cell>
          <cell r="E145" t="str">
            <v>Transferi institucijama kulture i sporta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246666.66999999998</v>
          </cell>
          <cell r="CM145">
            <v>308916.67</v>
          </cell>
          <cell r="CN145">
            <v>385415.67</v>
          </cell>
          <cell r="CO145">
            <v>779576.67</v>
          </cell>
          <cell r="CP145">
            <v>457682.02999999997</v>
          </cell>
          <cell r="CQ145">
            <v>285623.46999999997</v>
          </cell>
          <cell r="CR145">
            <v>363833.33999999997</v>
          </cell>
          <cell r="CS145">
            <v>287350</v>
          </cell>
          <cell r="CT145">
            <v>500733.33999999997</v>
          </cell>
          <cell r="CU145">
            <v>147416.66999999998</v>
          </cell>
          <cell r="CV145">
            <v>104666</v>
          </cell>
          <cell r="CW145">
            <v>141155</v>
          </cell>
          <cell r="CX145">
            <v>255500</v>
          </cell>
          <cell r="CY145">
            <v>233100</v>
          </cell>
          <cell r="CZ145">
            <v>232640</v>
          </cell>
          <cell r="DA145">
            <v>369303.35</v>
          </cell>
          <cell r="DB145">
            <v>347953.33999999997</v>
          </cell>
          <cell r="DC145">
            <v>435633.32999999996</v>
          </cell>
          <cell r="DD145">
            <v>276511.67</v>
          </cell>
          <cell r="DE145">
            <v>139333.5</v>
          </cell>
          <cell r="DF145">
            <v>364603.31</v>
          </cell>
          <cell r="DG145">
            <v>363353.02</v>
          </cell>
          <cell r="DH145">
            <v>624811.14</v>
          </cell>
          <cell r="DI145">
            <v>535620</v>
          </cell>
          <cell r="DJ145">
            <v>225520</v>
          </cell>
          <cell r="DK145">
            <v>245350</v>
          </cell>
          <cell r="DL145">
            <v>299100</v>
          </cell>
          <cell r="DM145">
            <v>460704</v>
          </cell>
          <cell r="DN145">
            <v>929500</v>
          </cell>
          <cell r="DO145">
            <v>178500</v>
          </cell>
          <cell r="DP145">
            <v>245700</v>
          </cell>
          <cell r="DQ145">
            <v>152220</v>
          </cell>
          <cell r="DR145">
            <v>412220</v>
          </cell>
          <cell r="DS145">
            <v>204373.29999999987</v>
          </cell>
          <cell r="DT145">
            <v>1808570</v>
          </cell>
          <cell r="DU145">
            <v>1176730.9800000002</v>
          </cell>
          <cell r="DV145">
            <v>150630</v>
          </cell>
          <cell r="DW145">
            <v>537020</v>
          </cell>
          <cell r="DX145">
            <v>896220</v>
          </cell>
          <cell r="DY145">
            <v>1033230</v>
          </cell>
          <cell r="DZ145">
            <v>880300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E145">
            <v>0</v>
          </cell>
          <cell r="IF145">
            <v>0</v>
          </cell>
          <cell r="IG145">
            <v>0</v>
          </cell>
          <cell r="IH145">
            <v>0</v>
          </cell>
          <cell r="II145">
            <v>0</v>
          </cell>
          <cell r="IJ145">
            <v>0</v>
          </cell>
          <cell r="IK145">
            <v>0</v>
          </cell>
          <cell r="IL145">
            <v>0</v>
          </cell>
          <cell r="IM145">
            <v>0</v>
          </cell>
          <cell r="IN145">
            <v>0</v>
          </cell>
          <cell r="IO145">
            <v>0</v>
          </cell>
          <cell r="IP145">
            <v>0</v>
          </cell>
          <cell r="IQ145">
            <v>0</v>
          </cell>
          <cell r="IR145">
            <v>0</v>
          </cell>
          <cell r="IS145">
            <v>0</v>
          </cell>
          <cell r="IT145">
            <v>0</v>
          </cell>
          <cell r="IU145">
            <v>0</v>
          </cell>
          <cell r="IV145">
            <v>0</v>
          </cell>
          <cell r="IW145">
            <v>0</v>
          </cell>
          <cell r="IX145">
            <v>0</v>
          </cell>
          <cell r="IY145">
            <v>0</v>
          </cell>
          <cell r="IZ145">
            <v>0</v>
          </cell>
          <cell r="JA145">
            <v>0</v>
          </cell>
          <cell r="JB145">
            <v>0</v>
          </cell>
          <cell r="JC145">
            <v>0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O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A145">
            <v>0</v>
          </cell>
          <cell r="KB145">
            <v>0</v>
          </cell>
          <cell r="KC145">
            <v>0</v>
          </cell>
          <cell r="KD145">
            <v>0</v>
          </cell>
          <cell r="KE145">
            <v>0</v>
          </cell>
          <cell r="KF145">
            <v>0</v>
          </cell>
          <cell r="KG145">
            <v>0</v>
          </cell>
          <cell r="KH145">
            <v>0</v>
          </cell>
          <cell r="KI145">
            <v>0</v>
          </cell>
          <cell r="KJ145">
            <v>0</v>
          </cell>
          <cell r="KK145">
            <v>0</v>
          </cell>
          <cell r="KL145">
            <v>0</v>
          </cell>
          <cell r="KM145">
            <v>0</v>
          </cell>
          <cell r="KN145">
            <v>0</v>
          </cell>
          <cell r="KO145">
            <v>0</v>
          </cell>
          <cell r="KP145">
            <v>0</v>
          </cell>
          <cell r="KQ145">
            <v>0</v>
          </cell>
          <cell r="KR145">
            <v>0</v>
          </cell>
          <cell r="KS145">
            <v>0</v>
          </cell>
          <cell r="KT145">
            <v>0</v>
          </cell>
          <cell r="KU145">
            <v>0</v>
          </cell>
          <cell r="KV145">
            <v>0</v>
          </cell>
          <cell r="KW145">
            <v>0</v>
          </cell>
          <cell r="KX145">
            <v>0</v>
          </cell>
          <cell r="KY145">
            <v>0</v>
          </cell>
          <cell r="KZ145">
            <v>0</v>
          </cell>
          <cell r="LA145">
            <v>0</v>
          </cell>
          <cell r="LB145">
            <v>0</v>
          </cell>
          <cell r="LC145">
            <v>0</v>
          </cell>
          <cell r="LD145">
            <v>0</v>
          </cell>
          <cell r="LE145">
            <v>0</v>
          </cell>
          <cell r="LF145">
            <v>0</v>
          </cell>
          <cell r="LG145">
            <v>0</v>
          </cell>
          <cell r="LH145">
            <v>0</v>
          </cell>
          <cell r="LI145">
            <v>0</v>
          </cell>
        </row>
        <row r="146">
          <cell r="D146">
            <v>4314</v>
          </cell>
          <cell r="E146" t="str">
            <v>Transferi nevladinim organizacijama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45833.34</v>
          </cell>
          <cell r="CN146">
            <v>23116.67</v>
          </cell>
          <cell r="CO146">
            <v>0</v>
          </cell>
          <cell r="CP146">
            <v>22916.67</v>
          </cell>
          <cell r="CQ146">
            <v>22916.67</v>
          </cell>
          <cell r="CR146">
            <v>69816.67</v>
          </cell>
          <cell r="CS146">
            <v>129466.67</v>
          </cell>
          <cell r="CT146">
            <v>136466.66999999998</v>
          </cell>
          <cell r="CU146">
            <v>67316.67</v>
          </cell>
          <cell r="CV146">
            <v>64700</v>
          </cell>
          <cell r="CW146">
            <v>1798665.9900000002</v>
          </cell>
          <cell r="CX146">
            <v>9800</v>
          </cell>
          <cell r="CY146">
            <v>23187.5</v>
          </cell>
          <cell r="CZ146">
            <v>22687.5</v>
          </cell>
          <cell r="DA146">
            <v>22687.5</v>
          </cell>
          <cell r="DB146">
            <v>45375</v>
          </cell>
          <cell r="DC146">
            <v>23337.5</v>
          </cell>
          <cell r="DD146">
            <v>96000</v>
          </cell>
          <cell r="DE146">
            <v>197875</v>
          </cell>
          <cell r="DF146">
            <v>33100</v>
          </cell>
          <cell r="DG146">
            <v>118875</v>
          </cell>
          <cell r="DH146">
            <v>71787.5</v>
          </cell>
          <cell r="DI146">
            <v>1675968.5</v>
          </cell>
          <cell r="DJ146">
            <v>0</v>
          </cell>
          <cell r="DK146">
            <v>0</v>
          </cell>
          <cell r="DL146">
            <v>4320</v>
          </cell>
          <cell r="DM146">
            <v>500</v>
          </cell>
          <cell r="DN146">
            <v>39480</v>
          </cell>
          <cell r="DO146">
            <v>148920</v>
          </cell>
          <cell r="DP146">
            <v>53100</v>
          </cell>
          <cell r="DQ146">
            <v>135160</v>
          </cell>
          <cell r="DR146">
            <v>44150</v>
          </cell>
          <cell r="DS146">
            <v>61760</v>
          </cell>
          <cell r="DT146">
            <v>95140</v>
          </cell>
          <cell r="DU146">
            <v>2352165.5500000007</v>
          </cell>
          <cell r="DV146">
            <v>0</v>
          </cell>
          <cell r="DW146">
            <v>6000</v>
          </cell>
          <cell r="DX146">
            <v>1719.9999999999998</v>
          </cell>
          <cell r="DY146">
            <v>32295</v>
          </cell>
          <cell r="DZ146">
            <v>131308.32999999999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0</v>
          </cell>
          <cell r="HA146">
            <v>0</v>
          </cell>
          <cell r="HB146">
            <v>0</v>
          </cell>
          <cell r="HC146">
            <v>0</v>
          </cell>
          <cell r="HD146">
            <v>0</v>
          </cell>
          <cell r="HE146">
            <v>0</v>
          </cell>
          <cell r="HF146">
            <v>0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S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0</v>
          </cell>
          <cell r="IK146">
            <v>0</v>
          </cell>
          <cell r="IL146">
            <v>0</v>
          </cell>
          <cell r="IM146">
            <v>0</v>
          </cell>
          <cell r="IN146">
            <v>0</v>
          </cell>
          <cell r="IO146">
            <v>0</v>
          </cell>
          <cell r="IP146">
            <v>0</v>
          </cell>
          <cell r="IQ146">
            <v>0</v>
          </cell>
          <cell r="IR146">
            <v>0</v>
          </cell>
          <cell r="IS146">
            <v>0</v>
          </cell>
          <cell r="IT146">
            <v>0</v>
          </cell>
          <cell r="IU146">
            <v>0</v>
          </cell>
          <cell r="IV146">
            <v>0</v>
          </cell>
          <cell r="IW146">
            <v>0</v>
          </cell>
          <cell r="IX146">
            <v>0</v>
          </cell>
          <cell r="IY146">
            <v>0</v>
          </cell>
          <cell r="IZ146">
            <v>0</v>
          </cell>
          <cell r="JA146">
            <v>0</v>
          </cell>
          <cell r="JB146">
            <v>0</v>
          </cell>
          <cell r="JC146">
            <v>0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O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A146">
            <v>0</v>
          </cell>
          <cell r="KB146">
            <v>0</v>
          </cell>
          <cell r="KC146">
            <v>0</v>
          </cell>
          <cell r="KD146">
            <v>0</v>
          </cell>
          <cell r="KE146">
            <v>0</v>
          </cell>
          <cell r="KF146">
            <v>0</v>
          </cell>
          <cell r="KG146">
            <v>0</v>
          </cell>
          <cell r="KH146">
            <v>0</v>
          </cell>
          <cell r="KI146">
            <v>0</v>
          </cell>
          <cell r="KJ146">
            <v>0</v>
          </cell>
          <cell r="KK146">
            <v>0</v>
          </cell>
          <cell r="KL146">
            <v>0</v>
          </cell>
          <cell r="KM146">
            <v>0</v>
          </cell>
          <cell r="KN146">
            <v>0</v>
          </cell>
          <cell r="KO146">
            <v>0</v>
          </cell>
          <cell r="KP146">
            <v>0</v>
          </cell>
          <cell r="KQ146">
            <v>0</v>
          </cell>
          <cell r="KR146">
            <v>0</v>
          </cell>
          <cell r="KS146">
            <v>0</v>
          </cell>
          <cell r="KT146">
            <v>0</v>
          </cell>
          <cell r="KU146">
            <v>0</v>
          </cell>
          <cell r="KV146">
            <v>0</v>
          </cell>
          <cell r="KW146">
            <v>0</v>
          </cell>
          <cell r="KX146">
            <v>0</v>
          </cell>
          <cell r="KY146">
            <v>0</v>
          </cell>
          <cell r="KZ146">
            <v>0</v>
          </cell>
          <cell r="LA146">
            <v>0</v>
          </cell>
          <cell r="LB146">
            <v>0</v>
          </cell>
          <cell r="LC146">
            <v>0</v>
          </cell>
          <cell r="LD146">
            <v>0</v>
          </cell>
          <cell r="LE146">
            <v>0</v>
          </cell>
          <cell r="LF146">
            <v>0</v>
          </cell>
          <cell r="LG146">
            <v>0</v>
          </cell>
          <cell r="LH146">
            <v>0</v>
          </cell>
          <cell r="LI146">
            <v>0</v>
          </cell>
        </row>
        <row r="147">
          <cell r="D147">
            <v>4315</v>
          </cell>
          <cell r="E147" t="str">
            <v>Transferi političkim partijama, strankama i udruženjima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266748.61999999994</v>
          </cell>
          <cell r="CM147">
            <v>316898.53999999975</v>
          </cell>
          <cell r="CN147">
            <v>292348.57999999984</v>
          </cell>
          <cell r="CO147">
            <v>291648.57999999984</v>
          </cell>
          <cell r="CP147">
            <v>266748.62</v>
          </cell>
          <cell r="CQ147">
            <v>316748.5399999998</v>
          </cell>
          <cell r="CR147">
            <v>275481.90999999986</v>
          </cell>
          <cell r="CS147">
            <v>303848.58999999997</v>
          </cell>
          <cell r="CT147">
            <v>267648.58999999997</v>
          </cell>
          <cell r="CU147">
            <v>298848.57999999978</v>
          </cell>
          <cell r="CV147">
            <v>270032.63999999996</v>
          </cell>
          <cell r="CW147">
            <v>314977.80999999982</v>
          </cell>
          <cell r="CX147">
            <v>299820.37999999995</v>
          </cell>
          <cell r="CY147">
            <v>313632.45</v>
          </cell>
          <cell r="CZ147">
            <v>320131.86999999976</v>
          </cell>
          <cell r="DA147">
            <v>311194.89999999997</v>
          </cell>
          <cell r="DB147">
            <v>311194.89999999979</v>
          </cell>
          <cell r="DC147">
            <v>311194.89999999979</v>
          </cell>
          <cell r="DD147">
            <v>311194.90000000002</v>
          </cell>
          <cell r="DE147">
            <v>310591.24999999994</v>
          </cell>
          <cell r="DF147">
            <v>311798.54999999993</v>
          </cell>
          <cell r="DG147">
            <v>311894.89999999997</v>
          </cell>
          <cell r="DH147">
            <v>311844.89999999979</v>
          </cell>
          <cell r="DI147">
            <v>312245.30999999994</v>
          </cell>
          <cell r="DJ147">
            <v>372755.46999999991</v>
          </cell>
          <cell r="DK147">
            <v>372755.4599999999</v>
          </cell>
          <cell r="DL147">
            <v>406190.3000000001</v>
          </cell>
          <cell r="DM147">
            <v>373755.46000000008</v>
          </cell>
          <cell r="DN147">
            <v>390912.02</v>
          </cell>
          <cell r="DO147">
            <v>381833.74000000011</v>
          </cell>
          <cell r="DP147">
            <v>381383.74</v>
          </cell>
          <cell r="DQ147">
            <v>406333.69999999984</v>
          </cell>
          <cell r="DR147">
            <v>348750.45000000013</v>
          </cell>
          <cell r="DS147">
            <v>388917.07</v>
          </cell>
          <cell r="DT147">
            <v>381633.73999999993</v>
          </cell>
          <cell r="DU147">
            <v>382732.66000000009</v>
          </cell>
          <cell r="DV147">
            <v>428528.31999999989</v>
          </cell>
          <cell r="DW147">
            <v>428528.33999999991</v>
          </cell>
          <cell r="DX147">
            <v>435428.33</v>
          </cell>
          <cell r="DY147">
            <v>428528.3299999999</v>
          </cell>
          <cell r="DZ147">
            <v>428528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I147">
            <v>0</v>
          </cell>
          <cell r="GJ147">
            <v>0</v>
          </cell>
          <cell r="GK147">
            <v>0</v>
          </cell>
          <cell r="GL147">
            <v>0</v>
          </cell>
          <cell r="GM147">
            <v>0</v>
          </cell>
          <cell r="GN147">
            <v>0</v>
          </cell>
          <cell r="GO147">
            <v>0</v>
          </cell>
          <cell r="GP147">
            <v>0</v>
          </cell>
          <cell r="GQ147">
            <v>0</v>
          </cell>
          <cell r="GR147">
            <v>0</v>
          </cell>
          <cell r="GS147">
            <v>0</v>
          </cell>
          <cell r="GT147">
            <v>0</v>
          </cell>
          <cell r="GU147">
            <v>0</v>
          </cell>
          <cell r="GV147">
            <v>0</v>
          </cell>
          <cell r="GW147">
            <v>0</v>
          </cell>
          <cell r="GX147">
            <v>0</v>
          </cell>
          <cell r="GY147">
            <v>0</v>
          </cell>
          <cell r="GZ147">
            <v>0</v>
          </cell>
          <cell r="HA147">
            <v>0</v>
          </cell>
          <cell r="HB147">
            <v>0</v>
          </cell>
          <cell r="HC147">
            <v>0</v>
          </cell>
          <cell r="HD147">
            <v>0</v>
          </cell>
          <cell r="HE147">
            <v>0</v>
          </cell>
          <cell r="HF147">
            <v>0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S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E147">
            <v>0</v>
          </cell>
          <cell r="IF147">
            <v>0</v>
          </cell>
          <cell r="IG147">
            <v>0</v>
          </cell>
          <cell r="IH147">
            <v>0</v>
          </cell>
          <cell r="II147">
            <v>0</v>
          </cell>
          <cell r="IJ147">
            <v>0</v>
          </cell>
          <cell r="IK147">
            <v>0</v>
          </cell>
          <cell r="IL147">
            <v>0</v>
          </cell>
          <cell r="IM147">
            <v>0</v>
          </cell>
          <cell r="IN147">
            <v>0</v>
          </cell>
          <cell r="IO147">
            <v>0</v>
          </cell>
          <cell r="IP147">
            <v>0</v>
          </cell>
          <cell r="IQ147">
            <v>0</v>
          </cell>
          <cell r="IR147">
            <v>0</v>
          </cell>
          <cell r="IS147">
            <v>0</v>
          </cell>
          <cell r="IT147">
            <v>0</v>
          </cell>
          <cell r="IU147">
            <v>0</v>
          </cell>
          <cell r="IV147">
            <v>0</v>
          </cell>
          <cell r="IW147">
            <v>0</v>
          </cell>
          <cell r="IX147">
            <v>0</v>
          </cell>
          <cell r="IY147">
            <v>0</v>
          </cell>
          <cell r="IZ147">
            <v>0</v>
          </cell>
          <cell r="JA147">
            <v>0</v>
          </cell>
          <cell r="JB147">
            <v>0</v>
          </cell>
          <cell r="JC147">
            <v>0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O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A147">
            <v>0</v>
          </cell>
          <cell r="KB147">
            <v>0</v>
          </cell>
          <cell r="KC147">
            <v>0</v>
          </cell>
          <cell r="KD147">
            <v>0</v>
          </cell>
          <cell r="KE147">
            <v>0</v>
          </cell>
          <cell r="KF147">
            <v>0</v>
          </cell>
          <cell r="KG147">
            <v>0</v>
          </cell>
          <cell r="KH147">
            <v>0</v>
          </cell>
          <cell r="KI147">
            <v>0</v>
          </cell>
          <cell r="KJ147">
            <v>0</v>
          </cell>
          <cell r="KK147">
            <v>0</v>
          </cell>
          <cell r="KL147">
            <v>0</v>
          </cell>
          <cell r="KM147">
            <v>0</v>
          </cell>
          <cell r="KN147">
            <v>0</v>
          </cell>
          <cell r="KO147">
            <v>0</v>
          </cell>
          <cell r="KP147">
            <v>0</v>
          </cell>
          <cell r="KQ147">
            <v>0</v>
          </cell>
          <cell r="KR147">
            <v>0</v>
          </cell>
          <cell r="KS147">
            <v>0</v>
          </cell>
          <cell r="KT147">
            <v>0</v>
          </cell>
          <cell r="KU147">
            <v>0</v>
          </cell>
          <cell r="KV147">
            <v>0</v>
          </cell>
          <cell r="KW147">
            <v>0</v>
          </cell>
          <cell r="KX147">
            <v>0</v>
          </cell>
          <cell r="KY147">
            <v>0</v>
          </cell>
          <cell r="KZ147">
            <v>0</v>
          </cell>
          <cell r="LA147">
            <v>0</v>
          </cell>
          <cell r="LB147">
            <v>0</v>
          </cell>
          <cell r="LC147">
            <v>0</v>
          </cell>
          <cell r="LD147">
            <v>0</v>
          </cell>
          <cell r="LE147">
            <v>0</v>
          </cell>
          <cell r="LF147">
            <v>0</v>
          </cell>
          <cell r="LG147">
            <v>0</v>
          </cell>
          <cell r="LH147">
            <v>0</v>
          </cell>
          <cell r="LI147">
            <v>0</v>
          </cell>
        </row>
        <row r="148">
          <cell r="D148">
            <v>4316</v>
          </cell>
          <cell r="E148" t="str">
            <v>Transferi za jednokratne socijalne pomoći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10476.59</v>
          </cell>
          <cell r="CN148">
            <v>8230</v>
          </cell>
          <cell r="CO148">
            <v>3315</v>
          </cell>
          <cell r="CP148">
            <v>4472.75</v>
          </cell>
          <cell r="CQ148">
            <v>3325</v>
          </cell>
          <cell r="CR148">
            <v>310430</v>
          </cell>
          <cell r="CS148">
            <v>1370</v>
          </cell>
          <cell r="CT148">
            <v>880</v>
          </cell>
          <cell r="CU148">
            <v>6050</v>
          </cell>
          <cell r="CV148">
            <v>1310</v>
          </cell>
          <cell r="CW148">
            <v>324403.81999999995</v>
          </cell>
          <cell r="CX148">
            <v>10200</v>
          </cell>
          <cell r="CY148">
            <v>22350</v>
          </cell>
          <cell r="CZ148">
            <v>47450.43</v>
          </cell>
          <cell r="DA148">
            <v>3850</v>
          </cell>
          <cell r="DB148">
            <v>1650</v>
          </cell>
          <cell r="DC148">
            <v>45270</v>
          </cell>
          <cell r="DD148">
            <v>55243.73000000001</v>
          </cell>
          <cell r="DE148">
            <v>10048.689999999999</v>
          </cell>
          <cell r="DF148">
            <v>427624</v>
          </cell>
          <cell r="DG148">
            <v>497989.00000000006</v>
          </cell>
          <cell r="DH148">
            <v>43536</v>
          </cell>
          <cell r="DI148">
            <v>78394</v>
          </cell>
          <cell r="DJ148">
            <v>37890</v>
          </cell>
          <cell r="DK148">
            <v>16614</v>
          </cell>
          <cell r="DL148">
            <v>52898.679999999993</v>
          </cell>
          <cell r="DM148">
            <v>157505.70000000001</v>
          </cell>
          <cell r="DN148">
            <v>38178.479999999996</v>
          </cell>
          <cell r="DO148">
            <v>67698.319999999992</v>
          </cell>
          <cell r="DP148">
            <v>78813.75</v>
          </cell>
          <cell r="DQ148">
            <v>582872.80000000005</v>
          </cell>
          <cell r="DR148">
            <v>76313.909999999989</v>
          </cell>
          <cell r="DS148">
            <v>220363.19999999998</v>
          </cell>
          <cell r="DT148">
            <v>133899.73000000001</v>
          </cell>
          <cell r="DU148">
            <v>364944.91000000003</v>
          </cell>
          <cell r="DV148">
            <v>48117.740000000005</v>
          </cell>
          <cell r="DW148">
            <v>205967.35</v>
          </cell>
          <cell r="DX148">
            <v>139628.79999999999</v>
          </cell>
          <cell r="DY148">
            <v>67970.5</v>
          </cell>
          <cell r="DZ148">
            <v>163659.67000000001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  <cell r="GY148">
            <v>0</v>
          </cell>
          <cell r="GZ148">
            <v>0</v>
          </cell>
          <cell r="HA148">
            <v>0</v>
          </cell>
          <cell r="HB148">
            <v>0</v>
          </cell>
          <cell r="HC148">
            <v>0</v>
          </cell>
          <cell r="HD148">
            <v>0</v>
          </cell>
          <cell r="HE148">
            <v>0</v>
          </cell>
          <cell r="HF148">
            <v>0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S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0</v>
          </cell>
          <cell r="II148">
            <v>0</v>
          </cell>
          <cell r="IJ148">
            <v>0</v>
          </cell>
          <cell r="IK148">
            <v>0</v>
          </cell>
          <cell r="IL148">
            <v>0</v>
          </cell>
          <cell r="IM148">
            <v>0</v>
          </cell>
          <cell r="IN148">
            <v>0</v>
          </cell>
          <cell r="IO148">
            <v>0</v>
          </cell>
          <cell r="IP148">
            <v>0</v>
          </cell>
          <cell r="IQ148">
            <v>0</v>
          </cell>
          <cell r="IR148">
            <v>0</v>
          </cell>
          <cell r="IS148">
            <v>0</v>
          </cell>
          <cell r="IT148">
            <v>0</v>
          </cell>
          <cell r="IU148">
            <v>0</v>
          </cell>
          <cell r="IV148">
            <v>0</v>
          </cell>
          <cell r="IW148">
            <v>0</v>
          </cell>
          <cell r="IX148">
            <v>0</v>
          </cell>
          <cell r="IY148">
            <v>0</v>
          </cell>
          <cell r="IZ148">
            <v>0</v>
          </cell>
          <cell r="JA148">
            <v>0</v>
          </cell>
          <cell r="JB148">
            <v>0</v>
          </cell>
          <cell r="JC148">
            <v>0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O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A148">
            <v>0</v>
          </cell>
          <cell r="KB148">
            <v>0</v>
          </cell>
          <cell r="KC148">
            <v>0</v>
          </cell>
          <cell r="KD148">
            <v>0</v>
          </cell>
          <cell r="KE148">
            <v>0</v>
          </cell>
          <cell r="KF148">
            <v>0</v>
          </cell>
          <cell r="KG148">
            <v>0</v>
          </cell>
          <cell r="KH148">
            <v>0</v>
          </cell>
          <cell r="KI148">
            <v>0</v>
          </cell>
          <cell r="KJ148">
            <v>0</v>
          </cell>
          <cell r="KK148">
            <v>0</v>
          </cell>
          <cell r="KL148">
            <v>0</v>
          </cell>
          <cell r="KM148">
            <v>0</v>
          </cell>
          <cell r="KN148">
            <v>0</v>
          </cell>
          <cell r="KO148">
            <v>0</v>
          </cell>
          <cell r="KP148">
            <v>0</v>
          </cell>
          <cell r="KQ148">
            <v>0</v>
          </cell>
          <cell r="KR148">
            <v>0</v>
          </cell>
          <cell r="KS148">
            <v>0</v>
          </cell>
          <cell r="KT148">
            <v>0</v>
          </cell>
          <cell r="KU148">
            <v>0</v>
          </cell>
          <cell r="KV148">
            <v>0</v>
          </cell>
          <cell r="KW148">
            <v>0</v>
          </cell>
          <cell r="KX148">
            <v>0</v>
          </cell>
          <cell r="KY148">
            <v>0</v>
          </cell>
          <cell r="KZ148">
            <v>0</v>
          </cell>
          <cell r="LA148">
            <v>0</v>
          </cell>
          <cell r="LB148">
            <v>0</v>
          </cell>
          <cell r="LC148">
            <v>0</v>
          </cell>
          <cell r="LD148">
            <v>0</v>
          </cell>
          <cell r="LE148">
            <v>0</v>
          </cell>
          <cell r="LF148">
            <v>0</v>
          </cell>
          <cell r="LG148">
            <v>0</v>
          </cell>
          <cell r="LH148">
            <v>0</v>
          </cell>
          <cell r="LI148">
            <v>0</v>
          </cell>
        </row>
        <row r="149">
          <cell r="D149">
            <v>4317</v>
          </cell>
          <cell r="E149" t="str">
            <v>Transferi za lična primanja pripravnika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3237.41</v>
          </cell>
          <cell r="CM149">
            <v>96184.400000000023</v>
          </cell>
          <cell r="CN149">
            <v>89346.049999999988</v>
          </cell>
          <cell r="CO149">
            <v>145886.35999999999</v>
          </cell>
          <cell r="CP149">
            <v>3237.41</v>
          </cell>
          <cell r="CQ149">
            <v>82166.94</v>
          </cell>
          <cell r="CR149">
            <v>49107.600000000006</v>
          </cell>
          <cell r="CS149">
            <v>52798.87000000001</v>
          </cell>
          <cell r="CT149">
            <v>32492.760000000002</v>
          </cell>
          <cell r="CU149">
            <v>28540.980000000003</v>
          </cell>
          <cell r="CV149">
            <v>22385.61</v>
          </cell>
          <cell r="CW149">
            <v>389400.5400000001</v>
          </cell>
          <cell r="CX149">
            <v>0</v>
          </cell>
          <cell r="CY149">
            <v>405707.50000000012</v>
          </cell>
          <cell r="CZ149">
            <v>957720.87999999989</v>
          </cell>
          <cell r="DA149">
            <v>928328.25999999989</v>
          </cell>
          <cell r="DB149">
            <v>881192.29</v>
          </cell>
          <cell r="DC149">
            <v>936996.85</v>
          </cell>
          <cell r="DD149">
            <v>906223.41999999993</v>
          </cell>
          <cell r="DE149">
            <v>1096158.4399999997</v>
          </cell>
          <cell r="DF149">
            <v>889074.96999999974</v>
          </cell>
          <cell r="DG149">
            <v>896285.74999999977</v>
          </cell>
          <cell r="DH149">
            <v>454865.69</v>
          </cell>
          <cell r="DI149">
            <v>84429.430000000008</v>
          </cell>
          <cell r="DJ149">
            <v>0</v>
          </cell>
          <cell r="DK149">
            <v>434202.28</v>
          </cell>
          <cell r="DL149">
            <v>867874.35000000009</v>
          </cell>
          <cell r="DM149">
            <v>862676.80999999971</v>
          </cell>
          <cell r="DN149">
            <v>848123.13</v>
          </cell>
          <cell r="DO149">
            <v>872521.20999999973</v>
          </cell>
          <cell r="DP149">
            <v>828213.14000000013</v>
          </cell>
          <cell r="DQ149">
            <v>857958.06000000017</v>
          </cell>
          <cell r="DR149">
            <v>848986.98999999987</v>
          </cell>
          <cell r="DS149">
            <v>834822.32999999984</v>
          </cell>
          <cell r="DT149">
            <v>426163.12</v>
          </cell>
          <cell r="DU149">
            <v>175020.66999999998</v>
          </cell>
          <cell r="DV149">
            <v>0</v>
          </cell>
          <cell r="DW149">
            <v>376004.54000000004</v>
          </cell>
          <cell r="DX149">
            <v>869121.24000000011</v>
          </cell>
          <cell r="DY149">
            <v>839366.55</v>
          </cell>
          <cell r="DZ149">
            <v>827960.69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  <cell r="IL149">
            <v>0</v>
          </cell>
          <cell r="IM149">
            <v>0</v>
          </cell>
          <cell r="IN149">
            <v>0</v>
          </cell>
          <cell r="IO149">
            <v>0</v>
          </cell>
          <cell r="IP149">
            <v>0</v>
          </cell>
          <cell r="IQ149">
            <v>0</v>
          </cell>
          <cell r="IR149">
            <v>0</v>
          </cell>
          <cell r="IS149">
            <v>0</v>
          </cell>
          <cell r="IT149">
            <v>0</v>
          </cell>
          <cell r="IU149">
            <v>0</v>
          </cell>
          <cell r="IV149">
            <v>0</v>
          </cell>
          <cell r="IW149">
            <v>0</v>
          </cell>
          <cell r="IX149">
            <v>0</v>
          </cell>
          <cell r="IY149">
            <v>0</v>
          </cell>
          <cell r="IZ149">
            <v>0</v>
          </cell>
          <cell r="JA149">
            <v>0</v>
          </cell>
          <cell r="JB149">
            <v>0</v>
          </cell>
          <cell r="JC149">
            <v>0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O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A149">
            <v>0</v>
          </cell>
          <cell r="KB149">
            <v>0</v>
          </cell>
          <cell r="KC149">
            <v>0</v>
          </cell>
          <cell r="KD149">
            <v>0</v>
          </cell>
          <cell r="KE149">
            <v>0</v>
          </cell>
          <cell r="KF149">
            <v>0</v>
          </cell>
          <cell r="KG149">
            <v>0</v>
          </cell>
          <cell r="KH149">
            <v>0</v>
          </cell>
          <cell r="KI149">
            <v>0</v>
          </cell>
          <cell r="KJ149">
            <v>0</v>
          </cell>
          <cell r="KK149">
            <v>0</v>
          </cell>
          <cell r="KL149">
            <v>0</v>
          </cell>
          <cell r="KM149">
            <v>0</v>
          </cell>
          <cell r="KN149">
            <v>0</v>
          </cell>
          <cell r="KO149">
            <v>0</v>
          </cell>
          <cell r="KP149">
            <v>0</v>
          </cell>
          <cell r="KQ149">
            <v>0</v>
          </cell>
          <cell r="KR149">
            <v>0</v>
          </cell>
          <cell r="KS149">
            <v>0</v>
          </cell>
          <cell r="KT149">
            <v>0</v>
          </cell>
          <cell r="KU149">
            <v>0</v>
          </cell>
          <cell r="KV149">
            <v>0</v>
          </cell>
          <cell r="KW149">
            <v>0</v>
          </cell>
          <cell r="KX149">
            <v>0</v>
          </cell>
          <cell r="KY149">
            <v>0</v>
          </cell>
          <cell r="KZ149">
            <v>0</v>
          </cell>
          <cell r="LA149">
            <v>0</v>
          </cell>
          <cell r="LB149">
            <v>0</v>
          </cell>
          <cell r="LC149">
            <v>0</v>
          </cell>
          <cell r="LD149">
            <v>0</v>
          </cell>
          <cell r="LE149">
            <v>0</v>
          </cell>
          <cell r="LF149">
            <v>0</v>
          </cell>
          <cell r="LG149">
            <v>0</v>
          </cell>
          <cell r="LH149">
            <v>0</v>
          </cell>
          <cell r="LI149">
            <v>0</v>
          </cell>
        </row>
        <row r="150">
          <cell r="D150">
            <v>4318</v>
          </cell>
          <cell r="E150" t="str">
            <v>Ostali transferi pojedincima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403695.66999999993</v>
          </cell>
          <cell r="CM150">
            <v>1104292.8000000003</v>
          </cell>
          <cell r="CN150">
            <v>2009659.2300000021</v>
          </cell>
          <cell r="CO150">
            <v>1710678.0800000008</v>
          </cell>
          <cell r="CP150">
            <v>1460705.2400000021</v>
          </cell>
          <cell r="CQ150">
            <v>1441074.4000000018</v>
          </cell>
          <cell r="CR150">
            <v>1808425.0700000038</v>
          </cell>
          <cell r="CS150">
            <v>1772052.2500000007</v>
          </cell>
          <cell r="CT150">
            <v>1343330.8900000001</v>
          </cell>
          <cell r="CU150">
            <v>1849553.7100000009</v>
          </cell>
          <cell r="CV150">
            <v>906550.39000000025</v>
          </cell>
          <cell r="CW150">
            <v>2344583.7199999974</v>
          </cell>
          <cell r="CX150">
            <v>154210.70000000007</v>
          </cell>
          <cell r="CY150">
            <v>506535.48000000004</v>
          </cell>
          <cell r="CZ150">
            <v>603849.34000000032</v>
          </cell>
          <cell r="DA150">
            <v>726205.21000000043</v>
          </cell>
          <cell r="DB150">
            <v>455906.81000000046</v>
          </cell>
          <cell r="DC150">
            <v>585050.16000000015</v>
          </cell>
          <cell r="DD150">
            <v>686132.44000000006</v>
          </cell>
          <cell r="DE150">
            <v>475722.24000000011</v>
          </cell>
          <cell r="DF150">
            <v>607299.71000000054</v>
          </cell>
          <cell r="DG150">
            <v>560977.44000000041</v>
          </cell>
          <cell r="DH150">
            <v>713554.15000000026</v>
          </cell>
          <cell r="DI150">
            <v>1031421.8600000018</v>
          </cell>
          <cell r="DJ150">
            <v>298624.92000000004</v>
          </cell>
          <cell r="DK150">
            <v>498809.93000000046</v>
          </cell>
          <cell r="DL150">
            <v>852681.2699999999</v>
          </cell>
          <cell r="DM150">
            <v>365615.20999999973</v>
          </cell>
          <cell r="DN150">
            <v>522771.63000000064</v>
          </cell>
          <cell r="DO150">
            <v>972235.08000000124</v>
          </cell>
          <cell r="DP150">
            <v>786771.90000000142</v>
          </cell>
          <cell r="DQ150">
            <v>671148.39000000199</v>
          </cell>
          <cell r="DR150">
            <v>588789.3600000008</v>
          </cell>
          <cell r="DS150">
            <v>954967.48000000254</v>
          </cell>
          <cell r="DT150">
            <v>994040.65000000119</v>
          </cell>
          <cell r="DU150">
            <v>3593424.239999997</v>
          </cell>
          <cell r="DV150">
            <v>203334.19000000006</v>
          </cell>
          <cell r="DW150">
            <v>568203.01000000013</v>
          </cell>
          <cell r="DX150">
            <v>581566.50999999989</v>
          </cell>
          <cell r="DY150">
            <v>848586.34000000043</v>
          </cell>
          <cell r="DZ150">
            <v>997953.14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  <cell r="IO150">
            <v>0</v>
          </cell>
          <cell r="IP150">
            <v>0</v>
          </cell>
          <cell r="IQ150">
            <v>0</v>
          </cell>
          <cell r="IR150">
            <v>0</v>
          </cell>
          <cell r="IS150">
            <v>0</v>
          </cell>
          <cell r="IT150">
            <v>0</v>
          </cell>
          <cell r="IU150">
            <v>0</v>
          </cell>
          <cell r="IV150">
            <v>0</v>
          </cell>
          <cell r="IW150">
            <v>0</v>
          </cell>
          <cell r="IX150">
            <v>0</v>
          </cell>
          <cell r="IY150">
            <v>0</v>
          </cell>
          <cell r="IZ150">
            <v>0</v>
          </cell>
          <cell r="JA150">
            <v>0</v>
          </cell>
          <cell r="JB150">
            <v>0</v>
          </cell>
          <cell r="JC150">
            <v>0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O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A150">
            <v>0</v>
          </cell>
          <cell r="KB150">
            <v>0</v>
          </cell>
          <cell r="KC150">
            <v>0</v>
          </cell>
          <cell r="KD150">
            <v>0</v>
          </cell>
          <cell r="KE150">
            <v>0</v>
          </cell>
          <cell r="KF150">
            <v>0</v>
          </cell>
          <cell r="KG150">
            <v>0</v>
          </cell>
          <cell r="KH150">
            <v>0</v>
          </cell>
          <cell r="KI150">
            <v>0</v>
          </cell>
          <cell r="KJ150">
            <v>0</v>
          </cell>
          <cell r="KK150">
            <v>0</v>
          </cell>
          <cell r="KL150">
            <v>0</v>
          </cell>
          <cell r="KM150">
            <v>0</v>
          </cell>
          <cell r="KN150">
            <v>0</v>
          </cell>
          <cell r="KO150">
            <v>0</v>
          </cell>
          <cell r="KP150">
            <v>0</v>
          </cell>
          <cell r="KQ150">
            <v>0</v>
          </cell>
          <cell r="KR150">
            <v>0</v>
          </cell>
          <cell r="KS150">
            <v>0</v>
          </cell>
          <cell r="KT150">
            <v>0</v>
          </cell>
          <cell r="KU150">
            <v>0</v>
          </cell>
          <cell r="KV150">
            <v>0</v>
          </cell>
          <cell r="KW150">
            <v>0</v>
          </cell>
          <cell r="KX150">
            <v>0</v>
          </cell>
          <cell r="KY150">
            <v>0</v>
          </cell>
          <cell r="KZ150">
            <v>0</v>
          </cell>
          <cell r="LA150">
            <v>0</v>
          </cell>
          <cell r="LB150">
            <v>0</v>
          </cell>
          <cell r="LC150">
            <v>0</v>
          </cell>
          <cell r="LD150">
            <v>0</v>
          </cell>
          <cell r="LE150">
            <v>0</v>
          </cell>
          <cell r="LF150">
            <v>0</v>
          </cell>
          <cell r="LG150">
            <v>0</v>
          </cell>
          <cell r="LH150">
            <v>0</v>
          </cell>
          <cell r="LI150">
            <v>0</v>
          </cell>
        </row>
        <row r="151">
          <cell r="D151">
            <v>4319</v>
          </cell>
          <cell r="E151" t="str">
            <v>Ostali transferi institucijama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23391.07</v>
          </cell>
          <cell r="CM151">
            <v>543158.21</v>
          </cell>
          <cell r="CN151">
            <v>111229.61</v>
          </cell>
          <cell r="CO151">
            <v>74343.77</v>
          </cell>
          <cell r="CP151">
            <v>36242.259999999995</v>
          </cell>
          <cell r="CQ151">
            <v>128355.56999999999</v>
          </cell>
          <cell r="CR151">
            <v>69288.98</v>
          </cell>
          <cell r="CS151">
            <v>64399.29</v>
          </cell>
          <cell r="CT151">
            <v>86560.05</v>
          </cell>
          <cell r="CU151">
            <v>111893.62000000001</v>
          </cell>
          <cell r="CV151">
            <v>13282.75</v>
          </cell>
          <cell r="CW151">
            <v>627958.81999999995</v>
          </cell>
          <cell r="CX151">
            <v>46861.55</v>
          </cell>
          <cell r="CY151">
            <v>142247.19</v>
          </cell>
          <cell r="CZ151">
            <v>804883.65</v>
          </cell>
          <cell r="DA151">
            <v>56739.990000000005</v>
          </cell>
          <cell r="DB151">
            <v>110499.34999999999</v>
          </cell>
          <cell r="DC151">
            <v>107403.48999999999</v>
          </cell>
          <cell r="DD151">
            <v>64956.66</v>
          </cell>
          <cell r="DE151">
            <v>69147.59</v>
          </cell>
          <cell r="DF151">
            <v>100083.40999999999</v>
          </cell>
          <cell r="DG151">
            <v>196157.66999999998</v>
          </cell>
          <cell r="DH151">
            <v>251006.71999999997</v>
          </cell>
          <cell r="DI151">
            <v>1361757.6700000004</v>
          </cell>
          <cell r="DJ151">
            <v>3808659.58</v>
          </cell>
          <cell r="DK151">
            <v>467640.7300000001</v>
          </cell>
          <cell r="DL151">
            <v>1374604.1300000001</v>
          </cell>
          <cell r="DM151">
            <v>1570193.0000000002</v>
          </cell>
          <cell r="DN151">
            <v>1022638.9</v>
          </cell>
          <cell r="DO151">
            <v>1032838.25</v>
          </cell>
          <cell r="DP151">
            <v>659446.37</v>
          </cell>
          <cell r="DQ151">
            <v>1734973.9</v>
          </cell>
          <cell r="DR151">
            <v>1313540.6299999997</v>
          </cell>
          <cell r="DS151">
            <v>1621117.01</v>
          </cell>
          <cell r="DT151">
            <v>343528.19999999995</v>
          </cell>
          <cell r="DU151">
            <v>2639181.8900000006</v>
          </cell>
          <cell r="DV151">
            <v>621842.88</v>
          </cell>
          <cell r="DW151">
            <v>1102854.6800000002</v>
          </cell>
          <cell r="DX151">
            <v>4755105.629999998</v>
          </cell>
          <cell r="DY151">
            <v>1430956.6900000002</v>
          </cell>
          <cell r="DZ151">
            <v>922546.76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E151">
            <v>0</v>
          </cell>
          <cell r="IF151">
            <v>0</v>
          </cell>
          <cell r="IG151">
            <v>0</v>
          </cell>
          <cell r="IH151">
            <v>0</v>
          </cell>
          <cell r="II151">
            <v>0</v>
          </cell>
          <cell r="IJ151">
            <v>0</v>
          </cell>
          <cell r="IK151">
            <v>0</v>
          </cell>
          <cell r="IL151">
            <v>0</v>
          </cell>
          <cell r="IM151">
            <v>0</v>
          </cell>
          <cell r="IN151">
            <v>0</v>
          </cell>
          <cell r="IO151">
            <v>0</v>
          </cell>
          <cell r="IP151">
            <v>0</v>
          </cell>
          <cell r="IQ151">
            <v>0</v>
          </cell>
          <cell r="IR151">
            <v>0</v>
          </cell>
          <cell r="IS151">
            <v>0</v>
          </cell>
          <cell r="IT151">
            <v>0</v>
          </cell>
          <cell r="IU151">
            <v>0</v>
          </cell>
          <cell r="IV151">
            <v>0</v>
          </cell>
          <cell r="IW151">
            <v>0</v>
          </cell>
          <cell r="IX151">
            <v>0</v>
          </cell>
          <cell r="IY151">
            <v>0</v>
          </cell>
          <cell r="IZ151">
            <v>0</v>
          </cell>
          <cell r="JA151">
            <v>0</v>
          </cell>
          <cell r="JB151">
            <v>0</v>
          </cell>
          <cell r="JC151">
            <v>0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O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A151">
            <v>0</v>
          </cell>
          <cell r="KB151">
            <v>0</v>
          </cell>
          <cell r="KC151">
            <v>0</v>
          </cell>
          <cell r="KD151">
            <v>0</v>
          </cell>
          <cell r="KE151">
            <v>0</v>
          </cell>
          <cell r="KF151">
            <v>0</v>
          </cell>
          <cell r="KG151">
            <v>0</v>
          </cell>
          <cell r="KH151">
            <v>0</v>
          </cell>
          <cell r="KI151">
            <v>0</v>
          </cell>
          <cell r="KJ151">
            <v>0</v>
          </cell>
          <cell r="KK151">
            <v>0</v>
          </cell>
          <cell r="KL151">
            <v>0</v>
          </cell>
          <cell r="KM151">
            <v>0</v>
          </cell>
          <cell r="KN151">
            <v>0</v>
          </cell>
          <cell r="KO151">
            <v>0</v>
          </cell>
          <cell r="KP151">
            <v>0</v>
          </cell>
          <cell r="KQ151">
            <v>0</v>
          </cell>
          <cell r="KR151">
            <v>0</v>
          </cell>
          <cell r="KS151">
            <v>0</v>
          </cell>
          <cell r="KT151">
            <v>0</v>
          </cell>
          <cell r="KU151">
            <v>0</v>
          </cell>
          <cell r="KV151">
            <v>0</v>
          </cell>
          <cell r="KW151">
            <v>0</v>
          </cell>
          <cell r="KX151">
            <v>0</v>
          </cell>
          <cell r="KY151">
            <v>0</v>
          </cell>
          <cell r="KZ151">
            <v>0</v>
          </cell>
          <cell r="LA151">
            <v>0</v>
          </cell>
          <cell r="LB151">
            <v>0</v>
          </cell>
          <cell r="LC151">
            <v>0</v>
          </cell>
          <cell r="LD151">
            <v>0</v>
          </cell>
          <cell r="LE151">
            <v>0</v>
          </cell>
          <cell r="LF151">
            <v>0</v>
          </cell>
          <cell r="LG151">
            <v>0</v>
          </cell>
          <cell r="LH151">
            <v>0</v>
          </cell>
          <cell r="LI151">
            <v>0</v>
          </cell>
        </row>
        <row r="152">
          <cell r="A152" t="str">
            <v xml:space="preserve"> </v>
          </cell>
          <cell r="B152" t="str">
            <v xml:space="preserve"> </v>
          </cell>
          <cell r="C152">
            <v>432</v>
          </cell>
          <cell r="D152">
            <v>432</v>
          </cell>
          <cell r="E152" t="str">
            <v xml:space="preserve">Ostali transferi 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2500</v>
          </cell>
          <cell r="CO152">
            <v>4000</v>
          </cell>
          <cell r="CP152">
            <v>0</v>
          </cell>
          <cell r="CQ152">
            <v>0</v>
          </cell>
          <cell r="CR152">
            <v>1000</v>
          </cell>
          <cell r="CS152">
            <v>20300</v>
          </cell>
          <cell r="CT152">
            <v>3000</v>
          </cell>
          <cell r="CU152">
            <v>15972.19</v>
          </cell>
          <cell r="CV152">
            <v>206616.24</v>
          </cell>
          <cell r="CW152">
            <v>1232256.8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234418.61</v>
          </cell>
          <cell r="DD152">
            <v>0</v>
          </cell>
          <cell r="DE152">
            <v>165647.53</v>
          </cell>
          <cell r="DF152">
            <v>6513.4</v>
          </cell>
          <cell r="DG152">
            <v>472164.72</v>
          </cell>
          <cell r="DH152">
            <v>60900</v>
          </cell>
          <cell r="DI152">
            <v>1247119.8599999999</v>
          </cell>
          <cell r="DJ152">
            <v>0</v>
          </cell>
          <cell r="DK152">
            <v>0</v>
          </cell>
          <cell r="DL152">
            <v>210000</v>
          </cell>
          <cell r="DM152">
            <v>0</v>
          </cell>
          <cell r="DN152">
            <v>0</v>
          </cell>
          <cell r="DO152">
            <v>10000</v>
          </cell>
          <cell r="DP152">
            <v>202999.94</v>
          </cell>
          <cell r="DQ152">
            <v>0</v>
          </cell>
          <cell r="DR152">
            <v>0</v>
          </cell>
          <cell r="DS152">
            <v>0</v>
          </cell>
          <cell r="DT152">
            <v>2000</v>
          </cell>
          <cell r="DU152">
            <v>29930.429999999997</v>
          </cell>
          <cell r="DV152">
            <v>0</v>
          </cell>
          <cell r="DW152">
            <v>6500</v>
          </cell>
          <cell r="DX152">
            <v>296099.21999999997</v>
          </cell>
          <cell r="DY152">
            <v>332000</v>
          </cell>
          <cell r="DZ152">
            <v>0</v>
          </cell>
          <cell r="EA152">
            <v>283000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276000</v>
          </cell>
          <cell r="EH152">
            <v>0</v>
          </cell>
          <cell r="EI152">
            <v>0</v>
          </cell>
          <cell r="EJ152">
            <v>0</v>
          </cell>
          <cell r="EK152">
            <v>468800</v>
          </cell>
          <cell r="EL152">
            <v>0</v>
          </cell>
          <cell r="EM152">
            <v>58333.35</v>
          </cell>
          <cell r="EN152">
            <v>208325.51</v>
          </cell>
          <cell r="EO152">
            <v>542037.52</v>
          </cell>
          <cell r="EP152">
            <v>0</v>
          </cell>
          <cell r="EQ152">
            <v>121333.35</v>
          </cell>
          <cell r="ER152">
            <v>4552.88</v>
          </cell>
          <cell r="ES152">
            <v>0</v>
          </cell>
          <cell r="ET152">
            <v>483333.33</v>
          </cell>
          <cell r="EU152">
            <v>283333.33</v>
          </cell>
          <cell r="EV152">
            <v>283333.33</v>
          </cell>
          <cell r="EW152">
            <v>583333.32999999996</v>
          </cell>
          <cell r="EX152">
            <v>300833.33</v>
          </cell>
          <cell r="EY152">
            <v>355833.33</v>
          </cell>
          <cell r="EZ152">
            <v>968637.17</v>
          </cell>
          <cell r="FA152">
            <v>316247.78000000003</v>
          </cell>
          <cell r="FB152">
            <v>363727.86</v>
          </cell>
          <cell r="FC152">
            <v>592317.5</v>
          </cell>
          <cell r="FD152">
            <v>251620.42</v>
          </cell>
          <cell r="FE152">
            <v>326140.42</v>
          </cell>
          <cell r="FF152">
            <v>0</v>
          </cell>
          <cell r="FG152">
            <v>2077471.58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A152">
            <v>0</v>
          </cell>
          <cell r="KB152">
            <v>0</v>
          </cell>
          <cell r="KC152">
            <v>0</v>
          </cell>
          <cell r="KD152">
            <v>0</v>
          </cell>
          <cell r="KE152">
            <v>0</v>
          </cell>
          <cell r="KF152">
            <v>0</v>
          </cell>
          <cell r="KG152">
            <v>0</v>
          </cell>
          <cell r="KH152">
            <v>0</v>
          </cell>
          <cell r="KI152">
            <v>0</v>
          </cell>
          <cell r="KJ152">
            <v>0</v>
          </cell>
          <cell r="KK152">
            <v>0</v>
          </cell>
          <cell r="KL152">
            <v>0</v>
          </cell>
          <cell r="KM152">
            <v>0</v>
          </cell>
          <cell r="KN152">
            <v>0</v>
          </cell>
          <cell r="KO152">
            <v>0</v>
          </cell>
          <cell r="KP152">
            <v>0</v>
          </cell>
          <cell r="KQ152">
            <v>0</v>
          </cell>
          <cell r="KR152">
            <v>0</v>
          </cell>
          <cell r="KS152">
            <v>0</v>
          </cell>
          <cell r="KT152">
            <v>0</v>
          </cell>
          <cell r="KU152">
            <v>0</v>
          </cell>
          <cell r="KV152">
            <v>0</v>
          </cell>
          <cell r="KW152">
            <v>0</v>
          </cell>
          <cell r="KX152">
            <v>0</v>
          </cell>
          <cell r="KY152">
            <v>0</v>
          </cell>
          <cell r="KZ152">
            <v>0</v>
          </cell>
          <cell r="LA152">
            <v>0</v>
          </cell>
          <cell r="LB152">
            <v>0</v>
          </cell>
          <cell r="LC152">
            <v>0</v>
          </cell>
          <cell r="LD152">
            <v>0</v>
          </cell>
          <cell r="LE152">
            <v>0</v>
          </cell>
          <cell r="LF152">
            <v>0</v>
          </cell>
          <cell r="LG152">
            <v>0</v>
          </cell>
          <cell r="LH152">
            <v>0</v>
          </cell>
          <cell r="LI152">
            <v>0</v>
          </cell>
        </row>
        <row r="153">
          <cell r="D153">
            <v>4321</v>
          </cell>
          <cell r="E153" t="str">
            <v>Transferi Fondu penzijskog i invalidskog osiguranja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A153">
            <v>0</v>
          </cell>
          <cell r="KB153">
            <v>0</v>
          </cell>
          <cell r="KC153">
            <v>0</v>
          </cell>
          <cell r="KD153">
            <v>0</v>
          </cell>
          <cell r="KE153">
            <v>0</v>
          </cell>
          <cell r="KF153">
            <v>0</v>
          </cell>
          <cell r="KG153">
            <v>0</v>
          </cell>
          <cell r="KH153">
            <v>0</v>
          </cell>
          <cell r="KI153">
            <v>0</v>
          </cell>
          <cell r="KJ153">
            <v>0</v>
          </cell>
          <cell r="KK153">
            <v>0</v>
          </cell>
          <cell r="KL153">
            <v>0</v>
          </cell>
          <cell r="KM153">
            <v>0</v>
          </cell>
          <cell r="KN153">
            <v>0</v>
          </cell>
          <cell r="KO153">
            <v>0</v>
          </cell>
          <cell r="KP153">
            <v>0</v>
          </cell>
          <cell r="KQ153">
            <v>0</v>
          </cell>
          <cell r="KR153">
            <v>0</v>
          </cell>
          <cell r="KS153">
            <v>0</v>
          </cell>
          <cell r="KT153">
            <v>0</v>
          </cell>
          <cell r="KU153">
            <v>0</v>
          </cell>
          <cell r="KV153">
            <v>0</v>
          </cell>
          <cell r="KW153">
            <v>0</v>
          </cell>
          <cell r="KX153">
            <v>0</v>
          </cell>
          <cell r="KY153">
            <v>0</v>
          </cell>
          <cell r="KZ153">
            <v>0</v>
          </cell>
          <cell r="LA153">
            <v>0</v>
          </cell>
          <cell r="LB153">
            <v>0</v>
          </cell>
          <cell r="LC153">
            <v>0</v>
          </cell>
          <cell r="LD153">
            <v>0</v>
          </cell>
          <cell r="LE153">
            <v>0</v>
          </cell>
          <cell r="LF153">
            <v>0</v>
          </cell>
          <cell r="LG153">
            <v>0</v>
          </cell>
          <cell r="LH153">
            <v>0</v>
          </cell>
          <cell r="LI153">
            <v>0</v>
          </cell>
        </row>
        <row r="154">
          <cell r="D154">
            <v>4322</v>
          </cell>
          <cell r="E154" t="str">
            <v>Transferi Fondu zdravstva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A154">
            <v>0</v>
          </cell>
          <cell r="KB154">
            <v>0</v>
          </cell>
          <cell r="KC154">
            <v>0</v>
          </cell>
          <cell r="KD154">
            <v>0</v>
          </cell>
          <cell r="KE154">
            <v>0</v>
          </cell>
          <cell r="KF154">
            <v>0</v>
          </cell>
          <cell r="KG154">
            <v>0</v>
          </cell>
          <cell r="KH154">
            <v>0</v>
          </cell>
          <cell r="KI154">
            <v>0</v>
          </cell>
          <cell r="KJ154">
            <v>0</v>
          </cell>
          <cell r="KK154">
            <v>0</v>
          </cell>
          <cell r="KL154">
            <v>0</v>
          </cell>
          <cell r="KM154">
            <v>0</v>
          </cell>
          <cell r="KN154">
            <v>0</v>
          </cell>
          <cell r="KO154">
            <v>0</v>
          </cell>
          <cell r="KP154">
            <v>0</v>
          </cell>
          <cell r="KQ154">
            <v>0</v>
          </cell>
          <cell r="KR154">
            <v>0</v>
          </cell>
          <cell r="KS154">
            <v>0</v>
          </cell>
          <cell r="KT154">
            <v>0</v>
          </cell>
          <cell r="KU154">
            <v>0</v>
          </cell>
          <cell r="KV154">
            <v>0</v>
          </cell>
          <cell r="KW154">
            <v>0</v>
          </cell>
          <cell r="KX154">
            <v>0</v>
          </cell>
          <cell r="KY154">
            <v>0</v>
          </cell>
          <cell r="KZ154">
            <v>0</v>
          </cell>
          <cell r="LA154">
            <v>0</v>
          </cell>
          <cell r="LB154">
            <v>0</v>
          </cell>
          <cell r="LC154">
            <v>0</v>
          </cell>
          <cell r="LD154">
            <v>0</v>
          </cell>
          <cell r="LE154">
            <v>0</v>
          </cell>
          <cell r="LF154">
            <v>0</v>
          </cell>
          <cell r="LG154">
            <v>0</v>
          </cell>
          <cell r="LH154">
            <v>0</v>
          </cell>
          <cell r="LI154">
            <v>0</v>
          </cell>
        </row>
        <row r="155">
          <cell r="D155">
            <v>4323</v>
          </cell>
          <cell r="E155" t="str">
            <v>Transferi zavodu za zapošljavanje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A155">
            <v>0</v>
          </cell>
          <cell r="KB155">
            <v>0</v>
          </cell>
          <cell r="KC155">
            <v>0</v>
          </cell>
          <cell r="KD155">
            <v>0</v>
          </cell>
          <cell r="KE155">
            <v>0</v>
          </cell>
          <cell r="KF155">
            <v>0</v>
          </cell>
          <cell r="KG155">
            <v>0</v>
          </cell>
          <cell r="KH155">
            <v>0</v>
          </cell>
          <cell r="KI155">
            <v>0</v>
          </cell>
          <cell r="KJ155">
            <v>0</v>
          </cell>
          <cell r="KK155">
            <v>0</v>
          </cell>
          <cell r="KL155">
            <v>0</v>
          </cell>
          <cell r="KM155">
            <v>0</v>
          </cell>
          <cell r="KN155">
            <v>0</v>
          </cell>
          <cell r="KO155">
            <v>0</v>
          </cell>
          <cell r="KP155">
            <v>0</v>
          </cell>
          <cell r="KQ155">
            <v>0</v>
          </cell>
          <cell r="KR155">
            <v>0</v>
          </cell>
          <cell r="KS155">
            <v>0</v>
          </cell>
          <cell r="KT155">
            <v>0</v>
          </cell>
          <cell r="KU155">
            <v>0</v>
          </cell>
          <cell r="KV155">
            <v>0</v>
          </cell>
          <cell r="KW155">
            <v>0</v>
          </cell>
          <cell r="KX155">
            <v>0</v>
          </cell>
          <cell r="KY155">
            <v>0</v>
          </cell>
          <cell r="KZ155">
            <v>0</v>
          </cell>
          <cell r="LA155">
            <v>0</v>
          </cell>
          <cell r="LB155">
            <v>0</v>
          </cell>
          <cell r="LC155">
            <v>0</v>
          </cell>
          <cell r="LD155">
            <v>0</v>
          </cell>
          <cell r="LE155">
            <v>0</v>
          </cell>
          <cell r="LF155">
            <v>0</v>
          </cell>
          <cell r="LG155">
            <v>0</v>
          </cell>
          <cell r="LH155">
            <v>0</v>
          </cell>
          <cell r="LI155">
            <v>0</v>
          </cell>
        </row>
        <row r="156">
          <cell r="D156">
            <v>4324</v>
          </cell>
          <cell r="E156" t="str">
            <v>Transferi opštinama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2500</v>
          </cell>
          <cell r="CO156">
            <v>4000</v>
          </cell>
          <cell r="CP156">
            <v>0</v>
          </cell>
          <cell r="CQ156">
            <v>0</v>
          </cell>
          <cell r="CR156">
            <v>1000</v>
          </cell>
          <cell r="CS156">
            <v>20300</v>
          </cell>
          <cell r="CT156">
            <v>3000</v>
          </cell>
          <cell r="CU156">
            <v>15972.19</v>
          </cell>
          <cell r="CV156">
            <v>206616.24</v>
          </cell>
          <cell r="CW156">
            <v>1232256.8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234418.61</v>
          </cell>
          <cell r="DD156">
            <v>0</v>
          </cell>
          <cell r="DE156">
            <v>165647.53</v>
          </cell>
          <cell r="DF156">
            <v>6513.4</v>
          </cell>
          <cell r="DG156">
            <v>472164.72</v>
          </cell>
          <cell r="DH156">
            <v>60900</v>
          </cell>
          <cell r="DI156">
            <v>897119.86</v>
          </cell>
          <cell r="DJ156">
            <v>0</v>
          </cell>
          <cell r="DK156">
            <v>0</v>
          </cell>
          <cell r="DL156">
            <v>210000</v>
          </cell>
          <cell r="DM156">
            <v>0</v>
          </cell>
          <cell r="DN156">
            <v>0</v>
          </cell>
          <cell r="DO156">
            <v>10000</v>
          </cell>
          <cell r="DP156">
            <v>202999.94</v>
          </cell>
          <cell r="DQ156">
            <v>0</v>
          </cell>
          <cell r="DR156">
            <v>0</v>
          </cell>
          <cell r="DS156">
            <v>0</v>
          </cell>
          <cell r="DT156">
            <v>2000</v>
          </cell>
          <cell r="DU156">
            <v>29930.429999999997</v>
          </cell>
          <cell r="DV156">
            <v>0</v>
          </cell>
          <cell r="DW156">
            <v>6500</v>
          </cell>
          <cell r="DX156">
            <v>296099.21999999997</v>
          </cell>
          <cell r="DY156">
            <v>332000</v>
          </cell>
          <cell r="DZ156">
            <v>198000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A156">
            <v>0</v>
          </cell>
          <cell r="KB156">
            <v>0</v>
          </cell>
          <cell r="KC156">
            <v>0</v>
          </cell>
          <cell r="KD156">
            <v>0</v>
          </cell>
          <cell r="KE156">
            <v>0</v>
          </cell>
          <cell r="KF156">
            <v>0</v>
          </cell>
          <cell r="KG156">
            <v>0</v>
          </cell>
          <cell r="KH156">
            <v>0</v>
          </cell>
          <cell r="KI156">
            <v>0</v>
          </cell>
          <cell r="KJ156">
            <v>0</v>
          </cell>
          <cell r="KK156">
            <v>0</v>
          </cell>
          <cell r="KL156">
            <v>0</v>
          </cell>
          <cell r="KM156">
            <v>0</v>
          </cell>
          <cell r="KN156">
            <v>0</v>
          </cell>
          <cell r="KO156">
            <v>0</v>
          </cell>
          <cell r="KP156">
            <v>0</v>
          </cell>
          <cell r="KQ156">
            <v>0</v>
          </cell>
          <cell r="KR156">
            <v>0</v>
          </cell>
          <cell r="KS156">
            <v>0</v>
          </cell>
          <cell r="KT156">
            <v>0</v>
          </cell>
          <cell r="KU156">
            <v>0</v>
          </cell>
          <cell r="KV156">
            <v>0</v>
          </cell>
          <cell r="KW156">
            <v>0</v>
          </cell>
          <cell r="KX156">
            <v>0</v>
          </cell>
          <cell r="KY156">
            <v>0</v>
          </cell>
          <cell r="KZ156">
            <v>0</v>
          </cell>
          <cell r="LA156">
            <v>0</v>
          </cell>
          <cell r="LB156">
            <v>0</v>
          </cell>
          <cell r="LC156">
            <v>0</v>
          </cell>
          <cell r="LD156">
            <v>0</v>
          </cell>
          <cell r="LE156">
            <v>0</v>
          </cell>
          <cell r="LF156">
            <v>0</v>
          </cell>
          <cell r="LG156">
            <v>0</v>
          </cell>
          <cell r="LH156">
            <v>0</v>
          </cell>
          <cell r="LI156">
            <v>0</v>
          </cell>
        </row>
        <row r="157">
          <cell r="D157">
            <v>4325</v>
          </cell>
          <cell r="E157" t="str">
            <v>Transferi budžetu države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A157">
            <v>0</v>
          </cell>
          <cell r="KB157">
            <v>0</v>
          </cell>
          <cell r="KC157">
            <v>0</v>
          </cell>
          <cell r="KD157">
            <v>0</v>
          </cell>
          <cell r="KE157">
            <v>0</v>
          </cell>
          <cell r="KF157">
            <v>0</v>
          </cell>
          <cell r="KG157">
            <v>0</v>
          </cell>
          <cell r="KH157">
            <v>0</v>
          </cell>
          <cell r="KI157">
            <v>0</v>
          </cell>
          <cell r="KJ157">
            <v>0</v>
          </cell>
          <cell r="KK157">
            <v>0</v>
          </cell>
          <cell r="KL157">
            <v>0</v>
          </cell>
          <cell r="KM157">
            <v>0</v>
          </cell>
          <cell r="KN157">
            <v>0</v>
          </cell>
          <cell r="KO157">
            <v>0</v>
          </cell>
          <cell r="KP157">
            <v>0</v>
          </cell>
          <cell r="KQ157">
            <v>0</v>
          </cell>
          <cell r="KR157">
            <v>0</v>
          </cell>
          <cell r="KS157">
            <v>0</v>
          </cell>
          <cell r="KT157">
            <v>0</v>
          </cell>
          <cell r="KU157">
            <v>0</v>
          </cell>
          <cell r="KV157">
            <v>0</v>
          </cell>
          <cell r="KW157">
            <v>0</v>
          </cell>
          <cell r="KX157">
            <v>0</v>
          </cell>
          <cell r="KY157">
            <v>0</v>
          </cell>
          <cell r="KZ157">
            <v>0</v>
          </cell>
          <cell r="LA157">
            <v>0</v>
          </cell>
          <cell r="LB157">
            <v>0</v>
          </cell>
          <cell r="LC157">
            <v>0</v>
          </cell>
          <cell r="LD157">
            <v>0</v>
          </cell>
          <cell r="LE157">
            <v>0</v>
          </cell>
          <cell r="LF157">
            <v>0</v>
          </cell>
          <cell r="LG157">
            <v>0</v>
          </cell>
          <cell r="LH157">
            <v>0</v>
          </cell>
          <cell r="LI157">
            <v>0</v>
          </cell>
        </row>
        <row r="158">
          <cell r="D158">
            <v>4326</v>
          </cell>
          <cell r="E158" t="str">
            <v>Transferi javnim preduzećima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350000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A158">
            <v>0</v>
          </cell>
          <cell r="KB158">
            <v>0</v>
          </cell>
          <cell r="KC158">
            <v>0</v>
          </cell>
          <cell r="KD158">
            <v>0</v>
          </cell>
          <cell r="KE158">
            <v>0</v>
          </cell>
          <cell r="KF158">
            <v>0</v>
          </cell>
          <cell r="KG158">
            <v>0</v>
          </cell>
          <cell r="KH158">
            <v>0</v>
          </cell>
          <cell r="KI158">
            <v>0</v>
          </cell>
          <cell r="KJ158">
            <v>0</v>
          </cell>
          <cell r="KK158">
            <v>0</v>
          </cell>
          <cell r="KL158">
            <v>0</v>
          </cell>
          <cell r="KM158">
            <v>0</v>
          </cell>
          <cell r="KN158">
            <v>0</v>
          </cell>
          <cell r="KO158">
            <v>0</v>
          </cell>
          <cell r="KP158">
            <v>0</v>
          </cell>
          <cell r="KQ158">
            <v>0</v>
          </cell>
          <cell r="KR158">
            <v>0</v>
          </cell>
          <cell r="KS158">
            <v>0</v>
          </cell>
          <cell r="KT158">
            <v>0</v>
          </cell>
          <cell r="KU158">
            <v>0</v>
          </cell>
          <cell r="KV158">
            <v>0</v>
          </cell>
          <cell r="KW158">
            <v>0</v>
          </cell>
          <cell r="KX158">
            <v>0</v>
          </cell>
          <cell r="KY158">
            <v>0</v>
          </cell>
          <cell r="KZ158">
            <v>0</v>
          </cell>
          <cell r="LA158">
            <v>0</v>
          </cell>
          <cell r="LB158">
            <v>0</v>
          </cell>
          <cell r="LC158">
            <v>0</v>
          </cell>
          <cell r="LD158">
            <v>0</v>
          </cell>
          <cell r="LE158">
            <v>0</v>
          </cell>
          <cell r="LF158">
            <v>0</v>
          </cell>
          <cell r="LG158">
            <v>0</v>
          </cell>
          <cell r="LH158">
            <v>0</v>
          </cell>
          <cell r="LI158">
            <v>0</v>
          </cell>
        </row>
        <row r="159">
          <cell r="C159">
            <v>441</v>
          </cell>
          <cell r="D159">
            <v>44</v>
          </cell>
          <cell r="E159" t="str">
            <v>Kapitalni izdaci u kapitalnom budžetu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138077.81000000003</v>
          </cell>
          <cell r="CM159">
            <v>2008065.0199999998</v>
          </cell>
          <cell r="CN159">
            <v>4422241.25</v>
          </cell>
          <cell r="CO159">
            <v>4197672.6700000009</v>
          </cell>
          <cell r="CP159">
            <v>4236917.4399999995</v>
          </cell>
          <cell r="CQ159">
            <v>4706155.4200000009</v>
          </cell>
          <cell r="CR159">
            <v>4524523.57</v>
          </cell>
          <cell r="CS159">
            <v>4216317.49</v>
          </cell>
          <cell r="CT159">
            <v>3941356.5699999994</v>
          </cell>
          <cell r="CU159">
            <v>5975320.6699999981</v>
          </cell>
          <cell r="CV159">
            <v>6045846.2700000005</v>
          </cell>
          <cell r="CW159">
            <v>17373008.68</v>
          </cell>
          <cell r="CX159">
            <v>1544541.12</v>
          </cell>
          <cell r="CY159">
            <v>676053.18</v>
          </cell>
          <cell r="CZ159">
            <v>5972267.1200000001</v>
          </cell>
          <cell r="DA159">
            <v>2875784.75</v>
          </cell>
          <cell r="DB159">
            <v>5376793.5700000003</v>
          </cell>
          <cell r="DC159">
            <v>5445736.7800000003</v>
          </cell>
          <cell r="DD159">
            <v>5000985.0599999996</v>
          </cell>
          <cell r="DE159">
            <v>6570419.7800000003</v>
          </cell>
          <cell r="DF159">
            <v>4052787.23</v>
          </cell>
          <cell r="DG159">
            <v>7777137.9400000004</v>
          </cell>
          <cell r="DH159">
            <v>5658951.3700000001</v>
          </cell>
          <cell r="DI159">
            <v>16774379.119999999</v>
          </cell>
          <cell r="DJ159">
            <v>0</v>
          </cell>
          <cell r="DK159">
            <v>12840221.199999999</v>
          </cell>
          <cell r="DL159">
            <v>3293827.45</v>
          </cell>
          <cell r="DM159">
            <v>84076303.790000007</v>
          </cell>
          <cell r="DN159">
            <v>2197089.6800000002</v>
          </cell>
          <cell r="DO159">
            <v>80170634.459999993</v>
          </cell>
          <cell r="DP159">
            <v>4353656.99</v>
          </cell>
          <cell r="DQ159">
            <v>3814784.81</v>
          </cell>
          <cell r="DR159">
            <v>4887605.1500000004</v>
          </cell>
          <cell r="DS159">
            <v>6070593.6200000001</v>
          </cell>
          <cell r="DT159">
            <v>4447685.13</v>
          </cell>
          <cell r="DU159">
            <v>21659671.370000001</v>
          </cell>
          <cell r="DV159">
            <v>350458.43</v>
          </cell>
          <cell r="DW159">
            <v>577489.29</v>
          </cell>
          <cell r="DX159">
            <v>1509977.22</v>
          </cell>
          <cell r="DY159">
            <v>3694215.71</v>
          </cell>
          <cell r="DZ159">
            <v>4725148.4400000004</v>
          </cell>
          <cell r="EA159">
            <v>2369058.61</v>
          </cell>
          <cell r="EB159">
            <v>4947585.26</v>
          </cell>
          <cell r="EC159">
            <v>3797015.83</v>
          </cell>
          <cell r="ED159">
            <v>3313025.22</v>
          </cell>
          <cell r="EE159">
            <v>3567484.19</v>
          </cell>
          <cell r="EF159">
            <v>6171281.3600000003</v>
          </cell>
          <cell r="EG159">
            <v>29796705.440000001</v>
          </cell>
          <cell r="EH159">
            <v>109644.44</v>
          </cell>
          <cell r="EI159">
            <v>1522597.04</v>
          </cell>
          <cell r="EJ159">
            <v>8434786.5999999996</v>
          </cell>
          <cell r="EK159">
            <v>6918517.2599999998</v>
          </cell>
          <cell r="EL159">
            <v>2561374.17</v>
          </cell>
          <cell r="EM159">
            <v>25163803.16</v>
          </cell>
          <cell r="EN159">
            <v>10754440.220000001</v>
          </cell>
          <cell r="EO159">
            <v>29296079.120000001</v>
          </cell>
          <cell r="EP159">
            <v>19940301.670000002</v>
          </cell>
          <cell r="EQ159">
            <v>29993285.289999999</v>
          </cell>
          <cell r="ER159">
            <v>37935759.630000003</v>
          </cell>
          <cell r="ES159">
            <v>82875761.950000003</v>
          </cell>
          <cell r="ET159">
            <v>2060574.27</v>
          </cell>
          <cell r="EU159">
            <v>2958395.49</v>
          </cell>
          <cell r="EV159">
            <v>10806505.67</v>
          </cell>
          <cell r="EW159">
            <v>28775491.48</v>
          </cell>
          <cell r="EX159">
            <v>12314358.92</v>
          </cell>
          <cell r="EY159">
            <v>22250596.559999999</v>
          </cell>
          <cell r="EZ159">
            <v>22219463.719999999</v>
          </cell>
          <cell r="FA159">
            <v>7067070.5700000003</v>
          </cell>
          <cell r="FB159">
            <v>38353416.07</v>
          </cell>
          <cell r="FC159">
            <v>27286098.32</v>
          </cell>
          <cell r="FD159">
            <v>24712008.18</v>
          </cell>
          <cell r="FE159">
            <v>44558470.93</v>
          </cell>
          <cell r="FF159">
            <v>26799713.309999999</v>
          </cell>
          <cell r="FG159">
            <v>4566174.7300000004</v>
          </cell>
          <cell r="FH159">
            <v>16026445.34</v>
          </cell>
          <cell r="FI159">
            <v>12709228.77</v>
          </cell>
          <cell r="FJ159">
            <v>12112655.92</v>
          </cell>
          <cell r="FK159">
            <v>14428455.43</v>
          </cell>
          <cell r="FL159">
            <v>24624860.789999999</v>
          </cell>
          <cell r="FM159">
            <v>41555733.579999998</v>
          </cell>
          <cell r="FN159">
            <v>16395443.43</v>
          </cell>
          <cell r="FO159">
            <v>29474002.559999999</v>
          </cell>
          <cell r="FP159">
            <v>24779663.789999999</v>
          </cell>
          <cell r="FQ159">
            <v>48910344.240000002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  <cell r="JW159">
            <v>0</v>
          </cell>
          <cell r="JX159">
            <v>0</v>
          </cell>
          <cell r="JY159">
            <v>0</v>
          </cell>
          <cell r="JZ159">
            <v>0</v>
          </cell>
          <cell r="KA159">
            <v>0</v>
          </cell>
          <cell r="KB159">
            <v>0</v>
          </cell>
          <cell r="KC159">
            <v>0</v>
          </cell>
          <cell r="KD159">
            <v>0</v>
          </cell>
          <cell r="KE159">
            <v>0</v>
          </cell>
          <cell r="KF159">
            <v>0</v>
          </cell>
          <cell r="KG159">
            <v>0</v>
          </cell>
          <cell r="KH159">
            <v>0</v>
          </cell>
          <cell r="KI159">
            <v>0</v>
          </cell>
          <cell r="KJ159">
            <v>0</v>
          </cell>
          <cell r="KK159">
            <v>0</v>
          </cell>
          <cell r="KL159">
            <v>0</v>
          </cell>
          <cell r="KM159">
            <v>0</v>
          </cell>
          <cell r="KN159">
            <v>0</v>
          </cell>
          <cell r="KO159">
            <v>0</v>
          </cell>
          <cell r="KP159">
            <v>0</v>
          </cell>
          <cell r="KQ159">
            <v>0</v>
          </cell>
          <cell r="KR159">
            <v>0</v>
          </cell>
          <cell r="KS159">
            <v>0</v>
          </cell>
          <cell r="KT159">
            <v>0</v>
          </cell>
          <cell r="KU159">
            <v>0</v>
          </cell>
          <cell r="KV159">
            <v>0</v>
          </cell>
          <cell r="KW159">
            <v>0</v>
          </cell>
          <cell r="KX159">
            <v>0</v>
          </cell>
          <cell r="KY159">
            <v>0</v>
          </cell>
          <cell r="KZ159">
            <v>0</v>
          </cell>
          <cell r="LA159">
            <v>0</v>
          </cell>
          <cell r="LB159">
            <v>0</v>
          </cell>
          <cell r="LC159">
            <v>0</v>
          </cell>
          <cell r="LD159">
            <v>0</v>
          </cell>
          <cell r="LE159">
            <v>0</v>
          </cell>
          <cell r="LF159">
            <v>0</v>
          </cell>
          <cell r="LG159">
            <v>0</v>
          </cell>
          <cell r="LH159">
            <v>0</v>
          </cell>
          <cell r="LI159">
            <v>0</v>
          </cell>
        </row>
        <row r="160">
          <cell r="C160">
            <v>441</v>
          </cell>
          <cell r="D160">
            <v>440</v>
          </cell>
          <cell r="E160" t="str">
            <v>Kapitalni izdaci u tekućem budžetu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159304.27999999997</v>
          </cell>
          <cell r="CM160">
            <v>113445.32999999999</v>
          </cell>
          <cell r="CN160">
            <v>518917.44999999995</v>
          </cell>
          <cell r="CO160">
            <v>701872.01000000152</v>
          </cell>
          <cell r="CP160">
            <v>697226.15</v>
          </cell>
          <cell r="CQ160">
            <v>503944.99999999994</v>
          </cell>
          <cell r="CR160">
            <v>403992.4</v>
          </cell>
          <cell r="CS160">
            <v>1283008.3199999998</v>
          </cell>
          <cell r="CT160">
            <v>1970526.5499999998</v>
          </cell>
          <cell r="CU160">
            <v>655809.37</v>
          </cell>
          <cell r="CV160">
            <v>440058.91</v>
          </cell>
          <cell r="CW160">
            <v>4764124.82</v>
          </cell>
          <cell r="CX160">
            <v>13739.03</v>
          </cell>
          <cell r="CY160">
            <v>367892.65</v>
          </cell>
          <cell r="CZ160">
            <v>524354.39</v>
          </cell>
          <cell r="DA160">
            <v>849348.71</v>
          </cell>
          <cell r="DB160">
            <v>734069.5</v>
          </cell>
          <cell r="DC160">
            <v>866400.03</v>
          </cell>
          <cell r="DD160">
            <v>963780.87</v>
          </cell>
          <cell r="DE160">
            <v>1885129.58</v>
          </cell>
          <cell r="DF160">
            <v>596373.51</v>
          </cell>
          <cell r="DG160">
            <v>46958821.280000001</v>
          </cell>
          <cell r="DH160">
            <v>4534942.63</v>
          </cell>
          <cell r="DI160">
            <v>7910813.8399999999</v>
          </cell>
          <cell r="DJ160">
            <v>740405.26</v>
          </cell>
          <cell r="DK160">
            <v>312554.87</v>
          </cell>
          <cell r="DL160">
            <v>1618272.1700000025</v>
          </cell>
          <cell r="DM160">
            <v>2090071.33</v>
          </cell>
          <cell r="DN160">
            <v>1154224.5099999998</v>
          </cell>
          <cell r="DO160">
            <v>968554.92</v>
          </cell>
          <cell r="DP160">
            <v>3968100.1100000003</v>
          </cell>
          <cell r="DQ160">
            <v>2018297.4499999997</v>
          </cell>
          <cell r="DR160">
            <v>1592034.4099999995</v>
          </cell>
          <cell r="DS160">
            <v>4158141.93</v>
          </cell>
          <cell r="DT160">
            <v>851002.7999999997</v>
          </cell>
          <cell r="DU160">
            <v>9013821.0899999943</v>
          </cell>
          <cell r="DV160">
            <v>573710.39</v>
          </cell>
          <cell r="DW160">
            <v>2899733.2</v>
          </cell>
          <cell r="DX160">
            <v>2186244.9300000002</v>
          </cell>
          <cell r="DY160">
            <v>1046947.19</v>
          </cell>
          <cell r="DZ160">
            <v>2731069.2</v>
          </cell>
          <cell r="EA160">
            <v>3690900.27</v>
          </cell>
          <cell r="EB160">
            <v>2255765.2799999998</v>
          </cell>
          <cell r="EC160">
            <v>1996348.17</v>
          </cell>
          <cell r="ED160">
            <v>1391676.19</v>
          </cell>
          <cell r="EE160">
            <v>3798076.61</v>
          </cell>
          <cell r="EF160">
            <v>3148854.2</v>
          </cell>
          <cell r="EG160">
            <v>16369947.439999999</v>
          </cell>
          <cell r="EH160">
            <v>285927.93</v>
          </cell>
          <cell r="EI160">
            <v>790874.28</v>
          </cell>
          <cell r="EJ160">
            <v>752250.88</v>
          </cell>
          <cell r="EK160">
            <v>2350979.62</v>
          </cell>
          <cell r="EL160">
            <v>1530166.93</v>
          </cell>
          <cell r="EM160">
            <v>2532089.2999999998</v>
          </cell>
          <cell r="EN160">
            <v>1775062.82</v>
          </cell>
          <cell r="EO160">
            <v>2480710.67</v>
          </cell>
          <cell r="EP160">
            <v>1700857.78</v>
          </cell>
          <cell r="EQ160">
            <v>3540984.99</v>
          </cell>
          <cell r="ER160">
            <v>1800507.48</v>
          </cell>
          <cell r="ES160">
            <v>12879238.83</v>
          </cell>
          <cell r="ET160">
            <v>3266992.16</v>
          </cell>
          <cell r="EU160">
            <v>1252962.76</v>
          </cell>
          <cell r="EV160">
            <v>2398205.81</v>
          </cell>
          <cell r="EW160">
            <v>2567489.7200000002</v>
          </cell>
          <cell r="EX160">
            <v>3090956.98</v>
          </cell>
          <cell r="EY160">
            <v>5031700.74</v>
          </cell>
          <cell r="EZ160">
            <v>2615698.5299999998</v>
          </cell>
          <cell r="FA160">
            <v>2782160.17</v>
          </cell>
          <cell r="FB160">
            <v>3339367.45</v>
          </cell>
          <cell r="FC160">
            <v>5912379.6799999997</v>
          </cell>
          <cell r="FD160">
            <v>28699706.960000001</v>
          </cell>
          <cell r="FE160">
            <v>17413656</v>
          </cell>
          <cell r="FF160">
            <v>888388.89</v>
          </cell>
          <cell r="FG160">
            <v>3462137.86</v>
          </cell>
          <cell r="FH160">
            <v>1772948.37</v>
          </cell>
          <cell r="FI160">
            <v>2074285.07</v>
          </cell>
          <cell r="FJ160">
            <v>1862038.5</v>
          </cell>
          <cell r="FK160">
            <v>3083709.93</v>
          </cell>
          <cell r="FL160">
            <v>2542191.46</v>
          </cell>
          <cell r="FM160">
            <v>4838634.8899999997</v>
          </cell>
          <cell r="FN160">
            <v>2467021.91</v>
          </cell>
          <cell r="FO160">
            <v>10503762.48</v>
          </cell>
          <cell r="FP160">
            <v>38803606.409999996</v>
          </cell>
          <cell r="FQ160">
            <v>19844910.719999999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  <cell r="JW160">
            <v>0</v>
          </cell>
          <cell r="JX160">
            <v>0</v>
          </cell>
          <cell r="JY160">
            <v>0</v>
          </cell>
          <cell r="JZ160">
            <v>0</v>
          </cell>
          <cell r="KA160">
            <v>0</v>
          </cell>
          <cell r="KB160">
            <v>0</v>
          </cell>
          <cell r="KC160">
            <v>0</v>
          </cell>
          <cell r="KD160">
            <v>0</v>
          </cell>
          <cell r="KE160">
            <v>0</v>
          </cell>
          <cell r="KF160">
            <v>0</v>
          </cell>
          <cell r="KG160">
            <v>0</v>
          </cell>
          <cell r="KH160">
            <v>0</v>
          </cell>
          <cell r="KI160">
            <v>0</v>
          </cell>
          <cell r="KJ160">
            <v>0</v>
          </cell>
          <cell r="KK160">
            <v>0</v>
          </cell>
          <cell r="KL160">
            <v>0</v>
          </cell>
          <cell r="KM160">
            <v>0</v>
          </cell>
          <cell r="KN160">
            <v>0</v>
          </cell>
          <cell r="KO160">
            <v>0</v>
          </cell>
          <cell r="KP160">
            <v>0</v>
          </cell>
          <cell r="KQ160">
            <v>0</v>
          </cell>
          <cell r="KR160">
            <v>0</v>
          </cell>
          <cell r="KS160">
            <v>0</v>
          </cell>
          <cell r="KT160">
            <v>0</v>
          </cell>
          <cell r="KU160">
            <v>0</v>
          </cell>
          <cell r="KV160">
            <v>0</v>
          </cell>
          <cell r="KW160">
            <v>0</v>
          </cell>
          <cell r="KX160">
            <v>0</v>
          </cell>
          <cell r="KY160">
            <v>0</v>
          </cell>
          <cell r="KZ160">
            <v>0</v>
          </cell>
          <cell r="LA160">
            <v>0</v>
          </cell>
          <cell r="LB160">
            <v>0</v>
          </cell>
          <cell r="LC160">
            <v>0</v>
          </cell>
          <cell r="LD160">
            <v>0</v>
          </cell>
          <cell r="LE160">
            <v>0</v>
          </cell>
          <cell r="LF160">
            <v>0</v>
          </cell>
          <cell r="LG160">
            <v>0</v>
          </cell>
          <cell r="LH160">
            <v>0</v>
          </cell>
          <cell r="LI160">
            <v>0</v>
          </cell>
        </row>
        <row r="161">
          <cell r="D161">
            <v>4411</v>
          </cell>
          <cell r="E161" t="str">
            <v>Izdaci za infrastrukturu opšeg značaja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1691.0099999999995</v>
          </cell>
          <cell r="DK161">
            <v>9313.43</v>
          </cell>
          <cell r="DL161">
            <v>4113.01</v>
          </cell>
          <cell r="DM161">
            <v>21506.959999999995</v>
          </cell>
          <cell r="DN161">
            <v>6491.63</v>
          </cell>
          <cell r="DO161">
            <v>21200</v>
          </cell>
          <cell r="DP161">
            <v>5391.0099999999993</v>
          </cell>
          <cell r="DQ161">
            <v>28625.75</v>
          </cell>
          <cell r="DR161">
            <v>11691.01</v>
          </cell>
          <cell r="DS161">
            <v>2000</v>
          </cell>
          <cell r="DT161">
            <v>3382.02</v>
          </cell>
          <cell r="DU161">
            <v>32094.169999999995</v>
          </cell>
          <cell r="DV161">
            <v>0</v>
          </cell>
          <cell r="DW161">
            <v>2769.0299999999997</v>
          </cell>
          <cell r="DX161">
            <v>8086.78</v>
          </cell>
          <cell r="DY161">
            <v>19604.96</v>
          </cell>
          <cell r="DZ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  <cell r="JW161">
            <v>0</v>
          </cell>
          <cell r="JX161">
            <v>0</v>
          </cell>
          <cell r="JY161">
            <v>0</v>
          </cell>
          <cell r="JZ161">
            <v>0</v>
          </cell>
          <cell r="KA161">
            <v>0</v>
          </cell>
          <cell r="KB161">
            <v>0</v>
          </cell>
          <cell r="KC161">
            <v>0</v>
          </cell>
          <cell r="KD161">
            <v>0</v>
          </cell>
          <cell r="KE161">
            <v>0</v>
          </cell>
          <cell r="KF161">
            <v>0</v>
          </cell>
          <cell r="KG161">
            <v>0</v>
          </cell>
          <cell r="KH161">
            <v>0</v>
          </cell>
          <cell r="KI161">
            <v>0</v>
          </cell>
          <cell r="KJ161">
            <v>0</v>
          </cell>
          <cell r="KK161">
            <v>0</v>
          </cell>
          <cell r="KL161">
            <v>0</v>
          </cell>
          <cell r="KM161">
            <v>0</v>
          </cell>
          <cell r="KN161">
            <v>0</v>
          </cell>
          <cell r="KO161">
            <v>0</v>
          </cell>
          <cell r="KP161">
            <v>0</v>
          </cell>
          <cell r="KQ161">
            <v>0</v>
          </cell>
          <cell r="KR161">
            <v>0</v>
          </cell>
          <cell r="KS161">
            <v>0</v>
          </cell>
          <cell r="KT161">
            <v>0</v>
          </cell>
          <cell r="KU161">
            <v>0</v>
          </cell>
          <cell r="KV161">
            <v>0</v>
          </cell>
          <cell r="KW161">
            <v>0</v>
          </cell>
          <cell r="KX161">
            <v>0</v>
          </cell>
          <cell r="KY161">
            <v>0</v>
          </cell>
          <cell r="KZ161">
            <v>0</v>
          </cell>
          <cell r="LA161">
            <v>0</v>
          </cell>
          <cell r="LB161">
            <v>0</v>
          </cell>
          <cell r="LC161">
            <v>0</v>
          </cell>
          <cell r="LD161">
            <v>0</v>
          </cell>
          <cell r="LE161">
            <v>0</v>
          </cell>
          <cell r="LF161">
            <v>0</v>
          </cell>
          <cell r="LG161">
            <v>0</v>
          </cell>
          <cell r="LH161">
            <v>0</v>
          </cell>
          <cell r="LI161">
            <v>0</v>
          </cell>
        </row>
        <row r="162">
          <cell r="D162">
            <v>4412</v>
          </cell>
          <cell r="E162" t="str">
            <v>Izdaci za lokalnu infrastrukturu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12.02</v>
          </cell>
          <cell r="CM162">
            <v>0</v>
          </cell>
          <cell r="CN162">
            <v>30226.03</v>
          </cell>
          <cell r="CO162">
            <v>15007.490000000002</v>
          </cell>
          <cell r="CP162">
            <v>225490.40000000002</v>
          </cell>
          <cell r="CQ162">
            <v>51444.079999999958</v>
          </cell>
          <cell r="CR162">
            <v>74478.399999999994</v>
          </cell>
          <cell r="CS162">
            <v>100268.87</v>
          </cell>
          <cell r="CT162">
            <v>138821.51</v>
          </cell>
          <cell r="CU162">
            <v>81485.640000000014</v>
          </cell>
          <cell r="CV162">
            <v>81667.290000000008</v>
          </cell>
          <cell r="CW162">
            <v>578627.45000000019</v>
          </cell>
          <cell r="CX162">
            <v>0</v>
          </cell>
          <cell r="CY162">
            <v>22379.27</v>
          </cell>
          <cell r="CZ162">
            <v>103653.71</v>
          </cell>
          <cell r="DA162">
            <v>20782.279999999992</v>
          </cell>
          <cell r="DB162">
            <v>89077.27</v>
          </cell>
          <cell r="DC162">
            <v>139274.37</v>
          </cell>
          <cell r="DD162">
            <v>62406.84</v>
          </cell>
          <cell r="DE162">
            <v>202667.74</v>
          </cell>
          <cell r="DF162">
            <v>49724.229999999996</v>
          </cell>
          <cell r="DG162">
            <v>60295.280000000006</v>
          </cell>
          <cell r="DH162">
            <v>279165.02</v>
          </cell>
          <cell r="DI162">
            <v>373073.87000000005</v>
          </cell>
          <cell r="DJ162">
            <v>0</v>
          </cell>
          <cell r="DK162">
            <v>43400</v>
          </cell>
          <cell r="DL162">
            <v>56179.9</v>
          </cell>
          <cell r="DM162">
            <v>65730</v>
          </cell>
          <cell r="DN162">
            <v>33304</v>
          </cell>
          <cell r="DO162">
            <v>192200</v>
          </cell>
          <cell r="DP162">
            <v>42500</v>
          </cell>
          <cell r="DQ162">
            <v>103100</v>
          </cell>
          <cell r="DR162">
            <v>12298.45</v>
          </cell>
          <cell r="DS162">
            <v>198096.49999999997</v>
          </cell>
          <cell r="DT162">
            <v>60128.959999999999</v>
          </cell>
          <cell r="DU162">
            <v>533061.85999999987</v>
          </cell>
          <cell r="DV162">
            <v>0</v>
          </cell>
          <cell r="DW162">
            <v>10000</v>
          </cell>
          <cell r="DX162">
            <v>77797.5</v>
          </cell>
          <cell r="DY162">
            <v>52400</v>
          </cell>
          <cell r="DZ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  <cell r="JW162">
            <v>0</v>
          </cell>
          <cell r="JX162">
            <v>0</v>
          </cell>
          <cell r="JY162">
            <v>0</v>
          </cell>
          <cell r="JZ162">
            <v>0</v>
          </cell>
          <cell r="KA162">
            <v>0</v>
          </cell>
          <cell r="KB162">
            <v>0</v>
          </cell>
          <cell r="KC162">
            <v>0</v>
          </cell>
          <cell r="KD162">
            <v>0</v>
          </cell>
          <cell r="KE162">
            <v>0</v>
          </cell>
          <cell r="KF162">
            <v>0</v>
          </cell>
          <cell r="KG162">
            <v>0</v>
          </cell>
          <cell r="KH162">
            <v>0</v>
          </cell>
          <cell r="KI162">
            <v>0</v>
          </cell>
          <cell r="KJ162">
            <v>0</v>
          </cell>
          <cell r="KK162">
            <v>0</v>
          </cell>
          <cell r="KL162">
            <v>0</v>
          </cell>
          <cell r="KM162">
            <v>0</v>
          </cell>
          <cell r="KN162">
            <v>0</v>
          </cell>
          <cell r="KO162">
            <v>0</v>
          </cell>
          <cell r="KP162">
            <v>0</v>
          </cell>
          <cell r="KQ162">
            <v>0</v>
          </cell>
          <cell r="KR162">
            <v>0</v>
          </cell>
          <cell r="KS162">
            <v>0</v>
          </cell>
          <cell r="KT162">
            <v>0</v>
          </cell>
          <cell r="KU162">
            <v>0</v>
          </cell>
          <cell r="KV162">
            <v>0</v>
          </cell>
          <cell r="KW162">
            <v>0</v>
          </cell>
          <cell r="KX162">
            <v>0</v>
          </cell>
          <cell r="KY162">
            <v>0</v>
          </cell>
          <cell r="KZ162">
            <v>0</v>
          </cell>
          <cell r="LA162">
            <v>0</v>
          </cell>
          <cell r="LB162">
            <v>0</v>
          </cell>
          <cell r="LC162">
            <v>0</v>
          </cell>
          <cell r="LD162">
            <v>0</v>
          </cell>
          <cell r="LE162">
            <v>0</v>
          </cell>
          <cell r="LF162">
            <v>0</v>
          </cell>
          <cell r="LG162">
            <v>0</v>
          </cell>
          <cell r="LH162">
            <v>0</v>
          </cell>
          <cell r="LI162">
            <v>0</v>
          </cell>
        </row>
        <row r="163">
          <cell r="D163">
            <v>4413</v>
          </cell>
          <cell r="E163" t="str">
            <v>Izdaci za građevinske objekte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93855.349999999991</v>
          </cell>
          <cell r="CM163">
            <v>23663.710000000003</v>
          </cell>
          <cell r="CN163">
            <v>293243.46999999997</v>
          </cell>
          <cell r="CO163">
            <v>282990.63999999996</v>
          </cell>
          <cell r="CP163">
            <v>10496.16</v>
          </cell>
          <cell r="CQ163">
            <v>25738.059999999998</v>
          </cell>
          <cell r="CR163">
            <v>12980</v>
          </cell>
          <cell r="CS163">
            <v>327258.42</v>
          </cell>
          <cell r="CT163">
            <v>228386.38000000003</v>
          </cell>
          <cell r="CU163">
            <v>65713.599999999991</v>
          </cell>
          <cell r="CV163">
            <v>38780.81</v>
          </cell>
          <cell r="CW163">
            <v>536308.37999999989</v>
          </cell>
          <cell r="CX163">
            <v>0</v>
          </cell>
          <cell r="CY163">
            <v>228499</v>
          </cell>
          <cell r="CZ163">
            <v>188928.97</v>
          </cell>
          <cell r="DA163">
            <v>2083.33</v>
          </cell>
          <cell r="DB163">
            <v>0</v>
          </cell>
          <cell r="DC163">
            <v>15662.42</v>
          </cell>
          <cell r="DD163">
            <v>79691.94</v>
          </cell>
          <cell r="DE163">
            <v>80534.689999999988</v>
          </cell>
          <cell r="DF163">
            <v>67662.14</v>
          </cell>
          <cell r="DG163">
            <v>25612.17</v>
          </cell>
          <cell r="DH163">
            <v>1314.03</v>
          </cell>
          <cell r="DI163">
            <v>154939.32999999996</v>
          </cell>
          <cell r="DJ163">
            <v>0</v>
          </cell>
          <cell r="DK163">
            <v>49938.559999999998</v>
          </cell>
          <cell r="DL163">
            <v>42708.33</v>
          </cell>
          <cell r="DM163">
            <v>208.33</v>
          </cell>
          <cell r="DN163">
            <v>67464.479999999996</v>
          </cell>
          <cell r="DO163">
            <v>117658.33</v>
          </cell>
          <cell r="DP163">
            <v>127220.46</v>
          </cell>
          <cell r="DQ163">
            <v>46610.250000000007</v>
          </cell>
          <cell r="DR163">
            <v>39085.33</v>
          </cell>
          <cell r="DS163">
            <v>42332.42</v>
          </cell>
          <cell r="DT163">
            <v>182946.09</v>
          </cell>
          <cell r="DU163">
            <v>330159.72000000009</v>
          </cell>
          <cell r="DV163">
            <v>13258.73</v>
          </cell>
          <cell r="DW163">
            <v>1846991.28</v>
          </cell>
          <cell r="DX163">
            <v>62776.69</v>
          </cell>
          <cell r="DY163">
            <v>36323.75</v>
          </cell>
          <cell r="DZ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  <cell r="JW163">
            <v>0</v>
          </cell>
          <cell r="JX163">
            <v>0</v>
          </cell>
          <cell r="JY163">
            <v>0</v>
          </cell>
          <cell r="JZ163">
            <v>0</v>
          </cell>
          <cell r="KA163">
            <v>0</v>
          </cell>
          <cell r="KB163">
            <v>0</v>
          </cell>
          <cell r="KC163">
            <v>0</v>
          </cell>
          <cell r="KD163">
            <v>0</v>
          </cell>
          <cell r="KE163">
            <v>0</v>
          </cell>
          <cell r="KF163">
            <v>0</v>
          </cell>
          <cell r="KG163">
            <v>0</v>
          </cell>
          <cell r="KH163">
            <v>0</v>
          </cell>
          <cell r="KI163">
            <v>0</v>
          </cell>
          <cell r="KJ163">
            <v>0</v>
          </cell>
          <cell r="KK163">
            <v>0</v>
          </cell>
          <cell r="KL163">
            <v>0</v>
          </cell>
          <cell r="KM163">
            <v>0</v>
          </cell>
          <cell r="KN163">
            <v>0</v>
          </cell>
          <cell r="KO163">
            <v>0</v>
          </cell>
          <cell r="KP163">
            <v>0</v>
          </cell>
          <cell r="KQ163">
            <v>0</v>
          </cell>
          <cell r="KR163">
            <v>0</v>
          </cell>
          <cell r="KS163">
            <v>0</v>
          </cell>
          <cell r="KT163">
            <v>0</v>
          </cell>
          <cell r="KU163">
            <v>0</v>
          </cell>
          <cell r="KV163">
            <v>0</v>
          </cell>
          <cell r="KW163">
            <v>0</v>
          </cell>
          <cell r="KX163">
            <v>0</v>
          </cell>
          <cell r="KY163">
            <v>0</v>
          </cell>
          <cell r="KZ163">
            <v>0</v>
          </cell>
          <cell r="LA163">
            <v>0</v>
          </cell>
          <cell r="LB163">
            <v>0</v>
          </cell>
          <cell r="LC163">
            <v>0</v>
          </cell>
          <cell r="LD163">
            <v>0</v>
          </cell>
          <cell r="LE163">
            <v>0</v>
          </cell>
          <cell r="LF163">
            <v>0</v>
          </cell>
          <cell r="LG163">
            <v>0</v>
          </cell>
          <cell r="LH163">
            <v>0</v>
          </cell>
          <cell r="LI163">
            <v>0</v>
          </cell>
        </row>
        <row r="164">
          <cell r="D164">
            <v>4414</v>
          </cell>
          <cell r="E164" t="str">
            <v>Izdaci za uređenje zemljišta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12315.5</v>
          </cell>
          <cell r="CO164">
            <v>45851.06</v>
          </cell>
          <cell r="CP164">
            <v>38875.64</v>
          </cell>
          <cell r="CQ164">
            <v>60705.099999999991</v>
          </cell>
          <cell r="CR164">
            <v>69712.889999999985</v>
          </cell>
          <cell r="CS164">
            <v>18895</v>
          </cell>
          <cell r="CT164">
            <v>3560</v>
          </cell>
          <cell r="CU164">
            <v>89302</v>
          </cell>
          <cell r="CV164">
            <v>46575.31</v>
          </cell>
          <cell r="CW164">
            <v>218073.42000000004</v>
          </cell>
          <cell r="CX164">
            <v>0</v>
          </cell>
          <cell r="CY164">
            <v>0</v>
          </cell>
          <cell r="CZ164">
            <v>742.5</v>
          </cell>
          <cell r="DA164">
            <v>29402.079999999994</v>
          </cell>
          <cell r="DB164">
            <v>98636.09</v>
          </cell>
          <cell r="DC164">
            <v>15568.07</v>
          </cell>
          <cell r="DD164">
            <v>105222.57</v>
          </cell>
          <cell r="DE164">
            <v>20169.400000000001</v>
          </cell>
          <cell r="DF164">
            <v>32471.01</v>
          </cell>
          <cell r="DG164">
            <v>113821.04</v>
          </cell>
          <cell r="DH164">
            <v>51916.670000000013</v>
          </cell>
          <cell r="DI164">
            <v>104331.19999999998</v>
          </cell>
          <cell r="DJ164">
            <v>0</v>
          </cell>
          <cell r="DK164">
            <v>51282.8</v>
          </cell>
          <cell r="DL164">
            <v>47796.17</v>
          </cell>
          <cell r="DM164">
            <v>107260.9</v>
          </cell>
          <cell r="DN164">
            <v>109820.15000000001</v>
          </cell>
          <cell r="DO164">
            <v>55683.25</v>
          </cell>
          <cell r="DP164">
            <v>72254.22</v>
          </cell>
          <cell r="DQ164">
            <v>48965.95</v>
          </cell>
          <cell r="DR164">
            <v>80900.41</v>
          </cell>
          <cell r="DS164">
            <v>59083.34</v>
          </cell>
          <cell r="DT164">
            <v>18761.45</v>
          </cell>
          <cell r="DU164">
            <v>322130.56999999995</v>
          </cell>
          <cell r="DV164">
            <v>0</v>
          </cell>
          <cell r="DW164">
            <v>4237.8500000000004</v>
          </cell>
          <cell r="DX164">
            <v>6677.17</v>
          </cell>
          <cell r="DY164">
            <v>17567.04</v>
          </cell>
          <cell r="DZ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  <cell r="JW164">
            <v>0</v>
          </cell>
          <cell r="JX164">
            <v>0</v>
          </cell>
          <cell r="JY164">
            <v>0</v>
          </cell>
          <cell r="JZ164">
            <v>0</v>
          </cell>
          <cell r="KA164">
            <v>0</v>
          </cell>
          <cell r="KB164">
            <v>0</v>
          </cell>
          <cell r="KC164">
            <v>0</v>
          </cell>
          <cell r="KD164">
            <v>0</v>
          </cell>
          <cell r="KE164">
            <v>0</v>
          </cell>
          <cell r="KF164">
            <v>0</v>
          </cell>
          <cell r="KG164">
            <v>0</v>
          </cell>
          <cell r="KH164">
            <v>0</v>
          </cell>
          <cell r="KI164">
            <v>0</v>
          </cell>
          <cell r="KJ164">
            <v>0</v>
          </cell>
          <cell r="KK164">
            <v>0</v>
          </cell>
          <cell r="KL164">
            <v>0</v>
          </cell>
          <cell r="KM164">
            <v>0</v>
          </cell>
          <cell r="KN164">
            <v>0</v>
          </cell>
          <cell r="KO164">
            <v>0</v>
          </cell>
          <cell r="KP164">
            <v>0</v>
          </cell>
          <cell r="KQ164">
            <v>0</v>
          </cell>
          <cell r="KR164">
            <v>0</v>
          </cell>
          <cell r="KS164">
            <v>0</v>
          </cell>
          <cell r="KT164">
            <v>0</v>
          </cell>
          <cell r="KU164">
            <v>0</v>
          </cell>
          <cell r="KV164">
            <v>0</v>
          </cell>
          <cell r="KW164">
            <v>0</v>
          </cell>
          <cell r="KX164">
            <v>0</v>
          </cell>
          <cell r="KY164">
            <v>0</v>
          </cell>
          <cell r="KZ164">
            <v>0</v>
          </cell>
          <cell r="LA164">
            <v>0</v>
          </cell>
          <cell r="LB164">
            <v>0</v>
          </cell>
          <cell r="LC164">
            <v>0</v>
          </cell>
          <cell r="LD164">
            <v>0</v>
          </cell>
          <cell r="LE164">
            <v>0</v>
          </cell>
          <cell r="LF164">
            <v>0</v>
          </cell>
          <cell r="LG164">
            <v>0</v>
          </cell>
          <cell r="LH164">
            <v>0</v>
          </cell>
          <cell r="LI164">
            <v>0</v>
          </cell>
        </row>
        <row r="165">
          <cell r="D165">
            <v>4415</v>
          </cell>
          <cell r="E165" t="str">
            <v>Izdaci za opremu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55698.119999999995</v>
          </cell>
          <cell r="CM165">
            <v>54286.359999999993</v>
          </cell>
          <cell r="CN165">
            <v>169744.78999999998</v>
          </cell>
          <cell r="CO165">
            <v>284790.03000000154</v>
          </cell>
          <cell r="CP165">
            <v>116365.64999999997</v>
          </cell>
          <cell r="CQ165">
            <v>121538.83000000003</v>
          </cell>
          <cell r="CR165">
            <v>205337.74000000005</v>
          </cell>
          <cell r="CS165">
            <v>347666.56</v>
          </cell>
          <cell r="CT165">
            <v>441247.23999999987</v>
          </cell>
          <cell r="CU165">
            <v>319322.41999999993</v>
          </cell>
          <cell r="CV165">
            <v>160901.00999999998</v>
          </cell>
          <cell r="CW165">
            <v>3051702.310000001</v>
          </cell>
          <cell r="CX165">
            <v>7906.58</v>
          </cell>
          <cell r="CY165">
            <v>93612.669999999765</v>
          </cell>
          <cell r="CZ165">
            <v>88391.78</v>
          </cell>
          <cell r="DA165">
            <v>277075.80999999994</v>
          </cell>
          <cell r="DB165">
            <v>320405.96000000002</v>
          </cell>
          <cell r="DC165">
            <v>567005.84</v>
          </cell>
          <cell r="DD165">
            <v>164890.24999999997</v>
          </cell>
          <cell r="DE165">
            <v>664939.1100000001</v>
          </cell>
          <cell r="DF165">
            <v>304850.76000000007</v>
          </cell>
          <cell r="DG165">
            <v>1421908.0799999991</v>
          </cell>
          <cell r="DH165">
            <v>1251630.3900000001</v>
          </cell>
          <cell r="DI165">
            <v>5222510.1099999957</v>
          </cell>
          <cell r="DJ165">
            <v>53324.730000000018</v>
          </cell>
          <cell r="DK165">
            <v>59601.920000000006</v>
          </cell>
          <cell r="DL165">
            <v>1060919.2200000025</v>
          </cell>
          <cell r="DM165">
            <v>213284.43999999997</v>
          </cell>
          <cell r="DN165">
            <v>465248.7699999999</v>
          </cell>
          <cell r="DO165">
            <v>367759.69999999995</v>
          </cell>
          <cell r="DP165">
            <v>406161.24999999983</v>
          </cell>
          <cell r="DQ165">
            <v>1120390.2799999998</v>
          </cell>
          <cell r="DR165">
            <v>921270.44999999949</v>
          </cell>
          <cell r="DS165">
            <v>1095442.6099999999</v>
          </cell>
          <cell r="DT165">
            <v>322216.67999999964</v>
          </cell>
          <cell r="DU165">
            <v>6592706.4799999958</v>
          </cell>
          <cell r="DV165">
            <v>512069.65000000014</v>
          </cell>
          <cell r="DW165">
            <v>520701.73</v>
          </cell>
          <cell r="DX165">
            <v>1302616.3999999997</v>
          </cell>
          <cell r="DY165">
            <v>711662.82</v>
          </cell>
          <cell r="DZ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  <cell r="JW165">
            <v>0</v>
          </cell>
          <cell r="JX165">
            <v>0</v>
          </cell>
          <cell r="JY165">
            <v>0</v>
          </cell>
          <cell r="JZ165">
            <v>0</v>
          </cell>
          <cell r="KA165">
            <v>0</v>
          </cell>
          <cell r="KB165">
            <v>0</v>
          </cell>
          <cell r="KC165">
            <v>0</v>
          </cell>
          <cell r="KD165">
            <v>0</v>
          </cell>
          <cell r="KE165">
            <v>0</v>
          </cell>
          <cell r="KF165">
            <v>0</v>
          </cell>
          <cell r="KG165">
            <v>0</v>
          </cell>
          <cell r="KH165">
            <v>0</v>
          </cell>
          <cell r="KI165">
            <v>0</v>
          </cell>
          <cell r="KJ165">
            <v>0</v>
          </cell>
          <cell r="KK165">
            <v>0</v>
          </cell>
          <cell r="KL165">
            <v>0</v>
          </cell>
          <cell r="KM165">
            <v>0</v>
          </cell>
          <cell r="KN165">
            <v>0</v>
          </cell>
          <cell r="KO165">
            <v>0</v>
          </cell>
          <cell r="KP165">
            <v>0</v>
          </cell>
          <cell r="KQ165">
            <v>0</v>
          </cell>
          <cell r="KR165">
            <v>0</v>
          </cell>
          <cell r="KS165">
            <v>0</v>
          </cell>
          <cell r="KT165">
            <v>0</v>
          </cell>
          <cell r="KU165">
            <v>0</v>
          </cell>
          <cell r="KV165">
            <v>0</v>
          </cell>
          <cell r="KW165">
            <v>0</v>
          </cell>
          <cell r="KX165">
            <v>0</v>
          </cell>
          <cell r="KY165">
            <v>0</v>
          </cell>
          <cell r="KZ165">
            <v>0</v>
          </cell>
          <cell r="LA165">
            <v>0</v>
          </cell>
          <cell r="LB165">
            <v>0</v>
          </cell>
          <cell r="LC165">
            <v>0</v>
          </cell>
          <cell r="LD165">
            <v>0</v>
          </cell>
          <cell r="LE165">
            <v>0</v>
          </cell>
          <cell r="LF165">
            <v>0</v>
          </cell>
          <cell r="LG165">
            <v>0</v>
          </cell>
          <cell r="LH165">
            <v>0</v>
          </cell>
          <cell r="LI165">
            <v>0</v>
          </cell>
        </row>
        <row r="166">
          <cell r="D166">
            <v>4416</v>
          </cell>
          <cell r="E166" t="str">
            <v>Izdaci za investiciono održavanje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7638.02</v>
          </cell>
          <cell r="CM166">
            <v>34265.26</v>
          </cell>
          <cell r="CN166">
            <v>8385.0999999999985</v>
          </cell>
          <cell r="CO166">
            <v>63232.789999999994</v>
          </cell>
          <cell r="CP166">
            <v>305998.30000000005</v>
          </cell>
          <cell r="CQ166">
            <v>230638.74999999997</v>
          </cell>
          <cell r="CR166">
            <v>24869.37</v>
          </cell>
          <cell r="CS166">
            <v>479636.80000000005</v>
          </cell>
          <cell r="CT166">
            <v>30913.99</v>
          </cell>
          <cell r="CU166">
            <v>92913.430000000008</v>
          </cell>
          <cell r="CV166">
            <v>100075.76</v>
          </cell>
          <cell r="CW166">
            <v>359734.27</v>
          </cell>
          <cell r="CX166">
            <v>5832.45</v>
          </cell>
          <cell r="CY166">
            <v>23401.71</v>
          </cell>
          <cell r="CZ166">
            <v>40941.479999999996</v>
          </cell>
          <cell r="DA166">
            <v>418479.39</v>
          </cell>
          <cell r="DB166">
            <v>112868.01000000001</v>
          </cell>
          <cell r="DC166">
            <v>16986.690000000002</v>
          </cell>
          <cell r="DD166">
            <v>342113.45</v>
          </cell>
          <cell r="DE166">
            <v>911833.7300000001</v>
          </cell>
          <cell r="DF166">
            <v>31695.06</v>
          </cell>
          <cell r="DG166">
            <v>326789.46999999991</v>
          </cell>
          <cell r="DH166">
            <v>2976573.53</v>
          </cell>
          <cell r="DI166">
            <v>852071.23999999953</v>
          </cell>
          <cell r="DJ166">
            <v>685389.52</v>
          </cell>
          <cell r="DK166">
            <v>94430.709999999992</v>
          </cell>
          <cell r="DL166">
            <v>406555.54000000004</v>
          </cell>
          <cell r="DM166">
            <v>1682080.7000000002</v>
          </cell>
          <cell r="DN166">
            <v>465071.95999999996</v>
          </cell>
          <cell r="DO166">
            <v>201405.9</v>
          </cell>
          <cell r="DP166">
            <v>2139806.4700000002</v>
          </cell>
          <cell r="DQ166">
            <v>670605.22</v>
          </cell>
          <cell r="DR166">
            <v>524972.54</v>
          </cell>
          <cell r="DS166">
            <v>2752022.2800000003</v>
          </cell>
          <cell r="DT166">
            <v>252200.22999999992</v>
          </cell>
          <cell r="DU166">
            <v>1127655.78</v>
          </cell>
          <cell r="DV166">
            <v>49037.54</v>
          </cell>
          <cell r="DW166">
            <v>18864.77</v>
          </cell>
          <cell r="DX166">
            <v>212564.91999999998</v>
          </cell>
          <cell r="DY166">
            <v>202782.17</v>
          </cell>
          <cell r="DZ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  <cell r="JW166">
            <v>0</v>
          </cell>
          <cell r="JX166">
            <v>0</v>
          </cell>
          <cell r="JY166">
            <v>0</v>
          </cell>
          <cell r="JZ166">
            <v>0</v>
          </cell>
          <cell r="KA166">
            <v>0</v>
          </cell>
          <cell r="KB166">
            <v>0</v>
          </cell>
          <cell r="KC166">
            <v>0</v>
          </cell>
          <cell r="KD166">
            <v>0</v>
          </cell>
          <cell r="KE166">
            <v>0</v>
          </cell>
          <cell r="KF166">
            <v>0</v>
          </cell>
          <cell r="KG166">
            <v>0</v>
          </cell>
          <cell r="KH166">
            <v>0</v>
          </cell>
          <cell r="KI166">
            <v>0</v>
          </cell>
          <cell r="KJ166">
            <v>0</v>
          </cell>
          <cell r="KK166">
            <v>0</v>
          </cell>
          <cell r="KL166">
            <v>0</v>
          </cell>
          <cell r="KM166">
            <v>0</v>
          </cell>
          <cell r="KN166">
            <v>0</v>
          </cell>
          <cell r="KO166">
            <v>0</v>
          </cell>
          <cell r="KP166">
            <v>0</v>
          </cell>
          <cell r="KQ166">
            <v>0</v>
          </cell>
          <cell r="KR166">
            <v>0</v>
          </cell>
          <cell r="KS166">
            <v>0</v>
          </cell>
          <cell r="KT166">
            <v>0</v>
          </cell>
          <cell r="KU166">
            <v>0</v>
          </cell>
          <cell r="KV166">
            <v>0</v>
          </cell>
          <cell r="KW166">
            <v>0</v>
          </cell>
          <cell r="KX166">
            <v>0</v>
          </cell>
          <cell r="KY166">
            <v>0</v>
          </cell>
          <cell r="KZ166">
            <v>0</v>
          </cell>
          <cell r="LA166">
            <v>0</v>
          </cell>
          <cell r="LB166">
            <v>0</v>
          </cell>
          <cell r="LC166">
            <v>0</v>
          </cell>
          <cell r="LD166">
            <v>0</v>
          </cell>
          <cell r="LE166">
            <v>0</v>
          </cell>
          <cell r="LF166">
            <v>0</v>
          </cell>
          <cell r="LG166">
            <v>0</v>
          </cell>
          <cell r="LH166">
            <v>0</v>
          </cell>
          <cell r="LI166">
            <v>0</v>
          </cell>
        </row>
        <row r="167">
          <cell r="D167">
            <v>4417</v>
          </cell>
          <cell r="E167" t="str">
            <v>Izdaci za zalihe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2100.77</v>
          </cell>
          <cell r="CM167">
            <v>1230</v>
          </cell>
          <cell r="CN167">
            <v>5002.5600000000004</v>
          </cell>
          <cell r="CO167">
            <v>10000</v>
          </cell>
          <cell r="CP167">
            <v>0</v>
          </cell>
          <cell r="CQ167">
            <v>13880.18</v>
          </cell>
          <cell r="CR167">
            <v>16614</v>
          </cell>
          <cell r="CS167">
            <v>9282.67</v>
          </cell>
          <cell r="CT167">
            <v>2233.1899999999996</v>
          </cell>
          <cell r="CU167">
            <v>7072.2800000000007</v>
          </cell>
          <cell r="CV167">
            <v>12058.73</v>
          </cell>
          <cell r="CW167">
            <v>19678.989999999998</v>
          </cell>
          <cell r="CX167">
            <v>0</v>
          </cell>
          <cell r="CY167">
            <v>0</v>
          </cell>
          <cell r="CZ167">
            <v>1695.95</v>
          </cell>
          <cell r="DA167">
            <v>1525.8199999999997</v>
          </cell>
          <cell r="DB167">
            <v>13082.17</v>
          </cell>
          <cell r="DC167">
            <v>11902.640000000001</v>
          </cell>
          <cell r="DD167">
            <v>9446.82</v>
          </cell>
          <cell r="DE167">
            <v>4984.91</v>
          </cell>
          <cell r="DF167">
            <v>9970.31</v>
          </cell>
          <cell r="DG167">
            <v>10397.92</v>
          </cell>
          <cell r="DH167">
            <v>1498</v>
          </cell>
          <cell r="DI167">
            <v>25494.94</v>
          </cell>
          <cell r="DJ167">
            <v>0</v>
          </cell>
          <cell r="DK167">
            <v>4587.45</v>
          </cell>
          <cell r="DL167">
            <v>0</v>
          </cell>
          <cell r="DM167">
            <v>0</v>
          </cell>
          <cell r="DN167">
            <v>6823.52</v>
          </cell>
          <cell r="DO167">
            <v>12647.74</v>
          </cell>
          <cell r="DP167">
            <v>34917.56</v>
          </cell>
          <cell r="DQ167">
            <v>0</v>
          </cell>
          <cell r="DR167">
            <v>1816.22</v>
          </cell>
          <cell r="DS167">
            <v>9164.7800000000007</v>
          </cell>
          <cell r="DT167">
            <v>11367.37</v>
          </cell>
          <cell r="DU167">
            <v>76012.510000000009</v>
          </cell>
          <cell r="DV167">
            <v>0</v>
          </cell>
          <cell r="DW167">
            <v>5521.03</v>
          </cell>
          <cell r="DX167">
            <v>14250.009999999998</v>
          </cell>
          <cell r="DY167">
            <v>6606.45</v>
          </cell>
          <cell r="DZ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  <cell r="JW167">
            <v>0</v>
          </cell>
          <cell r="JX167">
            <v>0</v>
          </cell>
          <cell r="JY167">
            <v>0</v>
          </cell>
          <cell r="JZ167">
            <v>0</v>
          </cell>
          <cell r="KA167">
            <v>0</v>
          </cell>
          <cell r="KB167">
            <v>0</v>
          </cell>
          <cell r="KC167">
            <v>0</v>
          </cell>
          <cell r="KD167">
            <v>0</v>
          </cell>
          <cell r="KE167">
            <v>0</v>
          </cell>
          <cell r="KF167">
            <v>0</v>
          </cell>
          <cell r="KG167">
            <v>0</v>
          </cell>
          <cell r="KH167">
            <v>0</v>
          </cell>
          <cell r="KI167">
            <v>0</v>
          </cell>
          <cell r="KJ167">
            <v>0</v>
          </cell>
          <cell r="KK167">
            <v>0</v>
          </cell>
          <cell r="KL167">
            <v>0</v>
          </cell>
          <cell r="KM167">
            <v>0</v>
          </cell>
          <cell r="KN167">
            <v>0</v>
          </cell>
          <cell r="KO167">
            <v>0</v>
          </cell>
          <cell r="KP167">
            <v>0</v>
          </cell>
          <cell r="KQ167">
            <v>0</v>
          </cell>
          <cell r="KR167">
            <v>0</v>
          </cell>
          <cell r="KS167">
            <v>0</v>
          </cell>
          <cell r="KT167">
            <v>0</v>
          </cell>
          <cell r="KU167">
            <v>0</v>
          </cell>
          <cell r="KV167">
            <v>0</v>
          </cell>
          <cell r="KW167">
            <v>0</v>
          </cell>
          <cell r="KX167">
            <v>0</v>
          </cell>
          <cell r="KY167">
            <v>0</v>
          </cell>
          <cell r="KZ167">
            <v>0</v>
          </cell>
          <cell r="LA167">
            <v>0</v>
          </cell>
          <cell r="LB167">
            <v>0</v>
          </cell>
          <cell r="LC167">
            <v>0</v>
          </cell>
          <cell r="LD167">
            <v>0</v>
          </cell>
          <cell r="LE167">
            <v>0</v>
          </cell>
          <cell r="LF167">
            <v>0</v>
          </cell>
          <cell r="LG167">
            <v>0</v>
          </cell>
          <cell r="LH167">
            <v>0</v>
          </cell>
          <cell r="LI167">
            <v>0</v>
          </cell>
        </row>
        <row r="168">
          <cell r="D168">
            <v>4418</v>
          </cell>
          <cell r="E168" t="str">
            <v>Izdaci za kupovinu hartija od vrijednosti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1125364.24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44999997.32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1139849.1399999999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68939595.359999999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305701.3</v>
          </cell>
          <cell r="FF168">
            <v>0</v>
          </cell>
          <cell r="FG168">
            <v>35272.089999999997</v>
          </cell>
          <cell r="FH168">
            <v>0</v>
          </cell>
          <cell r="FI168">
            <v>39948396.369999997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14495201.140000001</v>
          </cell>
          <cell r="FQ168">
            <v>2849828.78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  <cell r="JW168">
            <v>0</v>
          </cell>
          <cell r="JX168">
            <v>0</v>
          </cell>
          <cell r="JY168">
            <v>0</v>
          </cell>
          <cell r="JZ168">
            <v>0</v>
          </cell>
          <cell r="KA168">
            <v>0</v>
          </cell>
          <cell r="KB168">
            <v>0</v>
          </cell>
          <cell r="KC168">
            <v>0</v>
          </cell>
          <cell r="KD168">
            <v>0</v>
          </cell>
          <cell r="KE168">
            <v>0</v>
          </cell>
          <cell r="KF168">
            <v>0</v>
          </cell>
          <cell r="KG168">
            <v>0</v>
          </cell>
          <cell r="KH168">
            <v>0</v>
          </cell>
          <cell r="KI168">
            <v>0</v>
          </cell>
          <cell r="KJ168">
            <v>0</v>
          </cell>
          <cell r="KK168">
            <v>0</v>
          </cell>
          <cell r="KL168">
            <v>0</v>
          </cell>
          <cell r="KM168">
            <v>0</v>
          </cell>
          <cell r="KN168">
            <v>0</v>
          </cell>
          <cell r="KO168">
            <v>0</v>
          </cell>
          <cell r="KP168">
            <v>0</v>
          </cell>
          <cell r="KQ168">
            <v>0</v>
          </cell>
          <cell r="KR168">
            <v>0</v>
          </cell>
          <cell r="KS168">
            <v>0</v>
          </cell>
          <cell r="KT168">
            <v>0</v>
          </cell>
          <cell r="KU168">
            <v>0</v>
          </cell>
          <cell r="KV168">
            <v>0</v>
          </cell>
          <cell r="KW168">
            <v>0</v>
          </cell>
          <cell r="KX168">
            <v>0</v>
          </cell>
          <cell r="KY168">
            <v>0</v>
          </cell>
          <cell r="KZ168">
            <v>0</v>
          </cell>
          <cell r="LA168">
            <v>0</v>
          </cell>
          <cell r="LB168">
            <v>0</v>
          </cell>
          <cell r="LC168">
            <v>0</v>
          </cell>
          <cell r="LD168">
            <v>0</v>
          </cell>
          <cell r="LE168">
            <v>0</v>
          </cell>
          <cell r="LF168">
            <v>0</v>
          </cell>
          <cell r="LG168">
            <v>0</v>
          </cell>
          <cell r="LH168">
            <v>0</v>
          </cell>
          <cell r="LI168">
            <v>0</v>
          </cell>
        </row>
        <row r="169">
          <cell r="D169">
            <v>4419</v>
          </cell>
          <cell r="E169" t="str">
            <v>Ostali kapitalni izdaci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  <cell r="JW169">
            <v>0</v>
          </cell>
          <cell r="JX169">
            <v>0</v>
          </cell>
          <cell r="JY169">
            <v>0</v>
          </cell>
          <cell r="JZ169">
            <v>0</v>
          </cell>
          <cell r="KA169">
            <v>0</v>
          </cell>
          <cell r="KB169">
            <v>0</v>
          </cell>
          <cell r="KC169">
            <v>0</v>
          </cell>
          <cell r="KD169">
            <v>0</v>
          </cell>
          <cell r="KE169">
            <v>0</v>
          </cell>
          <cell r="KF169">
            <v>0</v>
          </cell>
          <cell r="KG169">
            <v>0</v>
          </cell>
          <cell r="KH169">
            <v>0</v>
          </cell>
          <cell r="KI169">
            <v>0</v>
          </cell>
          <cell r="KJ169">
            <v>0</v>
          </cell>
          <cell r="KK169">
            <v>0</v>
          </cell>
          <cell r="KL169">
            <v>0</v>
          </cell>
          <cell r="KM169">
            <v>0</v>
          </cell>
          <cell r="KN169">
            <v>0</v>
          </cell>
          <cell r="KO169">
            <v>0</v>
          </cell>
          <cell r="KP169">
            <v>0</v>
          </cell>
          <cell r="KQ169">
            <v>0</v>
          </cell>
          <cell r="KR169">
            <v>0</v>
          </cell>
          <cell r="KS169">
            <v>0</v>
          </cell>
          <cell r="KT169">
            <v>0</v>
          </cell>
          <cell r="KU169">
            <v>0</v>
          </cell>
          <cell r="KV169">
            <v>0</v>
          </cell>
          <cell r="KW169">
            <v>0</v>
          </cell>
          <cell r="KX169">
            <v>0</v>
          </cell>
          <cell r="KY169">
            <v>0</v>
          </cell>
          <cell r="KZ169">
            <v>0</v>
          </cell>
          <cell r="LA169">
            <v>0</v>
          </cell>
          <cell r="LB169">
            <v>0</v>
          </cell>
          <cell r="LC169">
            <v>0</v>
          </cell>
          <cell r="LD169">
            <v>0</v>
          </cell>
          <cell r="LE169">
            <v>0</v>
          </cell>
          <cell r="LF169">
            <v>0</v>
          </cell>
          <cell r="LG169">
            <v>0</v>
          </cell>
          <cell r="LH169">
            <v>0</v>
          </cell>
          <cell r="LI169">
            <v>0</v>
          </cell>
        </row>
        <row r="170">
          <cell r="A170" t="str">
            <v xml:space="preserve"> </v>
          </cell>
          <cell r="B170">
            <v>45</v>
          </cell>
          <cell r="E170" t="str">
            <v>Krediti i pozajmice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5000</v>
          </cell>
          <cell r="CM170">
            <v>57001.11</v>
          </cell>
          <cell r="CN170">
            <v>614160.66</v>
          </cell>
          <cell r="CO170">
            <v>220833.34</v>
          </cell>
          <cell r="CP170">
            <v>331814</v>
          </cell>
          <cell r="CQ170">
            <v>6656</v>
          </cell>
          <cell r="CR170">
            <v>27500</v>
          </cell>
          <cell r="CS170">
            <v>40000</v>
          </cell>
          <cell r="CT170">
            <v>17507.28</v>
          </cell>
          <cell r="CU170">
            <v>533513.18999999994</v>
          </cell>
          <cell r="CV170">
            <v>69960</v>
          </cell>
          <cell r="CW170">
            <v>828836.4</v>
          </cell>
          <cell r="CX170">
            <v>46726.67</v>
          </cell>
          <cell r="CY170">
            <v>493119.12</v>
          </cell>
          <cell r="CZ170">
            <v>286420</v>
          </cell>
          <cell r="DA170">
            <v>0</v>
          </cell>
          <cell r="DB170">
            <v>142547</v>
          </cell>
          <cell r="DC170">
            <v>269213.67</v>
          </cell>
          <cell r="DD170">
            <v>16000</v>
          </cell>
          <cell r="DE170">
            <v>15000</v>
          </cell>
          <cell r="DF170">
            <v>505984</v>
          </cell>
          <cell r="DG170">
            <v>5000</v>
          </cell>
          <cell r="DH170">
            <v>105666.66</v>
          </cell>
          <cell r="DI170">
            <v>599222.64999999991</v>
          </cell>
          <cell r="DJ170">
            <v>13003.12</v>
          </cell>
          <cell r="DK170">
            <v>303628</v>
          </cell>
          <cell r="DL170">
            <v>0</v>
          </cell>
          <cell r="DM170">
            <v>287926</v>
          </cell>
          <cell r="DN170">
            <v>0</v>
          </cell>
          <cell r="DO170">
            <v>298266</v>
          </cell>
          <cell r="DP170">
            <v>163833.34</v>
          </cell>
          <cell r="DQ170">
            <v>161666.66999999998</v>
          </cell>
          <cell r="DR170">
            <v>287766</v>
          </cell>
          <cell r="DS170">
            <v>331666.67</v>
          </cell>
          <cell r="DT170">
            <v>432566.31999999995</v>
          </cell>
          <cell r="DU170">
            <v>695508</v>
          </cell>
          <cell r="DV170">
            <v>138166.66999999998</v>
          </cell>
          <cell r="DW170">
            <v>292960</v>
          </cell>
          <cell r="DX170">
            <v>160000</v>
          </cell>
          <cell r="DY170">
            <v>409078</v>
          </cell>
          <cell r="DZ170">
            <v>300594</v>
          </cell>
          <cell r="EA170">
            <v>60000</v>
          </cell>
          <cell r="EB170">
            <v>190000</v>
          </cell>
          <cell r="EC170">
            <v>20000</v>
          </cell>
          <cell r="ED170">
            <v>290795</v>
          </cell>
          <cell r="EE170">
            <v>100940</v>
          </cell>
          <cell r="EF170">
            <v>14820.1</v>
          </cell>
          <cell r="EG170">
            <v>890745.53</v>
          </cell>
          <cell r="EH170">
            <v>0</v>
          </cell>
          <cell r="EI170">
            <v>285802</v>
          </cell>
          <cell r="EJ170">
            <v>0</v>
          </cell>
          <cell r="EK170">
            <v>294172</v>
          </cell>
          <cell r="EL170">
            <v>40272</v>
          </cell>
          <cell r="EM170">
            <v>468970.67</v>
          </cell>
          <cell r="EN170">
            <v>0</v>
          </cell>
          <cell r="EO170">
            <v>40000</v>
          </cell>
          <cell r="EP170">
            <v>15000</v>
          </cell>
          <cell r="EQ170">
            <v>691995.33</v>
          </cell>
          <cell r="ER170">
            <v>70920.759999999995</v>
          </cell>
          <cell r="ES170">
            <v>0</v>
          </cell>
          <cell r="ET170">
            <v>5000</v>
          </cell>
          <cell r="EU170">
            <v>380906.62</v>
          </cell>
          <cell r="EV170">
            <v>0</v>
          </cell>
          <cell r="EW170">
            <v>285264</v>
          </cell>
          <cell r="EX170">
            <v>278222</v>
          </cell>
          <cell r="EY170">
            <v>285000.05</v>
          </cell>
          <cell r="EZ170">
            <v>236298.33</v>
          </cell>
          <cell r="FA170">
            <v>114200</v>
          </cell>
          <cell r="FB170">
            <v>359390</v>
          </cell>
          <cell r="FC170">
            <v>80000</v>
          </cell>
          <cell r="FD170">
            <v>305000</v>
          </cell>
          <cell r="FE170">
            <v>2267088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  <cell r="JW170">
            <v>0</v>
          </cell>
          <cell r="JX170">
            <v>0</v>
          </cell>
          <cell r="JY170">
            <v>0</v>
          </cell>
          <cell r="JZ170">
            <v>0</v>
          </cell>
          <cell r="KA170">
            <v>0</v>
          </cell>
          <cell r="KB170">
            <v>0</v>
          </cell>
          <cell r="KC170">
            <v>0</v>
          </cell>
          <cell r="KD170">
            <v>0</v>
          </cell>
          <cell r="KE170">
            <v>0</v>
          </cell>
          <cell r="KF170">
            <v>0</v>
          </cell>
          <cell r="KG170">
            <v>0</v>
          </cell>
          <cell r="KH170">
            <v>0</v>
          </cell>
          <cell r="KI170">
            <v>0</v>
          </cell>
          <cell r="KJ170">
            <v>0</v>
          </cell>
          <cell r="KK170">
            <v>0</v>
          </cell>
          <cell r="KL170">
            <v>0</v>
          </cell>
          <cell r="KM170">
            <v>0</v>
          </cell>
          <cell r="KN170">
            <v>0</v>
          </cell>
          <cell r="KO170">
            <v>0</v>
          </cell>
          <cell r="KP170">
            <v>0</v>
          </cell>
          <cell r="KQ170">
            <v>0</v>
          </cell>
          <cell r="KR170">
            <v>0</v>
          </cell>
          <cell r="KS170">
            <v>0</v>
          </cell>
          <cell r="KT170">
            <v>0</v>
          </cell>
          <cell r="KU170">
            <v>0</v>
          </cell>
          <cell r="KV170">
            <v>0</v>
          </cell>
          <cell r="KW170">
            <v>0</v>
          </cell>
          <cell r="KX170">
            <v>0</v>
          </cell>
          <cell r="KY170">
            <v>0</v>
          </cell>
          <cell r="KZ170">
            <v>0</v>
          </cell>
          <cell r="LA170">
            <v>0</v>
          </cell>
          <cell r="LB170">
            <v>0</v>
          </cell>
          <cell r="LC170">
            <v>0</v>
          </cell>
          <cell r="LD170">
            <v>0</v>
          </cell>
          <cell r="LE170">
            <v>0</v>
          </cell>
          <cell r="LF170">
            <v>0</v>
          </cell>
          <cell r="LG170">
            <v>0</v>
          </cell>
          <cell r="LH170">
            <v>0</v>
          </cell>
          <cell r="LI170">
            <v>0</v>
          </cell>
        </row>
        <row r="171">
          <cell r="C171">
            <v>451</v>
          </cell>
          <cell r="D171">
            <v>451</v>
          </cell>
          <cell r="E171" t="str">
            <v>Pozajmice i krediti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5000</v>
          </cell>
          <cell r="CM171">
            <v>57001.11</v>
          </cell>
          <cell r="CN171">
            <v>614160.66</v>
          </cell>
          <cell r="CO171">
            <v>220833.34</v>
          </cell>
          <cell r="CP171">
            <v>331814</v>
          </cell>
          <cell r="CQ171">
            <v>6656</v>
          </cell>
          <cell r="CR171">
            <v>27500</v>
          </cell>
          <cell r="CS171">
            <v>40000</v>
          </cell>
          <cell r="CT171">
            <v>17507.28</v>
          </cell>
          <cell r="CU171">
            <v>533513.18999999994</v>
          </cell>
          <cell r="CV171">
            <v>69960</v>
          </cell>
          <cell r="CW171">
            <v>828836.4</v>
          </cell>
          <cell r="CX171">
            <v>46726.67</v>
          </cell>
          <cell r="CY171">
            <v>493119.12</v>
          </cell>
          <cell r="CZ171">
            <v>286420</v>
          </cell>
          <cell r="DA171">
            <v>0</v>
          </cell>
          <cell r="DB171">
            <v>142547</v>
          </cell>
          <cell r="DC171">
            <v>269213.67</v>
          </cell>
          <cell r="DD171">
            <v>16000</v>
          </cell>
          <cell r="DE171">
            <v>15000</v>
          </cell>
          <cell r="DF171">
            <v>505984</v>
          </cell>
          <cell r="DG171">
            <v>5000</v>
          </cell>
          <cell r="DH171">
            <v>105666.66</v>
          </cell>
          <cell r="DI171">
            <v>599222.64999999991</v>
          </cell>
          <cell r="DJ171">
            <v>13003.12</v>
          </cell>
          <cell r="DK171">
            <v>303628</v>
          </cell>
          <cell r="DL171">
            <v>0</v>
          </cell>
          <cell r="DM171">
            <v>287926</v>
          </cell>
          <cell r="DN171">
            <v>0</v>
          </cell>
          <cell r="DO171">
            <v>298266</v>
          </cell>
          <cell r="DP171">
            <v>163833.34</v>
          </cell>
          <cell r="DQ171">
            <v>161666.66999999998</v>
          </cell>
          <cell r="DR171">
            <v>287766</v>
          </cell>
          <cell r="DS171">
            <v>331666.67</v>
          </cell>
          <cell r="DT171">
            <v>432566.31999999995</v>
          </cell>
          <cell r="DU171">
            <v>695508</v>
          </cell>
          <cell r="DV171">
            <v>138166.66999999998</v>
          </cell>
          <cell r="DW171">
            <v>292960</v>
          </cell>
          <cell r="DX171">
            <v>160000</v>
          </cell>
          <cell r="DY171">
            <v>409078</v>
          </cell>
          <cell r="DZ171">
            <v>300594</v>
          </cell>
          <cell r="EA171">
            <v>60000</v>
          </cell>
          <cell r="EB171">
            <v>190000</v>
          </cell>
          <cell r="EC171">
            <v>20000</v>
          </cell>
          <cell r="ED171">
            <v>290795</v>
          </cell>
          <cell r="EE171">
            <v>100940</v>
          </cell>
          <cell r="EF171">
            <v>14820.1</v>
          </cell>
          <cell r="EG171">
            <v>890745.53</v>
          </cell>
          <cell r="EH171">
            <v>0</v>
          </cell>
          <cell r="EI171">
            <v>285802</v>
          </cell>
          <cell r="EJ171">
            <v>0</v>
          </cell>
          <cell r="EK171">
            <v>294172</v>
          </cell>
          <cell r="EL171">
            <v>40272</v>
          </cell>
          <cell r="EM171">
            <v>468970.67</v>
          </cell>
          <cell r="EN171">
            <v>0</v>
          </cell>
          <cell r="EO171">
            <v>40000</v>
          </cell>
          <cell r="EP171">
            <v>15000</v>
          </cell>
          <cell r="EQ171">
            <v>691995.33</v>
          </cell>
          <cell r="ER171">
            <v>70920.759999999995</v>
          </cell>
          <cell r="ES171">
            <v>2950278</v>
          </cell>
          <cell r="ET171">
            <v>5000</v>
          </cell>
          <cell r="EU171">
            <v>380906.62</v>
          </cell>
          <cell r="EV171">
            <v>0</v>
          </cell>
          <cell r="EW171">
            <v>285264</v>
          </cell>
          <cell r="EX171">
            <v>278222</v>
          </cell>
          <cell r="EY171">
            <v>285000.05</v>
          </cell>
          <cell r="EZ171">
            <v>236298.33</v>
          </cell>
          <cell r="FA171">
            <v>114200</v>
          </cell>
          <cell r="FB171">
            <v>359390</v>
          </cell>
          <cell r="FC171">
            <v>80000</v>
          </cell>
          <cell r="FD171">
            <v>305000</v>
          </cell>
          <cell r="FE171">
            <v>2267088</v>
          </cell>
          <cell r="FF171">
            <v>0</v>
          </cell>
          <cell r="FG171">
            <v>272323.98</v>
          </cell>
          <cell r="FH171">
            <v>30000</v>
          </cell>
          <cell r="FI171">
            <v>384534</v>
          </cell>
          <cell r="FJ171">
            <v>260000</v>
          </cell>
          <cell r="FK171">
            <v>358750</v>
          </cell>
          <cell r="FL171">
            <v>335000</v>
          </cell>
          <cell r="FM171">
            <v>145000</v>
          </cell>
          <cell r="FN171">
            <v>298894</v>
          </cell>
          <cell r="FO171">
            <v>10000</v>
          </cell>
          <cell r="FP171">
            <v>200000</v>
          </cell>
          <cell r="FQ171">
            <v>882434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  <cell r="JW171">
            <v>0</v>
          </cell>
          <cell r="JX171">
            <v>0</v>
          </cell>
          <cell r="JY171">
            <v>0</v>
          </cell>
          <cell r="JZ171">
            <v>0</v>
          </cell>
          <cell r="KA171">
            <v>0</v>
          </cell>
          <cell r="KB171">
            <v>0</v>
          </cell>
          <cell r="KC171">
            <v>0</v>
          </cell>
          <cell r="KD171">
            <v>0</v>
          </cell>
          <cell r="KE171">
            <v>0</v>
          </cell>
          <cell r="KF171">
            <v>0</v>
          </cell>
          <cell r="KG171">
            <v>0</v>
          </cell>
          <cell r="KH171">
            <v>0</v>
          </cell>
          <cell r="KI171">
            <v>0</v>
          </cell>
          <cell r="KJ171">
            <v>0</v>
          </cell>
          <cell r="KK171">
            <v>0</v>
          </cell>
          <cell r="KL171">
            <v>0</v>
          </cell>
          <cell r="KM171">
            <v>0</v>
          </cell>
          <cell r="KN171">
            <v>0</v>
          </cell>
          <cell r="KO171">
            <v>0</v>
          </cell>
          <cell r="KP171">
            <v>0</v>
          </cell>
          <cell r="KQ171">
            <v>0</v>
          </cell>
          <cell r="KR171">
            <v>0</v>
          </cell>
          <cell r="KS171">
            <v>0</v>
          </cell>
          <cell r="KT171">
            <v>0</v>
          </cell>
          <cell r="KU171">
            <v>0</v>
          </cell>
          <cell r="KV171">
            <v>0</v>
          </cell>
          <cell r="KW171">
            <v>0</v>
          </cell>
          <cell r="KX171">
            <v>0</v>
          </cell>
          <cell r="KY171">
            <v>0</v>
          </cell>
          <cell r="KZ171">
            <v>0</v>
          </cell>
          <cell r="LA171">
            <v>0</v>
          </cell>
          <cell r="LB171">
            <v>0</v>
          </cell>
          <cell r="LC171">
            <v>0</v>
          </cell>
          <cell r="LD171">
            <v>0</v>
          </cell>
          <cell r="LE171">
            <v>0</v>
          </cell>
          <cell r="LF171">
            <v>0</v>
          </cell>
          <cell r="LG171">
            <v>0</v>
          </cell>
          <cell r="LH171">
            <v>0</v>
          </cell>
          <cell r="LI171">
            <v>0</v>
          </cell>
        </row>
        <row r="172">
          <cell r="D172">
            <v>4511</v>
          </cell>
          <cell r="E172" t="str">
            <v>Pozajmice i krediti nefinansijskim institucijama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  <cell r="JW172">
            <v>0</v>
          </cell>
          <cell r="JX172">
            <v>0</v>
          </cell>
          <cell r="JY172">
            <v>0</v>
          </cell>
          <cell r="JZ172">
            <v>0</v>
          </cell>
          <cell r="KA172">
            <v>0</v>
          </cell>
          <cell r="KB172">
            <v>0</v>
          </cell>
          <cell r="KC172">
            <v>0</v>
          </cell>
          <cell r="KD172">
            <v>0</v>
          </cell>
          <cell r="KE172">
            <v>0</v>
          </cell>
          <cell r="KF172">
            <v>0</v>
          </cell>
          <cell r="KG172">
            <v>0</v>
          </cell>
          <cell r="KH172">
            <v>0</v>
          </cell>
          <cell r="KI172">
            <v>0</v>
          </cell>
          <cell r="KJ172">
            <v>0</v>
          </cell>
          <cell r="KK172">
            <v>0</v>
          </cell>
          <cell r="KL172">
            <v>0</v>
          </cell>
          <cell r="KM172">
            <v>0</v>
          </cell>
          <cell r="KN172">
            <v>0</v>
          </cell>
          <cell r="KO172">
            <v>0</v>
          </cell>
          <cell r="KP172">
            <v>0</v>
          </cell>
          <cell r="KQ172">
            <v>0</v>
          </cell>
          <cell r="KR172">
            <v>0</v>
          </cell>
          <cell r="KS172">
            <v>0</v>
          </cell>
          <cell r="KT172">
            <v>0</v>
          </cell>
          <cell r="KU172">
            <v>0</v>
          </cell>
          <cell r="KV172">
            <v>0</v>
          </cell>
          <cell r="KW172">
            <v>0</v>
          </cell>
          <cell r="KX172">
            <v>0</v>
          </cell>
          <cell r="KY172">
            <v>0</v>
          </cell>
          <cell r="KZ172">
            <v>0</v>
          </cell>
          <cell r="LA172">
            <v>0</v>
          </cell>
          <cell r="LB172">
            <v>0</v>
          </cell>
          <cell r="LC172">
            <v>0</v>
          </cell>
          <cell r="LD172">
            <v>0</v>
          </cell>
          <cell r="LE172">
            <v>0</v>
          </cell>
          <cell r="LF172">
            <v>0</v>
          </cell>
          <cell r="LG172">
            <v>0</v>
          </cell>
          <cell r="LH172">
            <v>0</v>
          </cell>
          <cell r="LI172">
            <v>0</v>
          </cell>
        </row>
        <row r="173">
          <cell r="D173">
            <v>4512</v>
          </cell>
          <cell r="E173" t="str">
            <v>Pozajmice i krediti finansijskim institucijama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  <cell r="JW173">
            <v>0</v>
          </cell>
          <cell r="JX173">
            <v>0</v>
          </cell>
          <cell r="JY173">
            <v>0</v>
          </cell>
          <cell r="JZ173">
            <v>0</v>
          </cell>
          <cell r="KA173">
            <v>0</v>
          </cell>
          <cell r="KB173">
            <v>0</v>
          </cell>
          <cell r="KC173">
            <v>0</v>
          </cell>
          <cell r="KD173">
            <v>0</v>
          </cell>
          <cell r="KE173">
            <v>0</v>
          </cell>
          <cell r="KF173">
            <v>0</v>
          </cell>
          <cell r="KG173">
            <v>0</v>
          </cell>
          <cell r="KH173">
            <v>0</v>
          </cell>
          <cell r="KI173">
            <v>0</v>
          </cell>
          <cell r="KJ173">
            <v>0</v>
          </cell>
          <cell r="KK173">
            <v>0</v>
          </cell>
          <cell r="KL173">
            <v>0</v>
          </cell>
          <cell r="KM173">
            <v>0</v>
          </cell>
          <cell r="KN173">
            <v>0</v>
          </cell>
          <cell r="KO173">
            <v>0</v>
          </cell>
          <cell r="KP173">
            <v>0</v>
          </cell>
          <cell r="KQ173">
            <v>0</v>
          </cell>
          <cell r="KR173">
            <v>0</v>
          </cell>
          <cell r="KS173">
            <v>0</v>
          </cell>
          <cell r="KT173">
            <v>0</v>
          </cell>
          <cell r="KU173">
            <v>0</v>
          </cell>
          <cell r="KV173">
            <v>0</v>
          </cell>
          <cell r="KW173">
            <v>0</v>
          </cell>
          <cell r="KX173">
            <v>0</v>
          </cell>
          <cell r="KY173">
            <v>0</v>
          </cell>
          <cell r="KZ173">
            <v>0</v>
          </cell>
          <cell r="LA173">
            <v>0</v>
          </cell>
          <cell r="LB173">
            <v>0</v>
          </cell>
          <cell r="LC173">
            <v>0</v>
          </cell>
          <cell r="LD173">
            <v>0</v>
          </cell>
          <cell r="LE173">
            <v>0</v>
          </cell>
          <cell r="LF173">
            <v>0</v>
          </cell>
          <cell r="LG173">
            <v>0</v>
          </cell>
          <cell r="LH173">
            <v>0</v>
          </cell>
          <cell r="LI173">
            <v>0</v>
          </cell>
        </row>
        <row r="174">
          <cell r="D174">
            <v>4513</v>
          </cell>
          <cell r="E174" t="str">
            <v>Pozajmice i krediti pojedincima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546494</v>
          </cell>
          <cell r="CO174">
            <v>0</v>
          </cell>
          <cell r="CP174">
            <v>271814</v>
          </cell>
          <cell r="CQ174">
            <v>1656</v>
          </cell>
          <cell r="CR174">
            <v>0</v>
          </cell>
          <cell r="CS174">
            <v>0</v>
          </cell>
          <cell r="CT174">
            <v>2507.2800000000002</v>
          </cell>
          <cell r="CU174">
            <v>276229</v>
          </cell>
          <cell r="CV174">
            <v>960</v>
          </cell>
          <cell r="CW174">
            <v>300339.71999999997</v>
          </cell>
          <cell r="CX174">
            <v>5060</v>
          </cell>
          <cell r="CY174">
            <v>285118</v>
          </cell>
          <cell r="CZ174">
            <v>286420</v>
          </cell>
          <cell r="DA174">
            <v>0</v>
          </cell>
          <cell r="DB174">
            <v>142547</v>
          </cell>
          <cell r="DC174">
            <v>142547</v>
          </cell>
          <cell r="DD174">
            <v>0</v>
          </cell>
          <cell r="DE174">
            <v>0</v>
          </cell>
          <cell r="DF174">
            <v>285484</v>
          </cell>
          <cell r="DG174">
            <v>0</v>
          </cell>
          <cell r="DH174">
            <v>0</v>
          </cell>
          <cell r="DI174">
            <v>285978</v>
          </cell>
          <cell r="DJ174">
            <v>0</v>
          </cell>
          <cell r="DK174">
            <v>289628</v>
          </cell>
          <cell r="DL174">
            <v>0</v>
          </cell>
          <cell r="DM174">
            <v>287926</v>
          </cell>
          <cell r="DN174">
            <v>0</v>
          </cell>
          <cell r="DO174">
            <v>287766</v>
          </cell>
          <cell r="DP174">
            <v>0</v>
          </cell>
          <cell r="DQ174">
            <v>0</v>
          </cell>
          <cell r="DR174">
            <v>287766</v>
          </cell>
          <cell r="DS174">
            <v>0</v>
          </cell>
          <cell r="DT174">
            <v>0</v>
          </cell>
          <cell r="DU174">
            <v>285508</v>
          </cell>
          <cell r="DV174">
            <v>0</v>
          </cell>
          <cell r="DW174">
            <v>292960</v>
          </cell>
          <cell r="DX174">
            <v>0</v>
          </cell>
          <cell r="DY174">
            <v>291078</v>
          </cell>
          <cell r="DZ174">
            <v>290594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  <cell r="JW174">
            <v>0</v>
          </cell>
          <cell r="JX174">
            <v>0</v>
          </cell>
          <cell r="JY174">
            <v>0</v>
          </cell>
          <cell r="JZ174">
            <v>0</v>
          </cell>
          <cell r="KA174">
            <v>0</v>
          </cell>
          <cell r="KB174">
            <v>0</v>
          </cell>
          <cell r="KC174">
            <v>0</v>
          </cell>
          <cell r="KD174">
            <v>0</v>
          </cell>
          <cell r="KE174">
            <v>0</v>
          </cell>
          <cell r="KF174">
            <v>0</v>
          </cell>
          <cell r="KG174">
            <v>0</v>
          </cell>
          <cell r="KH174">
            <v>0</v>
          </cell>
          <cell r="KI174">
            <v>0</v>
          </cell>
          <cell r="KJ174">
            <v>0</v>
          </cell>
          <cell r="KK174">
            <v>0</v>
          </cell>
          <cell r="KL174">
            <v>0</v>
          </cell>
          <cell r="KM174">
            <v>0</v>
          </cell>
          <cell r="KN174">
            <v>0</v>
          </cell>
          <cell r="KO174">
            <v>0</v>
          </cell>
          <cell r="KP174">
            <v>0</v>
          </cell>
          <cell r="KQ174">
            <v>0</v>
          </cell>
          <cell r="KR174">
            <v>0</v>
          </cell>
          <cell r="KS174">
            <v>0</v>
          </cell>
          <cell r="KT174">
            <v>0</v>
          </cell>
          <cell r="KU174">
            <v>0</v>
          </cell>
          <cell r="KV174">
            <v>0</v>
          </cell>
          <cell r="KW174">
            <v>0</v>
          </cell>
          <cell r="KX174">
            <v>0</v>
          </cell>
          <cell r="KY174">
            <v>0</v>
          </cell>
          <cell r="KZ174">
            <v>0</v>
          </cell>
          <cell r="LA174">
            <v>0</v>
          </cell>
          <cell r="LB174">
            <v>0</v>
          </cell>
          <cell r="LC174">
            <v>0</v>
          </cell>
          <cell r="LD174">
            <v>0</v>
          </cell>
          <cell r="LE174">
            <v>0</v>
          </cell>
          <cell r="LF174">
            <v>0</v>
          </cell>
          <cell r="LG174">
            <v>0</v>
          </cell>
          <cell r="LH174">
            <v>0</v>
          </cell>
          <cell r="LI174">
            <v>0</v>
          </cell>
        </row>
        <row r="175">
          <cell r="D175">
            <v>4514</v>
          </cell>
          <cell r="E175" t="str">
            <v>Pozajmice i krediti vanbudžetskim fondovima i opštinama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  <cell r="JW175">
            <v>0</v>
          </cell>
          <cell r="JX175">
            <v>0</v>
          </cell>
          <cell r="JY175">
            <v>0</v>
          </cell>
          <cell r="JZ175">
            <v>0</v>
          </cell>
          <cell r="KA175">
            <v>0</v>
          </cell>
          <cell r="KB175">
            <v>0</v>
          </cell>
          <cell r="KC175">
            <v>0</v>
          </cell>
          <cell r="KD175">
            <v>0</v>
          </cell>
          <cell r="KE175">
            <v>0</v>
          </cell>
          <cell r="KF175">
            <v>0</v>
          </cell>
          <cell r="KG175">
            <v>0</v>
          </cell>
          <cell r="KH175">
            <v>0</v>
          </cell>
          <cell r="KI175">
            <v>0</v>
          </cell>
          <cell r="KJ175">
            <v>0</v>
          </cell>
          <cell r="KK175">
            <v>0</v>
          </cell>
          <cell r="KL175">
            <v>0</v>
          </cell>
          <cell r="KM175">
            <v>0</v>
          </cell>
          <cell r="KN175">
            <v>0</v>
          </cell>
          <cell r="KO175">
            <v>0</v>
          </cell>
          <cell r="KP175">
            <v>0</v>
          </cell>
          <cell r="KQ175">
            <v>0</v>
          </cell>
          <cell r="KR175">
            <v>0</v>
          </cell>
          <cell r="KS175">
            <v>0</v>
          </cell>
          <cell r="KT175">
            <v>0</v>
          </cell>
          <cell r="KU175">
            <v>0</v>
          </cell>
          <cell r="KV175">
            <v>0</v>
          </cell>
          <cell r="KW175">
            <v>0</v>
          </cell>
          <cell r="KX175">
            <v>0</v>
          </cell>
          <cell r="KY175">
            <v>0</v>
          </cell>
          <cell r="KZ175">
            <v>0</v>
          </cell>
          <cell r="LA175">
            <v>0</v>
          </cell>
          <cell r="LB175">
            <v>0</v>
          </cell>
          <cell r="LC175">
            <v>0</v>
          </cell>
          <cell r="LD175">
            <v>0</v>
          </cell>
          <cell r="LE175">
            <v>0</v>
          </cell>
          <cell r="LF175">
            <v>0</v>
          </cell>
          <cell r="LG175">
            <v>0</v>
          </cell>
          <cell r="LH175">
            <v>0</v>
          </cell>
          <cell r="LI175">
            <v>0</v>
          </cell>
        </row>
        <row r="176">
          <cell r="D176">
            <v>4515</v>
          </cell>
          <cell r="E176" t="str">
            <v>Ostale pozajmice i krediti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5000</v>
          </cell>
          <cell r="CM176">
            <v>57001.11</v>
          </cell>
          <cell r="CN176">
            <v>67666.66</v>
          </cell>
          <cell r="CO176">
            <v>220833.34</v>
          </cell>
          <cell r="CP176">
            <v>60000</v>
          </cell>
          <cell r="CQ176">
            <v>5000</v>
          </cell>
          <cell r="CR176">
            <v>27500</v>
          </cell>
          <cell r="CS176">
            <v>40000</v>
          </cell>
          <cell r="CT176">
            <v>15000</v>
          </cell>
          <cell r="CU176">
            <v>257284.19</v>
          </cell>
          <cell r="CV176">
            <v>69000</v>
          </cell>
          <cell r="CW176">
            <v>528496.68000000005</v>
          </cell>
          <cell r="CX176">
            <v>41666.67</v>
          </cell>
          <cell r="CY176">
            <v>208001.12</v>
          </cell>
          <cell r="CZ176">
            <v>0</v>
          </cell>
          <cell r="DA176">
            <v>0</v>
          </cell>
          <cell r="DB176">
            <v>0</v>
          </cell>
          <cell r="DC176">
            <v>126666.67</v>
          </cell>
          <cell r="DD176">
            <v>16000</v>
          </cell>
          <cell r="DE176">
            <v>15000</v>
          </cell>
          <cell r="DF176">
            <v>220500</v>
          </cell>
          <cell r="DG176">
            <v>5000</v>
          </cell>
          <cell r="DH176">
            <v>105666.66</v>
          </cell>
          <cell r="DI176">
            <v>313244.64999999997</v>
          </cell>
          <cell r="DJ176">
            <v>13003.12</v>
          </cell>
          <cell r="DK176">
            <v>14000</v>
          </cell>
          <cell r="DL176">
            <v>0</v>
          </cell>
          <cell r="DM176">
            <v>0</v>
          </cell>
          <cell r="DN176">
            <v>0</v>
          </cell>
          <cell r="DO176">
            <v>10500</v>
          </cell>
          <cell r="DP176">
            <v>163833.34</v>
          </cell>
          <cell r="DQ176">
            <v>161666.66999999998</v>
          </cell>
          <cell r="DR176">
            <v>0</v>
          </cell>
          <cell r="DS176">
            <v>331666.67</v>
          </cell>
          <cell r="DT176">
            <v>432566.31999999995</v>
          </cell>
          <cell r="DU176">
            <v>410000</v>
          </cell>
          <cell r="DV176">
            <v>138166.66999999998</v>
          </cell>
          <cell r="DW176">
            <v>0</v>
          </cell>
          <cell r="DX176">
            <v>160000</v>
          </cell>
          <cell r="DY176">
            <v>118000</v>
          </cell>
          <cell r="DZ176">
            <v>10000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80000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0</v>
          </cell>
          <cell r="FT176">
            <v>0</v>
          </cell>
          <cell r="FU176">
            <v>0</v>
          </cell>
          <cell r="FV176">
            <v>0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  <cell r="JW176">
            <v>0</v>
          </cell>
          <cell r="JX176">
            <v>0</v>
          </cell>
          <cell r="JY176">
            <v>0</v>
          </cell>
          <cell r="JZ176">
            <v>0</v>
          </cell>
          <cell r="KA176">
            <v>0</v>
          </cell>
          <cell r="KB176">
            <v>0</v>
          </cell>
          <cell r="KC176">
            <v>0</v>
          </cell>
          <cell r="KD176">
            <v>0</v>
          </cell>
          <cell r="KE176">
            <v>0</v>
          </cell>
          <cell r="KF176">
            <v>0</v>
          </cell>
          <cell r="KG176">
            <v>0</v>
          </cell>
          <cell r="KH176">
            <v>0</v>
          </cell>
          <cell r="KI176">
            <v>0</v>
          </cell>
          <cell r="KJ176">
            <v>0</v>
          </cell>
          <cell r="KK176">
            <v>0</v>
          </cell>
          <cell r="KL176">
            <v>0</v>
          </cell>
          <cell r="KM176">
            <v>0</v>
          </cell>
          <cell r="KN176">
            <v>0</v>
          </cell>
          <cell r="KO176">
            <v>0</v>
          </cell>
          <cell r="KP176">
            <v>0</v>
          </cell>
          <cell r="KQ176">
            <v>0</v>
          </cell>
          <cell r="KR176">
            <v>0</v>
          </cell>
          <cell r="KS176">
            <v>0</v>
          </cell>
          <cell r="KT176">
            <v>0</v>
          </cell>
          <cell r="KU176">
            <v>0</v>
          </cell>
          <cell r="KV176">
            <v>0</v>
          </cell>
          <cell r="KW176">
            <v>0</v>
          </cell>
          <cell r="KX176">
            <v>0</v>
          </cell>
          <cell r="KY176">
            <v>0</v>
          </cell>
          <cell r="KZ176">
            <v>0</v>
          </cell>
          <cell r="LA176">
            <v>0</v>
          </cell>
          <cell r="LB176">
            <v>0</v>
          </cell>
          <cell r="LC176">
            <v>0</v>
          </cell>
          <cell r="LD176">
            <v>0</v>
          </cell>
          <cell r="LE176">
            <v>0</v>
          </cell>
          <cell r="LF176">
            <v>0</v>
          </cell>
          <cell r="LG176">
            <v>0</v>
          </cell>
          <cell r="LH176">
            <v>0</v>
          </cell>
          <cell r="LI176">
            <v>0</v>
          </cell>
        </row>
        <row r="177">
          <cell r="A177" t="str">
            <v xml:space="preserve"> </v>
          </cell>
          <cell r="B177">
            <v>46</v>
          </cell>
          <cell r="E177" t="str">
            <v>Otplata dugova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13535535.23</v>
          </cell>
          <cell r="CM177">
            <v>1235188.6600000001</v>
          </cell>
          <cell r="CN177">
            <v>5069298.5799999991</v>
          </cell>
          <cell r="CO177">
            <v>5426716.3900000006</v>
          </cell>
          <cell r="CP177">
            <v>4462597.3999999994</v>
          </cell>
          <cell r="CQ177">
            <v>12284472.710000001</v>
          </cell>
          <cell r="CR177">
            <v>19258533.780000001</v>
          </cell>
          <cell r="CS177">
            <v>10735160.850000001</v>
          </cell>
          <cell r="CT177">
            <v>19194056.120000001</v>
          </cell>
          <cell r="CU177">
            <v>11227719.770000001</v>
          </cell>
          <cell r="CV177">
            <v>7409763.3200000003</v>
          </cell>
          <cell r="CW177">
            <v>64186408.939999998</v>
          </cell>
          <cell r="CX177">
            <v>2995587.7600000002</v>
          </cell>
          <cell r="CY177">
            <v>3336299.88</v>
          </cell>
          <cell r="CZ177">
            <v>7984326.129999999</v>
          </cell>
          <cell r="DA177">
            <v>37331422.000000007</v>
          </cell>
          <cell r="DB177">
            <v>9651336.870000001</v>
          </cell>
          <cell r="DC177">
            <v>51081075.510000005</v>
          </cell>
          <cell r="DD177">
            <v>31417546.140000001</v>
          </cell>
          <cell r="DE177">
            <v>4545826.76</v>
          </cell>
          <cell r="DF177">
            <v>14570015.650000002</v>
          </cell>
          <cell r="DG177">
            <v>10152744.359999999</v>
          </cell>
          <cell r="DH177">
            <v>5468562.75</v>
          </cell>
          <cell r="DI177">
            <v>31216208.469999999</v>
          </cell>
          <cell r="DJ177">
            <v>30743987.649999999</v>
          </cell>
          <cell r="DK177">
            <v>41933056.25</v>
          </cell>
          <cell r="DL177">
            <v>60545576.710000008</v>
          </cell>
          <cell r="DM177">
            <v>39716380.309999995</v>
          </cell>
          <cell r="DN177">
            <v>5165036.2</v>
          </cell>
          <cell r="DO177">
            <v>34898791.960000001</v>
          </cell>
          <cell r="DP177">
            <v>65561192.199999996</v>
          </cell>
          <cell r="DQ177">
            <v>41358707.579999998</v>
          </cell>
          <cell r="DR177">
            <v>179757421.46000001</v>
          </cell>
          <cell r="DS177">
            <v>5631090.1799999997</v>
          </cell>
          <cell r="DT177">
            <v>5375527.7300000004</v>
          </cell>
          <cell r="DU177">
            <v>31056200.529999994</v>
          </cell>
          <cell r="DV177">
            <v>16619750.74</v>
          </cell>
          <cell r="DW177">
            <v>1379235.0899999999</v>
          </cell>
          <cell r="DX177">
            <v>23229015.260000002</v>
          </cell>
          <cell r="DY177">
            <v>8252837.79</v>
          </cell>
          <cell r="DZ177">
            <v>0</v>
          </cell>
          <cell r="EB177">
            <v>0</v>
          </cell>
          <cell r="EC177">
            <v>30149651.920000002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27871672.789999999</v>
          </cell>
          <cell r="EU177">
            <v>56704926.840000004</v>
          </cell>
          <cell r="EV177">
            <v>21093802.77</v>
          </cell>
          <cell r="EW177">
            <v>22441147.859999999</v>
          </cell>
          <cell r="EX177">
            <v>16011539.029999999</v>
          </cell>
          <cell r="EY177">
            <v>0</v>
          </cell>
          <cell r="EZ177">
            <v>0</v>
          </cell>
          <cell r="FA177">
            <v>40542466.609999999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0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  <cell r="JW177">
            <v>0</v>
          </cell>
          <cell r="JX177">
            <v>0</v>
          </cell>
          <cell r="JY177">
            <v>0</v>
          </cell>
          <cell r="JZ177">
            <v>0</v>
          </cell>
          <cell r="KA177">
            <v>0</v>
          </cell>
          <cell r="KB177">
            <v>0</v>
          </cell>
          <cell r="KC177">
            <v>0</v>
          </cell>
          <cell r="KD177">
            <v>0</v>
          </cell>
          <cell r="KE177">
            <v>0</v>
          </cell>
          <cell r="KF177">
            <v>0</v>
          </cell>
          <cell r="KG177">
            <v>0</v>
          </cell>
          <cell r="KH177">
            <v>0</v>
          </cell>
          <cell r="KI177">
            <v>0</v>
          </cell>
          <cell r="KJ177">
            <v>0</v>
          </cell>
          <cell r="KK177">
            <v>0</v>
          </cell>
          <cell r="KL177">
            <v>0</v>
          </cell>
          <cell r="KM177">
            <v>0</v>
          </cell>
          <cell r="KN177">
            <v>0</v>
          </cell>
          <cell r="KO177">
            <v>0</v>
          </cell>
          <cell r="KP177">
            <v>0</v>
          </cell>
          <cell r="KQ177">
            <v>0</v>
          </cell>
          <cell r="KR177">
            <v>0</v>
          </cell>
          <cell r="KS177">
            <v>0</v>
          </cell>
          <cell r="KT177">
            <v>0</v>
          </cell>
          <cell r="KU177">
            <v>0</v>
          </cell>
          <cell r="KV177">
            <v>0</v>
          </cell>
          <cell r="KW177">
            <v>0</v>
          </cell>
          <cell r="KX177">
            <v>0</v>
          </cell>
          <cell r="KY177">
            <v>0</v>
          </cell>
          <cell r="KZ177">
            <v>0</v>
          </cell>
          <cell r="LA177">
            <v>0</v>
          </cell>
          <cell r="LB177">
            <v>0</v>
          </cell>
          <cell r="LC177">
            <v>0</v>
          </cell>
          <cell r="LD177">
            <v>0</v>
          </cell>
          <cell r="LE177">
            <v>0</v>
          </cell>
          <cell r="LF177">
            <v>0</v>
          </cell>
          <cell r="LG177">
            <v>0</v>
          </cell>
          <cell r="LH177">
            <v>0</v>
          </cell>
          <cell r="LI177">
            <v>0</v>
          </cell>
        </row>
        <row r="178">
          <cell r="C178">
            <v>461</v>
          </cell>
          <cell r="D178">
            <v>461</v>
          </cell>
          <cell r="E178" t="str">
            <v>Otplata duga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13535535.23</v>
          </cell>
          <cell r="CM178">
            <v>1235188.6600000001</v>
          </cell>
          <cell r="CN178">
            <v>5069298.5799999991</v>
          </cell>
          <cell r="CO178">
            <v>5426716.3900000006</v>
          </cell>
          <cell r="CP178">
            <v>4462597.3999999994</v>
          </cell>
          <cell r="CQ178">
            <v>12284472.710000001</v>
          </cell>
          <cell r="CR178">
            <v>19258533.780000001</v>
          </cell>
          <cell r="CS178">
            <v>10735160.850000001</v>
          </cell>
          <cell r="CT178">
            <v>19194056.120000001</v>
          </cell>
          <cell r="CU178">
            <v>11227719.770000001</v>
          </cell>
          <cell r="CV178">
            <v>7409763.3200000003</v>
          </cell>
          <cell r="CW178">
            <v>64186408.939999998</v>
          </cell>
          <cell r="CX178">
            <v>3364477.11</v>
          </cell>
          <cell r="CY178">
            <v>45654816.32</v>
          </cell>
          <cell r="CZ178">
            <v>22205420.34</v>
          </cell>
          <cell r="DA178">
            <v>49258983</v>
          </cell>
          <cell r="DB178">
            <v>94499075.870000005</v>
          </cell>
          <cell r="DC178">
            <v>51081075.510000005</v>
          </cell>
          <cell r="DD178">
            <v>44974508.479999997</v>
          </cell>
          <cell r="DE178">
            <v>44341927.229999997</v>
          </cell>
          <cell r="DF178">
            <v>30493617.170000002</v>
          </cell>
          <cell r="DG178">
            <v>12243195.890000001</v>
          </cell>
          <cell r="DH178">
            <v>5841018.7400000002</v>
          </cell>
          <cell r="DI178">
            <v>30843752.48</v>
          </cell>
          <cell r="DJ178">
            <v>30743987.649999999</v>
          </cell>
          <cell r="DK178">
            <v>41933056.25</v>
          </cell>
          <cell r="DL178">
            <v>60545576.710000008</v>
          </cell>
          <cell r="DM178">
            <v>39716380.309999995</v>
          </cell>
          <cell r="DN178">
            <v>5165036.2</v>
          </cell>
          <cell r="DO178">
            <v>34898791.960000001</v>
          </cell>
          <cell r="DP178">
            <v>65561192.199999996</v>
          </cell>
          <cell r="DQ178">
            <v>41358707.579999998</v>
          </cell>
          <cell r="DR178">
            <v>179757421.46000001</v>
          </cell>
          <cell r="DS178">
            <v>5631090.1799999997</v>
          </cell>
          <cell r="DT178">
            <v>5375527.7300000004</v>
          </cell>
          <cell r="DU178">
            <v>31056200.529999994</v>
          </cell>
          <cell r="DV178">
            <v>16619750.74</v>
          </cell>
          <cell r="DW178">
            <v>1379235.0899999999</v>
          </cell>
          <cell r="DX178">
            <v>23229015.260000002</v>
          </cell>
          <cell r="DY178">
            <v>8252837.79</v>
          </cell>
          <cell r="DZ178">
            <v>0</v>
          </cell>
          <cell r="EB178">
            <v>0</v>
          </cell>
          <cell r="EC178">
            <v>26917709.039999999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T178">
            <v>26200164.98</v>
          </cell>
          <cell r="EU178">
            <v>54488971.759999998</v>
          </cell>
          <cell r="EV178">
            <v>19066024.489999998</v>
          </cell>
          <cell r="EW178">
            <v>19981471.989999998</v>
          </cell>
          <cell r="EX178">
            <v>14760695.76</v>
          </cell>
          <cell r="EY178">
            <v>0</v>
          </cell>
          <cell r="EZ178">
            <v>0</v>
          </cell>
          <cell r="FA178">
            <v>39580105.140000001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  <cell r="JW178">
            <v>0</v>
          </cell>
          <cell r="JX178">
            <v>0</v>
          </cell>
          <cell r="JY178">
            <v>0</v>
          </cell>
          <cell r="JZ178">
            <v>0</v>
          </cell>
          <cell r="KA178">
            <v>0</v>
          </cell>
          <cell r="KB178">
            <v>0</v>
          </cell>
          <cell r="KC178">
            <v>0</v>
          </cell>
          <cell r="KD178">
            <v>0</v>
          </cell>
          <cell r="KE178">
            <v>0</v>
          </cell>
          <cell r="KF178">
            <v>0</v>
          </cell>
          <cell r="KG178">
            <v>0</v>
          </cell>
          <cell r="KH178">
            <v>0</v>
          </cell>
          <cell r="KI178">
            <v>0</v>
          </cell>
          <cell r="KJ178">
            <v>0</v>
          </cell>
          <cell r="KK178">
            <v>0</v>
          </cell>
          <cell r="KL178">
            <v>0</v>
          </cell>
          <cell r="KM178">
            <v>0</v>
          </cell>
          <cell r="KN178">
            <v>0</v>
          </cell>
          <cell r="KO178">
            <v>0</v>
          </cell>
          <cell r="KP178">
            <v>0</v>
          </cell>
          <cell r="KQ178">
            <v>0</v>
          </cell>
          <cell r="KR178">
            <v>0</v>
          </cell>
          <cell r="KS178">
            <v>0</v>
          </cell>
          <cell r="KT178">
            <v>0</v>
          </cell>
          <cell r="KU178">
            <v>0</v>
          </cell>
          <cell r="KV178">
            <v>0</v>
          </cell>
          <cell r="KW178">
            <v>0</v>
          </cell>
          <cell r="KX178">
            <v>0</v>
          </cell>
          <cell r="KY178">
            <v>0</v>
          </cell>
          <cell r="KZ178">
            <v>0</v>
          </cell>
          <cell r="LA178">
            <v>0</v>
          </cell>
          <cell r="LB178">
            <v>0</v>
          </cell>
          <cell r="LC178">
            <v>0</v>
          </cell>
          <cell r="LD178">
            <v>0</v>
          </cell>
          <cell r="LE178">
            <v>0</v>
          </cell>
          <cell r="LF178">
            <v>0</v>
          </cell>
          <cell r="LG178">
            <v>0</v>
          </cell>
          <cell r="LH178">
            <v>0</v>
          </cell>
          <cell r="LI178">
            <v>0</v>
          </cell>
        </row>
        <row r="179">
          <cell r="D179">
            <v>4611</v>
          </cell>
          <cell r="E179" t="str">
            <v>Otplata hartija od vrijednosti i kredita rezidentima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10400865.82</v>
          </cell>
          <cell r="CM179">
            <v>1076386.28</v>
          </cell>
          <cell r="CN179">
            <v>1750313.7699999998</v>
          </cell>
          <cell r="CO179">
            <v>3128301.99</v>
          </cell>
          <cell r="CP179">
            <v>1945669.64</v>
          </cell>
          <cell r="CQ179">
            <v>989736.54</v>
          </cell>
          <cell r="CR179">
            <v>4774307.7200000007</v>
          </cell>
          <cell r="CS179">
            <v>9944955.370000001</v>
          </cell>
          <cell r="CT179">
            <v>12179630.32</v>
          </cell>
          <cell r="CU179">
            <v>7710797.4800000004</v>
          </cell>
          <cell r="CV179">
            <v>4899072.42</v>
          </cell>
          <cell r="CW179">
            <v>48820983.07</v>
          </cell>
          <cell r="CX179">
            <v>572002.06000000006</v>
          </cell>
          <cell r="CY179">
            <v>44794132.240000002</v>
          </cell>
          <cell r="CZ179">
            <v>18738041.850000001</v>
          </cell>
          <cell r="DA179">
            <v>15513177.07</v>
          </cell>
          <cell r="DB179">
            <v>4831056.79</v>
          </cell>
          <cell r="DC179">
            <v>35593419.079999998</v>
          </cell>
          <cell r="DD179">
            <v>30604399.73</v>
          </cell>
          <cell r="DE179">
            <v>43355572.060000002</v>
          </cell>
          <cell r="DF179">
            <v>26101000.149999999</v>
          </cell>
          <cell r="DG179">
            <v>8338399.5899999999</v>
          </cell>
          <cell r="DH179">
            <v>1025122.19</v>
          </cell>
          <cell r="DI179">
            <v>9580429.8499999996</v>
          </cell>
          <cell r="DJ179">
            <v>14310568.83</v>
          </cell>
          <cell r="DK179">
            <v>40814379.619999997</v>
          </cell>
          <cell r="DL179">
            <v>48535287.670000002</v>
          </cell>
          <cell r="DM179">
            <v>4348886.3999999994</v>
          </cell>
          <cell r="DN179">
            <v>97613.569999999992</v>
          </cell>
          <cell r="DO179">
            <v>13454297.34</v>
          </cell>
          <cell r="DP179">
            <v>37597928.459999993</v>
          </cell>
          <cell r="DQ179">
            <v>40099266.369999997</v>
          </cell>
          <cell r="DR179">
            <v>12696185.689999999</v>
          </cell>
          <cell r="DS179">
            <v>100557.85</v>
          </cell>
          <cell r="DT179">
            <v>100930.69</v>
          </cell>
          <cell r="DU179">
            <v>9553749.629999999</v>
          </cell>
          <cell r="DV179">
            <v>16586331.92</v>
          </cell>
          <cell r="DW179">
            <v>40102784.689999998</v>
          </cell>
          <cell r="DX179">
            <v>34153922.979999997</v>
          </cell>
          <cell r="DY179">
            <v>11303919.65</v>
          </cell>
          <cell r="DZ179">
            <v>104634.18</v>
          </cell>
          <cell r="EA179">
            <v>7652930.54</v>
          </cell>
          <cell r="EB179">
            <v>17783759.899999999</v>
          </cell>
          <cell r="EC179">
            <v>65876428.729999997</v>
          </cell>
          <cell r="ED179">
            <v>9291204.8200000003</v>
          </cell>
          <cell r="EE179">
            <v>13507697.57</v>
          </cell>
          <cell r="EF179">
            <v>108168.99</v>
          </cell>
          <cell r="EG179">
            <v>8974836.0099999998</v>
          </cell>
          <cell r="EH179">
            <v>16509330.02</v>
          </cell>
          <cell r="EI179">
            <v>40459986.270000003</v>
          </cell>
          <cell r="EJ179">
            <v>28547623.149999999</v>
          </cell>
          <cell r="EK179">
            <v>111178.77</v>
          </cell>
          <cell r="EL179">
            <v>861846.67</v>
          </cell>
          <cell r="EM179">
            <v>18678429.690000001</v>
          </cell>
          <cell r="EN179">
            <v>25930516.890000001</v>
          </cell>
          <cell r="EO179">
            <v>65870871.859999999</v>
          </cell>
          <cell r="EP179">
            <v>8684013.8599999994</v>
          </cell>
          <cell r="EQ179">
            <v>2314998.5699999998</v>
          </cell>
          <cell r="ER179">
            <v>865501.84</v>
          </cell>
          <cell r="ES179">
            <v>17178358.239999998</v>
          </cell>
          <cell r="ET179">
            <v>24566746.16</v>
          </cell>
          <cell r="EU179">
            <v>50952373.509999998</v>
          </cell>
          <cell r="EV179">
            <v>7051404.0099999998</v>
          </cell>
          <cell r="EW179">
            <v>2231658.5099999998</v>
          </cell>
          <cell r="EX179">
            <v>831498.83</v>
          </cell>
          <cell r="EY179">
            <v>4420027.8</v>
          </cell>
          <cell r="EZ179">
            <v>42332347.200000003</v>
          </cell>
          <cell r="FA179">
            <v>95932773.739999995</v>
          </cell>
          <cell r="FB179">
            <v>1208382.96</v>
          </cell>
          <cell r="FC179">
            <v>2260146.02</v>
          </cell>
          <cell r="FD179">
            <v>834069.65</v>
          </cell>
          <cell r="FE179">
            <v>2202164.71</v>
          </cell>
          <cell r="FF179">
            <v>18084948.579999998</v>
          </cell>
          <cell r="FG179">
            <v>64835364.859999999</v>
          </cell>
          <cell r="FH179">
            <v>1062241.2</v>
          </cell>
          <cell r="FI179">
            <v>2291816.1800000002</v>
          </cell>
          <cell r="FJ179">
            <v>5836708.6600000001</v>
          </cell>
          <cell r="FK179">
            <v>1304074.52</v>
          </cell>
          <cell r="FL179">
            <v>18837613.199999999</v>
          </cell>
          <cell r="FM179">
            <v>54838105.140000001</v>
          </cell>
          <cell r="FN179">
            <v>1831381.37</v>
          </cell>
          <cell r="FO179">
            <v>6571880.8899999997</v>
          </cell>
          <cell r="FP179">
            <v>839474.95</v>
          </cell>
          <cell r="FQ179">
            <v>2081948.73</v>
          </cell>
          <cell r="FR179">
            <v>0</v>
          </cell>
          <cell r="FS179">
            <v>0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  <cell r="JW179">
            <v>0</v>
          </cell>
          <cell r="JX179">
            <v>0</v>
          </cell>
          <cell r="JY179">
            <v>0</v>
          </cell>
          <cell r="JZ179">
            <v>0</v>
          </cell>
          <cell r="KA179">
            <v>0</v>
          </cell>
          <cell r="KB179">
            <v>0</v>
          </cell>
          <cell r="KC179">
            <v>0</v>
          </cell>
          <cell r="KD179">
            <v>0</v>
          </cell>
          <cell r="KE179">
            <v>0</v>
          </cell>
          <cell r="KF179">
            <v>0</v>
          </cell>
          <cell r="KG179">
            <v>0</v>
          </cell>
          <cell r="KH179">
            <v>0</v>
          </cell>
          <cell r="KI179">
            <v>0</v>
          </cell>
          <cell r="KJ179">
            <v>0</v>
          </cell>
          <cell r="KK179">
            <v>0</v>
          </cell>
          <cell r="KL179">
            <v>0</v>
          </cell>
          <cell r="KM179">
            <v>0</v>
          </cell>
          <cell r="KN179">
            <v>0</v>
          </cell>
          <cell r="KO179">
            <v>0</v>
          </cell>
          <cell r="KP179">
            <v>0</v>
          </cell>
          <cell r="KQ179">
            <v>0</v>
          </cell>
          <cell r="KR179">
            <v>0</v>
          </cell>
          <cell r="KS179">
            <v>0</v>
          </cell>
          <cell r="KT179">
            <v>0</v>
          </cell>
          <cell r="KU179">
            <v>0</v>
          </cell>
          <cell r="KV179">
            <v>0</v>
          </cell>
          <cell r="KW179">
            <v>0</v>
          </cell>
          <cell r="KX179">
            <v>0</v>
          </cell>
          <cell r="KY179">
            <v>0</v>
          </cell>
          <cell r="KZ179">
            <v>0</v>
          </cell>
          <cell r="LA179">
            <v>0</v>
          </cell>
          <cell r="LB179">
            <v>0</v>
          </cell>
          <cell r="LC179">
            <v>0</v>
          </cell>
          <cell r="LD179">
            <v>0</v>
          </cell>
          <cell r="LE179">
            <v>0</v>
          </cell>
          <cell r="LF179">
            <v>0</v>
          </cell>
          <cell r="LG179">
            <v>0</v>
          </cell>
          <cell r="LH179">
            <v>0</v>
          </cell>
          <cell r="LI179">
            <v>0</v>
          </cell>
        </row>
        <row r="180">
          <cell r="D180">
            <v>4612</v>
          </cell>
          <cell r="E180" t="str">
            <v>Otplata hartija od vrijednosti i kredita nerezidentima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3134669.4099999997</v>
          </cell>
          <cell r="CM180">
            <v>158802.38</v>
          </cell>
          <cell r="CN180">
            <v>3318984.8099999996</v>
          </cell>
          <cell r="CO180">
            <v>2298414.4</v>
          </cell>
          <cell r="CP180">
            <v>2516927.7599999998</v>
          </cell>
          <cell r="CQ180">
            <v>11294736.17</v>
          </cell>
          <cell r="CR180">
            <v>14484226.060000002</v>
          </cell>
          <cell r="CS180">
            <v>790205.48</v>
          </cell>
          <cell r="CT180">
            <v>7014425.7999999998</v>
          </cell>
          <cell r="CU180">
            <v>3516922.290000001</v>
          </cell>
          <cell r="CV180">
            <v>2510690.9000000004</v>
          </cell>
          <cell r="CW180">
            <v>15365425.870000001</v>
          </cell>
          <cell r="CX180">
            <v>2792475.05</v>
          </cell>
          <cell r="CY180">
            <v>860684.08</v>
          </cell>
          <cell r="CZ180">
            <v>3467378.49</v>
          </cell>
          <cell r="DA180">
            <v>33545805.93</v>
          </cell>
          <cell r="DB180">
            <v>89568019.079999998</v>
          </cell>
          <cell r="DC180">
            <v>15387656.430000003</v>
          </cell>
          <cell r="DD180">
            <v>14270108.75</v>
          </cell>
          <cell r="DE180">
            <v>986355.17</v>
          </cell>
          <cell r="DF180">
            <v>4392617.0199999996</v>
          </cell>
          <cell r="DG180">
            <v>3804796.3</v>
          </cell>
          <cell r="DH180">
            <v>4815896.55</v>
          </cell>
          <cell r="DI180">
            <v>21163322.629999999</v>
          </cell>
          <cell r="DJ180">
            <v>16433418.82</v>
          </cell>
          <cell r="DK180">
            <v>1118676.6299999999</v>
          </cell>
          <cell r="DL180">
            <v>12010289.040000005</v>
          </cell>
          <cell r="DM180">
            <v>35367493.909999996</v>
          </cell>
          <cell r="DN180">
            <v>5067422.63</v>
          </cell>
          <cell r="DO180">
            <v>21444494.620000001</v>
          </cell>
          <cell r="DP180">
            <v>27963263.740000002</v>
          </cell>
          <cell r="DQ180">
            <v>1259441.21</v>
          </cell>
          <cell r="DR180">
            <v>167061235.77000001</v>
          </cell>
          <cell r="DS180">
            <v>5530532.3300000001</v>
          </cell>
          <cell r="DT180">
            <v>5274597.04</v>
          </cell>
          <cell r="DU180">
            <v>21502450.899999995</v>
          </cell>
          <cell r="DV180">
            <v>16433418.82</v>
          </cell>
          <cell r="DW180">
            <v>1276450.3999999999</v>
          </cell>
          <cell r="DX180">
            <v>12225107.449999999</v>
          </cell>
          <cell r="DY180">
            <v>179944918.13999999</v>
          </cell>
          <cell r="DZ180">
            <v>4911459.87</v>
          </cell>
          <cell r="EA180">
            <v>21164551.23</v>
          </cell>
          <cell r="EB180">
            <v>24633418.82</v>
          </cell>
          <cell r="EC180">
            <v>1391280.31</v>
          </cell>
          <cell r="ED180">
            <v>12961164.189999999</v>
          </cell>
          <cell r="EE180">
            <v>4513519.3899999997</v>
          </cell>
          <cell r="EF180">
            <v>5916393.0599999996</v>
          </cell>
          <cell r="EG180">
            <v>22297884.649999999</v>
          </cell>
          <cell r="EH180">
            <v>1802308.17</v>
          </cell>
          <cell r="EI180">
            <v>1892608.13</v>
          </cell>
          <cell r="EJ180">
            <v>7944436.3899999997</v>
          </cell>
          <cell r="EK180">
            <v>65321070.240000002</v>
          </cell>
          <cell r="EL180">
            <v>5208332.1500000004</v>
          </cell>
          <cell r="EM180">
            <v>11220533.199999999</v>
          </cell>
          <cell r="EN180">
            <v>9633419.2899999991</v>
          </cell>
          <cell r="EO180">
            <v>2539646.15</v>
          </cell>
          <cell r="EP180">
            <v>4390481.9000000004</v>
          </cell>
          <cell r="EQ180">
            <v>4884517.4000000004</v>
          </cell>
          <cell r="ER180">
            <v>6156717.2599999998</v>
          </cell>
          <cell r="ES180">
            <v>11593842.74</v>
          </cell>
          <cell r="ET180">
            <v>1633418.82</v>
          </cell>
          <cell r="EU180">
            <v>3536598.25</v>
          </cell>
          <cell r="EV180">
            <v>12014620.48</v>
          </cell>
          <cell r="EW180">
            <v>380100813.48000002</v>
          </cell>
          <cell r="EX180">
            <v>13929196.93</v>
          </cell>
          <cell r="EY180">
            <v>8509523.0099999998</v>
          </cell>
          <cell r="EZ180">
            <v>1633418.82</v>
          </cell>
          <cell r="FA180">
            <v>2647331.4</v>
          </cell>
          <cell r="FB180">
            <v>16215322.939999999</v>
          </cell>
          <cell r="FC180">
            <v>3771846.45</v>
          </cell>
          <cell r="FD180">
            <v>8756253.1600000001</v>
          </cell>
          <cell r="FE180">
            <v>8709523.0700000003</v>
          </cell>
          <cell r="FF180">
            <v>1433418.82</v>
          </cell>
          <cell r="FG180">
            <v>2530058.2599999998</v>
          </cell>
          <cell r="FH180">
            <v>16724343.27</v>
          </cell>
          <cell r="FI180">
            <v>16010234.699999999</v>
          </cell>
          <cell r="FJ180">
            <v>177846023.16</v>
          </cell>
          <cell r="FK180">
            <v>9790699.6799999997</v>
          </cell>
          <cell r="FL180">
            <v>61633418.82</v>
          </cell>
          <cell r="FM180">
            <v>2917512.03</v>
          </cell>
          <cell r="FN180">
            <v>16057936.98</v>
          </cell>
          <cell r="FO180">
            <v>4520498.25</v>
          </cell>
          <cell r="FP180">
            <v>9323019.1699999999</v>
          </cell>
          <cell r="FQ180">
            <v>10138531.67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  <cell r="JW180">
            <v>0</v>
          </cell>
          <cell r="JX180">
            <v>0</v>
          </cell>
          <cell r="JY180">
            <v>0</v>
          </cell>
          <cell r="JZ180">
            <v>0</v>
          </cell>
          <cell r="KA180">
            <v>0</v>
          </cell>
          <cell r="KB180">
            <v>0</v>
          </cell>
          <cell r="KC180">
            <v>0</v>
          </cell>
          <cell r="KD180">
            <v>0</v>
          </cell>
          <cell r="KE180">
            <v>0</v>
          </cell>
          <cell r="KF180">
            <v>0</v>
          </cell>
          <cell r="KG180">
            <v>0</v>
          </cell>
          <cell r="KH180">
            <v>0</v>
          </cell>
          <cell r="KI180">
            <v>0</v>
          </cell>
          <cell r="KJ180">
            <v>0</v>
          </cell>
          <cell r="KK180">
            <v>0</v>
          </cell>
          <cell r="KL180">
            <v>0</v>
          </cell>
          <cell r="KM180">
            <v>0</v>
          </cell>
          <cell r="KN180">
            <v>0</v>
          </cell>
          <cell r="KO180">
            <v>0</v>
          </cell>
          <cell r="KP180">
            <v>0</v>
          </cell>
          <cell r="KQ180">
            <v>0</v>
          </cell>
          <cell r="KR180">
            <v>0</v>
          </cell>
          <cell r="KS180">
            <v>0</v>
          </cell>
          <cell r="KT180">
            <v>0</v>
          </cell>
          <cell r="KU180">
            <v>0</v>
          </cell>
          <cell r="KV180">
            <v>0</v>
          </cell>
          <cell r="KW180">
            <v>0</v>
          </cell>
          <cell r="KX180">
            <v>0</v>
          </cell>
          <cell r="KY180">
            <v>0</v>
          </cell>
          <cell r="KZ180">
            <v>0</v>
          </cell>
          <cell r="LA180">
            <v>0</v>
          </cell>
          <cell r="LB180">
            <v>0</v>
          </cell>
          <cell r="LC180">
            <v>0</v>
          </cell>
          <cell r="LD180">
            <v>0</v>
          </cell>
          <cell r="LE180">
            <v>0</v>
          </cell>
          <cell r="LF180">
            <v>0</v>
          </cell>
          <cell r="LG180">
            <v>0</v>
          </cell>
          <cell r="LH180">
            <v>0</v>
          </cell>
          <cell r="LI180">
            <v>0</v>
          </cell>
        </row>
        <row r="181">
          <cell r="C181">
            <v>462</v>
          </cell>
          <cell r="D181">
            <v>462</v>
          </cell>
          <cell r="E181" t="str">
            <v>Otplata garancija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145520.37</v>
          </cell>
          <cell r="CP181">
            <v>0</v>
          </cell>
          <cell r="CQ181">
            <v>0</v>
          </cell>
          <cell r="CR181">
            <v>60056480</v>
          </cell>
          <cell r="CS181">
            <v>42900294.009999998</v>
          </cell>
          <cell r="CT181">
            <v>0</v>
          </cell>
          <cell r="CU181">
            <v>0</v>
          </cell>
          <cell r="CV181">
            <v>3552750.0900000008</v>
          </cell>
          <cell r="CW181">
            <v>575548.03</v>
          </cell>
          <cell r="CX181">
            <v>5125021.1000000006</v>
          </cell>
          <cell r="CY181">
            <v>28180.16</v>
          </cell>
          <cell r="CZ181">
            <v>4529565.8099999996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5576163.8799999999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2253720.0299999998</v>
          </cell>
          <cell r="FG181">
            <v>494.04</v>
          </cell>
          <cell r="FH181">
            <v>7180485.3399999999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29250000</v>
          </cell>
          <cell r="FR181">
            <v>0</v>
          </cell>
          <cell r="FS181">
            <v>0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  <cell r="JW181">
            <v>0</v>
          </cell>
          <cell r="JX181">
            <v>0</v>
          </cell>
          <cell r="JY181">
            <v>0</v>
          </cell>
          <cell r="JZ181">
            <v>0</v>
          </cell>
          <cell r="KA181">
            <v>0</v>
          </cell>
          <cell r="KB181">
            <v>0</v>
          </cell>
          <cell r="KC181">
            <v>0</v>
          </cell>
          <cell r="KD181">
            <v>0</v>
          </cell>
          <cell r="KE181">
            <v>0</v>
          </cell>
          <cell r="KF181">
            <v>0</v>
          </cell>
          <cell r="KG181">
            <v>0</v>
          </cell>
          <cell r="KH181">
            <v>0</v>
          </cell>
          <cell r="KI181">
            <v>0</v>
          </cell>
          <cell r="KJ181">
            <v>0</v>
          </cell>
          <cell r="KK181">
            <v>0</v>
          </cell>
          <cell r="KL181">
            <v>0</v>
          </cell>
          <cell r="KM181">
            <v>0</v>
          </cell>
          <cell r="KN181">
            <v>0</v>
          </cell>
          <cell r="KO181">
            <v>0</v>
          </cell>
          <cell r="KP181">
            <v>0</v>
          </cell>
          <cell r="KQ181">
            <v>0</v>
          </cell>
          <cell r="KR181">
            <v>0</v>
          </cell>
          <cell r="KS181">
            <v>0</v>
          </cell>
          <cell r="KT181">
            <v>0</v>
          </cell>
          <cell r="KU181">
            <v>0</v>
          </cell>
          <cell r="KV181">
            <v>0</v>
          </cell>
          <cell r="KW181">
            <v>0</v>
          </cell>
          <cell r="KX181">
            <v>0</v>
          </cell>
          <cell r="KY181">
            <v>0</v>
          </cell>
          <cell r="KZ181">
            <v>0</v>
          </cell>
          <cell r="LA181">
            <v>0</v>
          </cell>
          <cell r="LB181">
            <v>0</v>
          </cell>
          <cell r="LC181">
            <v>0</v>
          </cell>
          <cell r="LD181">
            <v>0</v>
          </cell>
          <cell r="LE181">
            <v>0</v>
          </cell>
          <cell r="LF181">
            <v>0</v>
          </cell>
          <cell r="LG181">
            <v>0</v>
          </cell>
          <cell r="LH181">
            <v>0</v>
          </cell>
          <cell r="LI181">
            <v>0</v>
          </cell>
        </row>
        <row r="182">
          <cell r="D182">
            <v>4621</v>
          </cell>
          <cell r="E182" t="str">
            <v>Otplata garancija u zemlji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145520.37</v>
          </cell>
          <cell r="CP182">
            <v>0</v>
          </cell>
          <cell r="CQ182">
            <v>0</v>
          </cell>
          <cell r="CR182">
            <v>0</v>
          </cell>
          <cell r="CS182">
            <v>179503.08</v>
          </cell>
          <cell r="CT182">
            <v>0</v>
          </cell>
          <cell r="CU182">
            <v>0</v>
          </cell>
          <cell r="CV182">
            <v>3552750.0900000008</v>
          </cell>
          <cell r="CW182">
            <v>575548.03</v>
          </cell>
          <cell r="CX182">
            <v>5125021.1000000006</v>
          </cell>
          <cell r="CY182">
            <v>28180.16</v>
          </cell>
          <cell r="CZ182">
            <v>4529565.8099999996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5576163.8799999999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0</v>
          </cell>
          <cell r="HN182">
            <v>0</v>
          </cell>
          <cell r="HO182">
            <v>0</v>
          </cell>
          <cell r="HP182">
            <v>0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  <cell r="IO182">
            <v>0</v>
          </cell>
          <cell r="IP182">
            <v>0</v>
          </cell>
          <cell r="IQ182">
            <v>0</v>
          </cell>
          <cell r="IR182">
            <v>0</v>
          </cell>
          <cell r="IS182">
            <v>0</v>
          </cell>
          <cell r="IT182">
            <v>0</v>
          </cell>
          <cell r="IU182">
            <v>0</v>
          </cell>
          <cell r="IV182">
            <v>0</v>
          </cell>
          <cell r="IW182">
            <v>0</v>
          </cell>
          <cell r="IX182">
            <v>0</v>
          </cell>
          <cell r="IY182">
            <v>0</v>
          </cell>
          <cell r="IZ182">
            <v>0</v>
          </cell>
          <cell r="JA182">
            <v>0</v>
          </cell>
          <cell r="JB182">
            <v>0</v>
          </cell>
          <cell r="JC182">
            <v>0</v>
          </cell>
          <cell r="JD182">
            <v>0</v>
          </cell>
          <cell r="JE182">
            <v>0</v>
          </cell>
          <cell r="JF182">
            <v>0</v>
          </cell>
          <cell r="JG182">
            <v>0</v>
          </cell>
          <cell r="JH182">
            <v>0</v>
          </cell>
          <cell r="JI182">
            <v>0</v>
          </cell>
          <cell r="JJ182">
            <v>0</v>
          </cell>
          <cell r="JK182">
            <v>0</v>
          </cell>
          <cell r="JL182">
            <v>0</v>
          </cell>
          <cell r="JM182">
            <v>0</v>
          </cell>
          <cell r="JN182">
            <v>0</v>
          </cell>
          <cell r="JO182">
            <v>0</v>
          </cell>
          <cell r="JP182">
            <v>0</v>
          </cell>
          <cell r="JQ182">
            <v>0</v>
          </cell>
          <cell r="JR182">
            <v>0</v>
          </cell>
          <cell r="JS182">
            <v>0</v>
          </cell>
          <cell r="JT182">
            <v>0</v>
          </cell>
          <cell r="JU182">
            <v>0</v>
          </cell>
          <cell r="JV182">
            <v>0</v>
          </cell>
          <cell r="JW182">
            <v>0</v>
          </cell>
          <cell r="JX182">
            <v>0</v>
          </cell>
          <cell r="JY182">
            <v>0</v>
          </cell>
          <cell r="JZ182">
            <v>0</v>
          </cell>
          <cell r="KA182">
            <v>0</v>
          </cell>
          <cell r="KB182">
            <v>0</v>
          </cell>
          <cell r="KC182">
            <v>0</v>
          </cell>
          <cell r="KD182">
            <v>0</v>
          </cell>
          <cell r="KE182">
            <v>0</v>
          </cell>
          <cell r="KF182">
            <v>0</v>
          </cell>
          <cell r="KG182">
            <v>0</v>
          </cell>
          <cell r="KH182">
            <v>0</v>
          </cell>
          <cell r="KI182">
            <v>0</v>
          </cell>
          <cell r="KJ182">
            <v>0</v>
          </cell>
          <cell r="KK182">
            <v>0</v>
          </cell>
          <cell r="KL182">
            <v>0</v>
          </cell>
          <cell r="KM182">
            <v>0</v>
          </cell>
          <cell r="KN182">
            <v>0</v>
          </cell>
          <cell r="KO182">
            <v>0</v>
          </cell>
          <cell r="KP182">
            <v>0</v>
          </cell>
          <cell r="KQ182">
            <v>0</v>
          </cell>
          <cell r="KR182">
            <v>0</v>
          </cell>
          <cell r="KS182">
            <v>0</v>
          </cell>
          <cell r="KT182">
            <v>0</v>
          </cell>
          <cell r="KU182">
            <v>0</v>
          </cell>
          <cell r="KV182">
            <v>0</v>
          </cell>
          <cell r="KW182">
            <v>0</v>
          </cell>
          <cell r="KX182">
            <v>0</v>
          </cell>
          <cell r="KY182">
            <v>0</v>
          </cell>
          <cell r="KZ182">
            <v>0</v>
          </cell>
          <cell r="LA182">
            <v>0</v>
          </cell>
          <cell r="LB182">
            <v>0</v>
          </cell>
          <cell r="LC182">
            <v>0</v>
          </cell>
          <cell r="LD182">
            <v>0</v>
          </cell>
          <cell r="LE182">
            <v>0</v>
          </cell>
          <cell r="LF182">
            <v>0</v>
          </cell>
          <cell r="LG182">
            <v>0</v>
          </cell>
          <cell r="LH182">
            <v>0</v>
          </cell>
          <cell r="LI182">
            <v>0</v>
          </cell>
        </row>
        <row r="183">
          <cell r="D183">
            <v>4622</v>
          </cell>
          <cell r="E183" t="str">
            <v>Otplata garancija u inostranstvu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60056480</v>
          </cell>
          <cell r="CS183">
            <v>42720790.93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0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0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0</v>
          </cell>
          <cell r="II183">
            <v>0</v>
          </cell>
          <cell r="IJ183">
            <v>0</v>
          </cell>
          <cell r="IK183">
            <v>0</v>
          </cell>
          <cell r="IL183">
            <v>0</v>
          </cell>
          <cell r="IM183">
            <v>0</v>
          </cell>
          <cell r="IN183">
            <v>0</v>
          </cell>
          <cell r="IO183">
            <v>0</v>
          </cell>
          <cell r="IP183">
            <v>0</v>
          </cell>
          <cell r="IQ183">
            <v>0</v>
          </cell>
          <cell r="IR183">
            <v>0</v>
          </cell>
          <cell r="IS183">
            <v>0</v>
          </cell>
          <cell r="IT183">
            <v>0</v>
          </cell>
          <cell r="IU183">
            <v>0</v>
          </cell>
          <cell r="IV183">
            <v>0</v>
          </cell>
          <cell r="IW183">
            <v>0</v>
          </cell>
          <cell r="IX183">
            <v>0</v>
          </cell>
          <cell r="IY183">
            <v>0</v>
          </cell>
          <cell r="IZ183">
            <v>0</v>
          </cell>
          <cell r="JA183">
            <v>0</v>
          </cell>
          <cell r="JB183">
            <v>0</v>
          </cell>
          <cell r="JC183">
            <v>0</v>
          </cell>
          <cell r="JD183">
            <v>0</v>
          </cell>
          <cell r="JE183">
            <v>0</v>
          </cell>
          <cell r="JF183">
            <v>0</v>
          </cell>
          <cell r="JG183">
            <v>0</v>
          </cell>
          <cell r="JH183">
            <v>0</v>
          </cell>
          <cell r="JI183">
            <v>0</v>
          </cell>
          <cell r="JJ183">
            <v>0</v>
          </cell>
          <cell r="JK183">
            <v>0</v>
          </cell>
          <cell r="JL183">
            <v>0</v>
          </cell>
          <cell r="JM183">
            <v>0</v>
          </cell>
          <cell r="JN183">
            <v>0</v>
          </cell>
          <cell r="JO183">
            <v>0</v>
          </cell>
          <cell r="JP183">
            <v>0</v>
          </cell>
          <cell r="JQ183">
            <v>0</v>
          </cell>
          <cell r="JR183">
            <v>0</v>
          </cell>
          <cell r="JS183">
            <v>0</v>
          </cell>
          <cell r="JT183">
            <v>0</v>
          </cell>
          <cell r="JU183">
            <v>0</v>
          </cell>
          <cell r="JV183">
            <v>0</v>
          </cell>
          <cell r="JW183">
            <v>0</v>
          </cell>
          <cell r="JX183">
            <v>0</v>
          </cell>
          <cell r="JY183">
            <v>0</v>
          </cell>
          <cell r="JZ183">
            <v>0</v>
          </cell>
          <cell r="KA183">
            <v>0</v>
          </cell>
          <cell r="KB183">
            <v>0</v>
          </cell>
          <cell r="KC183">
            <v>0</v>
          </cell>
          <cell r="KD183">
            <v>0</v>
          </cell>
          <cell r="KE183">
            <v>0</v>
          </cell>
          <cell r="KF183">
            <v>0</v>
          </cell>
          <cell r="KG183">
            <v>0</v>
          </cell>
          <cell r="KH183">
            <v>0</v>
          </cell>
          <cell r="KI183">
            <v>0</v>
          </cell>
          <cell r="KJ183">
            <v>0</v>
          </cell>
          <cell r="KK183">
            <v>0</v>
          </cell>
          <cell r="KL183">
            <v>0</v>
          </cell>
          <cell r="KM183">
            <v>0</v>
          </cell>
          <cell r="KN183">
            <v>0</v>
          </cell>
          <cell r="KO183">
            <v>0</v>
          </cell>
          <cell r="KP183">
            <v>0</v>
          </cell>
          <cell r="KQ183">
            <v>0</v>
          </cell>
          <cell r="KR183">
            <v>0</v>
          </cell>
          <cell r="KS183">
            <v>0</v>
          </cell>
          <cell r="KT183">
            <v>0</v>
          </cell>
          <cell r="KU183">
            <v>0</v>
          </cell>
          <cell r="KV183">
            <v>0</v>
          </cell>
          <cell r="KW183">
            <v>0</v>
          </cell>
          <cell r="KX183">
            <v>0</v>
          </cell>
          <cell r="KY183">
            <v>0</v>
          </cell>
          <cell r="KZ183">
            <v>0</v>
          </cell>
          <cell r="LA183">
            <v>0</v>
          </cell>
          <cell r="LB183">
            <v>0</v>
          </cell>
          <cell r="LC183">
            <v>0</v>
          </cell>
          <cell r="LD183">
            <v>0</v>
          </cell>
          <cell r="LE183">
            <v>0</v>
          </cell>
          <cell r="LF183">
            <v>0</v>
          </cell>
          <cell r="LG183">
            <v>0</v>
          </cell>
          <cell r="LH183">
            <v>0</v>
          </cell>
          <cell r="LI183">
            <v>0</v>
          </cell>
        </row>
        <row r="184">
          <cell r="C184">
            <v>463</v>
          </cell>
          <cell r="D184">
            <v>4630</v>
          </cell>
          <cell r="E184" t="str">
            <v>Otplata obaveza iz prethodnih godina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2525490.4799999991</v>
          </cell>
          <cell r="CM184">
            <v>6326878.6600000029</v>
          </cell>
          <cell r="CN184">
            <v>2148000.9299999997</v>
          </cell>
          <cell r="CO184">
            <v>2468111.1500000008</v>
          </cell>
          <cell r="CP184">
            <v>1102492.0999999994</v>
          </cell>
          <cell r="CQ184">
            <v>6182153.1799999997</v>
          </cell>
          <cell r="CR184">
            <v>15345385.480000004</v>
          </cell>
          <cell r="CS184">
            <v>6244697.2600000184</v>
          </cell>
          <cell r="CT184">
            <v>5189842.1999999974</v>
          </cell>
          <cell r="CU184">
            <v>2777987.4700000011</v>
          </cell>
          <cell r="CV184">
            <v>2751258.04</v>
          </cell>
          <cell r="CW184">
            <v>7480893.1499999966</v>
          </cell>
          <cell r="CX184">
            <v>3537398.1599999983</v>
          </cell>
          <cell r="CY184">
            <v>1619286.4000000001</v>
          </cell>
          <cell r="CZ184">
            <v>1848944.2799999998</v>
          </cell>
          <cell r="DA184">
            <v>1378572.94</v>
          </cell>
          <cell r="DB184">
            <v>1300692.7200000014</v>
          </cell>
          <cell r="DC184">
            <v>9428423.1400000006</v>
          </cell>
          <cell r="DD184">
            <v>10716449.040000012</v>
          </cell>
          <cell r="DE184">
            <v>7406618.4700000016</v>
          </cell>
          <cell r="DF184">
            <v>1622410.3800000001</v>
          </cell>
          <cell r="DG184">
            <v>1457465.0300000005</v>
          </cell>
          <cell r="DH184">
            <v>5940231.870000001</v>
          </cell>
          <cell r="DI184">
            <v>18916387.729999989</v>
          </cell>
          <cell r="DJ184">
            <v>1536097.2400000002</v>
          </cell>
          <cell r="DK184">
            <v>1937879.0199999991</v>
          </cell>
          <cell r="DL184">
            <v>1971947.6200000008</v>
          </cell>
          <cell r="DM184">
            <v>4020535.4399999976</v>
          </cell>
          <cell r="DN184">
            <v>2400528.1499999985</v>
          </cell>
          <cell r="DO184">
            <v>27216080.920000013</v>
          </cell>
          <cell r="DP184">
            <v>11508008.749999952</v>
          </cell>
          <cell r="DQ184">
            <v>3347239.480000014</v>
          </cell>
          <cell r="DR184">
            <v>8276196.9900000012</v>
          </cell>
          <cell r="DS184">
            <v>9196248.0299999882</v>
          </cell>
          <cell r="DT184">
            <v>2828438.83</v>
          </cell>
          <cell r="DU184">
            <v>3168736.6799999992</v>
          </cell>
          <cell r="DV184">
            <v>1609721.35</v>
          </cell>
          <cell r="DW184">
            <v>10483507.640000001</v>
          </cell>
          <cell r="DX184">
            <v>4724051.7699999996</v>
          </cell>
          <cell r="DY184">
            <v>2047957.73</v>
          </cell>
          <cell r="DZ184">
            <v>2053386.86</v>
          </cell>
          <cell r="EA184">
            <v>8110472.5899999999</v>
          </cell>
          <cell r="EB184">
            <v>7965006.6600000001</v>
          </cell>
          <cell r="EC184">
            <v>3231942.88</v>
          </cell>
          <cell r="ED184">
            <v>1945521.6</v>
          </cell>
          <cell r="EE184">
            <v>1915541.45</v>
          </cell>
          <cell r="EF184">
            <v>8036203.4800000004</v>
          </cell>
          <cell r="EG184">
            <v>17139214.640000001</v>
          </cell>
          <cell r="EH184">
            <v>2184051.7200000002</v>
          </cell>
          <cell r="EI184">
            <v>1764900.98</v>
          </cell>
          <cell r="EJ184">
            <v>2883254.52</v>
          </cell>
          <cell r="EK184">
            <v>1767565.23</v>
          </cell>
          <cell r="EL184">
            <v>1819114.92</v>
          </cell>
          <cell r="EM184">
            <v>3273831.52</v>
          </cell>
          <cell r="EN184">
            <v>12593149</v>
          </cell>
          <cell r="EO184">
            <v>3919363.28</v>
          </cell>
          <cell r="EP184">
            <v>2388146.7200000002</v>
          </cell>
          <cell r="EQ184">
            <v>2862908.84</v>
          </cell>
          <cell r="ER184">
            <v>2620351.65</v>
          </cell>
          <cell r="ES184">
            <v>1884186.27</v>
          </cell>
          <cell r="ET184">
            <v>1698819.3</v>
          </cell>
          <cell r="EU184">
            <v>2215955.08</v>
          </cell>
          <cell r="EV184">
            <v>2027778.28</v>
          </cell>
          <cell r="EW184">
            <v>2489375.33</v>
          </cell>
          <cell r="EX184">
            <v>1250843.27</v>
          </cell>
          <cell r="EY184">
            <v>1981350.35</v>
          </cell>
          <cell r="EZ184">
            <v>4562283.55</v>
          </cell>
          <cell r="FA184">
            <v>924617.69</v>
          </cell>
          <cell r="FB184">
            <v>872755.39</v>
          </cell>
          <cell r="FC184">
            <v>1966075.9</v>
          </cell>
          <cell r="FD184">
            <v>1659582.3</v>
          </cell>
          <cell r="FE184">
            <v>1578931.59</v>
          </cell>
          <cell r="FF184">
            <v>1205053.3500000001</v>
          </cell>
          <cell r="FG184">
            <v>1401737.72</v>
          </cell>
          <cell r="FH184">
            <v>1741137.89</v>
          </cell>
          <cell r="FI184">
            <v>1788599.55</v>
          </cell>
          <cell r="FJ184">
            <v>1469971.03</v>
          </cell>
          <cell r="FK184">
            <v>1848609.33</v>
          </cell>
          <cell r="FL184">
            <v>4446503.8099999996</v>
          </cell>
          <cell r="FM184">
            <v>903390.64</v>
          </cell>
          <cell r="FN184">
            <v>1579978.54</v>
          </cell>
          <cell r="FO184">
            <v>1269302.99</v>
          </cell>
          <cell r="FP184">
            <v>1244693.3799999999</v>
          </cell>
          <cell r="FQ184">
            <v>1794864.65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0</v>
          </cell>
          <cell r="HA184">
            <v>0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0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L184">
            <v>0</v>
          </cell>
          <cell r="HM184">
            <v>0</v>
          </cell>
          <cell r="HN184">
            <v>0</v>
          </cell>
          <cell r="HO184">
            <v>0</v>
          </cell>
          <cell r="HP184">
            <v>0</v>
          </cell>
          <cell r="HQ184">
            <v>0</v>
          </cell>
          <cell r="HR184">
            <v>0</v>
          </cell>
          <cell r="HS184">
            <v>0</v>
          </cell>
          <cell r="HT184">
            <v>0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0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0</v>
          </cell>
          <cell r="II184">
            <v>0</v>
          </cell>
          <cell r="IJ184">
            <v>0</v>
          </cell>
          <cell r="IK184">
            <v>0</v>
          </cell>
          <cell r="IL184">
            <v>0</v>
          </cell>
          <cell r="IM184">
            <v>0</v>
          </cell>
          <cell r="IN184">
            <v>0</v>
          </cell>
          <cell r="IO184">
            <v>0</v>
          </cell>
          <cell r="IP184">
            <v>0</v>
          </cell>
          <cell r="IQ184">
            <v>0</v>
          </cell>
          <cell r="IR184">
            <v>0</v>
          </cell>
          <cell r="IS184">
            <v>0</v>
          </cell>
          <cell r="IT184">
            <v>0</v>
          </cell>
          <cell r="IU184">
            <v>0</v>
          </cell>
          <cell r="IV184">
            <v>0</v>
          </cell>
          <cell r="IW184">
            <v>0</v>
          </cell>
          <cell r="IX184">
            <v>0</v>
          </cell>
          <cell r="IY184">
            <v>0</v>
          </cell>
          <cell r="IZ184">
            <v>0</v>
          </cell>
          <cell r="JA184">
            <v>0</v>
          </cell>
          <cell r="JB184">
            <v>0</v>
          </cell>
          <cell r="JC184">
            <v>0</v>
          </cell>
          <cell r="JD184">
            <v>0</v>
          </cell>
          <cell r="JE184">
            <v>0</v>
          </cell>
          <cell r="JF184">
            <v>0</v>
          </cell>
          <cell r="JG184">
            <v>0</v>
          </cell>
          <cell r="JH184">
            <v>0</v>
          </cell>
          <cell r="JI184">
            <v>0</v>
          </cell>
          <cell r="JJ184">
            <v>0</v>
          </cell>
          <cell r="JK184">
            <v>0</v>
          </cell>
          <cell r="JL184">
            <v>0</v>
          </cell>
          <cell r="JM184">
            <v>0</v>
          </cell>
          <cell r="JN184">
            <v>0</v>
          </cell>
          <cell r="JO184">
            <v>0</v>
          </cell>
          <cell r="JP184">
            <v>0</v>
          </cell>
          <cell r="JQ184">
            <v>0</v>
          </cell>
          <cell r="JR184">
            <v>0</v>
          </cell>
          <cell r="JS184">
            <v>0</v>
          </cell>
          <cell r="JT184">
            <v>0</v>
          </cell>
          <cell r="JU184">
            <v>0</v>
          </cell>
          <cell r="JV184">
            <v>0</v>
          </cell>
          <cell r="JW184">
            <v>0</v>
          </cell>
          <cell r="JX184">
            <v>0</v>
          </cell>
          <cell r="JY184">
            <v>0</v>
          </cell>
          <cell r="JZ184">
            <v>0</v>
          </cell>
          <cell r="KA184">
            <v>0</v>
          </cell>
          <cell r="KB184">
            <v>0</v>
          </cell>
          <cell r="KC184">
            <v>0</v>
          </cell>
          <cell r="KD184">
            <v>0</v>
          </cell>
          <cell r="KE184">
            <v>0</v>
          </cell>
          <cell r="KF184">
            <v>0</v>
          </cell>
          <cell r="KG184">
            <v>0</v>
          </cell>
          <cell r="KH184">
            <v>0</v>
          </cell>
          <cell r="KI184">
            <v>0</v>
          </cell>
          <cell r="KJ184">
            <v>0</v>
          </cell>
          <cell r="KK184">
            <v>0</v>
          </cell>
          <cell r="KL184">
            <v>0</v>
          </cell>
          <cell r="KM184">
            <v>0</v>
          </cell>
          <cell r="KN184">
            <v>0</v>
          </cell>
          <cell r="KO184">
            <v>0</v>
          </cell>
          <cell r="KP184">
            <v>0</v>
          </cell>
          <cell r="KQ184">
            <v>0</v>
          </cell>
          <cell r="KR184">
            <v>0</v>
          </cell>
          <cell r="KS184">
            <v>0</v>
          </cell>
          <cell r="KT184">
            <v>0</v>
          </cell>
          <cell r="KU184">
            <v>0</v>
          </cell>
          <cell r="KV184">
            <v>0</v>
          </cell>
          <cell r="KW184">
            <v>0</v>
          </cell>
          <cell r="KX184">
            <v>0</v>
          </cell>
          <cell r="KY184">
            <v>0</v>
          </cell>
          <cell r="KZ184">
            <v>0</v>
          </cell>
          <cell r="LA184">
            <v>0</v>
          </cell>
          <cell r="LB184">
            <v>0</v>
          </cell>
          <cell r="LC184">
            <v>0</v>
          </cell>
          <cell r="LD184">
            <v>0</v>
          </cell>
          <cell r="LE184">
            <v>0</v>
          </cell>
          <cell r="LF184">
            <v>0</v>
          </cell>
          <cell r="LG184">
            <v>0</v>
          </cell>
          <cell r="LH184">
            <v>0</v>
          </cell>
          <cell r="LI184">
            <v>0</v>
          </cell>
        </row>
        <row r="185">
          <cell r="A185" t="str">
            <v xml:space="preserve"> </v>
          </cell>
          <cell r="B185">
            <v>47</v>
          </cell>
          <cell r="D185">
            <v>47</v>
          </cell>
          <cell r="E185" t="str">
            <v>Rezerve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152480</v>
          </cell>
          <cell r="CM185">
            <v>69850</v>
          </cell>
          <cell r="CN185">
            <v>381882.20999999996</v>
          </cell>
          <cell r="CO185">
            <v>795860</v>
          </cell>
          <cell r="CP185">
            <v>1010265.09</v>
          </cell>
          <cell r="CQ185">
            <v>3303845.5</v>
          </cell>
          <cell r="CR185">
            <v>2217610</v>
          </cell>
          <cell r="CS185">
            <v>1221150.82</v>
          </cell>
          <cell r="CT185">
            <v>2522421.1</v>
          </cell>
          <cell r="CU185">
            <v>283431.86</v>
          </cell>
          <cell r="CV185">
            <v>862021</v>
          </cell>
          <cell r="CW185">
            <v>1306027.21</v>
          </cell>
          <cell r="CX185">
            <v>987800</v>
          </cell>
          <cell r="CY185">
            <v>1479416.02</v>
          </cell>
          <cell r="CZ185">
            <v>1804250.6199999999</v>
          </cell>
          <cell r="DA185">
            <v>0</v>
          </cell>
          <cell r="DB185">
            <v>227494.67</v>
          </cell>
          <cell r="DC185">
            <v>653597.98</v>
          </cell>
          <cell r="DD185">
            <v>858028.14000000013</v>
          </cell>
          <cell r="DE185">
            <v>1253986.73</v>
          </cell>
          <cell r="DF185">
            <v>1638486.63</v>
          </cell>
          <cell r="DG185">
            <v>1434433.1700000002</v>
          </cell>
          <cell r="DH185">
            <v>608624.21</v>
          </cell>
          <cell r="DI185">
            <v>2586424.5499999998</v>
          </cell>
          <cell r="DJ185">
            <v>0</v>
          </cell>
          <cell r="DK185">
            <v>0</v>
          </cell>
          <cell r="DL185">
            <v>851526.67</v>
          </cell>
          <cell r="DM185">
            <v>2065789.5</v>
          </cell>
          <cell r="DN185">
            <v>349813.47000000003</v>
          </cell>
          <cell r="DO185">
            <v>2801716.91</v>
          </cell>
          <cell r="DP185">
            <v>4098120.5999999996</v>
          </cell>
          <cell r="DQ185">
            <v>487975.56</v>
          </cell>
          <cell r="DR185">
            <v>3584705.7499999995</v>
          </cell>
          <cell r="DS185">
            <v>589832.69999999995</v>
          </cell>
          <cell r="DT185">
            <v>80295.47</v>
          </cell>
          <cell r="DU185">
            <v>1733917.4</v>
          </cell>
          <cell r="DV185">
            <v>130000</v>
          </cell>
          <cell r="DW185">
            <v>3436897.95</v>
          </cell>
          <cell r="DX185">
            <v>959016.23</v>
          </cell>
          <cell r="DY185">
            <v>768573.09000000008</v>
          </cell>
          <cell r="DZ185">
            <v>772013.71</v>
          </cell>
          <cell r="EA185">
            <v>0</v>
          </cell>
          <cell r="EB185">
            <v>2744750.61</v>
          </cell>
          <cell r="EC185">
            <v>290224.19</v>
          </cell>
          <cell r="ED185">
            <v>181226.94</v>
          </cell>
          <cell r="EE185">
            <v>773947.6</v>
          </cell>
          <cell r="EF185">
            <v>415858.03</v>
          </cell>
          <cell r="EG185">
            <v>8425505.6199999992</v>
          </cell>
          <cell r="EH185">
            <v>5000</v>
          </cell>
          <cell r="EI185">
            <v>25400</v>
          </cell>
          <cell r="EJ185">
            <v>493700</v>
          </cell>
          <cell r="EK185">
            <v>285897.84000000003</v>
          </cell>
          <cell r="EL185">
            <v>4315705.9400000004</v>
          </cell>
          <cell r="EM185">
            <v>1297104.97</v>
          </cell>
          <cell r="EN185">
            <v>826758.17</v>
          </cell>
          <cell r="EO185">
            <v>1509270</v>
          </cell>
          <cell r="EP185">
            <v>1178123.47</v>
          </cell>
          <cell r="EQ185">
            <v>4740919.33</v>
          </cell>
          <cell r="ER185">
            <v>1360299.94</v>
          </cell>
          <cell r="ES185">
            <v>3645650.27</v>
          </cell>
          <cell r="ET185">
            <v>190000</v>
          </cell>
          <cell r="EU185">
            <v>92000</v>
          </cell>
          <cell r="EV185">
            <v>2352909.08</v>
          </cell>
          <cell r="EW185">
            <v>460039.86</v>
          </cell>
          <cell r="EX185">
            <v>4042331.56</v>
          </cell>
          <cell r="EY185">
            <v>1980934.15</v>
          </cell>
          <cell r="EZ185">
            <v>1798952.01</v>
          </cell>
          <cell r="FA185">
            <v>249386.57</v>
          </cell>
          <cell r="FB185">
            <v>1509208.74</v>
          </cell>
          <cell r="FC185">
            <v>559184.78</v>
          </cell>
          <cell r="FD185">
            <v>1953551.9</v>
          </cell>
          <cell r="FE185">
            <v>8699001.4000000004</v>
          </cell>
          <cell r="FF185">
            <v>0</v>
          </cell>
          <cell r="FG185">
            <v>1952871.71</v>
          </cell>
          <cell r="FH185">
            <v>278787.49</v>
          </cell>
          <cell r="FI185">
            <v>1806704.1</v>
          </cell>
          <cell r="FJ185">
            <v>1407800</v>
          </cell>
          <cell r="FK185">
            <v>1291723.94</v>
          </cell>
          <cell r="FL185">
            <v>6488928.9000000004</v>
          </cell>
          <cell r="FM185">
            <v>433973.31</v>
          </cell>
          <cell r="FN185">
            <v>745665.27</v>
          </cell>
          <cell r="FO185">
            <v>424125.36</v>
          </cell>
          <cell r="FP185">
            <v>5226150</v>
          </cell>
          <cell r="FQ185">
            <v>4239725.51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  <cell r="IL185">
            <v>0</v>
          </cell>
          <cell r="IM185">
            <v>0</v>
          </cell>
          <cell r="IN185">
            <v>0</v>
          </cell>
          <cell r="IO185">
            <v>0</v>
          </cell>
          <cell r="IP185">
            <v>0</v>
          </cell>
          <cell r="IQ185">
            <v>0</v>
          </cell>
          <cell r="IR185">
            <v>0</v>
          </cell>
          <cell r="IS185">
            <v>0</v>
          </cell>
          <cell r="IT185">
            <v>0</v>
          </cell>
          <cell r="IU185">
            <v>0</v>
          </cell>
          <cell r="IV185">
            <v>0</v>
          </cell>
          <cell r="IW185">
            <v>0</v>
          </cell>
          <cell r="IX185">
            <v>0</v>
          </cell>
          <cell r="IY185">
            <v>0</v>
          </cell>
          <cell r="IZ185">
            <v>0</v>
          </cell>
          <cell r="JA185">
            <v>0</v>
          </cell>
          <cell r="JB185">
            <v>0</v>
          </cell>
          <cell r="JC185">
            <v>0</v>
          </cell>
          <cell r="JD185">
            <v>0</v>
          </cell>
          <cell r="JE185">
            <v>0</v>
          </cell>
          <cell r="JF185">
            <v>0</v>
          </cell>
          <cell r="JG185">
            <v>0</v>
          </cell>
          <cell r="JH185">
            <v>0</v>
          </cell>
          <cell r="JI185">
            <v>0</v>
          </cell>
          <cell r="JJ185">
            <v>0</v>
          </cell>
          <cell r="JK185">
            <v>0</v>
          </cell>
          <cell r="JL185">
            <v>0</v>
          </cell>
          <cell r="JM185">
            <v>0</v>
          </cell>
          <cell r="JN185">
            <v>0</v>
          </cell>
          <cell r="JO185">
            <v>0</v>
          </cell>
          <cell r="JP185">
            <v>0</v>
          </cell>
          <cell r="JQ185">
            <v>0</v>
          </cell>
          <cell r="JR185">
            <v>0</v>
          </cell>
          <cell r="JS185">
            <v>0</v>
          </cell>
          <cell r="JT185">
            <v>0</v>
          </cell>
          <cell r="JU185">
            <v>0</v>
          </cell>
          <cell r="JV185">
            <v>0</v>
          </cell>
          <cell r="JW185">
            <v>0</v>
          </cell>
          <cell r="JX185">
            <v>0</v>
          </cell>
          <cell r="JY185">
            <v>0</v>
          </cell>
          <cell r="JZ185">
            <v>0</v>
          </cell>
          <cell r="KA185">
            <v>0</v>
          </cell>
          <cell r="KB185">
            <v>0</v>
          </cell>
          <cell r="KC185">
            <v>0</v>
          </cell>
          <cell r="KD185">
            <v>0</v>
          </cell>
          <cell r="KE185">
            <v>0</v>
          </cell>
          <cell r="KF185">
            <v>0</v>
          </cell>
          <cell r="KG185">
            <v>0</v>
          </cell>
          <cell r="KH185">
            <v>0</v>
          </cell>
          <cell r="KI185">
            <v>0</v>
          </cell>
          <cell r="KJ185">
            <v>0</v>
          </cell>
          <cell r="KK185">
            <v>0</v>
          </cell>
          <cell r="KL185">
            <v>0</v>
          </cell>
          <cell r="KM185">
            <v>0</v>
          </cell>
          <cell r="KN185">
            <v>0</v>
          </cell>
          <cell r="KO185">
            <v>0</v>
          </cell>
          <cell r="KP185">
            <v>0</v>
          </cell>
          <cell r="KQ185">
            <v>0</v>
          </cell>
          <cell r="KR185">
            <v>0</v>
          </cell>
          <cell r="KS185">
            <v>0</v>
          </cell>
          <cell r="KT185">
            <v>0</v>
          </cell>
          <cell r="KU185">
            <v>0</v>
          </cell>
          <cell r="KV185">
            <v>0</v>
          </cell>
          <cell r="KW185">
            <v>0</v>
          </cell>
          <cell r="KX185">
            <v>0</v>
          </cell>
          <cell r="KY185">
            <v>0</v>
          </cell>
          <cell r="KZ185">
            <v>0</v>
          </cell>
          <cell r="LA185">
            <v>0</v>
          </cell>
          <cell r="LB185">
            <v>0</v>
          </cell>
          <cell r="LC185">
            <v>0</v>
          </cell>
          <cell r="LD185">
            <v>0</v>
          </cell>
          <cell r="LE185">
            <v>0</v>
          </cell>
          <cell r="LF185">
            <v>0</v>
          </cell>
          <cell r="LG185">
            <v>0</v>
          </cell>
          <cell r="LH185">
            <v>0</v>
          </cell>
          <cell r="LI185">
            <v>0</v>
          </cell>
        </row>
        <row r="186">
          <cell r="A186" t="str">
            <v xml:space="preserve"> </v>
          </cell>
          <cell r="B186" t="str">
            <v xml:space="preserve"> </v>
          </cell>
          <cell r="C186">
            <v>471</v>
          </cell>
          <cell r="D186">
            <v>4710</v>
          </cell>
          <cell r="E186" t="str">
            <v>Tekuća budžetska rezerva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152480</v>
          </cell>
          <cell r="CM186">
            <v>69850</v>
          </cell>
          <cell r="CN186">
            <v>341282.20999999996</v>
          </cell>
          <cell r="CO186">
            <v>430460</v>
          </cell>
          <cell r="CP186">
            <v>1010265.09</v>
          </cell>
          <cell r="CQ186">
            <v>3303845.5</v>
          </cell>
          <cell r="CR186">
            <v>2217610</v>
          </cell>
          <cell r="CS186">
            <v>1221150.82</v>
          </cell>
          <cell r="CT186">
            <v>2522421.1</v>
          </cell>
          <cell r="CU186">
            <v>283431.86</v>
          </cell>
          <cell r="CV186">
            <v>862021</v>
          </cell>
          <cell r="CW186">
            <v>1306027.21</v>
          </cell>
          <cell r="CX186">
            <v>987800</v>
          </cell>
          <cell r="CY186">
            <v>1479416.02</v>
          </cell>
          <cell r="CZ186">
            <v>1804250.6199999999</v>
          </cell>
          <cell r="DA186">
            <v>0</v>
          </cell>
          <cell r="DB186">
            <v>227494.67</v>
          </cell>
          <cell r="DC186">
            <v>653597.98</v>
          </cell>
          <cell r="DD186">
            <v>858028.14000000013</v>
          </cell>
          <cell r="DE186">
            <v>1253986.73</v>
          </cell>
          <cell r="DF186">
            <v>1638486.63</v>
          </cell>
          <cell r="DG186">
            <v>1434433.1700000002</v>
          </cell>
          <cell r="DH186">
            <v>608624.21</v>
          </cell>
          <cell r="DI186">
            <v>2586424.5499999998</v>
          </cell>
          <cell r="DJ186">
            <v>0</v>
          </cell>
          <cell r="DK186">
            <v>0</v>
          </cell>
          <cell r="DL186">
            <v>851526.67</v>
          </cell>
          <cell r="DM186">
            <v>2065789.5</v>
          </cell>
          <cell r="DN186">
            <v>349813.47000000003</v>
          </cell>
          <cell r="DO186">
            <v>2801716.91</v>
          </cell>
          <cell r="DP186">
            <v>4098120.5999999996</v>
          </cell>
          <cell r="DQ186">
            <v>487975.56</v>
          </cell>
          <cell r="DR186">
            <v>3584705.7499999995</v>
          </cell>
          <cell r="DS186">
            <v>589832.69999999995</v>
          </cell>
          <cell r="DT186">
            <v>80295.47</v>
          </cell>
          <cell r="DU186">
            <v>1733917.4</v>
          </cell>
          <cell r="DV186">
            <v>130000</v>
          </cell>
          <cell r="DW186">
            <v>3436897.95</v>
          </cell>
          <cell r="DX186">
            <v>959016.23</v>
          </cell>
          <cell r="DY186">
            <v>768573.09000000008</v>
          </cell>
          <cell r="DZ186">
            <v>772013.71</v>
          </cell>
          <cell r="EB186">
            <v>2744750.61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5000</v>
          </cell>
          <cell r="EI186">
            <v>25400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  <cell r="IO186">
            <v>0</v>
          </cell>
          <cell r="IP186">
            <v>0</v>
          </cell>
          <cell r="IQ186">
            <v>0</v>
          </cell>
          <cell r="IR186">
            <v>0</v>
          </cell>
          <cell r="IS186">
            <v>0</v>
          </cell>
          <cell r="IT186">
            <v>0</v>
          </cell>
          <cell r="IU186">
            <v>0</v>
          </cell>
          <cell r="IV186">
            <v>0</v>
          </cell>
          <cell r="IW186">
            <v>0</v>
          </cell>
          <cell r="IX186">
            <v>0</v>
          </cell>
          <cell r="IY186">
            <v>0</v>
          </cell>
          <cell r="IZ186">
            <v>0</v>
          </cell>
          <cell r="JA186">
            <v>0</v>
          </cell>
          <cell r="JB186">
            <v>0</v>
          </cell>
          <cell r="JC186">
            <v>0</v>
          </cell>
          <cell r="JD186">
            <v>0</v>
          </cell>
          <cell r="JE186">
            <v>0</v>
          </cell>
          <cell r="JF186">
            <v>0</v>
          </cell>
          <cell r="JG186">
            <v>0</v>
          </cell>
          <cell r="JH186">
            <v>0</v>
          </cell>
          <cell r="JI186">
            <v>0</v>
          </cell>
          <cell r="JJ186">
            <v>0</v>
          </cell>
          <cell r="JK186">
            <v>0</v>
          </cell>
          <cell r="JL186">
            <v>0</v>
          </cell>
          <cell r="JM186">
            <v>0</v>
          </cell>
          <cell r="JN186">
            <v>0</v>
          </cell>
          <cell r="JO186">
            <v>0</v>
          </cell>
          <cell r="JP186">
            <v>0</v>
          </cell>
          <cell r="JQ186">
            <v>0</v>
          </cell>
          <cell r="JR186">
            <v>0</v>
          </cell>
          <cell r="JS186">
            <v>0</v>
          </cell>
          <cell r="JT186">
            <v>0</v>
          </cell>
          <cell r="JU186">
            <v>0</v>
          </cell>
          <cell r="JV186">
            <v>0</v>
          </cell>
          <cell r="JW186">
            <v>0</v>
          </cell>
          <cell r="JX186">
            <v>0</v>
          </cell>
          <cell r="JY186">
            <v>0</v>
          </cell>
          <cell r="JZ186">
            <v>0</v>
          </cell>
          <cell r="KA186">
            <v>0</v>
          </cell>
          <cell r="KB186">
            <v>0</v>
          </cell>
          <cell r="KC186">
            <v>0</v>
          </cell>
          <cell r="KD186">
            <v>0</v>
          </cell>
          <cell r="KE186">
            <v>0</v>
          </cell>
          <cell r="KF186">
            <v>0</v>
          </cell>
          <cell r="KG186">
            <v>0</v>
          </cell>
          <cell r="KH186">
            <v>0</v>
          </cell>
          <cell r="KI186">
            <v>0</v>
          </cell>
          <cell r="KJ186">
            <v>0</v>
          </cell>
          <cell r="KK186">
            <v>0</v>
          </cell>
          <cell r="KL186">
            <v>0</v>
          </cell>
          <cell r="KM186">
            <v>0</v>
          </cell>
          <cell r="KN186">
            <v>0</v>
          </cell>
          <cell r="KO186">
            <v>0</v>
          </cell>
          <cell r="KP186">
            <v>0</v>
          </cell>
          <cell r="KQ186">
            <v>0</v>
          </cell>
          <cell r="KR186">
            <v>0</v>
          </cell>
          <cell r="KS186">
            <v>0</v>
          </cell>
          <cell r="KT186">
            <v>0</v>
          </cell>
          <cell r="KU186">
            <v>0</v>
          </cell>
          <cell r="KV186">
            <v>0</v>
          </cell>
          <cell r="KW186">
            <v>0</v>
          </cell>
          <cell r="KX186">
            <v>0</v>
          </cell>
          <cell r="KY186">
            <v>0</v>
          </cell>
          <cell r="KZ186">
            <v>0</v>
          </cell>
          <cell r="LA186">
            <v>0</v>
          </cell>
          <cell r="LB186">
            <v>0</v>
          </cell>
          <cell r="LC186">
            <v>0</v>
          </cell>
          <cell r="LD186">
            <v>0</v>
          </cell>
          <cell r="LE186">
            <v>0</v>
          </cell>
          <cell r="LF186">
            <v>0</v>
          </cell>
          <cell r="LG186">
            <v>0</v>
          </cell>
          <cell r="LH186">
            <v>0</v>
          </cell>
          <cell r="LI186">
            <v>0</v>
          </cell>
        </row>
        <row r="187">
          <cell r="C187">
            <v>472</v>
          </cell>
          <cell r="D187">
            <v>4720</v>
          </cell>
          <cell r="E187" t="str">
            <v>Stalna budžetska rezerva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40600</v>
          </cell>
          <cell r="CO187">
            <v>365400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  <cell r="IO187">
            <v>0</v>
          </cell>
          <cell r="IP187">
            <v>0</v>
          </cell>
          <cell r="IQ187">
            <v>0</v>
          </cell>
          <cell r="IR187">
            <v>0</v>
          </cell>
          <cell r="IS187">
            <v>0</v>
          </cell>
          <cell r="IT187">
            <v>0</v>
          </cell>
          <cell r="IU187">
            <v>0</v>
          </cell>
          <cell r="IV187">
            <v>0</v>
          </cell>
          <cell r="IW187">
            <v>0</v>
          </cell>
          <cell r="IX187">
            <v>0</v>
          </cell>
          <cell r="IY187">
            <v>0</v>
          </cell>
          <cell r="IZ187">
            <v>0</v>
          </cell>
          <cell r="JA187">
            <v>0</v>
          </cell>
          <cell r="JB187">
            <v>0</v>
          </cell>
          <cell r="JC187">
            <v>0</v>
          </cell>
          <cell r="JD187">
            <v>0</v>
          </cell>
          <cell r="JE187">
            <v>0</v>
          </cell>
          <cell r="JF187">
            <v>0</v>
          </cell>
          <cell r="JG187">
            <v>0</v>
          </cell>
          <cell r="JH187">
            <v>0</v>
          </cell>
          <cell r="JI187">
            <v>0</v>
          </cell>
          <cell r="JJ187">
            <v>0</v>
          </cell>
          <cell r="JK187">
            <v>0</v>
          </cell>
          <cell r="JL187">
            <v>0</v>
          </cell>
          <cell r="JM187">
            <v>0</v>
          </cell>
          <cell r="JN187">
            <v>0</v>
          </cell>
          <cell r="JO187">
            <v>0</v>
          </cell>
          <cell r="JP187">
            <v>0</v>
          </cell>
          <cell r="JQ187">
            <v>0</v>
          </cell>
          <cell r="JR187">
            <v>0</v>
          </cell>
          <cell r="JS187">
            <v>0</v>
          </cell>
          <cell r="JT187">
            <v>0</v>
          </cell>
          <cell r="JU187">
            <v>0</v>
          </cell>
          <cell r="JV187">
            <v>0</v>
          </cell>
          <cell r="JW187">
            <v>0</v>
          </cell>
          <cell r="JX187">
            <v>0</v>
          </cell>
          <cell r="JY187">
            <v>0</v>
          </cell>
          <cell r="JZ187">
            <v>0</v>
          </cell>
          <cell r="KA187">
            <v>0</v>
          </cell>
          <cell r="KB187">
            <v>0</v>
          </cell>
          <cell r="KC187">
            <v>0</v>
          </cell>
          <cell r="KD187">
            <v>0</v>
          </cell>
          <cell r="KE187">
            <v>0</v>
          </cell>
          <cell r="KF187">
            <v>0</v>
          </cell>
          <cell r="KG187">
            <v>0</v>
          </cell>
          <cell r="KH187">
            <v>0</v>
          </cell>
          <cell r="KI187">
            <v>0</v>
          </cell>
          <cell r="KJ187">
            <v>0</v>
          </cell>
          <cell r="KK187">
            <v>0</v>
          </cell>
          <cell r="KL187">
            <v>0</v>
          </cell>
          <cell r="KM187">
            <v>0</v>
          </cell>
          <cell r="KN187">
            <v>0</v>
          </cell>
          <cell r="KO187">
            <v>0</v>
          </cell>
          <cell r="KP187">
            <v>0</v>
          </cell>
          <cell r="KQ187">
            <v>0</v>
          </cell>
          <cell r="KR187">
            <v>0</v>
          </cell>
          <cell r="KS187">
            <v>0</v>
          </cell>
          <cell r="KT187">
            <v>0</v>
          </cell>
          <cell r="KU187">
            <v>0</v>
          </cell>
          <cell r="KV187">
            <v>0</v>
          </cell>
          <cell r="KW187">
            <v>0</v>
          </cell>
          <cell r="KX187">
            <v>0</v>
          </cell>
          <cell r="KY187">
            <v>0</v>
          </cell>
          <cell r="KZ187">
            <v>0</v>
          </cell>
          <cell r="LA187">
            <v>0</v>
          </cell>
          <cell r="LB187">
            <v>0</v>
          </cell>
          <cell r="LC187">
            <v>0</v>
          </cell>
          <cell r="LD187">
            <v>0</v>
          </cell>
          <cell r="LE187">
            <v>0</v>
          </cell>
          <cell r="LF187">
            <v>0</v>
          </cell>
          <cell r="LG187">
            <v>0</v>
          </cell>
          <cell r="LH187">
            <v>0</v>
          </cell>
          <cell r="LI187">
            <v>0</v>
          </cell>
        </row>
        <row r="188">
          <cell r="C188">
            <v>473</v>
          </cell>
          <cell r="D188">
            <v>4730</v>
          </cell>
          <cell r="E188" t="str">
            <v>Ostale rezerve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0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  <cell r="IO188">
            <v>0</v>
          </cell>
          <cell r="IP188">
            <v>0</v>
          </cell>
          <cell r="IQ188">
            <v>0</v>
          </cell>
          <cell r="IR188">
            <v>0</v>
          </cell>
          <cell r="IS188">
            <v>0</v>
          </cell>
          <cell r="IT188">
            <v>0</v>
          </cell>
          <cell r="IU188">
            <v>0</v>
          </cell>
          <cell r="IV188">
            <v>0</v>
          </cell>
          <cell r="IW188">
            <v>0</v>
          </cell>
          <cell r="IX188">
            <v>0</v>
          </cell>
          <cell r="IY188">
            <v>0</v>
          </cell>
          <cell r="IZ188">
            <v>0</v>
          </cell>
          <cell r="JA188">
            <v>0</v>
          </cell>
          <cell r="JB188">
            <v>0</v>
          </cell>
          <cell r="JC188">
            <v>0</v>
          </cell>
          <cell r="JD188">
            <v>0</v>
          </cell>
          <cell r="JE188">
            <v>0</v>
          </cell>
          <cell r="JF188">
            <v>0</v>
          </cell>
          <cell r="JG188">
            <v>0</v>
          </cell>
          <cell r="JH188">
            <v>0</v>
          </cell>
          <cell r="JI188">
            <v>0</v>
          </cell>
          <cell r="JJ188">
            <v>0</v>
          </cell>
          <cell r="JK188">
            <v>0</v>
          </cell>
          <cell r="JL188">
            <v>0</v>
          </cell>
          <cell r="JM188">
            <v>0</v>
          </cell>
          <cell r="JN188">
            <v>0</v>
          </cell>
          <cell r="JO188">
            <v>0</v>
          </cell>
          <cell r="JP188">
            <v>0</v>
          </cell>
          <cell r="JQ188">
            <v>0</v>
          </cell>
          <cell r="JR188">
            <v>0</v>
          </cell>
          <cell r="JS188">
            <v>0</v>
          </cell>
          <cell r="JT188">
            <v>0</v>
          </cell>
          <cell r="JU188">
            <v>0</v>
          </cell>
          <cell r="JV188">
            <v>0</v>
          </cell>
          <cell r="JW188">
            <v>0</v>
          </cell>
          <cell r="JX188">
            <v>0</v>
          </cell>
          <cell r="JY188">
            <v>0</v>
          </cell>
          <cell r="JZ188">
            <v>0</v>
          </cell>
          <cell r="KA188">
            <v>0</v>
          </cell>
          <cell r="KB188">
            <v>0</v>
          </cell>
          <cell r="KC188">
            <v>0</v>
          </cell>
          <cell r="KD188">
            <v>0</v>
          </cell>
          <cell r="KE188">
            <v>0</v>
          </cell>
          <cell r="KF188">
            <v>0</v>
          </cell>
          <cell r="KG188">
            <v>0</v>
          </cell>
          <cell r="KH188">
            <v>0</v>
          </cell>
          <cell r="KI188">
            <v>0</v>
          </cell>
          <cell r="KJ188">
            <v>0</v>
          </cell>
          <cell r="KK188">
            <v>0</v>
          </cell>
          <cell r="KL188">
            <v>0</v>
          </cell>
          <cell r="KM188">
            <v>0</v>
          </cell>
          <cell r="KN188">
            <v>0</v>
          </cell>
          <cell r="KO188">
            <v>0</v>
          </cell>
          <cell r="KP188">
            <v>0</v>
          </cell>
          <cell r="KQ188">
            <v>0</v>
          </cell>
          <cell r="KR188">
            <v>0</v>
          </cell>
          <cell r="KS188">
            <v>0</v>
          </cell>
          <cell r="KT188">
            <v>0</v>
          </cell>
          <cell r="KU188">
            <v>0</v>
          </cell>
          <cell r="KV188">
            <v>0</v>
          </cell>
          <cell r="KW188">
            <v>0</v>
          </cell>
          <cell r="KX188">
            <v>0</v>
          </cell>
          <cell r="KY188">
            <v>0</v>
          </cell>
          <cell r="KZ188">
            <v>0</v>
          </cell>
          <cell r="LA188">
            <v>0</v>
          </cell>
          <cell r="LB188">
            <v>0</v>
          </cell>
          <cell r="LC188">
            <v>0</v>
          </cell>
          <cell r="LD188">
            <v>0</v>
          </cell>
          <cell r="LE188">
            <v>0</v>
          </cell>
          <cell r="LF188">
            <v>0</v>
          </cell>
          <cell r="LG188">
            <v>0</v>
          </cell>
          <cell r="LH188">
            <v>0</v>
          </cell>
          <cell r="LI188">
            <v>0</v>
          </cell>
        </row>
        <row r="189">
          <cell r="D189">
            <v>1005</v>
          </cell>
          <cell r="E189" t="str">
            <v>Neto povećanje obaveza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14438105.227299999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4091319.16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-15133946.66</v>
          </cell>
          <cell r="DZ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-12686256.23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13993228.51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28097590.27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0</v>
          </cell>
          <cell r="FZ189">
            <v>0</v>
          </cell>
          <cell r="GA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  <cell r="IO189">
            <v>0</v>
          </cell>
          <cell r="IP189">
            <v>0</v>
          </cell>
          <cell r="IQ189">
            <v>0</v>
          </cell>
          <cell r="IR189">
            <v>0</v>
          </cell>
          <cell r="IS189">
            <v>0</v>
          </cell>
          <cell r="IT189">
            <v>0</v>
          </cell>
          <cell r="IU189">
            <v>0</v>
          </cell>
          <cell r="IV189">
            <v>0</v>
          </cell>
          <cell r="IW189">
            <v>0</v>
          </cell>
          <cell r="IX189">
            <v>0</v>
          </cell>
          <cell r="IY189">
            <v>0</v>
          </cell>
          <cell r="IZ189">
            <v>0</v>
          </cell>
          <cell r="JA189">
            <v>0</v>
          </cell>
          <cell r="JB189">
            <v>0</v>
          </cell>
          <cell r="JC189">
            <v>0</v>
          </cell>
          <cell r="JD189">
            <v>0</v>
          </cell>
          <cell r="JE189">
            <v>0</v>
          </cell>
          <cell r="JF189">
            <v>0</v>
          </cell>
          <cell r="JG189">
            <v>0</v>
          </cell>
          <cell r="JH189">
            <v>0</v>
          </cell>
          <cell r="JI189">
            <v>0</v>
          </cell>
          <cell r="JJ189">
            <v>0</v>
          </cell>
          <cell r="JK189">
            <v>0</v>
          </cell>
          <cell r="JL189">
            <v>0</v>
          </cell>
          <cell r="JM189">
            <v>0</v>
          </cell>
          <cell r="JN189">
            <v>0</v>
          </cell>
          <cell r="JO189">
            <v>0</v>
          </cell>
          <cell r="JP189">
            <v>0</v>
          </cell>
          <cell r="JQ189">
            <v>0</v>
          </cell>
          <cell r="JR189">
            <v>0</v>
          </cell>
          <cell r="JS189">
            <v>0</v>
          </cell>
          <cell r="JT189">
            <v>0</v>
          </cell>
          <cell r="JU189">
            <v>0</v>
          </cell>
          <cell r="JV189">
            <v>0</v>
          </cell>
          <cell r="JW189">
            <v>0</v>
          </cell>
          <cell r="JX189">
            <v>0</v>
          </cell>
          <cell r="JY189">
            <v>0</v>
          </cell>
          <cell r="JZ189">
            <v>0</v>
          </cell>
          <cell r="KA189">
            <v>0</v>
          </cell>
          <cell r="KB189">
            <v>0</v>
          </cell>
          <cell r="KC189">
            <v>0</v>
          </cell>
          <cell r="KD189">
            <v>0</v>
          </cell>
          <cell r="KE189">
            <v>0</v>
          </cell>
          <cell r="KF189">
            <v>0</v>
          </cell>
          <cell r="KG189">
            <v>0</v>
          </cell>
          <cell r="KH189">
            <v>0</v>
          </cell>
          <cell r="KI189">
            <v>0</v>
          </cell>
          <cell r="KJ189">
            <v>0</v>
          </cell>
          <cell r="KK189">
            <v>0</v>
          </cell>
          <cell r="KL189">
            <v>0</v>
          </cell>
          <cell r="KM189">
            <v>0</v>
          </cell>
          <cell r="KN189">
            <v>0</v>
          </cell>
          <cell r="KO189">
            <v>0</v>
          </cell>
          <cell r="KP189">
            <v>0</v>
          </cell>
          <cell r="KQ189">
            <v>0</v>
          </cell>
          <cell r="KR189">
            <v>0</v>
          </cell>
          <cell r="KS189">
            <v>0</v>
          </cell>
          <cell r="KT189">
            <v>0</v>
          </cell>
          <cell r="KU189">
            <v>0</v>
          </cell>
          <cell r="KV189">
            <v>0</v>
          </cell>
          <cell r="KW189">
            <v>0</v>
          </cell>
          <cell r="KX189">
            <v>0</v>
          </cell>
          <cell r="KY189">
            <v>0</v>
          </cell>
          <cell r="KZ189">
            <v>0</v>
          </cell>
          <cell r="LA189">
            <v>0</v>
          </cell>
          <cell r="LB189">
            <v>0</v>
          </cell>
          <cell r="LC189">
            <v>0</v>
          </cell>
          <cell r="LD189">
            <v>0</v>
          </cell>
          <cell r="LE189">
            <v>0</v>
          </cell>
          <cell r="LF189">
            <v>0</v>
          </cell>
          <cell r="LG189">
            <v>0</v>
          </cell>
          <cell r="LH189">
            <v>0</v>
          </cell>
          <cell r="LI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  <cell r="IO190">
            <v>0</v>
          </cell>
          <cell r="IP190">
            <v>0</v>
          </cell>
          <cell r="IQ190">
            <v>0</v>
          </cell>
          <cell r="IR190">
            <v>0</v>
          </cell>
          <cell r="IS190">
            <v>0</v>
          </cell>
          <cell r="IT190">
            <v>0</v>
          </cell>
          <cell r="IU190">
            <v>0</v>
          </cell>
          <cell r="IV190">
            <v>0</v>
          </cell>
          <cell r="IW190">
            <v>0</v>
          </cell>
          <cell r="IX190">
            <v>0</v>
          </cell>
          <cell r="IY190">
            <v>0</v>
          </cell>
          <cell r="IZ190">
            <v>0</v>
          </cell>
          <cell r="JA190">
            <v>0</v>
          </cell>
          <cell r="JB190">
            <v>0</v>
          </cell>
          <cell r="JC190">
            <v>0</v>
          </cell>
          <cell r="JD190">
            <v>0</v>
          </cell>
          <cell r="JE190">
            <v>0</v>
          </cell>
          <cell r="JF190">
            <v>0</v>
          </cell>
          <cell r="JG190">
            <v>0</v>
          </cell>
          <cell r="JH190">
            <v>0</v>
          </cell>
          <cell r="JI190">
            <v>0</v>
          </cell>
          <cell r="JJ190">
            <v>0</v>
          </cell>
          <cell r="JK190">
            <v>0</v>
          </cell>
          <cell r="JL190">
            <v>0</v>
          </cell>
          <cell r="JM190">
            <v>0</v>
          </cell>
          <cell r="JN190">
            <v>0</v>
          </cell>
          <cell r="JO190">
            <v>0</v>
          </cell>
          <cell r="JP190">
            <v>0</v>
          </cell>
          <cell r="JQ190">
            <v>0</v>
          </cell>
          <cell r="JR190">
            <v>0</v>
          </cell>
          <cell r="JS190">
            <v>0</v>
          </cell>
          <cell r="JT190">
            <v>0</v>
          </cell>
          <cell r="JU190">
            <v>0</v>
          </cell>
          <cell r="JV190">
            <v>0</v>
          </cell>
          <cell r="JW190">
            <v>0</v>
          </cell>
          <cell r="JX190">
            <v>0</v>
          </cell>
          <cell r="JY190">
            <v>0</v>
          </cell>
          <cell r="JZ190">
            <v>0</v>
          </cell>
          <cell r="KA190">
            <v>0</v>
          </cell>
          <cell r="KB190">
            <v>0</v>
          </cell>
          <cell r="KC190">
            <v>0</v>
          </cell>
          <cell r="KD190">
            <v>0</v>
          </cell>
          <cell r="KE190">
            <v>0</v>
          </cell>
          <cell r="KF190">
            <v>0</v>
          </cell>
          <cell r="KG190">
            <v>0</v>
          </cell>
          <cell r="KH190">
            <v>0</v>
          </cell>
          <cell r="KI190">
            <v>0</v>
          </cell>
          <cell r="KJ190">
            <v>0</v>
          </cell>
          <cell r="KK190">
            <v>0</v>
          </cell>
          <cell r="KL190">
            <v>0</v>
          </cell>
          <cell r="KM190">
            <v>0</v>
          </cell>
          <cell r="KN190">
            <v>0</v>
          </cell>
          <cell r="KO190">
            <v>0</v>
          </cell>
          <cell r="KP190">
            <v>0</v>
          </cell>
          <cell r="KQ190">
            <v>0</v>
          </cell>
          <cell r="KR190">
            <v>0</v>
          </cell>
          <cell r="KS190">
            <v>0</v>
          </cell>
          <cell r="KT190">
            <v>0</v>
          </cell>
          <cell r="KU190">
            <v>0</v>
          </cell>
          <cell r="KV190">
            <v>0</v>
          </cell>
          <cell r="KW190">
            <v>0</v>
          </cell>
          <cell r="KX190">
            <v>0</v>
          </cell>
          <cell r="KY190">
            <v>0</v>
          </cell>
          <cell r="KZ190">
            <v>0</v>
          </cell>
          <cell r="LA190">
            <v>0</v>
          </cell>
          <cell r="LB190">
            <v>0</v>
          </cell>
          <cell r="LC190">
            <v>0</v>
          </cell>
          <cell r="LD190">
            <v>0</v>
          </cell>
          <cell r="LE190">
            <v>0</v>
          </cell>
          <cell r="LF190">
            <v>0</v>
          </cell>
          <cell r="LG190">
            <v>0</v>
          </cell>
          <cell r="LH190">
            <v>0</v>
          </cell>
          <cell r="LI190">
            <v>0</v>
          </cell>
        </row>
        <row r="191">
          <cell r="E191" t="str">
            <v>Prihodi budžeta</v>
          </cell>
          <cell r="CL191" t="e">
            <v>#N/A</v>
          </cell>
          <cell r="CM191" t="e">
            <v>#N/A</v>
          </cell>
          <cell r="CN191" t="e">
            <v>#N/A</v>
          </cell>
          <cell r="CO191" t="e">
            <v>#N/A</v>
          </cell>
          <cell r="CP191" t="e">
            <v>#N/A</v>
          </cell>
          <cell r="CQ191" t="e">
            <v>#N/A</v>
          </cell>
          <cell r="CR191" t="e">
            <v>#N/A</v>
          </cell>
          <cell r="CS191" t="e">
            <v>#N/A</v>
          </cell>
          <cell r="CT191" t="e">
            <v>#N/A</v>
          </cell>
          <cell r="CU191" t="e">
            <v>#N/A</v>
          </cell>
          <cell r="CV191" t="e">
            <v>#N/A</v>
          </cell>
          <cell r="CW191" t="e">
            <v>#N/A</v>
          </cell>
          <cell r="CX191">
            <v>70781935.379999995</v>
          </cell>
          <cell r="CY191">
            <v>82127760.799999997</v>
          </cell>
          <cell r="CZ191">
            <v>100708163.93000002</v>
          </cell>
          <cell r="DA191">
            <v>109079836.14999999</v>
          </cell>
          <cell r="DB191">
            <v>102078548.78</v>
          </cell>
          <cell r="DC191">
            <v>109931818.73999998</v>
          </cell>
          <cell r="DD191">
            <v>120720236.03</v>
          </cell>
          <cell r="DE191">
            <v>126556297.32999997</v>
          </cell>
          <cell r="DF191">
            <v>117901924.08</v>
          </cell>
          <cell r="DG191">
            <v>158205030.04999998</v>
          </cell>
          <cell r="DH191">
            <v>98495259.029999971</v>
          </cell>
          <cell r="DI191">
            <v>157038700.82000002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0</v>
          </cell>
          <cell r="IC191">
            <v>0</v>
          </cell>
          <cell r="ID191">
            <v>0</v>
          </cell>
          <cell r="IE191">
            <v>0</v>
          </cell>
          <cell r="IF191">
            <v>0</v>
          </cell>
          <cell r="IG191">
            <v>0</v>
          </cell>
          <cell r="IH191">
            <v>0</v>
          </cell>
          <cell r="II191">
            <v>0</v>
          </cell>
          <cell r="IJ191">
            <v>0</v>
          </cell>
          <cell r="IK191">
            <v>0</v>
          </cell>
          <cell r="IL191">
            <v>0</v>
          </cell>
          <cell r="IM191">
            <v>0</v>
          </cell>
          <cell r="IN191">
            <v>0</v>
          </cell>
          <cell r="IO191">
            <v>0</v>
          </cell>
          <cell r="IP191">
            <v>0</v>
          </cell>
          <cell r="IQ191">
            <v>0</v>
          </cell>
          <cell r="IR191">
            <v>0</v>
          </cell>
          <cell r="IS191">
            <v>0</v>
          </cell>
          <cell r="IT191">
            <v>0</v>
          </cell>
          <cell r="IU191">
            <v>0</v>
          </cell>
          <cell r="IV191">
            <v>0</v>
          </cell>
          <cell r="IW191">
            <v>0</v>
          </cell>
          <cell r="IX191">
            <v>0</v>
          </cell>
          <cell r="IY191">
            <v>0</v>
          </cell>
          <cell r="IZ191">
            <v>0</v>
          </cell>
          <cell r="JA191">
            <v>0</v>
          </cell>
          <cell r="JB191">
            <v>0</v>
          </cell>
          <cell r="JC191">
            <v>0</v>
          </cell>
          <cell r="JD191">
            <v>0</v>
          </cell>
          <cell r="JE191">
            <v>0</v>
          </cell>
          <cell r="JF191">
            <v>0</v>
          </cell>
          <cell r="JG191">
            <v>0</v>
          </cell>
          <cell r="JH191">
            <v>0</v>
          </cell>
          <cell r="JI191">
            <v>0</v>
          </cell>
          <cell r="JJ191">
            <v>0</v>
          </cell>
          <cell r="JK191">
            <v>0</v>
          </cell>
          <cell r="JL191">
            <v>0</v>
          </cell>
          <cell r="JM191">
            <v>0</v>
          </cell>
          <cell r="JN191">
            <v>0</v>
          </cell>
          <cell r="JO191">
            <v>0</v>
          </cell>
          <cell r="JP191">
            <v>0</v>
          </cell>
          <cell r="JQ191">
            <v>0</v>
          </cell>
          <cell r="JR191">
            <v>0</v>
          </cell>
          <cell r="JS191">
            <v>0</v>
          </cell>
          <cell r="JT191">
            <v>0</v>
          </cell>
          <cell r="JU191">
            <v>0</v>
          </cell>
          <cell r="JV191">
            <v>0</v>
          </cell>
          <cell r="JW191">
            <v>0</v>
          </cell>
          <cell r="JX191">
            <v>0</v>
          </cell>
          <cell r="JY191">
            <v>0</v>
          </cell>
          <cell r="JZ191">
            <v>0</v>
          </cell>
          <cell r="KA191">
            <v>0</v>
          </cell>
          <cell r="KB191">
            <v>0</v>
          </cell>
          <cell r="KC191">
            <v>0</v>
          </cell>
          <cell r="KD191">
            <v>0</v>
          </cell>
          <cell r="KE191">
            <v>0</v>
          </cell>
          <cell r="KF191">
            <v>0</v>
          </cell>
          <cell r="KG191">
            <v>0</v>
          </cell>
          <cell r="KH191">
            <v>0</v>
          </cell>
          <cell r="KI191">
            <v>0</v>
          </cell>
          <cell r="KJ191">
            <v>0</v>
          </cell>
          <cell r="KK191">
            <v>0</v>
          </cell>
          <cell r="KL191">
            <v>0</v>
          </cell>
          <cell r="KM191">
            <v>0</v>
          </cell>
          <cell r="KN191">
            <v>0</v>
          </cell>
          <cell r="KO191">
            <v>0</v>
          </cell>
          <cell r="KP191">
            <v>0</v>
          </cell>
          <cell r="KQ191">
            <v>0</v>
          </cell>
          <cell r="KR191">
            <v>0</v>
          </cell>
          <cell r="KS191">
            <v>0</v>
          </cell>
          <cell r="KT191">
            <v>0</v>
          </cell>
          <cell r="KU191">
            <v>0</v>
          </cell>
          <cell r="KV191">
            <v>0</v>
          </cell>
          <cell r="KW191">
            <v>0</v>
          </cell>
          <cell r="KX191">
            <v>0</v>
          </cell>
          <cell r="KY191">
            <v>0</v>
          </cell>
          <cell r="KZ191">
            <v>0</v>
          </cell>
          <cell r="LA191">
            <v>0</v>
          </cell>
          <cell r="LB191">
            <v>0</v>
          </cell>
          <cell r="LC191">
            <v>0</v>
          </cell>
          <cell r="LD191">
            <v>0</v>
          </cell>
          <cell r="LE191">
            <v>0</v>
          </cell>
          <cell r="LF191">
            <v>0</v>
          </cell>
          <cell r="LG191">
            <v>0</v>
          </cell>
          <cell r="LH191">
            <v>0</v>
          </cell>
          <cell r="LI191">
            <v>0</v>
          </cell>
        </row>
        <row r="192">
          <cell r="E192" t="str">
            <v>Budžetski izdaci</v>
          </cell>
          <cell r="CL192">
            <v>84584048.424166679</v>
          </cell>
          <cell r="CM192">
            <v>102684088.27416666</v>
          </cell>
          <cell r="CN192">
            <v>104008573.38416666</v>
          </cell>
          <cell r="CO192">
            <v>122210494.66416664</v>
          </cell>
          <cell r="CP192">
            <v>102878087.82416667</v>
          </cell>
          <cell r="CQ192">
            <v>102392322.23416667</v>
          </cell>
          <cell r="CR192">
            <v>181346847.16416669</v>
          </cell>
          <cell r="CS192">
            <v>150239168.24416667</v>
          </cell>
          <cell r="CT192">
            <v>125770955.07416669</v>
          </cell>
          <cell r="CU192">
            <v>102908154.45416665</v>
          </cell>
          <cell r="CV192">
            <v>105343610.31416669</v>
          </cell>
          <cell r="CW192">
            <v>160423364.29416662</v>
          </cell>
          <cell r="CX192">
            <v>90833664.849999994</v>
          </cell>
          <cell r="CY192">
            <v>82598563.48999998</v>
          </cell>
          <cell r="CZ192">
            <v>116276590.93999998</v>
          </cell>
          <cell r="DA192">
            <v>132471963.43999998</v>
          </cell>
          <cell r="DB192">
            <v>107075440.66000004</v>
          </cell>
          <cell r="DC192">
            <v>112087967.77000001</v>
          </cell>
          <cell r="DD192">
            <v>123230542.69</v>
          </cell>
          <cell r="DE192">
            <v>112001889.27000003</v>
          </cell>
          <cell r="DF192">
            <v>121419856.04000002</v>
          </cell>
          <cell r="DG192">
            <v>158493505.99000001</v>
          </cell>
          <cell r="DH192">
            <v>109013795.14999999</v>
          </cell>
          <cell r="DI192">
            <v>195231878.25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  <cell r="IO192">
            <v>0</v>
          </cell>
          <cell r="IP192">
            <v>0</v>
          </cell>
          <cell r="IQ192">
            <v>0</v>
          </cell>
          <cell r="IR192">
            <v>0</v>
          </cell>
          <cell r="IS192">
            <v>0</v>
          </cell>
          <cell r="IT192">
            <v>0</v>
          </cell>
          <cell r="IU192">
            <v>0</v>
          </cell>
          <cell r="IV192">
            <v>0</v>
          </cell>
          <cell r="IW192">
            <v>0</v>
          </cell>
          <cell r="IX192">
            <v>0</v>
          </cell>
          <cell r="IY192">
            <v>0</v>
          </cell>
          <cell r="IZ192">
            <v>0</v>
          </cell>
          <cell r="JA192">
            <v>0</v>
          </cell>
          <cell r="JB192">
            <v>0</v>
          </cell>
          <cell r="JC192">
            <v>0</v>
          </cell>
          <cell r="JD192">
            <v>0</v>
          </cell>
          <cell r="JE192">
            <v>0</v>
          </cell>
          <cell r="JF192">
            <v>0</v>
          </cell>
          <cell r="JG192">
            <v>0</v>
          </cell>
          <cell r="JH192">
            <v>0</v>
          </cell>
          <cell r="JI192">
            <v>0</v>
          </cell>
          <cell r="JJ192">
            <v>0</v>
          </cell>
          <cell r="JK192">
            <v>0</v>
          </cell>
          <cell r="JL192">
            <v>0</v>
          </cell>
          <cell r="JM192">
            <v>0</v>
          </cell>
          <cell r="JN192">
            <v>0</v>
          </cell>
          <cell r="JO192">
            <v>0</v>
          </cell>
          <cell r="JP192">
            <v>0</v>
          </cell>
          <cell r="JQ192">
            <v>0</v>
          </cell>
          <cell r="JR192">
            <v>0</v>
          </cell>
          <cell r="JS192">
            <v>0</v>
          </cell>
          <cell r="JT192">
            <v>0</v>
          </cell>
          <cell r="JU192">
            <v>0</v>
          </cell>
          <cell r="JV192">
            <v>0</v>
          </cell>
          <cell r="JW192">
            <v>0</v>
          </cell>
          <cell r="JX192">
            <v>0</v>
          </cell>
          <cell r="JY192">
            <v>0</v>
          </cell>
          <cell r="JZ192">
            <v>0</v>
          </cell>
          <cell r="KA192">
            <v>0</v>
          </cell>
          <cell r="KB192">
            <v>0</v>
          </cell>
          <cell r="KC192">
            <v>0</v>
          </cell>
          <cell r="KD192">
            <v>0</v>
          </cell>
          <cell r="KE192">
            <v>0</v>
          </cell>
          <cell r="KF192">
            <v>0</v>
          </cell>
          <cell r="KG192">
            <v>0</v>
          </cell>
          <cell r="KH192">
            <v>0</v>
          </cell>
          <cell r="KI192">
            <v>0</v>
          </cell>
          <cell r="KJ192">
            <v>0</v>
          </cell>
          <cell r="KK192">
            <v>0</v>
          </cell>
          <cell r="KL192">
            <v>0</v>
          </cell>
          <cell r="KM192">
            <v>0</v>
          </cell>
          <cell r="KN192">
            <v>0</v>
          </cell>
          <cell r="KO192">
            <v>0</v>
          </cell>
          <cell r="KP192">
            <v>0</v>
          </cell>
          <cell r="KQ192">
            <v>0</v>
          </cell>
          <cell r="KR192">
            <v>0</v>
          </cell>
          <cell r="KS192">
            <v>0</v>
          </cell>
          <cell r="KT192">
            <v>0</v>
          </cell>
          <cell r="KU192">
            <v>0</v>
          </cell>
          <cell r="KV192">
            <v>0</v>
          </cell>
          <cell r="KW192">
            <v>0</v>
          </cell>
          <cell r="KX192">
            <v>0</v>
          </cell>
          <cell r="KY192">
            <v>0</v>
          </cell>
          <cell r="KZ192">
            <v>0</v>
          </cell>
          <cell r="LA192">
            <v>0</v>
          </cell>
          <cell r="LB192">
            <v>0</v>
          </cell>
          <cell r="LC192">
            <v>0</v>
          </cell>
          <cell r="LD192">
            <v>0</v>
          </cell>
          <cell r="LE192">
            <v>0</v>
          </cell>
          <cell r="LF192">
            <v>0</v>
          </cell>
          <cell r="LG192">
            <v>0</v>
          </cell>
          <cell r="LH192">
            <v>0</v>
          </cell>
          <cell r="LI192">
            <v>0</v>
          </cell>
        </row>
        <row r="193">
          <cell r="E193" t="str">
            <v>Suficit / deficit</v>
          </cell>
          <cell r="CL193" t="e">
            <v>#N/A</v>
          </cell>
          <cell r="CM193" t="e">
            <v>#N/A</v>
          </cell>
          <cell r="CN193" t="e">
            <v>#N/A</v>
          </cell>
          <cell r="CO193" t="e">
            <v>#N/A</v>
          </cell>
          <cell r="CP193" t="e">
            <v>#N/A</v>
          </cell>
          <cell r="CQ193" t="e">
            <v>#N/A</v>
          </cell>
          <cell r="CR193" t="e">
            <v>#N/A</v>
          </cell>
          <cell r="CS193" t="e">
            <v>#N/A</v>
          </cell>
          <cell r="CT193" t="e">
            <v>#N/A</v>
          </cell>
          <cell r="CU193" t="e">
            <v>#N/A</v>
          </cell>
          <cell r="CV193" t="e">
            <v>#N/A</v>
          </cell>
          <cell r="CW193" t="e">
            <v>#N/A</v>
          </cell>
          <cell r="CX193">
            <v>-20051729.469999999</v>
          </cell>
          <cell r="CY193">
            <v>-470802.68999998271</v>
          </cell>
          <cell r="CZ193">
            <v>-15568427.009999961</v>
          </cell>
          <cell r="DA193">
            <v>-23392127.289999992</v>
          </cell>
          <cell r="DB193">
            <v>-4996891.8800000399</v>
          </cell>
          <cell r="DC193">
            <v>-2156149.030000031</v>
          </cell>
          <cell r="DD193">
            <v>-2510306.6599999964</v>
          </cell>
          <cell r="DE193">
            <v>14554408.059999943</v>
          </cell>
          <cell r="DF193">
            <v>-3517931.9600000232</v>
          </cell>
          <cell r="DG193">
            <v>-288475.94000002742</v>
          </cell>
          <cell r="DH193">
            <v>-10518536.12000002</v>
          </cell>
          <cell r="DI193">
            <v>-38193177.429999977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  <cell r="IO193">
            <v>0</v>
          </cell>
          <cell r="IP193">
            <v>0</v>
          </cell>
          <cell r="IQ193">
            <v>0</v>
          </cell>
          <cell r="IR193">
            <v>0</v>
          </cell>
          <cell r="IS193">
            <v>0</v>
          </cell>
          <cell r="IT193">
            <v>0</v>
          </cell>
          <cell r="IU193">
            <v>0</v>
          </cell>
          <cell r="IV193">
            <v>0</v>
          </cell>
          <cell r="IW193">
            <v>0</v>
          </cell>
          <cell r="IX193">
            <v>0</v>
          </cell>
          <cell r="IY193">
            <v>0</v>
          </cell>
          <cell r="IZ193">
            <v>0</v>
          </cell>
          <cell r="JA193">
            <v>0</v>
          </cell>
          <cell r="JB193">
            <v>0</v>
          </cell>
          <cell r="JC193">
            <v>0</v>
          </cell>
          <cell r="JD193">
            <v>0</v>
          </cell>
          <cell r="JE193">
            <v>0</v>
          </cell>
          <cell r="JF193">
            <v>0</v>
          </cell>
          <cell r="JG193">
            <v>0</v>
          </cell>
          <cell r="JH193">
            <v>0</v>
          </cell>
          <cell r="JI193">
            <v>0</v>
          </cell>
          <cell r="JJ193">
            <v>0</v>
          </cell>
          <cell r="JK193">
            <v>0</v>
          </cell>
          <cell r="JL193">
            <v>0</v>
          </cell>
          <cell r="JM193">
            <v>0</v>
          </cell>
          <cell r="JN193">
            <v>0</v>
          </cell>
          <cell r="JO193">
            <v>0</v>
          </cell>
          <cell r="JP193">
            <v>0</v>
          </cell>
          <cell r="JQ193">
            <v>0</v>
          </cell>
          <cell r="JR193">
            <v>0</v>
          </cell>
          <cell r="JS193">
            <v>0</v>
          </cell>
          <cell r="JT193">
            <v>0</v>
          </cell>
          <cell r="JU193">
            <v>0</v>
          </cell>
          <cell r="JV193">
            <v>0</v>
          </cell>
          <cell r="JW193">
            <v>0</v>
          </cell>
          <cell r="JX193">
            <v>0</v>
          </cell>
          <cell r="JY193">
            <v>0</v>
          </cell>
          <cell r="JZ193">
            <v>0</v>
          </cell>
          <cell r="KA193">
            <v>0</v>
          </cell>
          <cell r="KB193">
            <v>0</v>
          </cell>
          <cell r="KC193">
            <v>0</v>
          </cell>
          <cell r="KD193">
            <v>0</v>
          </cell>
          <cell r="KE193">
            <v>0</v>
          </cell>
          <cell r="KF193">
            <v>0</v>
          </cell>
          <cell r="KG193">
            <v>0</v>
          </cell>
          <cell r="KH193">
            <v>0</v>
          </cell>
          <cell r="KI193">
            <v>0</v>
          </cell>
          <cell r="KJ193">
            <v>0</v>
          </cell>
          <cell r="KK193">
            <v>0</v>
          </cell>
          <cell r="KL193">
            <v>0</v>
          </cell>
          <cell r="KM193">
            <v>0</v>
          </cell>
          <cell r="KN193">
            <v>0</v>
          </cell>
          <cell r="KO193">
            <v>0</v>
          </cell>
          <cell r="KP193">
            <v>0</v>
          </cell>
          <cell r="KQ193">
            <v>0</v>
          </cell>
          <cell r="KR193">
            <v>0</v>
          </cell>
          <cell r="KS193">
            <v>0</v>
          </cell>
          <cell r="KT193">
            <v>0</v>
          </cell>
          <cell r="KU193">
            <v>0</v>
          </cell>
          <cell r="KV193">
            <v>0</v>
          </cell>
          <cell r="KW193">
            <v>0</v>
          </cell>
          <cell r="KX193">
            <v>0</v>
          </cell>
          <cell r="KY193">
            <v>0</v>
          </cell>
          <cell r="KZ193">
            <v>0</v>
          </cell>
          <cell r="LA193">
            <v>0</v>
          </cell>
          <cell r="LB193">
            <v>0</v>
          </cell>
          <cell r="LC193">
            <v>0</v>
          </cell>
          <cell r="LD193">
            <v>0</v>
          </cell>
          <cell r="LE193">
            <v>0</v>
          </cell>
          <cell r="LF193">
            <v>0</v>
          </cell>
          <cell r="LG193">
            <v>0</v>
          </cell>
          <cell r="LH193">
            <v>0</v>
          </cell>
          <cell r="LI193">
            <v>0</v>
          </cell>
        </row>
        <row r="194"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  <cell r="GY194">
            <v>0</v>
          </cell>
          <cell r="GZ194">
            <v>0</v>
          </cell>
          <cell r="HA194">
            <v>0</v>
          </cell>
          <cell r="HB194">
            <v>0</v>
          </cell>
          <cell r="HC194">
            <v>0</v>
          </cell>
          <cell r="HD194">
            <v>0</v>
          </cell>
          <cell r="HE194">
            <v>0</v>
          </cell>
          <cell r="HF194">
            <v>0</v>
          </cell>
          <cell r="HG194">
            <v>0</v>
          </cell>
          <cell r="HH194">
            <v>0</v>
          </cell>
          <cell r="HI194">
            <v>0</v>
          </cell>
          <cell r="HJ194">
            <v>0</v>
          </cell>
          <cell r="HK194">
            <v>0</v>
          </cell>
          <cell r="HL194">
            <v>0</v>
          </cell>
          <cell r="HM194">
            <v>0</v>
          </cell>
          <cell r="HN194">
            <v>0</v>
          </cell>
          <cell r="HO194">
            <v>0</v>
          </cell>
          <cell r="HP194">
            <v>0</v>
          </cell>
          <cell r="HQ194">
            <v>0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0</v>
          </cell>
          <cell r="HW194">
            <v>0</v>
          </cell>
          <cell r="HX194">
            <v>0</v>
          </cell>
          <cell r="HY194">
            <v>0</v>
          </cell>
          <cell r="HZ194">
            <v>0</v>
          </cell>
          <cell r="IA194">
            <v>0</v>
          </cell>
          <cell r="IB194">
            <v>0</v>
          </cell>
          <cell r="IC194">
            <v>0</v>
          </cell>
          <cell r="ID194">
            <v>0</v>
          </cell>
          <cell r="IE194">
            <v>0</v>
          </cell>
          <cell r="IF194">
            <v>0</v>
          </cell>
          <cell r="IG194">
            <v>0</v>
          </cell>
          <cell r="IH194">
            <v>0</v>
          </cell>
          <cell r="II194">
            <v>0</v>
          </cell>
          <cell r="IJ194">
            <v>0</v>
          </cell>
          <cell r="IK194">
            <v>0</v>
          </cell>
          <cell r="IL194">
            <v>0</v>
          </cell>
          <cell r="IM194">
            <v>0</v>
          </cell>
          <cell r="IN194">
            <v>0</v>
          </cell>
          <cell r="IO194">
            <v>0</v>
          </cell>
          <cell r="IP194">
            <v>0</v>
          </cell>
          <cell r="IQ194">
            <v>0</v>
          </cell>
          <cell r="IR194">
            <v>0</v>
          </cell>
          <cell r="IS194">
            <v>0</v>
          </cell>
          <cell r="IT194">
            <v>0</v>
          </cell>
          <cell r="IU194">
            <v>0</v>
          </cell>
          <cell r="IV194">
            <v>0</v>
          </cell>
          <cell r="IW194">
            <v>0</v>
          </cell>
          <cell r="IX194">
            <v>0</v>
          </cell>
          <cell r="IY194">
            <v>0</v>
          </cell>
          <cell r="IZ194">
            <v>0</v>
          </cell>
          <cell r="JA194">
            <v>0</v>
          </cell>
          <cell r="JB194">
            <v>0</v>
          </cell>
          <cell r="JC194">
            <v>0</v>
          </cell>
          <cell r="JD194">
            <v>0</v>
          </cell>
          <cell r="JE194">
            <v>0</v>
          </cell>
          <cell r="JF194">
            <v>0</v>
          </cell>
          <cell r="JG194">
            <v>0</v>
          </cell>
          <cell r="JH194">
            <v>0</v>
          </cell>
          <cell r="JI194">
            <v>0</v>
          </cell>
          <cell r="JJ194">
            <v>0</v>
          </cell>
          <cell r="JK194">
            <v>0</v>
          </cell>
          <cell r="JL194">
            <v>0</v>
          </cell>
          <cell r="JM194">
            <v>0</v>
          </cell>
          <cell r="JN194">
            <v>0</v>
          </cell>
          <cell r="JO194">
            <v>0</v>
          </cell>
          <cell r="JP194">
            <v>0</v>
          </cell>
          <cell r="JQ194">
            <v>0</v>
          </cell>
          <cell r="JR194">
            <v>0</v>
          </cell>
          <cell r="JS194">
            <v>0</v>
          </cell>
          <cell r="JT194">
            <v>0</v>
          </cell>
          <cell r="JU194">
            <v>0</v>
          </cell>
          <cell r="JV194">
            <v>0</v>
          </cell>
          <cell r="JW194">
            <v>0</v>
          </cell>
          <cell r="JX194">
            <v>0</v>
          </cell>
          <cell r="JY194">
            <v>0</v>
          </cell>
          <cell r="JZ194">
            <v>0</v>
          </cell>
          <cell r="KA194">
            <v>0</v>
          </cell>
          <cell r="KB194">
            <v>0</v>
          </cell>
          <cell r="KC194">
            <v>0</v>
          </cell>
          <cell r="KD194">
            <v>0</v>
          </cell>
          <cell r="KE194">
            <v>0</v>
          </cell>
          <cell r="KF194">
            <v>0</v>
          </cell>
          <cell r="KG194">
            <v>0</v>
          </cell>
          <cell r="KH194">
            <v>0</v>
          </cell>
          <cell r="KI194">
            <v>0</v>
          </cell>
          <cell r="KJ194">
            <v>0</v>
          </cell>
          <cell r="KK194">
            <v>0</v>
          </cell>
          <cell r="KL194">
            <v>0</v>
          </cell>
          <cell r="KM194">
            <v>0</v>
          </cell>
          <cell r="KN194">
            <v>0</v>
          </cell>
          <cell r="KO194">
            <v>0</v>
          </cell>
          <cell r="KP194">
            <v>0</v>
          </cell>
          <cell r="KQ194">
            <v>0</v>
          </cell>
          <cell r="KR194">
            <v>0</v>
          </cell>
          <cell r="KS194">
            <v>0</v>
          </cell>
          <cell r="KT194">
            <v>0</v>
          </cell>
          <cell r="KU194">
            <v>0</v>
          </cell>
          <cell r="KV194">
            <v>0</v>
          </cell>
          <cell r="KW194">
            <v>0</v>
          </cell>
          <cell r="KX194">
            <v>0</v>
          </cell>
          <cell r="KY194">
            <v>0</v>
          </cell>
          <cell r="KZ194">
            <v>0</v>
          </cell>
          <cell r="LA194">
            <v>0</v>
          </cell>
          <cell r="LB194">
            <v>0</v>
          </cell>
          <cell r="LC194">
            <v>0</v>
          </cell>
          <cell r="LD194">
            <v>0</v>
          </cell>
          <cell r="LE194">
            <v>0</v>
          </cell>
          <cell r="LF194">
            <v>0</v>
          </cell>
          <cell r="LG194">
            <v>0</v>
          </cell>
          <cell r="LH194">
            <v>0</v>
          </cell>
          <cell r="LI194">
            <v>0</v>
          </cell>
        </row>
        <row r="195"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  <cell r="GY195">
            <v>0</v>
          </cell>
          <cell r="GZ195">
            <v>0</v>
          </cell>
          <cell r="HA195">
            <v>0</v>
          </cell>
          <cell r="HB195">
            <v>0</v>
          </cell>
          <cell r="HC195">
            <v>0</v>
          </cell>
          <cell r="HD195">
            <v>0</v>
          </cell>
          <cell r="HE195">
            <v>0</v>
          </cell>
          <cell r="HF195">
            <v>0</v>
          </cell>
          <cell r="HG195">
            <v>0</v>
          </cell>
          <cell r="HH195">
            <v>0</v>
          </cell>
          <cell r="HI195">
            <v>0</v>
          </cell>
          <cell r="HJ195">
            <v>0</v>
          </cell>
          <cell r="HK195">
            <v>0</v>
          </cell>
          <cell r="HL195">
            <v>0</v>
          </cell>
          <cell r="HM195">
            <v>0</v>
          </cell>
          <cell r="HN195">
            <v>0</v>
          </cell>
          <cell r="HO195">
            <v>0</v>
          </cell>
          <cell r="HP195">
            <v>0</v>
          </cell>
          <cell r="HQ195">
            <v>0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0</v>
          </cell>
          <cell r="HX195">
            <v>0</v>
          </cell>
          <cell r="HY195">
            <v>0</v>
          </cell>
          <cell r="HZ195">
            <v>0</v>
          </cell>
          <cell r="IA195">
            <v>0</v>
          </cell>
          <cell r="IB195">
            <v>0</v>
          </cell>
          <cell r="IC195">
            <v>0</v>
          </cell>
          <cell r="ID195">
            <v>0</v>
          </cell>
          <cell r="IE195">
            <v>0</v>
          </cell>
          <cell r="IF195">
            <v>0</v>
          </cell>
          <cell r="IG195">
            <v>0</v>
          </cell>
          <cell r="IH195">
            <v>0</v>
          </cell>
          <cell r="II195">
            <v>0</v>
          </cell>
          <cell r="IJ195">
            <v>0</v>
          </cell>
          <cell r="IK195">
            <v>0</v>
          </cell>
          <cell r="IL195">
            <v>0</v>
          </cell>
          <cell r="IM195">
            <v>0</v>
          </cell>
          <cell r="IN195">
            <v>0</v>
          </cell>
          <cell r="IO195">
            <v>0</v>
          </cell>
          <cell r="IP195">
            <v>0</v>
          </cell>
          <cell r="IQ195">
            <v>0</v>
          </cell>
          <cell r="IR195">
            <v>0</v>
          </cell>
          <cell r="IS195">
            <v>0</v>
          </cell>
          <cell r="IT195">
            <v>0</v>
          </cell>
          <cell r="IU195">
            <v>0</v>
          </cell>
          <cell r="IV195">
            <v>0</v>
          </cell>
          <cell r="IW195">
            <v>0</v>
          </cell>
          <cell r="IX195">
            <v>0</v>
          </cell>
          <cell r="IY195">
            <v>0</v>
          </cell>
          <cell r="IZ195">
            <v>0</v>
          </cell>
          <cell r="JA195">
            <v>0</v>
          </cell>
          <cell r="JB195">
            <v>0</v>
          </cell>
          <cell r="JC195">
            <v>0</v>
          </cell>
          <cell r="JD195">
            <v>0</v>
          </cell>
          <cell r="JE195">
            <v>0</v>
          </cell>
          <cell r="JF195">
            <v>0</v>
          </cell>
          <cell r="JG195">
            <v>0</v>
          </cell>
          <cell r="JH195">
            <v>0</v>
          </cell>
          <cell r="JI195">
            <v>0</v>
          </cell>
          <cell r="JJ195">
            <v>0</v>
          </cell>
          <cell r="JK195">
            <v>0</v>
          </cell>
          <cell r="JL195">
            <v>0</v>
          </cell>
          <cell r="JM195">
            <v>0</v>
          </cell>
          <cell r="JN195">
            <v>0</v>
          </cell>
          <cell r="JO195">
            <v>0</v>
          </cell>
          <cell r="JP195">
            <v>0</v>
          </cell>
          <cell r="JQ195">
            <v>0</v>
          </cell>
          <cell r="JR195">
            <v>0</v>
          </cell>
          <cell r="JS195">
            <v>0</v>
          </cell>
          <cell r="JT195">
            <v>0</v>
          </cell>
          <cell r="JU195">
            <v>0</v>
          </cell>
          <cell r="JV195">
            <v>0</v>
          </cell>
          <cell r="JW195">
            <v>0</v>
          </cell>
          <cell r="JX195">
            <v>0</v>
          </cell>
          <cell r="JY195">
            <v>0</v>
          </cell>
          <cell r="JZ195">
            <v>0</v>
          </cell>
          <cell r="KA195">
            <v>0</v>
          </cell>
          <cell r="KB195">
            <v>0</v>
          </cell>
          <cell r="KC195">
            <v>0</v>
          </cell>
          <cell r="KD195">
            <v>0</v>
          </cell>
          <cell r="KE195">
            <v>0</v>
          </cell>
          <cell r="KF195">
            <v>0</v>
          </cell>
          <cell r="KG195">
            <v>0</v>
          </cell>
          <cell r="KH195">
            <v>0</v>
          </cell>
          <cell r="KI195">
            <v>0</v>
          </cell>
          <cell r="KJ195">
            <v>0</v>
          </cell>
          <cell r="KK195">
            <v>0</v>
          </cell>
          <cell r="KL195">
            <v>0</v>
          </cell>
          <cell r="KM195">
            <v>0</v>
          </cell>
          <cell r="KN195">
            <v>0</v>
          </cell>
          <cell r="KO195">
            <v>0</v>
          </cell>
          <cell r="KP195">
            <v>0</v>
          </cell>
          <cell r="KQ195">
            <v>0</v>
          </cell>
          <cell r="KR195">
            <v>0</v>
          </cell>
          <cell r="KS195">
            <v>0</v>
          </cell>
          <cell r="KT195">
            <v>0</v>
          </cell>
          <cell r="KU195">
            <v>0</v>
          </cell>
          <cell r="KV195">
            <v>0</v>
          </cell>
          <cell r="KW195">
            <v>0</v>
          </cell>
          <cell r="KX195">
            <v>0</v>
          </cell>
          <cell r="KY195">
            <v>0</v>
          </cell>
          <cell r="KZ195">
            <v>0</v>
          </cell>
          <cell r="LA195">
            <v>0</v>
          </cell>
          <cell r="LB195">
            <v>0</v>
          </cell>
          <cell r="LC195">
            <v>0</v>
          </cell>
          <cell r="LD195">
            <v>0</v>
          </cell>
          <cell r="LE195">
            <v>0</v>
          </cell>
          <cell r="LF195">
            <v>0</v>
          </cell>
          <cell r="LG195">
            <v>0</v>
          </cell>
          <cell r="LH195">
            <v>0</v>
          </cell>
          <cell r="LI195">
            <v>0</v>
          </cell>
        </row>
        <row r="196"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  <cell r="IL196">
            <v>0</v>
          </cell>
          <cell r="IM196">
            <v>0</v>
          </cell>
          <cell r="IN196">
            <v>0</v>
          </cell>
          <cell r="IO196">
            <v>0</v>
          </cell>
          <cell r="IP196">
            <v>0</v>
          </cell>
          <cell r="IQ196">
            <v>0</v>
          </cell>
          <cell r="IR196">
            <v>0</v>
          </cell>
          <cell r="IS196">
            <v>0</v>
          </cell>
          <cell r="IT196">
            <v>0</v>
          </cell>
          <cell r="IU196">
            <v>0</v>
          </cell>
          <cell r="IV196">
            <v>0</v>
          </cell>
          <cell r="IW196">
            <v>0</v>
          </cell>
          <cell r="IX196">
            <v>0</v>
          </cell>
          <cell r="IY196">
            <v>0</v>
          </cell>
          <cell r="IZ196">
            <v>0</v>
          </cell>
          <cell r="JA196">
            <v>0</v>
          </cell>
          <cell r="JB196">
            <v>0</v>
          </cell>
          <cell r="JC196">
            <v>0</v>
          </cell>
          <cell r="JD196">
            <v>0</v>
          </cell>
          <cell r="JE196">
            <v>0</v>
          </cell>
          <cell r="JF196">
            <v>0</v>
          </cell>
          <cell r="JG196">
            <v>0</v>
          </cell>
          <cell r="JH196">
            <v>0</v>
          </cell>
          <cell r="JI196">
            <v>0</v>
          </cell>
          <cell r="JJ196">
            <v>0</v>
          </cell>
          <cell r="JK196">
            <v>0</v>
          </cell>
          <cell r="JL196">
            <v>0</v>
          </cell>
          <cell r="JM196">
            <v>0</v>
          </cell>
          <cell r="JN196">
            <v>0</v>
          </cell>
          <cell r="JO196">
            <v>0</v>
          </cell>
          <cell r="JP196">
            <v>0</v>
          </cell>
          <cell r="JQ196">
            <v>0</v>
          </cell>
          <cell r="JR196">
            <v>0</v>
          </cell>
          <cell r="JS196">
            <v>0</v>
          </cell>
          <cell r="JT196">
            <v>0</v>
          </cell>
          <cell r="JU196">
            <v>0</v>
          </cell>
          <cell r="JV196">
            <v>0</v>
          </cell>
          <cell r="JW196">
            <v>0</v>
          </cell>
          <cell r="JX196">
            <v>0</v>
          </cell>
          <cell r="JY196">
            <v>0</v>
          </cell>
          <cell r="JZ196">
            <v>0</v>
          </cell>
          <cell r="KA196">
            <v>0</v>
          </cell>
          <cell r="KB196">
            <v>0</v>
          </cell>
          <cell r="KC196">
            <v>0</v>
          </cell>
          <cell r="KD196">
            <v>0</v>
          </cell>
          <cell r="KE196">
            <v>0</v>
          </cell>
          <cell r="KF196">
            <v>0</v>
          </cell>
          <cell r="KG196">
            <v>0</v>
          </cell>
          <cell r="KH196">
            <v>0</v>
          </cell>
          <cell r="KI196">
            <v>0</v>
          </cell>
          <cell r="KJ196">
            <v>0</v>
          </cell>
          <cell r="KK196">
            <v>0</v>
          </cell>
          <cell r="KL196">
            <v>0</v>
          </cell>
          <cell r="KM196">
            <v>0</v>
          </cell>
          <cell r="KN196">
            <v>0</v>
          </cell>
          <cell r="KO196">
            <v>0</v>
          </cell>
          <cell r="KP196">
            <v>0</v>
          </cell>
          <cell r="KQ196">
            <v>0</v>
          </cell>
          <cell r="KR196">
            <v>0</v>
          </cell>
          <cell r="KS196">
            <v>0</v>
          </cell>
          <cell r="KT196">
            <v>0</v>
          </cell>
          <cell r="KU196">
            <v>0</v>
          </cell>
          <cell r="KV196">
            <v>0</v>
          </cell>
          <cell r="KW196">
            <v>0</v>
          </cell>
          <cell r="KX196">
            <v>0</v>
          </cell>
          <cell r="KY196">
            <v>0</v>
          </cell>
          <cell r="KZ196">
            <v>0</v>
          </cell>
          <cell r="LA196">
            <v>0</v>
          </cell>
          <cell r="LB196">
            <v>0</v>
          </cell>
          <cell r="LC196">
            <v>0</v>
          </cell>
          <cell r="LD196">
            <v>0</v>
          </cell>
          <cell r="LE196">
            <v>0</v>
          </cell>
          <cell r="LF196">
            <v>0</v>
          </cell>
          <cell r="LG196">
            <v>0</v>
          </cell>
          <cell r="LH196">
            <v>0</v>
          </cell>
          <cell r="LI196">
            <v>0</v>
          </cell>
        </row>
        <row r="212">
          <cell r="EH212">
            <v>0</v>
          </cell>
        </row>
        <row r="215">
          <cell r="E215" t="str">
            <v>PLAN OSTVARENJA BUDŽETA</v>
          </cell>
          <cell r="F215">
            <v>2006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2007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2008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2009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2010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2011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2012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2013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2014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2015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</row>
        <row r="216">
          <cell r="E216">
            <v>0</v>
          </cell>
          <cell r="F216" t="str">
            <v>2006-01p</v>
          </cell>
          <cell r="G216" t="str">
            <v>2006-02p</v>
          </cell>
          <cell r="H216" t="str">
            <v>2006-03p</v>
          </cell>
          <cell r="I216" t="str">
            <v>2006-04p</v>
          </cell>
          <cell r="J216" t="str">
            <v>2006-05p</v>
          </cell>
          <cell r="K216" t="str">
            <v>2006-06p</v>
          </cell>
          <cell r="L216" t="str">
            <v>2006-07p</v>
          </cell>
          <cell r="M216" t="str">
            <v>2006-08p</v>
          </cell>
          <cell r="N216" t="str">
            <v>2006-09p</v>
          </cell>
          <cell r="O216" t="str">
            <v>2006-10p</v>
          </cell>
          <cell r="P216" t="str">
            <v>2006-11p</v>
          </cell>
          <cell r="Q216" t="str">
            <v>2006-12p</v>
          </cell>
          <cell r="R216" t="str">
            <v>2007-01p</v>
          </cell>
          <cell r="S216" t="str">
            <v>2007-02p</v>
          </cell>
          <cell r="T216" t="str">
            <v>2007-03p</v>
          </cell>
          <cell r="U216" t="str">
            <v>2007-04p</v>
          </cell>
          <cell r="V216" t="str">
            <v>2007-05p</v>
          </cell>
          <cell r="W216" t="str">
            <v>2007-06p</v>
          </cell>
          <cell r="X216" t="str">
            <v>2007-07p</v>
          </cell>
          <cell r="Y216" t="str">
            <v>2007-08p</v>
          </cell>
          <cell r="Z216" t="str">
            <v>2007-09p</v>
          </cell>
          <cell r="AA216" t="str">
            <v>2007-10p</v>
          </cell>
          <cell r="AB216" t="str">
            <v>2007-11p</v>
          </cell>
          <cell r="AC216" t="str">
            <v>2007-12p</v>
          </cell>
          <cell r="AD216" t="str">
            <v>2008-01p</v>
          </cell>
          <cell r="AE216" t="str">
            <v>2008-02p</v>
          </cell>
          <cell r="AF216" t="str">
            <v>2008-03p</v>
          </cell>
          <cell r="AG216" t="str">
            <v>2008-04p</v>
          </cell>
          <cell r="AH216" t="str">
            <v>2008-05p</v>
          </cell>
          <cell r="AI216" t="str">
            <v>2008-06p</v>
          </cell>
          <cell r="AJ216" t="str">
            <v>2008-07p</v>
          </cell>
          <cell r="AK216" t="str">
            <v>2008-08p</v>
          </cell>
          <cell r="AL216" t="str">
            <v>2008-09p</v>
          </cell>
          <cell r="AM216" t="str">
            <v>2008-10p</v>
          </cell>
          <cell r="AN216" t="str">
            <v>2008-11p</v>
          </cell>
          <cell r="AO216" t="str">
            <v>2008-12p</v>
          </cell>
          <cell r="AP216" t="str">
            <v>2009-01p</v>
          </cell>
          <cell r="AQ216" t="str">
            <v>2009-02p</v>
          </cell>
          <cell r="AR216" t="str">
            <v>2009-03p</v>
          </cell>
          <cell r="AS216" t="str">
            <v>2009-04p</v>
          </cell>
          <cell r="AT216" t="str">
            <v>2009-05p</v>
          </cell>
          <cell r="AU216" t="str">
            <v>2009-06p</v>
          </cell>
          <cell r="AV216" t="str">
            <v>2009-07p</v>
          </cell>
          <cell r="AW216" t="str">
            <v>2009-08p</v>
          </cell>
          <cell r="AX216" t="str">
            <v>2009-09p</v>
          </cell>
          <cell r="AY216" t="str">
            <v>2009-10p</v>
          </cell>
          <cell r="AZ216" t="str">
            <v>2009-11p</v>
          </cell>
          <cell r="BA216" t="str">
            <v>2009-12p</v>
          </cell>
          <cell r="BB216" t="str">
            <v>2010-01p</v>
          </cell>
          <cell r="BC216" t="str">
            <v>2010-02p</v>
          </cell>
          <cell r="BD216" t="str">
            <v>2010-03p</v>
          </cell>
          <cell r="BE216" t="str">
            <v>2010-04p</v>
          </cell>
          <cell r="BF216" t="str">
            <v>2010-05p</v>
          </cell>
          <cell r="BG216" t="str">
            <v>2010-06p</v>
          </cell>
          <cell r="BH216" t="str">
            <v>2010-07p</v>
          </cell>
          <cell r="BI216" t="str">
            <v>2010-08p</v>
          </cell>
          <cell r="BJ216" t="str">
            <v>2010-09p</v>
          </cell>
          <cell r="BK216" t="str">
            <v>2010-10p</v>
          </cell>
          <cell r="BL216" t="str">
            <v>2010-11p</v>
          </cell>
          <cell r="BM216" t="str">
            <v>2010-12p</v>
          </cell>
          <cell r="BN216" t="str">
            <v>2011-01p</v>
          </cell>
          <cell r="BO216" t="str">
            <v>2011-02p</v>
          </cell>
          <cell r="BP216" t="str">
            <v>2011-03p</v>
          </cell>
          <cell r="BQ216" t="str">
            <v>2011-04p</v>
          </cell>
          <cell r="BR216" t="str">
            <v>2011-05p</v>
          </cell>
          <cell r="BS216" t="str">
            <v>2011-06p</v>
          </cell>
          <cell r="BT216" t="str">
            <v>2011-07p</v>
          </cell>
          <cell r="BU216" t="str">
            <v>2011-08p</v>
          </cell>
          <cell r="BV216" t="str">
            <v>2011-09p</v>
          </cell>
          <cell r="BW216" t="str">
            <v>2011-10p</v>
          </cell>
          <cell r="BX216" t="str">
            <v>2011-11p</v>
          </cell>
          <cell r="BY216" t="str">
            <v>2011-12p</v>
          </cell>
          <cell r="BZ216" t="str">
            <v>2012-01p</v>
          </cell>
          <cell r="CA216" t="str">
            <v>2012-02p</v>
          </cell>
          <cell r="CB216" t="str">
            <v>2012-03p</v>
          </cell>
          <cell r="CC216" t="str">
            <v>2012-04p</v>
          </cell>
          <cell r="CD216" t="str">
            <v>2012-05p</v>
          </cell>
          <cell r="CE216" t="str">
            <v>2012-06p</v>
          </cell>
          <cell r="CF216" t="str">
            <v>2012-07p</v>
          </cell>
          <cell r="CG216" t="str">
            <v>2012-08p</v>
          </cell>
          <cell r="CH216" t="str">
            <v>2012-09p</v>
          </cell>
          <cell r="CI216" t="str">
            <v>2012-10p</v>
          </cell>
          <cell r="CJ216" t="str">
            <v>2012-11p</v>
          </cell>
          <cell r="CK216" t="str">
            <v>2012-12p</v>
          </cell>
          <cell r="CL216" t="str">
            <v>2013-01p</v>
          </cell>
          <cell r="CM216" t="str">
            <v>2013-02p</v>
          </cell>
          <cell r="CN216" t="str">
            <v>2013-03p</v>
          </cell>
          <cell r="CO216" t="str">
            <v>2013-04p</v>
          </cell>
          <cell r="CP216" t="str">
            <v>2013-05p</v>
          </cell>
          <cell r="CQ216" t="str">
            <v>2013-06p</v>
          </cell>
          <cell r="CR216" t="str">
            <v>2013-07p</v>
          </cell>
          <cell r="CS216" t="str">
            <v>2013-08p</v>
          </cell>
          <cell r="CT216" t="str">
            <v>2013-09p</v>
          </cell>
          <cell r="CU216" t="str">
            <v>2013-10p</v>
          </cell>
          <cell r="CV216" t="str">
            <v>2013-11p</v>
          </cell>
          <cell r="CW216" t="str">
            <v>2013-12p</v>
          </cell>
          <cell r="CX216" t="str">
            <v>2014-01p</v>
          </cell>
          <cell r="CY216" t="str">
            <v>2014-02p</v>
          </cell>
          <cell r="CZ216" t="str">
            <v>2014-03p</v>
          </cell>
          <cell r="DA216" t="str">
            <v>2014-04p</v>
          </cell>
          <cell r="DB216" t="str">
            <v>2014-05p</v>
          </cell>
          <cell r="DC216" t="str">
            <v>2014-06p</v>
          </cell>
          <cell r="DD216" t="str">
            <v>2014-07p</v>
          </cell>
          <cell r="DE216" t="str">
            <v>2014-08p</v>
          </cell>
          <cell r="DF216" t="str">
            <v>2014-09p</v>
          </cell>
          <cell r="DG216" t="str">
            <v>2014-10p</v>
          </cell>
          <cell r="DH216" t="str">
            <v>2014-11p</v>
          </cell>
          <cell r="DI216" t="str">
            <v>2014-12p</v>
          </cell>
          <cell r="DJ216" t="str">
            <v>2015-01p</v>
          </cell>
          <cell r="DK216" t="str">
            <v>2015-02p</v>
          </cell>
          <cell r="DL216" t="str">
            <v>2015-03p</v>
          </cell>
          <cell r="DM216" t="str">
            <v>2015-04p</v>
          </cell>
          <cell r="DN216" t="str">
            <v>2015-05p</v>
          </cell>
          <cell r="DO216" t="str">
            <v>2015-06p</v>
          </cell>
          <cell r="DP216" t="str">
            <v>2015-07p</v>
          </cell>
          <cell r="DQ216" t="str">
            <v>2015-08p</v>
          </cell>
          <cell r="DR216" t="str">
            <v>2015-09p</v>
          </cell>
          <cell r="DS216" t="str">
            <v>2015-10p</v>
          </cell>
          <cell r="DT216" t="str">
            <v>2015-11p</v>
          </cell>
          <cell r="DU216" t="str">
            <v>2015-12p</v>
          </cell>
          <cell r="DV216" t="str">
            <v>2016-01p</v>
          </cell>
          <cell r="DW216" t="str">
            <v>2016-02p</v>
          </cell>
          <cell r="DX216" t="str">
            <v>2016-03p</v>
          </cell>
          <cell r="DY216" t="str">
            <v>2016-04p</v>
          </cell>
          <cell r="DZ216" t="str">
            <v>2016-05p</v>
          </cell>
          <cell r="EA216" t="str">
            <v>2016-06p</v>
          </cell>
          <cell r="EB216" t="str">
            <v>2016-07p</v>
          </cell>
          <cell r="EC216" t="str">
            <v>2016-08p</v>
          </cell>
          <cell r="ED216" t="str">
            <v>2016-09p</v>
          </cell>
          <cell r="EE216" t="str">
            <v>2016-10p</v>
          </cell>
          <cell r="EF216" t="str">
            <v>2016-11p</v>
          </cell>
          <cell r="EG216" t="str">
            <v>2016-12p</v>
          </cell>
          <cell r="EH216" t="str">
            <v>2017-01</v>
          </cell>
          <cell r="EI216" t="str">
            <v>2017-02</v>
          </cell>
          <cell r="EJ216" t="str">
            <v>2017-03</v>
          </cell>
          <cell r="EK216" t="str">
            <v>2017-04</v>
          </cell>
          <cell r="EL216" t="str">
            <v>2017-05</v>
          </cell>
          <cell r="EM216" t="str">
            <v>2017-06</v>
          </cell>
          <cell r="EN216" t="str">
            <v>2017-07</v>
          </cell>
          <cell r="EO216" t="str">
            <v>2017-08</v>
          </cell>
          <cell r="EP216" t="str">
            <v>2017-09</v>
          </cell>
          <cell r="EQ216" t="str">
            <v>2017-10</v>
          </cell>
          <cell r="ER216" t="str">
            <v>2017-11</v>
          </cell>
          <cell r="ES216" t="str">
            <v>2017-12</v>
          </cell>
          <cell r="ET216" t="str">
            <v>2018-01</v>
          </cell>
          <cell r="EU216" t="str">
            <v>2018-02</v>
          </cell>
          <cell r="EV216" t="str">
            <v>2018-03</v>
          </cell>
          <cell r="EW216" t="str">
            <v>2018-04</v>
          </cell>
          <cell r="EX216" t="str">
            <v>2018-05</v>
          </cell>
          <cell r="EY216" t="str">
            <v>2018-06</v>
          </cell>
          <cell r="EZ216" t="str">
            <v>2018-07</v>
          </cell>
          <cell r="FA216" t="str">
            <v>2018-08</v>
          </cell>
          <cell r="FB216" t="str">
            <v>2018-09</v>
          </cell>
          <cell r="FC216" t="str">
            <v>2018-10</v>
          </cell>
          <cell r="FD216" t="str">
            <v>2018-11</v>
          </cell>
          <cell r="FE216" t="str">
            <v>2018-12</v>
          </cell>
          <cell r="FF216" t="str">
            <v>2019-01</v>
          </cell>
          <cell r="FG216" t="str">
            <v>2019-02</v>
          </cell>
          <cell r="FH216" t="str">
            <v>2019-03</v>
          </cell>
          <cell r="FI216" t="str">
            <v>2019-04</v>
          </cell>
          <cell r="FJ216" t="str">
            <v>2019-05</v>
          </cell>
          <cell r="FK216" t="str">
            <v>2019-06</v>
          </cell>
          <cell r="FL216" t="str">
            <v>2019-07</v>
          </cell>
          <cell r="FM216" t="str">
            <v>2019-08</v>
          </cell>
          <cell r="FN216" t="str">
            <v>2019-09</v>
          </cell>
          <cell r="FO216" t="str">
            <v>2019-10</v>
          </cell>
          <cell r="FP216" t="str">
            <v>2019-11</v>
          </cell>
          <cell r="FQ216" t="str">
            <v>2019-12</v>
          </cell>
          <cell r="FS216">
            <v>0</v>
          </cell>
        </row>
        <row r="217">
          <cell r="A217">
            <v>7</v>
          </cell>
          <cell r="B217" t="str">
            <v xml:space="preserve"> </v>
          </cell>
          <cell r="D217" t="str">
            <v>7p</v>
          </cell>
          <cell r="E217" t="str">
            <v>PRIMICI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122551260.24287842</v>
          </cell>
          <cell r="DK217">
            <v>136159563.39454627</v>
          </cell>
          <cell r="DL217">
            <v>153914910.29907674</v>
          </cell>
          <cell r="DM217">
            <v>163708472.43183026</v>
          </cell>
          <cell r="DN217">
            <v>156781589.98980972</v>
          </cell>
          <cell r="DO217">
            <v>165239010.35287622</v>
          </cell>
          <cell r="DP217">
            <v>177558111.71591145</v>
          </cell>
          <cell r="DQ217">
            <v>182756941.75310284</v>
          </cell>
          <cell r="DR217">
            <v>174439167.43655851</v>
          </cell>
          <cell r="DS217">
            <v>168685078.52847385</v>
          </cell>
          <cell r="DT217">
            <v>153670608.50422055</v>
          </cell>
          <cell r="DU217">
            <v>207796185.84071553</v>
          </cell>
          <cell r="DV217">
            <v>128850563.59659526</v>
          </cell>
          <cell r="DW217">
            <v>146614404.76445901</v>
          </cell>
          <cell r="DX217">
            <v>163468653.87502012</v>
          </cell>
          <cell r="DY217">
            <v>175371539.58759058</v>
          </cell>
          <cell r="DZ217">
            <v>164767421.70767844</v>
          </cell>
          <cell r="EA217">
            <v>180014582.75346881</v>
          </cell>
          <cell r="EB217">
            <v>195825830.75993624</v>
          </cell>
          <cell r="EC217">
            <v>197931941.23618484</v>
          </cell>
          <cell r="ED217">
            <v>188242241.54629749</v>
          </cell>
          <cell r="EE217">
            <v>198826191.33020011</v>
          </cell>
          <cell r="EF217">
            <v>162119388.44968379</v>
          </cell>
          <cell r="EG217">
            <v>223583117.22288498</v>
          </cell>
          <cell r="EH217">
            <v>109927912.88314301</v>
          </cell>
          <cell r="EI217">
            <v>139988884.7104401</v>
          </cell>
          <cell r="EJ217">
            <v>168619244.90199408</v>
          </cell>
          <cell r="EK217">
            <v>161064908.13011798</v>
          </cell>
          <cell r="EL217">
            <v>157187778.36459905</v>
          </cell>
          <cell r="EM217">
            <v>173103498.61527026</v>
          </cell>
          <cell r="EN217">
            <v>173549199.05869666</v>
          </cell>
          <cell r="EO217">
            <v>189139313.24435988</v>
          </cell>
          <cell r="EP217">
            <v>182820453.81019896</v>
          </cell>
          <cell r="EQ217">
            <v>169544272.17165217</v>
          </cell>
          <cell r="ER217">
            <v>161107751.27361044</v>
          </cell>
          <cell r="ES217">
            <v>219737269.93309948</v>
          </cell>
        </row>
        <row r="218">
          <cell r="B218">
            <v>71</v>
          </cell>
          <cell r="D218" t="str">
            <v>71p</v>
          </cell>
          <cell r="E218" t="str">
            <v>Tekući prihodi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69456510.490523219</v>
          </cell>
          <cell r="DK218">
            <v>82479571.834897548</v>
          </cell>
          <cell r="DL218">
            <v>100634143.85280967</v>
          </cell>
          <cell r="DM218">
            <v>109932650.07040924</v>
          </cell>
          <cell r="DN218">
            <v>103512228.88552798</v>
          </cell>
          <cell r="DO218">
            <v>111657698.38804626</v>
          </cell>
          <cell r="DP218">
            <v>123483460.27797908</v>
          </cell>
          <cell r="DQ218">
            <v>129333860.10620658</v>
          </cell>
          <cell r="DR218">
            <v>120724593.50129175</v>
          </cell>
          <cell r="DS218">
            <v>114795563.81554148</v>
          </cell>
          <cell r="DT218">
            <v>99036019.752471685</v>
          </cell>
          <cell r="DU218">
            <v>152467092.98815972</v>
          </cell>
          <cell r="DV218">
            <v>73254807.508548588</v>
          </cell>
          <cell r="DW218">
            <v>91018648.676412344</v>
          </cell>
          <cell r="DX218">
            <v>107872897.78697345</v>
          </cell>
          <cell r="DY218">
            <v>119775783.49954391</v>
          </cell>
          <cell r="DZ218">
            <v>109171665.61963177</v>
          </cell>
          <cell r="EA218">
            <v>124418826.66542214</v>
          </cell>
          <cell r="EB218">
            <v>140230074.67188957</v>
          </cell>
          <cell r="EC218">
            <v>142336185.14813817</v>
          </cell>
          <cell r="ED218">
            <v>132646485.45825082</v>
          </cell>
          <cell r="EE218">
            <v>143230435.24215344</v>
          </cell>
          <cell r="EF218">
            <v>106523632.36163713</v>
          </cell>
          <cell r="EG218">
            <v>167987361.13483831</v>
          </cell>
          <cell r="EH218">
            <v>72080094.246903852</v>
          </cell>
          <cell r="EI218">
            <v>102141066.07420093</v>
          </cell>
          <cell r="EJ218">
            <v>130771426.26575491</v>
          </cell>
          <cell r="EK218">
            <v>123217089.49387881</v>
          </cell>
          <cell r="EL218">
            <v>119339959.72835988</v>
          </cell>
          <cell r="EM218">
            <v>135255679.97903109</v>
          </cell>
          <cell r="EN218">
            <v>135701380.42245749</v>
          </cell>
          <cell r="EO218">
            <v>151291494.60812071</v>
          </cell>
          <cell r="EP218">
            <v>144972635.17395979</v>
          </cell>
          <cell r="EQ218">
            <v>131696453.535413</v>
          </cell>
          <cell r="ER218">
            <v>123259932.63737127</v>
          </cell>
          <cell r="ES218">
            <v>181889451.29686031</v>
          </cell>
        </row>
        <row r="219">
          <cell r="A219">
            <v>0</v>
          </cell>
          <cell r="B219">
            <v>0</v>
          </cell>
          <cell r="C219">
            <v>711</v>
          </cell>
          <cell r="D219" t="str">
            <v>711p</v>
          </cell>
          <cell r="E219" t="str">
            <v>Porezi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41686253.110737316</v>
          </cell>
          <cell r="CM219">
            <v>40855853.79586979</v>
          </cell>
          <cell r="CN219">
            <v>48871129.289274208</v>
          </cell>
          <cell r="CO219">
            <v>63044978.667560622</v>
          </cell>
          <cell r="CP219">
            <v>59903018.246625409</v>
          </cell>
          <cell r="CQ219">
            <v>65474825.471494481</v>
          </cell>
          <cell r="CR219">
            <v>71410525.13479729</v>
          </cell>
          <cell r="CS219">
            <v>66453623.073847495</v>
          </cell>
          <cell r="CT219">
            <v>65790416.568190843</v>
          </cell>
          <cell r="CU219">
            <v>63302926.264795646</v>
          </cell>
          <cell r="CV219">
            <v>56224451.677824281</v>
          </cell>
          <cell r="CW219">
            <v>57412527.94082702</v>
          </cell>
          <cell r="CX219">
            <v>46630073.989835031</v>
          </cell>
          <cell r="CY219">
            <v>47737456.241611488</v>
          </cell>
          <cell r="CZ219">
            <v>55661924.949411348</v>
          </cell>
          <cell r="DA219">
            <v>73380169.878103226</v>
          </cell>
          <cell r="DB219">
            <v>63336581.53084594</v>
          </cell>
          <cell r="DC219">
            <v>68150867.818816096</v>
          </cell>
          <cell r="DD219">
            <v>80502115.642067581</v>
          </cell>
          <cell r="DE219">
            <v>83661776.550335452</v>
          </cell>
          <cell r="DF219">
            <v>77286158.272165686</v>
          </cell>
          <cell r="DG219">
            <v>64936637.53359136</v>
          </cell>
          <cell r="DH219">
            <v>59626792.723406494</v>
          </cell>
          <cell r="DI219">
            <v>76918346.229341179</v>
          </cell>
          <cell r="DJ219">
            <v>47438461.833814912</v>
          </cell>
          <cell r="DK219">
            <v>48051254.173922725</v>
          </cell>
          <cell r="DL219">
            <v>68643020.701511934</v>
          </cell>
          <cell r="DM219">
            <v>74644324.702040896</v>
          </cell>
          <cell r="DN219">
            <v>62371540.361953884</v>
          </cell>
          <cell r="DO219">
            <v>70088728.880090371</v>
          </cell>
          <cell r="DP219">
            <v>83389342.293927491</v>
          </cell>
          <cell r="DQ219">
            <v>87963080.772664562</v>
          </cell>
          <cell r="DR219">
            <v>80794946.466777354</v>
          </cell>
          <cell r="DS219">
            <v>70587663.849750429</v>
          </cell>
          <cell r="DT219">
            <v>60436221.191738874</v>
          </cell>
          <cell r="DU219">
            <v>78264034.341148108</v>
          </cell>
          <cell r="DV219">
            <v>48519296.02748242</v>
          </cell>
          <cell r="DW219">
            <v>51347232.904158622</v>
          </cell>
          <cell r="DX219">
            <v>65011100.969904706</v>
          </cell>
          <cell r="DY219">
            <v>75093253.280867532</v>
          </cell>
          <cell r="DZ219">
            <v>64376516.948674828</v>
          </cell>
          <cell r="EA219">
            <v>71906788.704869837</v>
          </cell>
          <cell r="EB219">
            <v>84224318.482175812</v>
          </cell>
          <cell r="EC219">
            <v>88333743.072993502</v>
          </cell>
          <cell r="ED219">
            <v>82494871.783352494</v>
          </cell>
          <cell r="EE219">
            <v>82511282.288320467</v>
          </cell>
          <cell r="EF219">
            <v>60879285.246393085</v>
          </cell>
          <cell r="EG219">
            <v>73552702.357222885</v>
          </cell>
          <cell r="EH219">
            <v>53393011.197744071</v>
          </cell>
          <cell r="EI219">
            <v>59298498.751362592</v>
          </cell>
          <cell r="EJ219">
            <v>79240240.613968194</v>
          </cell>
          <cell r="EK219">
            <v>76769826.71535778</v>
          </cell>
          <cell r="EL219">
            <v>72284574.424425364</v>
          </cell>
          <cell r="EM219">
            <v>82867820.454024225</v>
          </cell>
          <cell r="EN219">
            <v>90215653.451355755</v>
          </cell>
          <cell r="EO219">
            <v>102091916.6793773</v>
          </cell>
          <cell r="EP219">
            <v>90311561.121648863</v>
          </cell>
          <cell r="EQ219">
            <v>81590409.643190965</v>
          </cell>
          <cell r="ER219">
            <v>71104013.719024956</v>
          </cell>
          <cell r="ES219">
            <v>85109067.493094087</v>
          </cell>
          <cell r="ET219">
            <v>60295851.510000005</v>
          </cell>
          <cell r="EU219">
            <v>64797597.330000006</v>
          </cell>
          <cell r="EV219">
            <v>89261850.609999985</v>
          </cell>
          <cell r="EW219">
            <v>97799793.080000013</v>
          </cell>
          <cell r="EX219">
            <v>90553351.069999993</v>
          </cell>
          <cell r="EY219">
            <v>87503254.430000007</v>
          </cell>
          <cell r="EZ219">
            <v>99397799.482830197</v>
          </cell>
          <cell r="FA219">
            <v>110357770.3498607</v>
          </cell>
          <cell r="FB219">
            <v>102093047.15872496</v>
          </cell>
          <cell r="FC219">
            <v>95698512.829288453</v>
          </cell>
          <cell r="FD219">
            <v>82424829.046484277</v>
          </cell>
          <cell r="FE219">
            <v>98213532.499999791</v>
          </cell>
          <cell r="FF219">
            <v>72429730.420000002</v>
          </cell>
          <cell r="FG219">
            <v>68470908.439999998</v>
          </cell>
          <cell r="FH219">
            <v>98709545.510000005</v>
          </cell>
          <cell r="FI219">
            <v>106791818.52</v>
          </cell>
          <cell r="FJ219">
            <v>94372185.030000001</v>
          </cell>
          <cell r="FK219">
            <v>89389439.689999998</v>
          </cell>
          <cell r="FL219">
            <v>106366803.00672032</v>
          </cell>
          <cell r="FM219">
            <v>110847613.63774106</v>
          </cell>
          <cell r="FN219">
            <v>101712748.66474</v>
          </cell>
          <cell r="FO219">
            <v>96295636.228585899</v>
          </cell>
          <cell r="FP219">
            <v>84393107.743797168</v>
          </cell>
          <cell r="FQ219">
            <v>92890414.095145509</v>
          </cell>
        </row>
        <row r="220">
          <cell r="D220" t="str">
            <v>7111p</v>
          </cell>
          <cell r="E220" t="str">
            <v>Porez na dohodak fizičkih lica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2820446.8223670614</v>
          </cell>
          <cell r="CM220">
            <v>5820928.5775817595</v>
          </cell>
          <cell r="CN220">
            <v>6919198.0351699237</v>
          </cell>
          <cell r="CO220">
            <v>7408525.4606941696</v>
          </cell>
          <cell r="CP220">
            <v>7204484.0505127097</v>
          </cell>
          <cell r="CQ220">
            <v>6466633.4408446904</v>
          </cell>
          <cell r="CR220">
            <v>8521641.6469569467</v>
          </cell>
          <cell r="CS220">
            <v>9664205.1361650527</v>
          </cell>
          <cell r="CT220">
            <v>6815248.5982489977</v>
          </cell>
          <cell r="CU220">
            <v>9471655.9367153402</v>
          </cell>
          <cell r="CV220">
            <v>8042875.0851052543</v>
          </cell>
          <cell r="CW220">
            <v>11726411.550236525</v>
          </cell>
          <cell r="CX220">
            <v>5536823.9639416989</v>
          </cell>
          <cell r="CY220">
            <v>6603739.6076103738</v>
          </cell>
          <cell r="CZ220">
            <v>6676953.4988943152</v>
          </cell>
          <cell r="DA220">
            <v>6906912.5782146342</v>
          </cell>
          <cell r="DB220">
            <v>7747493.2498942278</v>
          </cell>
          <cell r="DC220">
            <v>6933974.2607370922</v>
          </cell>
          <cell r="DD220">
            <v>7575525.125533646</v>
          </cell>
          <cell r="DE220">
            <v>8718912.6885207817</v>
          </cell>
          <cell r="DF220">
            <v>9058811.9435250778</v>
          </cell>
          <cell r="DG220">
            <v>7322217.3457894176</v>
          </cell>
          <cell r="DH220">
            <v>7332731.8430695906</v>
          </cell>
          <cell r="DI220">
            <v>15597558.508764038</v>
          </cell>
          <cell r="DJ220">
            <v>3573995.3554284605</v>
          </cell>
          <cell r="DK220">
            <v>6873843.9545441465</v>
          </cell>
          <cell r="DL220">
            <v>8628957.8256391361</v>
          </cell>
          <cell r="DM220">
            <v>8483434.6457901541</v>
          </cell>
          <cell r="DN220">
            <v>9434922.5878236145</v>
          </cell>
          <cell r="DO220">
            <v>8991934.6560795475</v>
          </cell>
          <cell r="DP220">
            <v>9046366.0797531549</v>
          </cell>
          <cell r="DQ220">
            <v>9922440.3850700893</v>
          </cell>
          <cell r="DR220">
            <v>9246654.8577025365</v>
          </cell>
          <cell r="DS220">
            <v>8428028.1672596131</v>
          </cell>
          <cell r="DT220">
            <v>8212187.9289413234</v>
          </cell>
          <cell r="DU220">
            <v>17086876.381307587</v>
          </cell>
          <cell r="DV220">
            <v>3256274.170259011</v>
          </cell>
          <cell r="DW220">
            <v>6307067.1265346296</v>
          </cell>
          <cell r="DX220">
            <v>7185867.0962893497</v>
          </cell>
          <cell r="DY220">
            <v>7337843.0794201987</v>
          </cell>
          <cell r="DZ220">
            <v>7549134.215325322</v>
          </cell>
          <cell r="EA220">
            <v>7983088.0958320322</v>
          </cell>
          <cell r="EB220">
            <v>8209438.0719818696</v>
          </cell>
          <cell r="EC220">
            <v>8656256.586545825</v>
          </cell>
          <cell r="ED220">
            <v>8265680.3878533607</v>
          </cell>
          <cell r="EE220">
            <v>10422468.304093841</v>
          </cell>
          <cell r="EF220">
            <v>9053001.7482958268</v>
          </cell>
          <cell r="EG220">
            <v>14496765.94178308</v>
          </cell>
          <cell r="EH220">
            <v>3445730.68</v>
          </cell>
          <cell r="EI220">
            <v>9145427.7004242092</v>
          </cell>
          <cell r="EJ220">
            <v>10121749.817724096</v>
          </cell>
          <cell r="EK220">
            <v>8543881.1088797171</v>
          </cell>
          <cell r="EL220">
            <v>8733654.6548668258</v>
          </cell>
          <cell r="EM220">
            <v>9954508.8904511016</v>
          </cell>
          <cell r="EN220">
            <v>12848847.212564949</v>
          </cell>
          <cell r="EO220">
            <v>11972281.172638645</v>
          </cell>
          <cell r="EP220">
            <v>12910432.881604763</v>
          </cell>
          <cell r="EQ220">
            <v>10424403.066179592</v>
          </cell>
          <cell r="ER220">
            <v>8922339.2000792101</v>
          </cell>
          <cell r="ES220">
            <v>18560135.152000677</v>
          </cell>
          <cell r="ET220">
            <v>3496624.83</v>
          </cell>
          <cell r="EU220">
            <v>8897390.9499999993</v>
          </cell>
          <cell r="EV220">
            <v>10001520.890000001</v>
          </cell>
          <cell r="EW220">
            <v>9899613.5099999998</v>
          </cell>
          <cell r="EX220">
            <v>10330673.77</v>
          </cell>
          <cell r="EY220">
            <v>10475384.99</v>
          </cell>
          <cell r="EZ220">
            <v>11459377.222866835</v>
          </cell>
          <cell r="FA220">
            <v>11349599.062734554</v>
          </cell>
          <cell r="FB220">
            <v>10410490.432834331</v>
          </cell>
          <cell r="FC220">
            <v>11079108.171049241</v>
          </cell>
          <cell r="FD220">
            <v>8309878.0236359257</v>
          </cell>
          <cell r="FE220">
            <v>15650000.315266687</v>
          </cell>
          <cell r="FF220">
            <v>4240913.8099999996</v>
          </cell>
          <cell r="FG220">
            <v>9361661.1500000004</v>
          </cell>
          <cell r="FH220">
            <v>9044961.5800000001</v>
          </cell>
          <cell r="FI220">
            <v>10767101.800000001</v>
          </cell>
          <cell r="FJ220">
            <v>10210712.41</v>
          </cell>
          <cell r="FK220">
            <v>10125793.029999999</v>
          </cell>
          <cell r="FL220">
            <v>10562928.102170853</v>
          </cell>
          <cell r="FM220">
            <v>10477537.909352116</v>
          </cell>
          <cell r="FN220">
            <v>8957410.6319850832</v>
          </cell>
          <cell r="FO220">
            <v>9589847.5886837803</v>
          </cell>
          <cell r="FP220">
            <v>9803639.4384757541</v>
          </cell>
          <cell r="FQ220">
            <v>17095010.594302431</v>
          </cell>
        </row>
        <row r="221">
          <cell r="D221" t="str">
            <v>7112p</v>
          </cell>
          <cell r="E221" t="str">
            <v>Porez na dobit pravnih lica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579786.54478696431</v>
          </cell>
          <cell r="CM221">
            <v>515115.82451773522</v>
          </cell>
          <cell r="CN221">
            <v>4474685.1189596485</v>
          </cell>
          <cell r="CO221">
            <v>12488272.478114691</v>
          </cell>
          <cell r="CP221">
            <v>3690917.0906183273</v>
          </cell>
          <cell r="CQ221">
            <v>4274773.0439898577</v>
          </cell>
          <cell r="CR221">
            <v>3994418.0701162638</v>
          </cell>
          <cell r="CS221">
            <v>3426415.4173260536</v>
          </cell>
          <cell r="CT221">
            <v>2644519.6751525379</v>
          </cell>
          <cell r="CU221">
            <v>1873134.4055505693</v>
          </cell>
          <cell r="CV221">
            <v>1099856.2789091328</v>
          </cell>
          <cell r="CW221">
            <v>2871073.2358503304</v>
          </cell>
          <cell r="CX221">
            <v>542155.32839785819</v>
          </cell>
          <cell r="CY221">
            <v>1152750.3872009208</v>
          </cell>
          <cell r="CZ221">
            <v>5559762.3725619148</v>
          </cell>
          <cell r="DA221">
            <v>16167122.137942558</v>
          </cell>
          <cell r="DB221">
            <v>3342015.3051073127</v>
          </cell>
          <cell r="DC221">
            <v>3973142.0907613225</v>
          </cell>
          <cell r="DD221">
            <v>4224224.6269917246</v>
          </cell>
          <cell r="DE221">
            <v>3100839.337515357</v>
          </cell>
          <cell r="DF221">
            <v>2550420.1743935719</v>
          </cell>
          <cell r="DG221">
            <v>1409658.4171760734</v>
          </cell>
          <cell r="DH221">
            <v>1236078.5708177544</v>
          </cell>
          <cell r="DI221">
            <v>1137472.7826346306</v>
          </cell>
          <cell r="DJ221">
            <v>932399.70044660708</v>
          </cell>
          <cell r="DK221">
            <v>960648.1117244123</v>
          </cell>
          <cell r="DL221">
            <v>11938576.266732469</v>
          </cell>
          <cell r="DM221">
            <v>12301967.31174976</v>
          </cell>
          <cell r="DN221">
            <v>2674098.0198717569</v>
          </cell>
          <cell r="DO221">
            <v>3180140.852284038</v>
          </cell>
          <cell r="DP221">
            <v>5395660.7985904692</v>
          </cell>
          <cell r="DQ221">
            <v>2863130.1493314239</v>
          </cell>
          <cell r="DR221">
            <v>2353497.2340047848</v>
          </cell>
          <cell r="DS221">
            <v>1665538.328390266</v>
          </cell>
          <cell r="DT221">
            <v>862427.72685132292</v>
          </cell>
          <cell r="DU221">
            <v>1507473.9400802045</v>
          </cell>
          <cell r="DV221">
            <v>879216.6252275107</v>
          </cell>
          <cell r="DW221">
            <v>978704.97459082201</v>
          </cell>
          <cell r="DX221">
            <v>9565619.7261311747</v>
          </cell>
          <cell r="DY221">
            <v>14480647.367470991</v>
          </cell>
          <cell r="DZ221">
            <v>2750731.3293431252</v>
          </cell>
          <cell r="EA221">
            <v>3704741.9987834813</v>
          </cell>
          <cell r="EB221">
            <v>4542486.8831950836</v>
          </cell>
          <cell r="EC221">
            <v>2539403.2975392533</v>
          </cell>
          <cell r="ED221">
            <v>2385044.0612207768</v>
          </cell>
          <cell r="EE221">
            <v>1382622.7151631019</v>
          </cell>
          <cell r="EF221">
            <v>718783.39737050491</v>
          </cell>
          <cell r="EG221">
            <v>1297842.5948828864</v>
          </cell>
          <cell r="EH221">
            <v>319868.36632967507</v>
          </cell>
          <cell r="EI221">
            <v>1275692.7823229732</v>
          </cell>
          <cell r="EJ221">
            <v>15606774.300851075</v>
          </cell>
          <cell r="EK221">
            <v>11880917.025348544</v>
          </cell>
          <cell r="EL221">
            <v>2694890.5355524938</v>
          </cell>
          <cell r="EM221">
            <v>4614984.2836715048</v>
          </cell>
          <cell r="EN221">
            <v>2644838.5201759087</v>
          </cell>
          <cell r="EO221">
            <v>2920331.1421357361</v>
          </cell>
          <cell r="EP221">
            <v>1809770.5258781903</v>
          </cell>
          <cell r="EQ221">
            <v>1613666.6581515796</v>
          </cell>
          <cell r="ER221">
            <v>541050.49431968771</v>
          </cell>
          <cell r="ES221">
            <v>999903.42131223751</v>
          </cell>
          <cell r="ET221">
            <v>475602.8</v>
          </cell>
          <cell r="EU221">
            <v>1641570.62</v>
          </cell>
          <cell r="EV221">
            <v>22262597.649999999</v>
          </cell>
          <cell r="EW221">
            <v>18095823.48</v>
          </cell>
          <cell r="EX221">
            <v>3730435.57</v>
          </cell>
          <cell r="EY221">
            <v>3402383.37</v>
          </cell>
          <cell r="EZ221">
            <v>2907159.2955213021</v>
          </cell>
          <cell r="FA221">
            <v>3013650.2072513374</v>
          </cell>
          <cell r="FB221">
            <v>1324416.4348228676</v>
          </cell>
          <cell r="FC221">
            <v>2025728.058812635</v>
          </cell>
          <cell r="FD221">
            <v>801101.06022479141</v>
          </cell>
          <cell r="FE221">
            <v>1997896.823773731</v>
          </cell>
          <cell r="FF221">
            <v>936843.13</v>
          </cell>
          <cell r="FG221">
            <v>1962550.32</v>
          </cell>
          <cell r="FH221">
            <v>22465664.23</v>
          </cell>
          <cell r="FI221">
            <v>20408432.98</v>
          </cell>
          <cell r="FJ221">
            <v>4781744.7</v>
          </cell>
          <cell r="FK221">
            <v>3678815</v>
          </cell>
          <cell r="FL221">
            <v>4457741.7110314406</v>
          </cell>
          <cell r="FM221">
            <v>2685443.6740218201</v>
          </cell>
          <cell r="FN221">
            <v>2555024.3067054804</v>
          </cell>
          <cell r="FO221">
            <v>5099414.7304318398</v>
          </cell>
          <cell r="FP221">
            <v>845177.9860074711</v>
          </cell>
          <cell r="FQ221">
            <v>1318007.3637119438</v>
          </cell>
        </row>
        <row r="222">
          <cell r="D222" t="str">
            <v>7113p</v>
          </cell>
          <cell r="E222" t="str">
            <v>Porez na promet nepokretnosti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81248.859864734099</v>
          </cell>
          <cell r="CM222">
            <v>103646.50733568591</v>
          </cell>
          <cell r="CN222">
            <v>186194.97392852511</v>
          </cell>
          <cell r="CO222">
            <v>103363.42634788297</v>
          </cell>
          <cell r="CP222">
            <v>100106.28093907743</v>
          </cell>
          <cell r="CQ222">
            <v>133863.83595351625</v>
          </cell>
          <cell r="CR222">
            <v>122268.58842091225</v>
          </cell>
          <cell r="CS222">
            <v>96003.204992983359</v>
          </cell>
          <cell r="CT222">
            <v>170229.34291973972</v>
          </cell>
          <cell r="CU222">
            <v>136036.03036244924</v>
          </cell>
          <cell r="CV222">
            <v>147948.87120833801</v>
          </cell>
          <cell r="CW222">
            <v>140979.1375726462</v>
          </cell>
          <cell r="CX222">
            <v>123999.60285150184</v>
          </cell>
          <cell r="CY222">
            <v>133192.75505076826</v>
          </cell>
          <cell r="CZ222">
            <v>141910.48385757531</v>
          </cell>
          <cell r="DA222">
            <v>123791.01140095161</v>
          </cell>
          <cell r="DB222">
            <v>72591.819035106659</v>
          </cell>
          <cell r="DC222">
            <v>77284.349346340969</v>
          </cell>
          <cell r="DD222">
            <v>135985.65036623355</v>
          </cell>
          <cell r="DE222">
            <v>174290.23497475486</v>
          </cell>
          <cell r="DF222">
            <v>107916.53190533332</v>
          </cell>
          <cell r="DG222">
            <v>180714.58360820319</v>
          </cell>
          <cell r="DH222">
            <v>121683.7391894871</v>
          </cell>
          <cell r="DI222">
            <v>151175.91130578335</v>
          </cell>
          <cell r="DJ222">
            <v>106071.79527146854</v>
          </cell>
          <cell r="DK222">
            <v>113039.14761772362</v>
          </cell>
          <cell r="DL222">
            <v>152502.18590714125</v>
          </cell>
          <cell r="DM222">
            <v>145745.80915293895</v>
          </cell>
          <cell r="DN222">
            <v>101292.23668851655</v>
          </cell>
          <cell r="DO222">
            <v>111819.65140138169</v>
          </cell>
          <cell r="DP222">
            <v>140720.54956844845</v>
          </cell>
          <cell r="DQ222">
            <v>137458.83152417373</v>
          </cell>
          <cell r="DR222">
            <v>121512.32009326115</v>
          </cell>
          <cell r="DS222">
            <v>144611.55666919687</v>
          </cell>
          <cell r="DT222">
            <v>114784.79933118433</v>
          </cell>
          <cell r="DU222">
            <v>165968.97191897244</v>
          </cell>
          <cell r="DV222">
            <v>89812.337994626199</v>
          </cell>
          <cell r="DW222">
            <v>125605.87790916764</v>
          </cell>
          <cell r="DX222">
            <v>126382.3151345364</v>
          </cell>
          <cell r="DY222">
            <v>113339.33642942409</v>
          </cell>
          <cell r="DZ222">
            <v>81752.089929508642</v>
          </cell>
          <cell r="EA222">
            <v>109588.60372302438</v>
          </cell>
          <cell r="EB222">
            <v>122410.08849255976</v>
          </cell>
          <cell r="EC222">
            <v>122577.82624468152</v>
          </cell>
          <cell r="ED222">
            <v>122631.24943535826</v>
          </cell>
          <cell r="EE222">
            <v>142176.60213635428</v>
          </cell>
          <cell r="EF222">
            <v>111230.89453217729</v>
          </cell>
          <cell r="EG222">
            <v>166744.30114189265</v>
          </cell>
          <cell r="EH222">
            <v>156784.53115028006</v>
          </cell>
          <cell r="EI222">
            <v>215996.23844451422</v>
          </cell>
          <cell r="EJ222">
            <v>172844.23524068185</v>
          </cell>
          <cell r="EK222">
            <v>166312.68055694172</v>
          </cell>
          <cell r="EL222">
            <v>177348.58546757439</v>
          </cell>
          <cell r="EM222">
            <v>232734.91327750011</v>
          </cell>
          <cell r="EN222">
            <v>162468.08893173773</v>
          </cell>
          <cell r="EO222">
            <v>245981.65668851638</v>
          </cell>
          <cell r="EP222">
            <v>296340.06182741246</v>
          </cell>
          <cell r="EQ222">
            <v>190322.06899586218</v>
          </cell>
          <cell r="ER222">
            <v>224798.65338931847</v>
          </cell>
          <cell r="ES222">
            <v>217462.68507191085</v>
          </cell>
          <cell r="ET222">
            <v>93380.49</v>
          </cell>
          <cell r="EU222">
            <v>116565.53</v>
          </cell>
          <cell r="EV222">
            <v>203411.31</v>
          </cell>
          <cell r="EW222">
            <v>117398.62</v>
          </cell>
          <cell r="EX222">
            <v>143886.48000000001</v>
          </cell>
          <cell r="EY222">
            <v>122124.66</v>
          </cell>
          <cell r="EZ222">
            <v>165237.90094273287</v>
          </cell>
          <cell r="FA222">
            <v>179232.92735336185</v>
          </cell>
          <cell r="FB222">
            <v>136199.31001440389</v>
          </cell>
          <cell r="FC222">
            <v>229977.20409803133</v>
          </cell>
          <cell r="FD222">
            <v>194711.60663450463</v>
          </cell>
          <cell r="FE222">
            <v>152772.0914955248</v>
          </cell>
          <cell r="FF222">
            <v>118243.45</v>
          </cell>
          <cell r="FG222">
            <v>169568.16</v>
          </cell>
          <cell r="FH222">
            <v>146352.49</v>
          </cell>
          <cell r="FI222">
            <v>204359.36</v>
          </cell>
          <cell r="FJ222">
            <v>147510.5</v>
          </cell>
          <cell r="FK222">
            <v>158253.64000000001</v>
          </cell>
          <cell r="FL222">
            <v>92289.827047712693</v>
          </cell>
          <cell r="FM222">
            <v>199872.32178424072</v>
          </cell>
          <cell r="FN222">
            <v>127416.86254210871</v>
          </cell>
          <cell r="FO222">
            <v>134863.8150111227</v>
          </cell>
          <cell r="FP222">
            <v>174166.77614709371</v>
          </cell>
          <cell r="FQ222">
            <v>189919.20786772171</v>
          </cell>
        </row>
        <row r="223">
          <cell r="D223" t="str">
            <v>7114p</v>
          </cell>
          <cell r="E223" t="str">
            <v>Porez na dodatu vrijednost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22216987.25911713</v>
          </cell>
          <cell r="CM223">
            <v>22351785.25320363</v>
          </cell>
          <cell r="CN223">
            <v>24907044.612074491</v>
          </cell>
          <cell r="CO223">
            <v>29049120.919579607</v>
          </cell>
          <cell r="CP223">
            <v>32485582.306773975</v>
          </cell>
          <cell r="CQ223">
            <v>39641428.685232304</v>
          </cell>
          <cell r="CR223">
            <v>39144860.544407874</v>
          </cell>
          <cell r="CS223">
            <v>33764783.498910055</v>
          </cell>
          <cell r="CT223">
            <v>35212221.435317017</v>
          </cell>
          <cell r="CU223">
            <v>35516823.320785411</v>
          </cell>
          <cell r="CV223">
            <v>31733799.92897122</v>
          </cell>
          <cell r="CW223">
            <v>27021193.241436299</v>
          </cell>
          <cell r="CX223">
            <v>27323259.649428416</v>
          </cell>
          <cell r="CY223">
            <v>28192006.566407606</v>
          </cell>
          <cell r="CZ223">
            <v>31780100.537285</v>
          </cell>
          <cell r="DA223">
            <v>35805625.314933896</v>
          </cell>
          <cell r="DB223">
            <v>37013677.77422861</v>
          </cell>
          <cell r="DC223">
            <v>39976192.562335499</v>
          </cell>
          <cell r="DD223">
            <v>48606896.525866799</v>
          </cell>
          <cell r="DE223">
            <v>48894010.587532401</v>
          </cell>
          <cell r="DF223">
            <v>42792605.454785898</v>
          </cell>
          <cell r="DG223">
            <v>38951776.984054103</v>
          </cell>
          <cell r="DH223">
            <v>34980132.37681254</v>
          </cell>
          <cell r="DI223">
            <v>41629346.195520297</v>
          </cell>
          <cell r="DJ223">
            <v>30830393.947525311</v>
          </cell>
          <cell r="DK223">
            <v>29918550.540655378</v>
          </cell>
          <cell r="DL223">
            <v>35625079.391823784</v>
          </cell>
          <cell r="DM223">
            <v>39690661.471009046</v>
          </cell>
          <cell r="DN223">
            <v>34500290.720307246</v>
          </cell>
          <cell r="DO223">
            <v>39877523.160066463</v>
          </cell>
          <cell r="DP223">
            <v>48690601.648068875</v>
          </cell>
          <cell r="DQ223">
            <v>51015618.452793375</v>
          </cell>
          <cell r="DR223">
            <v>48088264.75380183</v>
          </cell>
          <cell r="DS223">
            <v>43467846.583736315</v>
          </cell>
          <cell r="DT223">
            <v>35933948.977140471</v>
          </cell>
          <cell r="DU223">
            <v>42606370.74912481</v>
          </cell>
          <cell r="DV223">
            <v>31679573.180653565</v>
          </cell>
          <cell r="DW223">
            <v>31928103.158560321</v>
          </cell>
          <cell r="DX223">
            <v>34104565.830024712</v>
          </cell>
          <cell r="DY223">
            <v>37842157.867834173</v>
          </cell>
          <cell r="DZ223">
            <v>37499397.053443842</v>
          </cell>
          <cell r="EA223">
            <v>40999614.220945761</v>
          </cell>
          <cell r="EB223">
            <v>49404174.365267023</v>
          </cell>
          <cell r="EC223">
            <v>50808197.54559686</v>
          </cell>
          <cell r="ED223">
            <v>48941259.772591494</v>
          </cell>
          <cell r="EE223">
            <v>50674252.604080558</v>
          </cell>
          <cell r="EF223">
            <v>34472392.733843513</v>
          </cell>
          <cell r="EG223">
            <v>39750004.058720417</v>
          </cell>
          <cell r="EH223">
            <v>35038006.882620126</v>
          </cell>
          <cell r="EI223">
            <v>34439419.532361373</v>
          </cell>
          <cell r="EJ223">
            <v>36610416.4961081</v>
          </cell>
          <cell r="EK223">
            <v>38572572.842501707</v>
          </cell>
          <cell r="EL223">
            <v>41434170.447496742</v>
          </cell>
          <cell r="EM223">
            <v>46352523.998122126</v>
          </cell>
          <cell r="EN223">
            <v>50698247.403485686</v>
          </cell>
          <cell r="EO223">
            <v>58728722.217279099</v>
          </cell>
          <cell r="EP223">
            <v>48579978.228629358</v>
          </cell>
          <cell r="EQ223">
            <v>46963099.251775004</v>
          </cell>
          <cell r="ER223">
            <v>42160271.759740531</v>
          </cell>
          <cell r="ES223">
            <v>45168008.320931129</v>
          </cell>
          <cell r="ET223">
            <v>40926868.810000002</v>
          </cell>
          <cell r="EU223">
            <v>38270122.18</v>
          </cell>
          <cell r="EV223">
            <v>40510183.409999996</v>
          </cell>
          <cell r="EW223">
            <v>50343037.649999999</v>
          </cell>
          <cell r="EX223">
            <v>53847636.579999998</v>
          </cell>
          <cell r="EY223">
            <v>52130099.289999999</v>
          </cell>
          <cell r="EZ223">
            <v>58718115.561732136</v>
          </cell>
          <cell r="FA223">
            <v>64446747.698135167</v>
          </cell>
          <cell r="FB223">
            <v>60581956.959091514</v>
          </cell>
          <cell r="FC223">
            <v>56752286.283165328</v>
          </cell>
          <cell r="FD223">
            <v>50951819.125281952</v>
          </cell>
          <cell r="FE223">
            <v>56912908.473788776</v>
          </cell>
          <cell r="FF223">
            <v>49847223.18</v>
          </cell>
          <cell r="FG223">
            <v>38958365.399999999</v>
          </cell>
          <cell r="FH223">
            <v>50498218.18</v>
          </cell>
          <cell r="FI223">
            <v>55142838.460000001</v>
          </cell>
          <cell r="FJ223">
            <v>56428341.859999999</v>
          </cell>
          <cell r="FK223">
            <v>52810087.229999997</v>
          </cell>
          <cell r="FL223">
            <v>64608697.993098304</v>
          </cell>
          <cell r="FM223">
            <v>66890311.931873396</v>
          </cell>
          <cell r="FN223">
            <v>59747048.514482997</v>
          </cell>
          <cell r="FO223">
            <v>59046360.535818897</v>
          </cell>
          <cell r="FP223">
            <v>50298426.623042099</v>
          </cell>
          <cell r="FQ223">
            <v>53629737.7635343</v>
          </cell>
        </row>
        <row r="224">
          <cell r="D224" t="str">
            <v>7115p</v>
          </cell>
          <cell r="E224" t="str">
            <v>Akcize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13472385.619929252</v>
          </cell>
          <cell r="CM224">
            <v>9374619.9781228825</v>
          </cell>
          <cell r="CN224">
            <v>8591497.0238258317</v>
          </cell>
          <cell r="CO224">
            <v>9976513.8396541588</v>
          </cell>
          <cell r="CP224">
            <v>12529410.486162774</v>
          </cell>
          <cell r="CQ224">
            <v>12207544.038839269</v>
          </cell>
          <cell r="CR224">
            <v>16644425.593685796</v>
          </cell>
          <cell r="CS224">
            <v>16485948.596823877</v>
          </cell>
          <cell r="CT224">
            <v>18432656.2065273</v>
          </cell>
          <cell r="CU224">
            <v>13491210.566350998</v>
          </cell>
          <cell r="CV224">
            <v>12913955.490205286</v>
          </cell>
          <cell r="CW224">
            <v>13328622.385148553</v>
          </cell>
          <cell r="CX224">
            <v>11633388.71442843</v>
          </cell>
          <cell r="CY224">
            <v>9984594.0786474198</v>
          </cell>
          <cell r="CZ224">
            <v>9169040.4450272899</v>
          </cell>
          <cell r="DA224">
            <v>11715409.875199232</v>
          </cell>
          <cell r="DB224">
            <v>12580245.774244396</v>
          </cell>
          <cell r="DC224">
            <v>14576879.575155489</v>
          </cell>
          <cell r="DD224">
            <v>16788102.358412612</v>
          </cell>
          <cell r="DE224">
            <v>19929817.141586415</v>
          </cell>
          <cell r="DF224">
            <v>20074252.942877635</v>
          </cell>
          <cell r="DG224">
            <v>14472590.829511227</v>
          </cell>
          <cell r="DH224">
            <v>13977403.069221891</v>
          </cell>
          <cell r="DI224">
            <v>16210263.721078064</v>
          </cell>
          <cell r="DJ224">
            <v>10746682.682418374</v>
          </cell>
          <cell r="DK224">
            <v>8544013.7622055728</v>
          </cell>
          <cell r="DL224">
            <v>10140030.796069261</v>
          </cell>
          <cell r="DM224">
            <v>11606566.966498964</v>
          </cell>
          <cell r="DN224">
            <v>13190871.109895388</v>
          </cell>
          <cell r="DO224">
            <v>15159196.537793403</v>
          </cell>
          <cell r="DP224">
            <v>16918854.99757503</v>
          </cell>
          <cell r="DQ224">
            <v>21078349.425046727</v>
          </cell>
          <cell r="DR224">
            <v>18202665.814412087</v>
          </cell>
          <cell r="DS224">
            <v>14340556.433877697</v>
          </cell>
          <cell r="DT224">
            <v>13344977.795261111</v>
          </cell>
          <cell r="DU224">
            <v>14437025.106566409</v>
          </cell>
          <cell r="DV224">
            <v>11120032.514063414</v>
          </cell>
          <cell r="DW224">
            <v>10159884.393436292</v>
          </cell>
          <cell r="DX224">
            <v>11541404.231549168</v>
          </cell>
          <cell r="DY224">
            <v>12686872.226631973</v>
          </cell>
          <cell r="DZ224">
            <v>13828107.792372638</v>
          </cell>
          <cell r="EA224">
            <v>16174553.418030523</v>
          </cell>
          <cell r="EB224">
            <v>18497907.983898904</v>
          </cell>
          <cell r="EC224">
            <v>22949187.355199177</v>
          </cell>
          <cell r="ED224">
            <v>19735591.308796823</v>
          </cell>
          <cell r="EE224">
            <v>16832757.074621882</v>
          </cell>
          <cell r="EF224">
            <v>14338219.799717059</v>
          </cell>
          <cell r="EG224">
            <v>15239347.412479252</v>
          </cell>
          <cell r="EH224">
            <v>12892504.45877865</v>
          </cell>
          <cell r="EI224">
            <v>12119703.851627368</v>
          </cell>
          <cell r="EJ224">
            <v>13870804.729335839</v>
          </cell>
          <cell r="EK224">
            <v>14610210.360753594</v>
          </cell>
          <cell r="EL224">
            <v>16300422.349870451</v>
          </cell>
          <cell r="EM224">
            <v>18609472.866493613</v>
          </cell>
          <cell r="EN224">
            <v>20547920.740498953</v>
          </cell>
          <cell r="EO224">
            <v>24414293.57144583</v>
          </cell>
          <cell r="EP224">
            <v>23471505.696022253</v>
          </cell>
          <cell r="EQ224">
            <v>19541702.474037282</v>
          </cell>
          <cell r="ER224">
            <v>16768578.081388976</v>
          </cell>
          <cell r="ES224">
            <v>17334177.519377578</v>
          </cell>
          <cell r="ET224">
            <v>13370061.67</v>
          </cell>
          <cell r="EU224">
            <v>13585674.48</v>
          </cell>
          <cell r="EV224">
            <v>13376493.630000001</v>
          </cell>
          <cell r="EW224">
            <v>16425170.310000001</v>
          </cell>
          <cell r="EX224">
            <v>19160303.329999998</v>
          </cell>
          <cell r="EY224">
            <v>18124078.879999999</v>
          </cell>
          <cell r="EZ224">
            <v>22564675.182721738</v>
          </cell>
          <cell r="FA224">
            <v>27485729.223607898</v>
          </cell>
          <cell r="FB224">
            <v>26516012.978469536</v>
          </cell>
          <cell r="FC224">
            <v>22441791.757639553</v>
          </cell>
          <cell r="FD224">
            <v>19412572.915558279</v>
          </cell>
          <cell r="FE224">
            <v>20235266.586429998</v>
          </cell>
          <cell r="FF224">
            <v>15141217.210000001</v>
          </cell>
          <cell r="FG224">
            <v>13186126.23</v>
          </cell>
          <cell r="FH224">
            <v>13315087.640000001</v>
          </cell>
          <cell r="FI224">
            <v>16826313.73</v>
          </cell>
          <cell r="FJ224">
            <v>19442485.359999999</v>
          </cell>
          <cell r="FK224">
            <v>19205497.870000001</v>
          </cell>
          <cell r="FL224">
            <v>23502946.676267412</v>
          </cell>
          <cell r="FM224">
            <v>27414563.793734949</v>
          </cell>
          <cell r="FN224">
            <v>27821146.884936411</v>
          </cell>
          <cell r="FO224">
            <v>19593872.367677551</v>
          </cell>
          <cell r="FP224">
            <v>21076713.14050236</v>
          </cell>
          <cell r="FQ224">
            <v>18275634.395081349</v>
          </cell>
        </row>
        <row r="225">
          <cell r="D225" t="str">
            <v>7116p</v>
          </cell>
          <cell r="E225" t="str">
            <v>Porez na međunarodnu trgovinu i transakcije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2254635.1079826443</v>
          </cell>
          <cell r="CM225">
            <v>2434600.1723288172</v>
          </cell>
          <cell r="CN225">
            <v>3480742.4524679668</v>
          </cell>
          <cell r="CO225">
            <v>3633160.2325686943</v>
          </cell>
          <cell r="CP225">
            <v>3488794.2206289498</v>
          </cell>
          <cell r="CQ225">
            <v>2306819.3261174015</v>
          </cell>
          <cell r="CR225">
            <v>2530520.0301218135</v>
          </cell>
          <cell r="CS225">
            <v>2593024.591536134</v>
          </cell>
          <cell r="CT225">
            <v>2137547.6737522222</v>
          </cell>
          <cell r="CU225">
            <v>2432657.0001382544</v>
          </cell>
          <cell r="CV225">
            <v>1904518.5019257402</v>
          </cell>
          <cell r="CW225">
            <v>1992912.933800448</v>
          </cell>
          <cell r="CX225">
            <v>1175497.3830894365</v>
          </cell>
          <cell r="CY225">
            <v>1401258.3069391041</v>
          </cell>
          <cell r="CZ225">
            <v>1982854.7670731111</v>
          </cell>
          <cell r="DA225">
            <v>2227395.5445058988</v>
          </cell>
          <cell r="DB225">
            <v>2119281.4538548714</v>
          </cell>
          <cell r="DC225">
            <v>2128447.743077762</v>
          </cell>
          <cell r="DD225">
            <v>2626690.2153880983</v>
          </cell>
          <cell r="DE225">
            <v>2350974.5793777262</v>
          </cell>
          <cell r="DF225">
            <v>2173809.0200480837</v>
          </cell>
          <cell r="DG225">
            <v>2170247.5204897081</v>
          </cell>
          <cell r="DH225">
            <v>1576440.4650937812</v>
          </cell>
          <cell r="DI225">
            <v>1802456.6976206759</v>
          </cell>
          <cell r="DJ225">
            <v>997113.97705013887</v>
          </cell>
          <cell r="DK225">
            <v>1331009.1716165582</v>
          </cell>
          <cell r="DL225">
            <v>1733008.7830788183</v>
          </cell>
          <cell r="DM225">
            <v>1927566.0054556574</v>
          </cell>
          <cell r="DN225">
            <v>1957633.128395471</v>
          </cell>
          <cell r="DO225">
            <v>2209426.9121462442</v>
          </cell>
          <cell r="DP225">
            <v>2614239.3870693785</v>
          </cell>
          <cell r="DQ225">
            <v>2369436.9150621137</v>
          </cell>
          <cell r="DR225">
            <v>2212771.4239951861</v>
          </cell>
          <cell r="DS225">
            <v>2036251.8621765992</v>
          </cell>
          <cell r="DT225">
            <v>1518566.9065134812</v>
          </cell>
          <cell r="DU225">
            <v>1969417.8725266533</v>
          </cell>
          <cell r="DV225">
            <v>1044333.5847040946</v>
          </cell>
          <cell r="DW225">
            <v>1372829.090518791</v>
          </cell>
          <cell r="DX225">
            <v>1899074.8246946216</v>
          </cell>
          <cell r="DY225">
            <v>1934618.6277946457</v>
          </cell>
          <cell r="DZ225">
            <v>1937428.4331486213</v>
          </cell>
          <cell r="EA225">
            <v>2127170.3374280212</v>
          </cell>
          <cell r="EB225">
            <v>2549323.2677289024</v>
          </cell>
          <cell r="EC225">
            <v>2367849.4282178474</v>
          </cell>
          <cell r="ED225">
            <v>2194114.3691908875</v>
          </cell>
          <cell r="EE225">
            <v>2276435.1122387154</v>
          </cell>
          <cell r="EF225">
            <v>1500993.7865445174</v>
          </cell>
          <cell r="EG225">
            <v>1773412.2815320112</v>
          </cell>
          <cell r="EH225">
            <v>1020117.0792786785</v>
          </cell>
          <cell r="EI225">
            <v>1549568.1072133458</v>
          </cell>
          <cell r="EJ225">
            <v>1995477.1757682527</v>
          </cell>
          <cell r="EK225">
            <v>2074792.1116972775</v>
          </cell>
          <cell r="EL225">
            <v>2086161.3669564624</v>
          </cell>
          <cell r="EM225">
            <v>2213983.5460728402</v>
          </cell>
          <cell r="EN225">
            <v>2470029.8389860876</v>
          </cell>
          <cell r="EO225">
            <v>2792769.9688101793</v>
          </cell>
          <cell r="EP225">
            <v>2392576.4889084394</v>
          </cell>
          <cell r="EQ225">
            <v>2053687.1611713313</v>
          </cell>
          <cell r="ER225">
            <v>1789771.7782482144</v>
          </cell>
          <cell r="ES225">
            <v>1987808.9022146964</v>
          </cell>
          <cell r="ET225">
            <v>1218936.71</v>
          </cell>
          <cell r="EU225">
            <v>1678360</v>
          </cell>
          <cell r="EV225">
            <v>2228428.98</v>
          </cell>
          <cell r="EW225">
            <v>2192466.4500000002</v>
          </cell>
          <cell r="EX225">
            <v>2597651.13</v>
          </cell>
          <cell r="EY225">
            <v>2330703.23</v>
          </cell>
          <cell r="EZ225">
            <v>2655462.9671497694</v>
          </cell>
          <cell r="FA225">
            <v>3013417.3907755367</v>
          </cell>
          <cell r="FB225">
            <v>2264822.404288616</v>
          </cell>
          <cell r="FC225">
            <v>2282422.1778777274</v>
          </cell>
          <cell r="FD225">
            <v>1990595.3450587576</v>
          </cell>
          <cell r="FE225">
            <v>2406738.0925977062</v>
          </cell>
          <cell r="FF225">
            <v>1424968.68</v>
          </cell>
          <cell r="FG225">
            <v>1733788.33</v>
          </cell>
          <cell r="FH225">
            <v>2462209.73</v>
          </cell>
          <cell r="FI225">
            <v>2531899.16</v>
          </cell>
          <cell r="FJ225">
            <v>2502520.2799999998</v>
          </cell>
          <cell r="FK225">
            <v>2485583.9700000002</v>
          </cell>
          <cell r="FL225">
            <v>2731455.7201732523</v>
          </cell>
          <cell r="FM225">
            <v>2787010.1046283157</v>
          </cell>
          <cell r="FN225">
            <v>2149778.7308390578</v>
          </cell>
          <cell r="FO225">
            <v>2505449.340977564</v>
          </cell>
          <cell r="FP225">
            <v>1854095.8458453817</v>
          </cell>
          <cell r="FQ225">
            <v>1998829.9373364251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714376.2</v>
          </cell>
          <cell r="EU226">
            <v>607913.56999999995</v>
          </cell>
          <cell r="EV226">
            <v>871663.54864748509</v>
          </cell>
          <cell r="EW226">
            <v>924246.55219517124</v>
          </cell>
          <cell r="EX226">
            <v>822838.76222366025</v>
          </cell>
          <cell r="EY226">
            <v>941917.48540379992</v>
          </cell>
          <cell r="EZ226">
            <v>927771.35189568857</v>
          </cell>
          <cell r="FA226">
            <v>869393.84000284644</v>
          </cell>
          <cell r="FB226">
            <v>859148.63920368766</v>
          </cell>
          <cell r="FC226">
            <v>887199.17664592748</v>
          </cell>
          <cell r="FD226">
            <v>764150.97009006375</v>
          </cell>
          <cell r="FE226">
            <v>857950.11664736422</v>
          </cell>
        </row>
        <row r="227">
          <cell r="D227" t="str">
            <v>7118p</v>
          </cell>
          <cell r="E227" t="str">
            <v>Ostali republički porezi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260762.89668953384</v>
          </cell>
          <cell r="CM227">
            <v>255157.48277927918</v>
          </cell>
          <cell r="CN227">
            <v>311767.07284781808</v>
          </cell>
          <cell r="CO227">
            <v>386022.31060141494</v>
          </cell>
          <cell r="CP227">
            <v>403723.81098959706</v>
          </cell>
          <cell r="CQ227">
            <v>443763.10051744088</v>
          </cell>
          <cell r="CR227">
            <v>452390.66108767391</v>
          </cell>
          <cell r="CS227">
            <v>423242.62809333584</v>
          </cell>
          <cell r="CT227">
            <v>377993.63627302414</v>
          </cell>
          <cell r="CU227">
            <v>381409.00489262829</v>
          </cell>
          <cell r="CV227">
            <v>381497.52149931074</v>
          </cell>
          <cell r="CW227">
            <v>331335.45678221656</v>
          </cell>
          <cell r="CX227">
            <v>294949.34769769129</v>
          </cell>
          <cell r="CY227">
            <v>269914.53975529631</v>
          </cell>
          <cell r="CZ227">
            <v>351302.84471213742</v>
          </cell>
          <cell r="DA227">
            <v>433913.41590605793</v>
          </cell>
          <cell r="DB227">
            <v>461276.15448140749</v>
          </cell>
          <cell r="DC227">
            <v>484947.23740259005</v>
          </cell>
          <cell r="DD227">
            <v>544691.13950845459</v>
          </cell>
          <cell r="DE227">
            <v>492931.9808280234</v>
          </cell>
          <cell r="DF227">
            <v>528342.20463008841</v>
          </cell>
          <cell r="DG227">
            <v>429431.85296262795</v>
          </cell>
          <cell r="DH227">
            <v>402322.65920144052</v>
          </cell>
          <cell r="DI227">
            <v>390072.41241769306</v>
          </cell>
          <cell r="DJ227">
            <v>251804.37567454769</v>
          </cell>
          <cell r="DK227">
            <v>310149.4855589362</v>
          </cell>
          <cell r="DL227">
            <v>424865.45226132218</v>
          </cell>
          <cell r="DM227">
            <v>488382.49238437577</v>
          </cell>
          <cell r="DN227">
            <v>512432.55897189945</v>
          </cell>
          <cell r="DO227">
            <v>558687.11031930195</v>
          </cell>
          <cell r="DP227">
            <v>582898.8333021343</v>
          </cell>
          <cell r="DQ227">
            <v>576646.61383665679</v>
          </cell>
          <cell r="DR227">
            <v>569580.06276767002</v>
          </cell>
          <cell r="DS227">
            <v>504830.91764073976</v>
          </cell>
          <cell r="DT227">
            <v>449327.05769997759</v>
          </cell>
          <cell r="DU227">
            <v>490901.31962345698</v>
          </cell>
          <cell r="DV227">
            <v>450053.61458020721</v>
          </cell>
          <cell r="DW227">
            <v>475038.28260860743</v>
          </cell>
          <cell r="DX227">
            <v>588186.946081153</v>
          </cell>
          <cell r="DY227">
            <v>697774.7752861263</v>
          </cell>
          <cell r="DZ227">
            <v>729966.03511176899</v>
          </cell>
          <cell r="EA227">
            <v>808032.03012700868</v>
          </cell>
          <cell r="EB227">
            <v>898577.82161147927</v>
          </cell>
          <cell r="EC227">
            <v>890271.03364985739</v>
          </cell>
          <cell r="ED227">
            <v>850550.63426379242</v>
          </cell>
          <cell r="EE227">
            <v>780569.87598601193</v>
          </cell>
          <cell r="EF227">
            <v>684662.88608948409</v>
          </cell>
          <cell r="EG227">
            <v>828585.76668335497</v>
          </cell>
          <cell r="EH227">
            <v>519999.19958666293</v>
          </cell>
          <cell r="EI227">
            <v>552690.53896879952</v>
          </cell>
          <cell r="EJ227">
            <v>862173.85894013394</v>
          </cell>
          <cell r="EK227">
            <v>921140.58562000177</v>
          </cell>
          <cell r="EL227">
            <v>857926.48421483312</v>
          </cell>
          <cell r="EM227">
            <v>889611.95593554468</v>
          </cell>
          <cell r="EN227">
            <v>843301.64671243716</v>
          </cell>
          <cell r="EO227">
            <v>1017536.9503792862</v>
          </cell>
          <cell r="EP227">
            <v>850957.23877843586</v>
          </cell>
          <cell r="EQ227">
            <v>803528.96288030746</v>
          </cell>
          <cell r="ER227">
            <v>697203.75185900577</v>
          </cell>
          <cell r="ES227">
            <v>841571.49218586681</v>
          </cell>
          <cell r="ET227">
            <v>714376.2</v>
          </cell>
          <cell r="EU227">
            <v>607913.56999999995</v>
          </cell>
          <cell r="EV227">
            <v>679214.74</v>
          </cell>
          <cell r="EW227">
            <v>726283.06</v>
          </cell>
          <cell r="EX227">
            <v>742764.21</v>
          </cell>
          <cell r="EY227">
            <v>918480.01</v>
          </cell>
          <cell r="EZ227">
            <v>927771.35189568857</v>
          </cell>
          <cell r="FA227">
            <v>869393.84000284644</v>
          </cell>
          <cell r="FB227">
            <v>859148.63920368766</v>
          </cell>
          <cell r="FC227">
            <v>887199.17664592748</v>
          </cell>
          <cell r="FD227">
            <v>764150.97009006375</v>
          </cell>
          <cell r="FE227">
            <v>857950.11664736422</v>
          </cell>
          <cell r="FF227">
            <v>720320.96</v>
          </cell>
          <cell r="FG227">
            <v>3098848.85</v>
          </cell>
          <cell r="FH227">
            <v>777051.66</v>
          </cell>
          <cell r="FI227">
            <v>910873.03</v>
          </cell>
          <cell r="FJ227">
            <v>858869.92</v>
          </cell>
          <cell r="FK227">
            <v>925408.95</v>
          </cell>
          <cell r="FL227">
            <v>410742.9769313393</v>
          </cell>
          <cell r="FM227">
            <v>392873.90234621655</v>
          </cell>
          <cell r="FN227">
            <v>354922.73324901523</v>
          </cell>
          <cell r="FO227">
            <v>325827.84998510586</v>
          </cell>
          <cell r="FP227">
            <v>340887.93377701013</v>
          </cell>
          <cell r="FQ227">
            <v>383274.83331131347</v>
          </cell>
        </row>
        <row r="228">
          <cell r="A228">
            <v>0</v>
          </cell>
          <cell r="B228">
            <v>0</v>
          </cell>
          <cell r="C228">
            <v>712</v>
          </cell>
          <cell r="D228" t="str">
            <v>712p</v>
          </cell>
          <cell r="E228" t="str">
            <v>Doprinosi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10225366.011998521</v>
          </cell>
          <cell r="CM228">
            <v>26328872.744704504</v>
          </cell>
          <cell r="CN228">
            <v>28215029.512952704</v>
          </cell>
          <cell r="CO228">
            <v>31078344.176256344</v>
          </cell>
          <cell r="CP228">
            <v>31062993.346150994</v>
          </cell>
          <cell r="CQ228">
            <v>29533886.744876273</v>
          </cell>
          <cell r="CR228">
            <v>35614836.490956061</v>
          </cell>
          <cell r="CS228">
            <v>41423629.787263155</v>
          </cell>
          <cell r="CT228">
            <v>27897944.753825549</v>
          </cell>
          <cell r="CU228">
            <v>35782419.896350168</v>
          </cell>
          <cell r="CV228">
            <v>35053926.847713381</v>
          </cell>
          <cell r="CW228">
            <v>52000480.125178605</v>
          </cell>
          <cell r="CX228">
            <v>11696495.709410317</v>
          </cell>
          <cell r="CY228">
            <v>27967194.589402422</v>
          </cell>
          <cell r="CZ228">
            <v>28929880.111931738</v>
          </cell>
          <cell r="DA228">
            <v>27258327.618631121</v>
          </cell>
          <cell r="DB228">
            <v>28592562.735781778</v>
          </cell>
          <cell r="DC228">
            <v>32131723.207960628</v>
          </cell>
          <cell r="DD228">
            <v>33016814.12419793</v>
          </cell>
          <cell r="DE228">
            <v>36072346.59471108</v>
          </cell>
          <cell r="DF228">
            <v>38203128.528232403</v>
          </cell>
          <cell r="DG228">
            <v>43672969.77403643</v>
          </cell>
          <cell r="DH228">
            <v>30164652.787533071</v>
          </cell>
          <cell r="DI228">
            <v>60117077.92735371</v>
          </cell>
          <cell r="DJ228">
            <v>17453194.433351744</v>
          </cell>
          <cell r="DK228">
            <v>27390142.980436314</v>
          </cell>
          <cell r="DL228">
            <v>28082312.197140861</v>
          </cell>
          <cell r="DM228">
            <v>30124960.749123506</v>
          </cell>
          <cell r="DN228">
            <v>34683059.189534552</v>
          </cell>
          <cell r="DO228">
            <v>35520127.578458838</v>
          </cell>
          <cell r="DP228">
            <v>34214609.03892383</v>
          </cell>
          <cell r="DQ228">
            <v>35699732.916304395</v>
          </cell>
          <cell r="DR228">
            <v>34477573.889674954</v>
          </cell>
          <cell r="DS228">
            <v>38517756.206527121</v>
          </cell>
          <cell r="DT228">
            <v>32938623.312072884</v>
          </cell>
          <cell r="DU228">
            <v>68390080.261651829</v>
          </cell>
          <cell r="DV228">
            <v>18354060.58487517</v>
          </cell>
          <cell r="DW228">
            <v>32251984.308998123</v>
          </cell>
          <cell r="DX228">
            <v>35252780.4112795</v>
          </cell>
          <cell r="DY228">
            <v>36048622.442372173</v>
          </cell>
          <cell r="DZ228">
            <v>36467046.907571375</v>
          </cell>
          <cell r="EA228">
            <v>39962406.622471027</v>
          </cell>
          <cell r="EB228">
            <v>41754281.859282047</v>
          </cell>
          <cell r="EC228">
            <v>41778770.739156105</v>
          </cell>
          <cell r="ED228">
            <v>40678217.175356045</v>
          </cell>
          <cell r="EE228">
            <v>50087168.979291983</v>
          </cell>
          <cell r="EF228">
            <v>35104466.825188249</v>
          </cell>
          <cell r="EG228">
            <v>75416411.255019069</v>
          </cell>
          <cell r="EH228">
            <v>14494391.656080697</v>
          </cell>
          <cell r="EI228">
            <v>38286134.504472315</v>
          </cell>
          <cell r="EJ228">
            <v>42512596.169410236</v>
          </cell>
          <cell r="EK228">
            <v>36881500.656790689</v>
          </cell>
          <cell r="EL228">
            <v>37654579.061565474</v>
          </cell>
          <cell r="EM228">
            <v>40791760.633679733</v>
          </cell>
          <cell r="EN228">
            <v>36948873.818993188</v>
          </cell>
          <cell r="EO228">
            <v>40320200.299979933</v>
          </cell>
          <cell r="EP228">
            <v>44012184.309503838</v>
          </cell>
          <cell r="EQ228">
            <v>39620758.48069074</v>
          </cell>
          <cell r="ER228">
            <v>41454472.958962008</v>
          </cell>
          <cell r="ES228">
            <v>79179339.503347233</v>
          </cell>
          <cell r="ET228">
            <v>14572676.99</v>
          </cell>
          <cell r="EU228">
            <v>36938118.07</v>
          </cell>
          <cell r="EV228">
            <v>43053255.970000006</v>
          </cell>
          <cell r="EW228">
            <v>41029948.000000007</v>
          </cell>
          <cell r="EX228">
            <v>40388291.549999997</v>
          </cell>
          <cell r="EY228">
            <v>42077356.240000002</v>
          </cell>
          <cell r="EZ228">
            <v>46362054.926801726</v>
          </cell>
          <cell r="FA228">
            <v>45724084.253699668</v>
          </cell>
          <cell r="FB228">
            <v>41947258.969554022</v>
          </cell>
          <cell r="FC228">
            <v>44433442.802094914</v>
          </cell>
          <cell r="FD228">
            <v>45788790.684398532</v>
          </cell>
          <cell r="FE228">
            <v>79938550.463845864</v>
          </cell>
          <cell r="FF228">
            <v>16498881.48</v>
          </cell>
          <cell r="FG228">
            <v>41912269.38000001</v>
          </cell>
          <cell r="FH228">
            <v>41047599.18</v>
          </cell>
          <cell r="FI228">
            <v>50290988.940000005</v>
          </cell>
          <cell r="FJ228">
            <v>37496285.130000003</v>
          </cell>
          <cell r="FK228">
            <v>45280786.510000005</v>
          </cell>
          <cell r="FL228">
            <v>46250891.035691187</v>
          </cell>
          <cell r="FM228">
            <v>44632014.674295112</v>
          </cell>
          <cell r="FN228">
            <v>41120271.333377153</v>
          </cell>
          <cell r="FO228">
            <v>46928850.635902815</v>
          </cell>
          <cell r="FP228">
            <v>44128259.697538294</v>
          </cell>
          <cell r="FQ228">
            <v>78626416.07852602</v>
          </cell>
        </row>
        <row r="229">
          <cell r="D229" t="str">
            <v>7121p</v>
          </cell>
          <cell r="E229" t="str">
            <v>Doprinosi za penzijsko i invalidsko osiguranje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5896216.9131298037</v>
          </cell>
          <cell r="CM229">
            <v>15984604.165490396</v>
          </cell>
          <cell r="CN229">
            <v>15980210.637352593</v>
          </cell>
          <cell r="CO229">
            <v>18099107.195466701</v>
          </cell>
          <cell r="CP229">
            <v>18902345.114124902</v>
          </cell>
          <cell r="CQ229">
            <v>16660130.6959597</v>
          </cell>
          <cell r="CR229">
            <v>20975423.912817873</v>
          </cell>
          <cell r="CS229">
            <v>24152995.284398187</v>
          </cell>
          <cell r="CT229">
            <v>16438117.212416081</v>
          </cell>
          <cell r="CU229">
            <v>21064902.89657861</v>
          </cell>
          <cell r="CV229">
            <v>21199343.745804995</v>
          </cell>
          <cell r="CW229">
            <v>31496085.4772765</v>
          </cell>
          <cell r="CX229">
            <v>6378060.6572526693</v>
          </cell>
          <cell r="CY229">
            <v>16126009.982946007</v>
          </cell>
          <cell r="CZ229">
            <v>16569177.415611617</v>
          </cell>
          <cell r="DA229">
            <v>15916413.916518303</v>
          </cell>
          <cell r="DB229">
            <v>16700474.831006728</v>
          </cell>
          <cell r="DC229">
            <v>19303870.20408624</v>
          </cell>
          <cell r="DD229">
            <v>19954258.836327907</v>
          </cell>
          <cell r="DE229">
            <v>21157665.831800085</v>
          </cell>
          <cell r="DF229">
            <v>23691624.075276405</v>
          </cell>
          <cell r="DG229">
            <v>25779256.658387903</v>
          </cell>
          <cell r="DH229">
            <v>17637260.472586822</v>
          </cell>
          <cell r="DI229">
            <v>35668323.820286348</v>
          </cell>
          <cell r="DJ229">
            <v>10835215.375433445</v>
          </cell>
          <cell r="DK229">
            <v>17287568.311596237</v>
          </cell>
          <cell r="DL229">
            <v>16133814.702883076</v>
          </cell>
          <cell r="DM229">
            <v>17634570.078624245</v>
          </cell>
          <cell r="DN229">
            <v>20199574.10818097</v>
          </cell>
          <cell r="DO229">
            <v>20913507.395355023</v>
          </cell>
          <cell r="DP229">
            <v>20397161.323049661</v>
          </cell>
          <cell r="DQ229">
            <v>20719279.922398537</v>
          </cell>
          <cell r="DR229">
            <v>20675448.42527096</v>
          </cell>
          <cell r="DS229">
            <v>22333485.779485509</v>
          </cell>
          <cell r="DT229">
            <v>19074610.951472942</v>
          </cell>
          <cell r="DU229">
            <v>40201162.67603521</v>
          </cell>
          <cell r="DV229">
            <v>11085421.334241258</v>
          </cell>
          <cell r="DW229">
            <v>19390616.050749641</v>
          </cell>
          <cell r="DX229">
            <v>20800888.666321442</v>
          </cell>
          <cell r="DY229">
            <v>21481603.2962908</v>
          </cell>
          <cell r="DZ229">
            <v>21730009.656220071</v>
          </cell>
          <cell r="EA229">
            <v>24013249.966546282</v>
          </cell>
          <cell r="EB229">
            <v>25276026.550293617</v>
          </cell>
          <cell r="EC229">
            <v>24832266.431256961</v>
          </cell>
          <cell r="ED229">
            <v>24767047.400017716</v>
          </cell>
          <cell r="EE229">
            <v>29750626.17076052</v>
          </cell>
          <cell r="EF229">
            <v>20838978.405508582</v>
          </cell>
          <cell r="EG229">
            <v>45626445.851901822</v>
          </cell>
          <cell r="EH229">
            <v>9060796.079177171</v>
          </cell>
          <cell r="EI229">
            <v>23124706.852591999</v>
          </cell>
          <cell r="EJ229">
            <v>25778145.761630509</v>
          </cell>
          <cell r="EK229">
            <v>22315006.097604383</v>
          </cell>
          <cell r="EL229">
            <v>22883149.755243029</v>
          </cell>
          <cell r="EM229">
            <v>24653399.098267406</v>
          </cell>
          <cell r="EN229">
            <v>21096909.436257415</v>
          </cell>
          <cell r="EO229">
            <v>23562273.747153763</v>
          </cell>
          <cell r="EP229">
            <v>25444734.42588995</v>
          </cell>
          <cell r="EQ229">
            <v>23008561.099321935</v>
          </cell>
          <cell r="ER229">
            <v>25730958.328370228</v>
          </cell>
          <cell r="ES229">
            <v>46954173.159861192</v>
          </cell>
          <cell r="ET229">
            <v>8994145.9900000002</v>
          </cell>
          <cell r="EU229">
            <v>22424749.280000001</v>
          </cell>
          <cell r="EV229">
            <v>26103027.100000001</v>
          </cell>
          <cell r="EW229">
            <v>24891690.100000001</v>
          </cell>
          <cell r="EX229">
            <v>24475000.460000001</v>
          </cell>
          <cell r="EY229">
            <v>25149415.170000002</v>
          </cell>
          <cell r="EZ229">
            <v>27214533.213990007</v>
          </cell>
          <cell r="FA229">
            <v>26766339.061796233</v>
          </cell>
          <cell r="FB229">
            <v>24221524.281348474</v>
          </cell>
          <cell r="FC229">
            <v>26183242.710226167</v>
          </cell>
          <cell r="FD229">
            <v>29430359.803999923</v>
          </cell>
          <cell r="FE229">
            <v>48642087.791189887</v>
          </cell>
          <cell r="FF229">
            <v>9695765.5800000001</v>
          </cell>
          <cell r="FG229">
            <v>24593790.260000002</v>
          </cell>
          <cell r="FH229">
            <v>23923752.719999999</v>
          </cell>
          <cell r="FI229">
            <v>29650595.870000001</v>
          </cell>
          <cell r="FJ229">
            <v>22104934.850000001</v>
          </cell>
          <cell r="FK229">
            <v>27009559.609999999</v>
          </cell>
          <cell r="FL229">
            <v>27482444.037160631</v>
          </cell>
          <cell r="FM229">
            <v>27981870.622507609</v>
          </cell>
          <cell r="FN229">
            <v>26275213.096976332</v>
          </cell>
          <cell r="FO229">
            <v>30509092.335605875</v>
          </cell>
          <cell r="FP229">
            <v>28690565.779876817</v>
          </cell>
          <cell r="FQ229">
            <v>49959164.412414543</v>
          </cell>
        </row>
        <row r="230">
          <cell r="D230" t="str">
            <v>7122p</v>
          </cell>
          <cell r="E230" t="str">
            <v>Doprinosi za zdravstveno osiguranje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3523976.3657705826</v>
          </cell>
          <cell r="CM230">
            <v>8837193.1137481872</v>
          </cell>
          <cell r="CN230">
            <v>10296968.732518861</v>
          </cell>
          <cell r="CO230">
            <v>11080649.937486099</v>
          </cell>
          <cell r="CP230">
            <v>10426593.073253199</v>
          </cell>
          <cell r="CQ230">
            <v>10797558.1123464</v>
          </cell>
          <cell r="CR230">
            <v>12338418.275424777</v>
          </cell>
          <cell r="CS230">
            <v>14695618.751093065</v>
          </cell>
          <cell r="CT230">
            <v>9887757.094026586</v>
          </cell>
          <cell r="CU230">
            <v>12555740.885830941</v>
          </cell>
          <cell r="CV230">
            <v>11911787.04868594</v>
          </cell>
          <cell r="CW230">
            <v>17572653.898443229</v>
          </cell>
          <cell r="CX230">
            <v>4579090.5759970825</v>
          </cell>
          <cell r="CY230">
            <v>10104184.39535567</v>
          </cell>
          <cell r="CZ230">
            <v>10560309.670724479</v>
          </cell>
          <cell r="DA230">
            <v>9541998.6085077375</v>
          </cell>
          <cell r="DB230">
            <v>10202539.325177701</v>
          </cell>
          <cell r="DC230">
            <v>10655134.986795479</v>
          </cell>
          <cell r="DD230">
            <v>10928389.183865616</v>
          </cell>
          <cell r="DE230">
            <v>12720604.592646427</v>
          </cell>
          <cell r="DF230">
            <v>12433910.598023046</v>
          </cell>
          <cell r="DG230">
            <v>15255623.222713828</v>
          </cell>
          <cell r="DH230">
            <v>10791600.785030248</v>
          </cell>
          <cell r="DI230">
            <v>20893912.876006678</v>
          </cell>
          <cell r="DJ230">
            <v>5947210.158482017</v>
          </cell>
          <cell r="DK230">
            <v>8737953.0601297878</v>
          </cell>
          <cell r="DL230">
            <v>10128217.755015116</v>
          </cell>
          <cell r="DM230">
            <v>10506185.898595979</v>
          </cell>
          <cell r="DN230">
            <v>12414423.348594034</v>
          </cell>
          <cell r="DO230">
            <v>12300409.906155966</v>
          </cell>
          <cell r="DP230">
            <v>11649338.921377769</v>
          </cell>
          <cell r="DQ230">
            <v>12715928.59880604</v>
          </cell>
          <cell r="DR230">
            <v>11722748.188238984</v>
          </cell>
          <cell r="DS230">
            <v>13649666.976806173</v>
          </cell>
          <cell r="DT230">
            <v>11784621.868662277</v>
          </cell>
          <cell r="DU230">
            <v>23899152.764590971</v>
          </cell>
          <cell r="DV230">
            <v>6336000.2739841603</v>
          </cell>
          <cell r="DW230">
            <v>11085374.864924161</v>
          </cell>
          <cell r="DX230">
            <v>12503494.771613788</v>
          </cell>
          <cell r="DY230">
            <v>12513053.180853466</v>
          </cell>
          <cell r="DZ230">
            <v>12781508.834290098</v>
          </cell>
          <cell r="EA230">
            <v>13647407.540884396</v>
          </cell>
          <cell r="EB230">
            <v>14167187.436191265</v>
          </cell>
          <cell r="EC230">
            <v>14617983.144756434</v>
          </cell>
          <cell r="ED230">
            <v>13735412.757885324</v>
          </cell>
          <cell r="EE230">
            <v>17526894.880343959</v>
          </cell>
          <cell r="EF230">
            <v>12402384.494983494</v>
          </cell>
          <cell r="EG230">
            <v>25778282.913810931</v>
          </cell>
          <cell r="EH230">
            <v>5033763.6031913934</v>
          </cell>
          <cell r="EI230">
            <v>13190874.32162513</v>
          </cell>
          <cell r="EJ230">
            <v>14560034.842802931</v>
          </cell>
          <cell r="EK230">
            <v>12426424.31774326</v>
          </cell>
          <cell r="EL230">
            <v>12780246.575118551</v>
          </cell>
          <cell r="EM230">
            <v>13948223.892347284</v>
          </cell>
          <cell r="EN230">
            <v>13453637.29564468</v>
          </cell>
          <cell r="EO230">
            <v>14173979.781966317</v>
          </cell>
          <cell r="EP230">
            <v>15976537.492320921</v>
          </cell>
          <cell r="EQ230">
            <v>14029532.008260634</v>
          </cell>
          <cell r="ER230">
            <v>13649270.684277592</v>
          </cell>
          <cell r="ES230">
            <v>29150407.962933309</v>
          </cell>
          <cell r="ET230">
            <v>4907250.76</v>
          </cell>
          <cell r="EU230">
            <v>12702016.77</v>
          </cell>
          <cell r="EV230">
            <v>14741947.74</v>
          </cell>
          <cell r="EW230">
            <v>14077229.140000001</v>
          </cell>
          <cell r="EX230">
            <v>13944751.890000001</v>
          </cell>
          <cell r="EY230">
            <v>14898396.42</v>
          </cell>
          <cell r="EZ230">
            <v>16351036.212440157</v>
          </cell>
          <cell r="FA230">
            <v>16180831.542594498</v>
          </cell>
          <cell r="FB230">
            <v>14961626.025683265</v>
          </cell>
          <cell r="FC230">
            <v>15948125.340694834</v>
          </cell>
          <cell r="FD230">
            <v>14572835.35145361</v>
          </cell>
          <cell r="FE230">
            <v>27610027.253725816</v>
          </cell>
          <cell r="FF230">
            <v>5963049.2000000002</v>
          </cell>
          <cell r="FG230">
            <v>15122476.890000001</v>
          </cell>
          <cell r="FH230">
            <v>14777265.789999999</v>
          </cell>
          <cell r="FI230">
            <v>17925167.550000001</v>
          </cell>
          <cell r="FJ230">
            <v>13458982.5</v>
          </cell>
          <cell r="FK230">
            <v>15925774.34</v>
          </cell>
          <cell r="FL230">
            <v>16394230.760278165</v>
          </cell>
          <cell r="FM230">
            <v>14239936.351746917</v>
          </cell>
          <cell r="FN230">
            <v>12682409.588332439</v>
          </cell>
          <cell r="FO230">
            <v>14130176.222576067</v>
          </cell>
          <cell r="FP230">
            <v>13398296.64486525</v>
          </cell>
          <cell r="FQ230">
            <v>24833575.886677179</v>
          </cell>
        </row>
        <row r="231">
          <cell r="D231" t="str">
            <v>7123p</v>
          </cell>
          <cell r="E231" t="str">
            <v>Doprinosi za osiguranje od nezaposlenosti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290701.31067824201</v>
          </cell>
          <cell r="CM231">
            <v>744628.51853836537</v>
          </cell>
          <cell r="CN231">
            <v>900014.53265058505</v>
          </cell>
          <cell r="CO231">
            <v>960420.42316401063</v>
          </cell>
          <cell r="CP231">
            <v>850902.03134404484</v>
          </cell>
          <cell r="CQ231">
            <v>873102.0001937449</v>
          </cell>
          <cell r="CR231">
            <v>1044477.0015934415</v>
          </cell>
          <cell r="CS231">
            <v>1233245.0541489115</v>
          </cell>
          <cell r="CT231">
            <v>823964.48361802031</v>
          </cell>
          <cell r="CU231">
            <v>1104138.5296295469</v>
          </cell>
          <cell r="CV231">
            <v>947842.00635200134</v>
          </cell>
          <cell r="CW231">
            <v>1446638.2353968821</v>
          </cell>
          <cell r="CX231">
            <v>345360.47830525995</v>
          </cell>
          <cell r="CY231">
            <v>922696.95629602508</v>
          </cell>
          <cell r="CZ231">
            <v>857271.67153218063</v>
          </cell>
          <cell r="DA231">
            <v>794944.20445414912</v>
          </cell>
          <cell r="DB231">
            <v>860500.23373355891</v>
          </cell>
          <cell r="DC231">
            <v>876623.14344260271</v>
          </cell>
          <cell r="DD231">
            <v>897950.85198249156</v>
          </cell>
          <cell r="DE231">
            <v>1049404.4207832785</v>
          </cell>
          <cell r="DF231">
            <v>1051499.288563821</v>
          </cell>
          <cell r="DG231">
            <v>1282491.8621105079</v>
          </cell>
          <cell r="DH231">
            <v>895782.74311122345</v>
          </cell>
          <cell r="DI231">
            <v>1782859.6661754006</v>
          </cell>
          <cell r="DJ231">
            <v>405204.02216089884</v>
          </cell>
          <cell r="DK231">
            <v>738084.5106705362</v>
          </cell>
          <cell r="DL231">
            <v>913696.79908484616</v>
          </cell>
          <cell r="DM231">
            <v>970828.38583662093</v>
          </cell>
          <cell r="DN231">
            <v>1071963.8068133136</v>
          </cell>
          <cell r="DO231">
            <v>1078875.1432318969</v>
          </cell>
          <cell r="DP231">
            <v>1021891.7539787972</v>
          </cell>
          <cell r="DQ231">
            <v>1115094.651382722</v>
          </cell>
          <cell r="DR231">
            <v>1045619.4056045644</v>
          </cell>
          <cell r="DS231">
            <v>1200015.1472054955</v>
          </cell>
          <cell r="DT231">
            <v>1040193.9108966757</v>
          </cell>
          <cell r="DU231">
            <v>2120234.2020172165</v>
          </cell>
          <cell r="DV231">
            <v>501823.54251431441</v>
          </cell>
          <cell r="DW231">
            <v>950234.13294904761</v>
          </cell>
          <cell r="DX231">
            <v>1014200.5696253183</v>
          </cell>
          <cell r="DY231">
            <v>1034570.7033292244</v>
          </cell>
          <cell r="DZ231">
            <v>1048079.1771939988</v>
          </cell>
          <cell r="EA231">
            <v>1121096.2953115944</v>
          </cell>
          <cell r="EB231">
            <v>1161121.5995876256</v>
          </cell>
          <cell r="EC231">
            <v>1201695.8976089575</v>
          </cell>
          <cell r="ED231">
            <v>1141500.9175202574</v>
          </cell>
          <cell r="EE231">
            <v>1429884.1677832296</v>
          </cell>
          <cell r="EF231">
            <v>1002399.8788701226</v>
          </cell>
          <cell r="EG231">
            <v>2162740.4812991857</v>
          </cell>
          <cell r="EH231">
            <v>34766.900814828943</v>
          </cell>
          <cell r="EI231">
            <v>993654.74277777073</v>
          </cell>
          <cell r="EJ231">
            <v>1113836.8565952757</v>
          </cell>
          <cell r="EK231">
            <v>1233130.4486106783</v>
          </cell>
          <cell r="EL231">
            <v>1051463.2957267121</v>
          </cell>
          <cell r="EM231">
            <v>1178569.585246797</v>
          </cell>
          <cell r="EN231">
            <v>1439912.5864559195</v>
          </cell>
          <cell r="EO231">
            <v>1558367.0915362868</v>
          </cell>
          <cell r="EP231">
            <v>1553495.4782926445</v>
          </cell>
          <cell r="EQ231">
            <v>1431813.379118765</v>
          </cell>
          <cell r="ER231">
            <v>1071760.2162897959</v>
          </cell>
          <cell r="ES231">
            <v>1237129.1759996265</v>
          </cell>
          <cell r="ET231">
            <v>365962.97</v>
          </cell>
          <cell r="EU231">
            <v>960588.74</v>
          </cell>
          <cell r="EV231">
            <v>1116426.95</v>
          </cell>
          <cell r="EW231">
            <v>1036934.31</v>
          </cell>
          <cell r="EX231">
            <v>1027117.44</v>
          </cell>
          <cell r="EY231">
            <v>1092483.07</v>
          </cell>
          <cell r="EZ231">
            <v>1576115.9476078246</v>
          </cell>
          <cell r="FA231">
            <v>1557858.7518803985</v>
          </cell>
          <cell r="FB231">
            <v>1653902.3276207412</v>
          </cell>
          <cell r="FC231">
            <v>1132729.8160718586</v>
          </cell>
          <cell r="FD231">
            <v>1164089.0611646532</v>
          </cell>
          <cell r="FE231">
            <v>1464942.2389943595</v>
          </cell>
          <cell r="FF231">
            <v>459881.42</v>
          </cell>
          <cell r="FG231">
            <v>1160315.8500000001</v>
          </cell>
          <cell r="FH231">
            <v>1135767.8899999999</v>
          </cell>
          <cell r="FI231">
            <v>1375720.59</v>
          </cell>
          <cell r="FJ231">
            <v>1026106.03</v>
          </cell>
          <cell r="FK231">
            <v>1222753.49</v>
          </cell>
          <cell r="FL231">
            <v>1142926.9664523243</v>
          </cell>
          <cell r="FM231">
            <v>1304199.4730337204</v>
          </cell>
          <cell r="FN231">
            <v>1183707.9939274685</v>
          </cell>
          <cell r="FO231">
            <v>1329191.3701360417</v>
          </cell>
          <cell r="FP231">
            <v>1263549.4031596093</v>
          </cell>
          <cell r="FQ231">
            <v>2346588.9629115779</v>
          </cell>
        </row>
        <row r="232">
          <cell r="D232" t="str">
            <v>7124p</v>
          </cell>
          <cell r="E232" t="str">
            <v>Ostali doprinosi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514471.42241989321</v>
          </cell>
          <cell r="CM232">
            <v>762446.94692755432</v>
          </cell>
          <cell r="CN232">
            <v>1037835.6104306638</v>
          </cell>
          <cell r="CO232">
            <v>938166.6201395333</v>
          </cell>
          <cell r="CP232">
            <v>883153.12742885004</v>
          </cell>
          <cell r="CQ232">
            <v>1203095.9363764296</v>
          </cell>
          <cell r="CR232">
            <v>1256517.301119969</v>
          </cell>
          <cell r="CS232">
            <v>1341770.6976229935</v>
          </cell>
          <cell r="CT232">
            <v>748105.96376486088</v>
          </cell>
          <cell r="CU232">
            <v>1057637.5843110771</v>
          </cell>
          <cell r="CV232">
            <v>994954.04687044967</v>
          </cell>
          <cell r="CW232">
            <v>1485102.5140619949</v>
          </cell>
          <cell r="CX232">
            <v>393983.99785530567</v>
          </cell>
          <cell r="CY232">
            <v>814303.25480471749</v>
          </cell>
          <cell r="CZ232">
            <v>943121.35406345711</v>
          </cell>
          <cell r="DA232">
            <v>1004970.8891509315</v>
          </cell>
          <cell r="DB232">
            <v>829048.34586379305</v>
          </cell>
          <cell r="DC232">
            <v>1296094.8736363046</v>
          </cell>
          <cell r="DD232">
            <v>1236215.2520219143</v>
          </cell>
          <cell r="DE232">
            <v>1144671.7494812885</v>
          </cell>
          <cell r="DF232">
            <v>1026094.5663691361</v>
          </cell>
          <cell r="DG232">
            <v>1355598.0308241891</v>
          </cell>
          <cell r="DH232">
            <v>840008.78680477664</v>
          </cell>
          <cell r="DI232">
            <v>1771981.5648852838</v>
          </cell>
          <cell r="DJ232">
            <v>265564.87727538327</v>
          </cell>
          <cell r="DK232">
            <v>626537.09803975385</v>
          </cell>
          <cell r="DL232">
            <v>906582.94015782466</v>
          </cell>
          <cell r="DM232">
            <v>1013376.386066664</v>
          </cell>
          <cell r="DN232">
            <v>997097.9259462388</v>
          </cell>
          <cell r="DO232">
            <v>1227335.1337159497</v>
          </cell>
          <cell r="DP232">
            <v>1146217.0405176056</v>
          </cell>
          <cell r="DQ232">
            <v>1149429.7437170967</v>
          </cell>
          <cell r="DR232">
            <v>1033757.8705604452</v>
          </cell>
          <cell r="DS232">
            <v>1334588.3030299437</v>
          </cell>
          <cell r="DT232">
            <v>1039196.5810409879</v>
          </cell>
          <cell r="DU232">
            <v>2169530.6190084284</v>
          </cell>
          <cell r="DV232">
            <v>430815.43413543771</v>
          </cell>
          <cell r="DW232">
            <v>825759.26037527679</v>
          </cell>
          <cell r="DX232">
            <v>934196.40371895151</v>
          </cell>
          <cell r="DY232">
            <v>1019395.2618986784</v>
          </cell>
          <cell r="DZ232">
            <v>907449.23986721074</v>
          </cell>
          <cell r="EA232">
            <v>1180652.819728754</v>
          </cell>
          <cell r="EB232">
            <v>1149946.2732095311</v>
          </cell>
          <cell r="EC232">
            <v>1126825.2655337546</v>
          </cell>
          <cell r="ED232">
            <v>1034256.0999327494</v>
          </cell>
          <cell r="EE232">
            <v>1379763.7604042704</v>
          </cell>
          <cell r="EF232">
            <v>860704.04582604812</v>
          </cell>
          <cell r="EG232">
            <v>1848942.0080071224</v>
          </cell>
          <cell r="EH232">
            <v>365065.07289730239</v>
          </cell>
          <cell r="EI232">
            <v>976898.58747741836</v>
          </cell>
          <cell r="EJ232">
            <v>1060578.7083815164</v>
          </cell>
          <cell r="EK232">
            <v>906939.79283236968</v>
          </cell>
          <cell r="EL232">
            <v>939719.43547718064</v>
          </cell>
          <cell r="EM232">
            <v>1011568.0578182479</v>
          </cell>
          <cell r="EN232">
            <v>958414.50063517841</v>
          </cell>
          <cell r="EO232">
            <v>1025579.6793235709</v>
          </cell>
          <cell r="EP232">
            <v>1037416.9130003202</v>
          </cell>
          <cell r="EQ232">
            <v>1150851.9939894073</v>
          </cell>
          <cell r="ER232">
            <v>1002483.7300243885</v>
          </cell>
          <cell r="ES232">
            <v>1837629.2045531017</v>
          </cell>
          <cell r="ET232">
            <v>305317.27</v>
          </cell>
          <cell r="EU232">
            <v>850763.28</v>
          </cell>
          <cell r="EV232">
            <v>1091854.18</v>
          </cell>
          <cell r="EW232">
            <v>1024094.45</v>
          </cell>
          <cell r="EX232">
            <v>941421.76</v>
          </cell>
          <cell r="EY232">
            <v>937061.58</v>
          </cell>
          <cell r="EZ232">
            <v>1220369.5527637345</v>
          </cell>
          <cell r="FA232">
            <v>1219054.8974285366</v>
          </cell>
          <cell r="FB232">
            <v>1110206.3349015415</v>
          </cell>
          <cell r="FC232">
            <v>1169344.9351020544</v>
          </cell>
          <cell r="FD232">
            <v>621506.46778034756</v>
          </cell>
          <cell r="FE232">
            <v>2221493.1799357985</v>
          </cell>
          <cell r="FF232">
            <v>380185.28</v>
          </cell>
          <cell r="FG232">
            <v>1035686.38</v>
          </cell>
          <cell r="FH232">
            <v>1210812.78</v>
          </cell>
          <cell r="FI232">
            <v>1339504.93</v>
          </cell>
          <cell r="FJ232">
            <v>906261.75</v>
          </cell>
          <cell r="FK232">
            <v>1122699.07</v>
          </cell>
          <cell r="FL232">
            <v>1231289.271800064</v>
          </cell>
          <cell r="FM232">
            <v>1106008.2270068659</v>
          </cell>
          <cell r="FN232">
            <v>978940.65414091514</v>
          </cell>
          <cell r="FO232">
            <v>960390.70758482651</v>
          </cell>
          <cell r="FP232">
            <v>775847.86963662016</v>
          </cell>
          <cell r="FQ232">
            <v>1487086.8165227156</v>
          </cell>
        </row>
        <row r="233">
          <cell r="A233">
            <v>0</v>
          </cell>
          <cell r="B233">
            <v>0</v>
          </cell>
          <cell r="C233">
            <v>713</v>
          </cell>
          <cell r="D233" t="str">
            <v>713p</v>
          </cell>
          <cell r="E233" t="str">
            <v>Takse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2027877.2372930939</v>
          </cell>
          <cell r="CM233">
            <v>1882424.3685098737</v>
          </cell>
          <cell r="CN233">
            <v>2363168.5236575948</v>
          </cell>
          <cell r="CO233">
            <v>2393449.5740456693</v>
          </cell>
          <cell r="CP233">
            <v>2431766.3719360717</v>
          </cell>
          <cell r="CQ233">
            <v>2858151.7123018736</v>
          </cell>
          <cell r="CR233">
            <v>2917908.2048975867</v>
          </cell>
          <cell r="CS233">
            <v>2932949.8029298875</v>
          </cell>
          <cell r="CT233">
            <v>2302181.1067919475</v>
          </cell>
          <cell r="CU233">
            <v>2479397.4364794977</v>
          </cell>
          <cell r="CV233">
            <v>2197340.2207755819</v>
          </cell>
          <cell r="CW233">
            <v>2280154.7968325969</v>
          </cell>
          <cell r="CX233">
            <v>902871.84498938802</v>
          </cell>
          <cell r="CY233">
            <v>1376722.835592885</v>
          </cell>
          <cell r="CZ233">
            <v>1533902.3810318899</v>
          </cell>
          <cell r="DA233">
            <v>1769167.7909803819</v>
          </cell>
          <cell r="DB233">
            <v>1635179.6025759527</v>
          </cell>
          <cell r="DC233">
            <v>1713767.4441061548</v>
          </cell>
          <cell r="DD233">
            <v>2233130.224239069</v>
          </cell>
          <cell r="DE233">
            <v>1791089.1999486499</v>
          </cell>
          <cell r="DF233">
            <v>1407201.854776232</v>
          </cell>
          <cell r="DG233">
            <v>2107131.608306407</v>
          </cell>
          <cell r="DH233">
            <v>2082325.1460510979</v>
          </cell>
          <cell r="DI233">
            <v>2370557.2656825301</v>
          </cell>
          <cell r="DJ233">
            <v>1017432.8805905436</v>
          </cell>
          <cell r="DK233">
            <v>2806441.7507150937</v>
          </cell>
          <cell r="DL233">
            <v>1117006.3290833589</v>
          </cell>
          <cell r="DM233">
            <v>1264717.5392387407</v>
          </cell>
          <cell r="DN233">
            <v>1093045.5428240406</v>
          </cell>
          <cell r="DO233">
            <v>1395344.9576274238</v>
          </cell>
          <cell r="DP233">
            <v>1446144.3329938813</v>
          </cell>
          <cell r="DQ233">
            <v>1356791.631586303</v>
          </cell>
          <cell r="DR233">
            <v>1266226.6725826806</v>
          </cell>
          <cell r="DS233">
            <v>1318880.8810031279</v>
          </cell>
          <cell r="DT233">
            <v>1346463.6496868518</v>
          </cell>
          <cell r="DU233">
            <v>1474390.4967195832</v>
          </cell>
          <cell r="DV233">
            <v>723207.81855982868</v>
          </cell>
          <cell r="DW233">
            <v>1375936.6828377536</v>
          </cell>
          <cell r="DX233">
            <v>1085048.6732404828</v>
          </cell>
          <cell r="DY233">
            <v>1135307.1677424815</v>
          </cell>
          <cell r="DZ233">
            <v>1038831.7010082075</v>
          </cell>
          <cell r="EA233">
            <v>1185196.3988510575</v>
          </cell>
          <cell r="EB233">
            <v>1392519.4702588716</v>
          </cell>
          <cell r="EC233">
            <v>1336120.0015746492</v>
          </cell>
          <cell r="ED233">
            <v>1100943.0740307707</v>
          </cell>
          <cell r="EE233">
            <v>1348017.839179961</v>
          </cell>
          <cell r="EF233">
            <v>1208363.2775689771</v>
          </cell>
          <cell r="EG233">
            <v>1458355.2073679506</v>
          </cell>
          <cell r="EH233">
            <v>610864.67030384962</v>
          </cell>
          <cell r="EI233">
            <v>956190.19217041158</v>
          </cell>
          <cell r="EJ233">
            <v>1101531.2378384364</v>
          </cell>
          <cell r="EK233">
            <v>1012659.4044928866</v>
          </cell>
          <cell r="EL233">
            <v>1178564.1353407067</v>
          </cell>
          <cell r="EM233">
            <v>1356946.2184835174</v>
          </cell>
          <cell r="EN233">
            <v>1348470.7634851695</v>
          </cell>
          <cell r="EO233">
            <v>1646935.436847656</v>
          </cell>
          <cell r="EP233">
            <v>1304957.8822505821</v>
          </cell>
          <cell r="EQ233">
            <v>1090007.5802936796</v>
          </cell>
          <cell r="ER233">
            <v>1069514.6174671263</v>
          </cell>
          <cell r="ES233">
            <v>1155633.7530853748</v>
          </cell>
          <cell r="ET233">
            <v>785627.23999999987</v>
          </cell>
          <cell r="EU233">
            <v>993423.94</v>
          </cell>
          <cell r="EV233">
            <v>1089343.29</v>
          </cell>
          <cell r="EW233">
            <v>1198538.77</v>
          </cell>
          <cell r="EX233">
            <v>1382138.7799999998</v>
          </cell>
          <cell r="EY233">
            <v>1539773.02</v>
          </cell>
          <cell r="EZ233">
            <v>1993333.2050530105</v>
          </cell>
          <cell r="FA233">
            <v>2094009.8411112905</v>
          </cell>
          <cell r="FB233">
            <v>1758705.3100069393</v>
          </cell>
          <cell r="FC233">
            <v>1756312.8353634721</v>
          </cell>
          <cell r="FD233">
            <v>1538063.0039378535</v>
          </cell>
          <cell r="FE233">
            <v>1571199.152751297</v>
          </cell>
          <cell r="FF233">
            <v>851162.27</v>
          </cell>
          <cell r="FG233">
            <v>1041125.3899999999</v>
          </cell>
          <cell r="FH233">
            <v>1066481.8799999999</v>
          </cell>
          <cell r="FI233">
            <v>1290371.49</v>
          </cell>
          <cell r="FJ233">
            <v>1208813.17</v>
          </cell>
          <cell r="FK233">
            <v>1252534.6599999999</v>
          </cell>
          <cell r="FL233">
            <v>1795731.4641523927</v>
          </cell>
          <cell r="FM233">
            <v>1701456.5372229549</v>
          </cell>
          <cell r="FN233">
            <v>1388736.0694359436</v>
          </cell>
          <cell r="FO233">
            <v>1341528.8515351652</v>
          </cell>
          <cell r="FP233">
            <v>1134405.6022195939</v>
          </cell>
          <cell r="FQ233">
            <v>1246141.5409339513</v>
          </cell>
        </row>
        <row r="234">
          <cell r="D234" t="str">
            <v>7131p</v>
          </cell>
          <cell r="E234" t="str">
            <v>Administrativne takse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542096.38724093605</v>
          </cell>
          <cell r="CM234">
            <v>536397.13298492332</v>
          </cell>
          <cell r="CN234">
            <v>759288.54284763371</v>
          </cell>
          <cell r="CO234">
            <v>724733.04432771762</v>
          </cell>
          <cell r="CP234">
            <v>823629.87439344113</v>
          </cell>
          <cell r="CQ234">
            <v>866651.25939663569</v>
          </cell>
          <cell r="CR234">
            <v>822206.96615173062</v>
          </cell>
          <cell r="CS234">
            <v>822500.35972019134</v>
          </cell>
          <cell r="CT234">
            <v>653046.97944805818</v>
          </cell>
          <cell r="CU234">
            <v>912828.08748487011</v>
          </cell>
          <cell r="CV234">
            <v>633141.89239853795</v>
          </cell>
          <cell r="CW234">
            <v>670108.0224069875</v>
          </cell>
          <cell r="CX234">
            <v>475144.75561189075</v>
          </cell>
          <cell r="CY234">
            <v>517492.56867088092</v>
          </cell>
          <cell r="CZ234">
            <v>430110.48270409956</v>
          </cell>
          <cell r="DA234">
            <v>827362.00845956581</v>
          </cell>
          <cell r="DB234">
            <v>765781.28778520983</v>
          </cell>
          <cell r="DC234">
            <v>896155.50480476802</v>
          </cell>
          <cell r="DD234">
            <v>900805.24859983311</v>
          </cell>
          <cell r="DE234">
            <v>706704.35479965224</v>
          </cell>
          <cell r="DF234">
            <v>671459.96419562609</v>
          </cell>
          <cell r="DG234">
            <v>696792.8632873724</v>
          </cell>
          <cell r="DH234">
            <v>610012.75737018313</v>
          </cell>
          <cell r="DI234">
            <v>646794.70668566914</v>
          </cell>
          <cell r="DJ234">
            <v>418364.2279213884</v>
          </cell>
          <cell r="DK234">
            <v>526444.60769273597</v>
          </cell>
          <cell r="DL234">
            <v>612289.16807886073</v>
          </cell>
          <cell r="DM234">
            <v>737573.73842781864</v>
          </cell>
          <cell r="DN234">
            <v>716386.79462228483</v>
          </cell>
          <cell r="DO234">
            <v>866197.42397325346</v>
          </cell>
          <cell r="DP234">
            <v>804753.77138023812</v>
          </cell>
          <cell r="DQ234">
            <v>718970.81087391323</v>
          </cell>
          <cell r="DR234">
            <v>714205.89922100911</v>
          </cell>
          <cell r="DS234">
            <v>684885.65852184745</v>
          </cell>
          <cell r="DT234">
            <v>612043.66010957235</v>
          </cell>
          <cell r="DU234">
            <v>679234.66236747673</v>
          </cell>
          <cell r="DV234">
            <v>452718.04697181634</v>
          </cell>
          <cell r="DW234">
            <v>606769.38355775224</v>
          </cell>
          <cell r="DX234">
            <v>635656.54436637426</v>
          </cell>
          <cell r="DY234">
            <v>746130.59497986338</v>
          </cell>
          <cell r="DZ234">
            <v>704432.72175556247</v>
          </cell>
          <cell r="EA234">
            <v>817283.0749885313</v>
          </cell>
          <cell r="EB234">
            <v>816495.30161271268</v>
          </cell>
          <cell r="EC234">
            <v>721448.0336151825</v>
          </cell>
          <cell r="ED234">
            <v>702689.19974077621</v>
          </cell>
          <cell r="EE234">
            <v>793275.5901505925</v>
          </cell>
          <cell r="EF234">
            <v>662613.41313093528</v>
          </cell>
          <cell r="EG234">
            <v>795634.23365310486</v>
          </cell>
          <cell r="EH234">
            <v>396618.36641045683</v>
          </cell>
          <cell r="EI234">
            <v>657583.8855803319</v>
          </cell>
          <cell r="EJ234">
            <v>770426.66515654104</v>
          </cell>
          <cell r="EK234">
            <v>664564.67104628449</v>
          </cell>
          <cell r="EL234">
            <v>789031.85507598589</v>
          </cell>
          <cell r="EM234">
            <v>885998.04252955969</v>
          </cell>
          <cell r="EN234">
            <v>726415.65029595362</v>
          </cell>
          <cell r="EO234">
            <v>851708.23841278849</v>
          </cell>
          <cell r="EP234">
            <v>737768.80354883452</v>
          </cell>
          <cell r="EQ234">
            <v>672281.42568541598</v>
          </cell>
          <cell r="ER234">
            <v>633521.74994362786</v>
          </cell>
          <cell r="ES234">
            <v>668645.62052802253</v>
          </cell>
          <cell r="ET234">
            <v>572123.71</v>
          </cell>
          <cell r="EU234">
            <v>691468.91</v>
          </cell>
          <cell r="EV234">
            <v>803456.79</v>
          </cell>
          <cell r="EW234">
            <v>905119.47</v>
          </cell>
          <cell r="EX234">
            <v>1028480.47</v>
          </cell>
          <cell r="EY234">
            <v>1082365.3400000001</v>
          </cell>
          <cell r="EZ234">
            <v>1372318.1424094003</v>
          </cell>
          <cell r="FA234">
            <v>1363150.9210615763</v>
          </cell>
          <cell r="FB234">
            <v>1209298.5991903255</v>
          </cell>
          <cell r="FC234">
            <v>1264117.2826892787</v>
          </cell>
          <cell r="FD234">
            <v>1122901.1762658732</v>
          </cell>
          <cell r="FE234">
            <v>1117979.4151176091</v>
          </cell>
          <cell r="FF234">
            <v>649124.48</v>
          </cell>
          <cell r="FG234">
            <v>818776.7</v>
          </cell>
          <cell r="FH234">
            <v>802029.06</v>
          </cell>
          <cell r="FI234">
            <v>949723.87</v>
          </cell>
          <cell r="FJ234">
            <v>855493.95</v>
          </cell>
          <cell r="FK234">
            <v>789796.19</v>
          </cell>
          <cell r="FL234">
            <v>984551.17228491185</v>
          </cell>
          <cell r="FM234">
            <v>853416.19822953595</v>
          </cell>
          <cell r="FN234">
            <v>738178.48497195612</v>
          </cell>
          <cell r="FO234">
            <v>784155.59545054846</v>
          </cell>
          <cell r="FP234">
            <v>651585.7245731533</v>
          </cell>
          <cell r="FQ234">
            <v>736653.25028989522</v>
          </cell>
        </row>
        <row r="235">
          <cell r="D235" t="str">
            <v>7132p</v>
          </cell>
          <cell r="E235" t="str">
            <v>Sudske takse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252442.47852541984</v>
          </cell>
          <cell r="CM235">
            <v>257727.78032652178</v>
          </cell>
          <cell r="CN235">
            <v>326063.49946238624</v>
          </cell>
          <cell r="CO235">
            <v>345774.20752005593</v>
          </cell>
          <cell r="CP235">
            <v>268259.93480340595</v>
          </cell>
          <cell r="CQ235">
            <v>332044.44392410474</v>
          </cell>
          <cell r="CR235">
            <v>288341.93029107194</v>
          </cell>
          <cell r="CS235">
            <v>203437.32988708364</v>
          </cell>
          <cell r="CT235">
            <v>285816.36008690012</v>
          </cell>
          <cell r="CU235">
            <v>295491.81584812951</v>
          </cell>
          <cell r="CV235">
            <v>344335.81666740507</v>
          </cell>
          <cell r="CW235">
            <v>355728.9521809821</v>
          </cell>
          <cell r="CX235">
            <v>200925.57354147307</v>
          </cell>
          <cell r="CY235">
            <v>221010.12831298116</v>
          </cell>
          <cell r="CZ235">
            <v>261413.19362561635</v>
          </cell>
          <cell r="DA235">
            <v>275003.00170006976</v>
          </cell>
          <cell r="DB235">
            <v>190388.87737213133</v>
          </cell>
          <cell r="DC235">
            <v>266102.24570597394</v>
          </cell>
          <cell r="DD235">
            <v>318564.24003599695</v>
          </cell>
          <cell r="DE235">
            <v>156169.82755441542</v>
          </cell>
          <cell r="DF235">
            <v>228583.32020986776</v>
          </cell>
          <cell r="DG235">
            <v>285566.63661766285</v>
          </cell>
          <cell r="DH235">
            <v>746594.09972241579</v>
          </cell>
          <cell r="DI235">
            <v>525762.42851835978</v>
          </cell>
          <cell r="DJ235">
            <v>283852.45961119654</v>
          </cell>
          <cell r="DK235">
            <v>1574808.1811729334</v>
          </cell>
          <cell r="DL235">
            <v>390053.33688602177</v>
          </cell>
          <cell r="DM235">
            <v>366592.1995663502</v>
          </cell>
          <cell r="DN235">
            <v>222645.41607531684</v>
          </cell>
          <cell r="DO235">
            <v>327226.95594866242</v>
          </cell>
          <cell r="DP235">
            <v>291274.53981848748</v>
          </cell>
          <cell r="DQ235">
            <v>193442.38352606987</v>
          </cell>
          <cell r="DR235">
            <v>248247.38786528652</v>
          </cell>
          <cell r="DS235">
            <v>305573.34320155234</v>
          </cell>
          <cell r="DT235">
            <v>512260.76546333055</v>
          </cell>
          <cell r="DU235">
            <v>455581.83873727417</v>
          </cell>
          <cell r="DV235">
            <v>170513.04197250312</v>
          </cell>
          <cell r="DW235">
            <v>519541.6128014453</v>
          </cell>
          <cell r="DX235">
            <v>249071.63439000249</v>
          </cell>
          <cell r="DY235">
            <v>216693.48887174096</v>
          </cell>
          <cell r="DZ235">
            <v>152515.3764781697</v>
          </cell>
          <cell r="EA235">
            <v>190700.41622146839</v>
          </cell>
          <cell r="EB235">
            <v>197921.72377094912</v>
          </cell>
          <cell r="EC235">
            <v>134433.28897459098</v>
          </cell>
          <cell r="ED235">
            <v>155620.37375231192</v>
          </cell>
          <cell r="EE235">
            <v>216371.43522692122</v>
          </cell>
          <cell r="EF235">
            <v>338357.32840155513</v>
          </cell>
          <cell r="EG235">
            <v>322611.51828479621</v>
          </cell>
          <cell r="EH235">
            <v>104510.58051181481</v>
          </cell>
          <cell r="EI235">
            <v>187734.99606995031</v>
          </cell>
          <cell r="EJ235">
            <v>193198.51627654137</v>
          </cell>
          <cell r="EK235">
            <v>155312.77949623726</v>
          </cell>
          <cell r="EL235">
            <v>148885.0644000294</v>
          </cell>
          <cell r="EM235">
            <v>198756.13905276597</v>
          </cell>
          <cell r="EN235">
            <v>160403.96878652976</v>
          </cell>
          <cell r="EO235">
            <v>125361.61349367548</v>
          </cell>
          <cell r="EP235">
            <v>151227.76688167761</v>
          </cell>
          <cell r="EQ235">
            <v>139300.10775878624</v>
          </cell>
          <cell r="ER235">
            <v>164545.67001416552</v>
          </cell>
          <cell r="ES235">
            <v>169189.21200772183</v>
          </cell>
          <cell r="ET235">
            <v>93434.6</v>
          </cell>
          <cell r="EU235">
            <v>109385.74</v>
          </cell>
          <cell r="EV235">
            <v>120777.01</v>
          </cell>
          <cell r="EW235">
            <v>107766.04</v>
          </cell>
          <cell r="EX235">
            <v>105374.49</v>
          </cell>
          <cell r="EY235">
            <v>116225.41</v>
          </cell>
          <cell r="EZ235">
            <v>128257.63632708071</v>
          </cell>
          <cell r="FA235">
            <v>89323.003900608135</v>
          </cell>
          <cell r="FB235">
            <v>135234.94509311437</v>
          </cell>
          <cell r="FC235">
            <v>146162.44761730015</v>
          </cell>
          <cell r="FD235">
            <v>124610.5323902806</v>
          </cell>
          <cell r="FE235">
            <v>150277.97800327634</v>
          </cell>
          <cell r="FF235">
            <v>64695</v>
          </cell>
          <cell r="FG235">
            <v>85955.36</v>
          </cell>
          <cell r="FH235">
            <v>106907.98</v>
          </cell>
          <cell r="FI235">
            <v>128950.69</v>
          </cell>
          <cell r="FJ235">
            <v>89857.44</v>
          </cell>
          <cell r="FK235">
            <v>90814.91</v>
          </cell>
          <cell r="FL235">
            <v>134342.02832402792</v>
          </cell>
          <cell r="FM235">
            <v>96531.805736688621</v>
          </cell>
          <cell r="FN235">
            <v>116877.46348794091</v>
          </cell>
          <cell r="FO235">
            <v>123515.88313536895</v>
          </cell>
          <cell r="FP235">
            <v>136136.09683521438</v>
          </cell>
          <cell r="FQ235">
            <v>158708.71988075945</v>
          </cell>
        </row>
        <row r="236">
          <cell r="D236" t="str">
            <v>7133p</v>
          </cell>
          <cell r="E236" t="str">
            <v>Boravišne takse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15175.988329241076</v>
          </cell>
          <cell r="CM236">
            <v>5488.4479117645715</v>
          </cell>
          <cell r="CN236">
            <v>5513.547785744513</v>
          </cell>
          <cell r="CO236">
            <v>10033.975862815605</v>
          </cell>
          <cell r="CP236">
            <v>13433.078813061053</v>
          </cell>
          <cell r="CQ236">
            <v>35239.498051137023</v>
          </cell>
          <cell r="CR236">
            <v>115467.10956937172</v>
          </cell>
          <cell r="CS236">
            <v>147444.22648178381</v>
          </cell>
          <cell r="CT236">
            <v>77479.696104075862</v>
          </cell>
          <cell r="CU236">
            <v>52915.149949001381</v>
          </cell>
          <cell r="CV236">
            <v>15235.266103225436</v>
          </cell>
          <cell r="CW236">
            <v>9085.1638649635734</v>
          </cell>
          <cell r="CX236">
            <v>7581.0977141313906</v>
          </cell>
          <cell r="CY236">
            <v>9769.7546189308214</v>
          </cell>
          <cell r="CZ236">
            <v>13652.477623191922</v>
          </cell>
          <cell r="DA236">
            <v>30023.611015219602</v>
          </cell>
          <cell r="DB236">
            <v>51574.349619775021</v>
          </cell>
          <cell r="DC236">
            <v>87997.575035473725</v>
          </cell>
          <cell r="DD236">
            <v>162130.62126952593</v>
          </cell>
          <cell r="DE236">
            <v>195839.46053647876</v>
          </cell>
          <cell r="DF236">
            <v>110676.34726776603</v>
          </cell>
          <cell r="DG236">
            <v>50069.953945792906</v>
          </cell>
          <cell r="DH236">
            <v>30853.684736779614</v>
          </cell>
          <cell r="DI236">
            <v>12342.508532882457</v>
          </cell>
          <cell r="DJ236">
            <v>8947.4043134768381</v>
          </cell>
          <cell r="DK236">
            <v>10416.045522285629</v>
          </cell>
          <cell r="DL236">
            <v>13405.904575255114</v>
          </cell>
          <cell r="DM236">
            <v>18904.801980476299</v>
          </cell>
          <cell r="DN236">
            <v>27863.051995568007</v>
          </cell>
          <cell r="DO236">
            <v>66978.47004084292</v>
          </cell>
          <cell r="DP236">
            <v>130860.1155772113</v>
          </cell>
          <cell r="DQ236">
            <v>210708.25076497707</v>
          </cell>
          <cell r="DR236">
            <v>104257.88590496131</v>
          </cell>
          <cell r="DS236">
            <v>50718.284042631283</v>
          </cell>
          <cell r="DT236">
            <v>20551.413643389005</v>
          </cell>
          <cell r="DU236">
            <v>16072.092948061312</v>
          </cell>
          <cell r="DV236">
            <v>8805.466167247152</v>
          </cell>
          <cell r="DW236">
            <v>11686.766957958693</v>
          </cell>
          <cell r="DX236">
            <v>13434.436170322246</v>
          </cell>
          <cell r="DY236">
            <v>25625.084764843035</v>
          </cell>
          <cell r="DZ236">
            <v>40782.793660653268</v>
          </cell>
          <cell r="EA236">
            <v>75101.138836585495</v>
          </cell>
          <cell r="EB236">
            <v>178902.37145929318</v>
          </cell>
          <cell r="EC236">
            <v>293822.86490978813</v>
          </cell>
          <cell r="ED236">
            <v>119163.90232484283</v>
          </cell>
          <cell r="EE236">
            <v>64420.090426535287</v>
          </cell>
          <cell r="EF236">
            <v>28667.528920865334</v>
          </cell>
          <cell r="EG236">
            <v>22985.206767060248</v>
          </cell>
          <cell r="EH236">
            <v>17375.016552786987</v>
          </cell>
          <cell r="EI236">
            <v>23371.280791901885</v>
          </cell>
          <cell r="EJ236">
            <v>27185.635688952138</v>
          </cell>
          <cell r="EK236">
            <v>27557.670581455463</v>
          </cell>
          <cell r="EL236">
            <v>56156.692877610978</v>
          </cell>
          <cell r="EM236">
            <v>107101.74269735617</v>
          </cell>
          <cell r="EN236">
            <v>251416.93695794756</v>
          </cell>
          <cell r="EO236">
            <v>390026.7278473787</v>
          </cell>
          <cell r="EP236">
            <v>198027.31464938456</v>
          </cell>
          <cell r="EQ236">
            <v>72037.393022864198</v>
          </cell>
          <cell r="ER236">
            <v>30898.851231609886</v>
          </cell>
          <cell r="ES236">
            <v>18499.231509545429</v>
          </cell>
          <cell r="ET236">
            <v>21633.83</v>
          </cell>
          <cell r="EU236">
            <v>24453.21</v>
          </cell>
          <cell r="EV236">
            <v>30364.14</v>
          </cell>
          <cell r="EW236">
            <v>45135.75</v>
          </cell>
          <cell r="EX236">
            <v>73298.429999999993</v>
          </cell>
          <cell r="EY236">
            <v>154167.12</v>
          </cell>
          <cell r="EZ236">
            <v>285738.43703399639</v>
          </cell>
          <cell r="FA236">
            <v>377223.95709693246</v>
          </cell>
          <cell r="FB236">
            <v>192412.76736173488</v>
          </cell>
          <cell r="FC236">
            <v>86548.975295281431</v>
          </cell>
          <cell r="FD236">
            <v>33887.664596319664</v>
          </cell>
          <cell r="FE236">
            <v>27963.367450939448</v>
          </cell>
          <cell r="FF236">
            <v>24775.52</v>
          </cell>
          <cell r="FG236">
            <v>28443.63</v>
          </cell>
          <cell r="FH236">
            <v>40268.589999999997</v>
          </cell>
          <cell r="FI236">
            <v>55742.67</v>
          </cell>
          <cell r="FJ236">
            <v>91165.22</v>
          </cell>
          <cell r="FK236">
            <v>178796.84</v>
          </cell>
          <cell r="FL236">
            <v>363731.36010368419</v>
          </cell>
          <cell r="FM236">
            <v>436758.62530417839</v>
          </cell>
          <cell r="FN236">
            <v>242124.49155094678</v>
          </cell>
          <cell r="FO236">
            <v>124295.83034558724</v>
          </cell>
          <cell r="FP236">
            <v>81230.494036135831</v>
          </cell>
          <cell r="FQ236">
            <v>33134.750159467534</v>
          </cell>
        </row>
        <row r="237">
          <cell r="D237" t="str">
            <v>7136p</v>
          </cell>
          <cell r="E237" t="str">
            <v>Ostale takse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1218162.3831974969</v>
          </cell>
          <cell r="CM237">
            <v>1082811.0072866639</v>
          </cell>
          <cell r="CN237">
            <v>1272302.9335618301</v>
          </cell>
          <cell r="CO237">
            <v>1312908.34633508</v>
          </cell>
          <cell r="CP237">
            <v>1326443.4839261633</v>
          </cell>
          <cell r="CQ237">
            <v>1624216.5109299959</v>
          </cell>
          <cell r="CR237">
            <v>1691892.1988854124</v>
          </cell>
          <cell r="CS237">
            <v>1759567.8868408289</v>
          </cell>
          <cell r="CT237">
            <v>1285838.0711529134</v>
          </cell>
          <cell r="CU237">
            <v>1218162.3831974969</v>
          </cell>
          <cell r="CV237">
            <v>1204627.2456064136</v>
          </cell>
          <cell r="CW237">
            <v>1245232.6583796635</v>
          </cell>
          <cell r="CX237">
            <v>219220.41812189278</v>
          </cell>
          <cell r="CY237">
            <v>628450.3839900922</v>
          </cell>
          <cell r="CZ237">
            <v>828726.22707898216</v>
          </cell>
          <cell r="DA237">
            <v>636779.16980552685</v>
          </cell>
          <cell r="DB237">
            <v>627435.08779883629</v>
          </cell>
          <cell r="DC237">
            <v>463512.11855993903</v>
          </cell>
          <cell r="DD237">
            <v>851630.11433371319</v>
          </cell>
          <cell r="DE237">
            <v>732375.55705810327</v>
          </cell>
          <cell r="DF237">
            <v>396482.22310297209</v>
          </cell>
          <cell r="DG237">
            <v>1074702.1544555787</v>
          </cell>
          <cell r="DH237">
            <v>694864.60422171932</v>
          </cell>
          <cell r="DI237">
            <v>1185657.6219456189</v>
          </cell>
          <cell r="DJ237">
            <v>306268.7887444818</v>
          </cell>
          <cell r="DK237">
            <v>694772.91632713831</v>
          </cell>
          <cell r="DL237">
            <v>101257.91954322136</v>
          </cell>
          <cell r="DM237">
            <v>141646.79926409555</v>
          </cell>
          <cell r="DN237">
            <v>126150.28013087096</v>
          </cell>
          <cell r="DO237">
            <v>134942.10766466506</v>
          </cell>
          <cell r="DP237">
            <v>219255.90621794428</v>
          </cell>
          <cell r="DQ237">
            <v>233670.18642134266</v>
          </cell>
          <cell r="DR237">
            <v>199515.49959142375</v>
          </cell>
          <cell r="DS237">
            <v>277703.59523709677</v>
          </cell>
          <cell r="DT237">
            <v>201607.8104705599</v>
          </cell>
          <cell r="DU237">
            <v>323501.90266677079</v>
          </cell>
          <cell r="DV237">
            <v>91171.263448262092</v>
          </cell>
          <cell r="DW237">
            <v>237938.91952059735</v>
          </cell>
          <cell r="DX237">
            <v>186886.05831378396</v>
          </cell>
          <cell r="DY237">
            <v>146857.99912603418</v>
          </cell>
          <cell r="DZ237">
            <v>141100.80911382203</v>
          </cell>
          <cell r="EA237">
            <v>102111.76880447229</v>
          </cell>
          <cell r="EB237">
            <v>199200.07341591665</v>
          </cell>
          <cell r="EC237">
            <v>186415.81407508763</v>
          </cell>
          <cell r="ED237">
            <v>123469.59821283967</v>
          </cell>
          <cell r="EE237">
            <v>273950.723375912</v>
          </cell>
          <cell r="EF237">
            <v>178725.00711562141</v>
          </cell>
          <cell r="EG237">
            <v>317124.248662989</v>
          </cell>
          <cell r="EH237">
            <v>92360.706828791022</v>
          </cell>
          <cell r="EI237">
            <v>87500.029728227513</v>
          </cell>
          <cell r="EJ237">
            <v>110720.42071640177</v>
          </cell>
          <cell r="EK237">
            <v>165224.28336890938</v>
          </cell>
          <cell r="EL237">
            <v>184490.52298708042</v>
          </cell>
          <cell r="EM237">
            <v>165090.29420383542</v>
          </cell>
          <cell r="EN237">
            <v>210234.20744473854</v>
          </cell>
          <cell r="EO237">
            <v>279838.85709381348</v>
          </cell>
          <cell r="EP237">
            <v>217933.99717068562</v>
          </cell>
          <cell r="EQ237">
            <v>206388.65382661307</v>
          </cell>
          <cell r="ER237">
            <v>240548.346277723</v>
          </cell>
          <cell r="ES237">
            <v>299299.68904008484</v>
          </cell>
          <cell r="ET237">
            <v>98435.1</v>
          </cell>
          <cell r="EU237">
            <v>168116.08</v>
          </cell>
          <cell r="EV237">
            <v>134745.35</v>
          </cell>
          <cell r="EW237">
            <v>140517.51</v>
          </cell>
          <cell r="EX237">
            <v>174985.39</v>
          </cell>
          <cell r="EY237">
            <v>187015.15</v>
          </cell>
          <cell r="EZ237">
            <v>207018.98928253312</v>
          </cell>
          <cell r="FA237">
            <v>264311.95905217365</v>
          </cell>
          <cell r="FB237">
            <v>221758.99836176448</v>
          </cell>
          <cell r="FC237">
            <v>259484.12976161184</v>
          </cell>
          <cell r="FD237">
            <v>256663.63068538005</v>
          </cell>
          <cell r="FE237">
            <v>274978.3921794722</v>
          </cell>
          <cell r="FF237">
            <v>112567.27</v>
          </cell>
          <cell r="FG237">
            <v>107949.7</v>
          </cell>
          <cell r="FH237">
            <v>117276.25</v>
          </cell>
          <cell r="FI237">
            <v>155954.26</v>
          </cell>
          <cell r="FJ237">
            <v>172296.56</v>
          </cell>
          <cell r="FK237">
            <v>193126.72</v>
          </cell>
          <cell r="FL237">
            <v>313106.90343976865</v>
          </cell>
          <cell r="FM237">
            <v>314749.90795255185</v>
          </cell>
          <cell r="FN237">
            <v>291555.62942509988</v>
          </cell>
          <cell r="FO237">
            <v>309561.54260366061</v>
          </cell>
          <cell r="FP237">
            <v>265453.28677509038</v>
          </cell>
          <cell r="FQ237">
            <v>317644.82060382888</v>
          </cell>
        </row>
        <row r="238">
          <cell r="A238">
            <v>0</v>
          </cell>
          <cell r="B238">
            <v>0</v>
          </cell>
          <cell r="C238">
            <v>714</v>
          </cell>
          <cell r="D238" t="str">
            <v>714p</v>
          </cell>
          <cell r="E238" t="str">
            <v>Naknade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982710.87498690933</v>
          </cell>
          <cell r="CM238">
            <v>869104.05358116457</v>
          </cell>
          <cell r="CN238">
            <v>787268.76554129389</v>
          </cell>
          <cell r="CO238">
            <v>1546322.5460752659</v>
          </cell>
          <cell r="CP238">
            <v>932515.34080204321</v>
          </cell>
          <cell r="CQ238">
            <v>1175327.7210279165</v>
          </cell>
          <cell r="CR238">
            <v>2020249.028265815</v>
          </cell>
          <cell r="CS238">
            <v>1079348.0183819076</v>
          </cell>
          <cell r="CT238">
            <v>1345127.7045627646</v>
          </cell>
          <cell r="CU238">
            <v>1098866.9792922472</v>
          </cell>
          <cell r="CV238">
            <v>885498.0103225843</v>
          </cell>
          <cell r="CW238">
            <v>1136253.4997662231</v>
          </cell>
          <cell r="CX238">
            <v>874647.32532018784</v>
          </cell>
          <cell r="CY238">
            <v>1141795.5130265537</v>
          </cell>
          <cell r="CZ238">
            <v>1392255.6905662352</v>
          </cell>
          <cell r="DA238">
            <v>1012251.8295932285</v>
          </cell>
          <cell r="DB238">
            <v>647746.68080012128</v>
          </cell>
          <cell r="DC238">
            <v>954989.7774594496</v>
          </cell>
          <cell r="DD238">
            <v>1184343.1262543593</v>
          </cell>
          <cell r="DE238">
            <v>1056013.1087953006</v>
          </cell>
          <cell r="DF238">
            <v>1308372.2565571361</v>
          </cell>
          <cell r="DG238">
            <v>1299421.3451732181</v>
          </cell>
          <cell r="DH238">
            <v>1236718.8760774885</v>
          </cell>
          <cell r="DI238">
            <v>915688.23864849063</v>
          </cell>
          <cell r="DJ238">
            <v>1138266.9804152639</v>
          </cell>
          <cell r="DK238">
            <v>756483.76634673518</v>
          </cell>
          <cell r="DL238">
            <v>784896.45053551998</v>
          </cell>
          <cell r="DM238">
            <v>716357.12404800032</v>
          </cell>
          <cell r="DN238">
            <v>1133208.5669148029</v>
          </cell>
          <cell r="DO238">
            <v>1267102.9957289747</v>
          </cell>
          <cell r="DP238">
            <v>1342917.6146265836</v>
          </cell>
          <cell r="DQ238">
            <v>1226756.3727123113</v>
          </cell>
          <cell r="DR238">
            <v>1268468.2949369599</v>
          </cell>
          <cell r="DS238">
            <v>1378353.6704010672</v>
          </cell>
          <cell r="DT238">
            <v>1123435.7637199732</v>
          </cell>
          <cell r="DU238">
            <v>1342481.0432510113</v>
          </cell>
          <cell r="DV238">
            <v>830622.45977962902</v>
          </cell>
          <cell r="DW238">
            <v>841675.37717694405</v>
          </cell>
          <cell r="DX238">
            <v>1095886.2838292783</v>
          </cell>
          <cell r="DY238">
            <v>803106.60353358404</v>
          </cell>
          <cell r="DZ238">
            <v>1197017.3724938135</v>
          </cell>
          <cell r="EA238">
            <v>1645191.7465731674</v>
          </cell>
          <cell r="EB238">
            <v>1914614.876306891</v>
          </cell>
          <cell r="EC238">
            <v>1757103.5644707002</v>
          </cell>
          <cell r="ED238">
            <v>1998291.5618472034</v>
          </cell>
          <cell r="EE238">
            <v>2181977.5553072984</v>
          </cell>
          <cell r="EF238">
            <v>1508780.0698249615</v>
          </cell>
          <cell r="EG238">
            <v>1535340.0887295473</v>
          </cell>
          <cell r="EH238">
            <v>1682455.8460246248</v>
          </cell>
          <cell r="EI238">
            <v>1232315.1298845697</v>
          </cell>
          <cell r="EJ238">
            <v>1332747.1124490716</v>
          </cell>
          <cell r="EK238">
            <v>1975532.6209221156</v>
          </cell>
          <cell r="EL238">
            <v>1379961.0350704237</v>
          </cell>
          <cell r="EM238">
            <v>1823244.5616456694</v>
          </cell>
          <cell r="EN238">
            <v>2820791.0553781362</v>
          </cell>
          <cell r="EO238">
            <v>1850940.4561359507</v>
          </cell>
          <cell r="EP238">
            <v>2466068.9719773401</v>
          </cell>
          <cell r="EQ238">
            <v>2793048.4100497989</v>
          </cell>
          <cell r="ER238">
            <v>1640472.4289961406</v>
          </cell>
          <cell r="ES238">
            <v>2451703.7437339895</v>
          </cell>
          <cell r="ET238">
            <v>1774503.5699999998</v>
          </cell>
          <cell r="EU238">
            <v>1885893.46</v>
          </cell>
          <cell r="EV238">
            <v>2001213.06</v>
          </cell>
          <cell r="EW238">
            <v>2389766.7799999998</v>
          </cell>
          <cell r="EX238">
            <v>1530724.52</v>
          </cell>
          <cell r="EY238">
            <v>2860047.35</v>
          </cell>
          <cell r="EZ238">
            <v>2768982.89609381</v>
          </cell>
          <cell r="FA238">
            <v>1878964.846878767</v>
          </cell>
          <cell r="FB238">
            <v>2453431.0919642458</v>
          </cell>
          <cell r="FC238">
            <v>3062621.0292725526</v>
          </cell>
          <cell r="FD238">
            <v>2157522.0205821833</v>
          </cell>
          <cell r="FE238">
            <v>3364455.4723437326</v>
          </cell>
          <cell r="FF238">
            <v>2315003.25</v>
          </cell>
          <cell r="FG238">
            <v>1541397.86</v>
          </cell>
          <cell r="FH238">
            <v>2408517.5</v>
          </cell>
          <cell r="FI238">
            <v>3310133.38</v>
          </cell>
          <cell r="FJ238">
            <v>1792591.2</v>
          </cell>
          <cell r="FK238">
            <v>2081141.31</v>
          </cell>
          <cell r="FL238">
            <v>3811615.3822946725</v>
          </cell>
          <cell r="FM238">
            <v>2369139.8885664819</v>
          </cell>
          <cell r="FN238">
            <v>2509036.584840606</v>
          </cell>
          <cell r="FO238">
            <v>3286740.3746407013</v>
          </cell>
          <cell r="FP238">
            <v>2611990.4957672656</v>
          </cell>
          <cell r="FQ238">
            <v>3353537.6354902741</v>
          </cell>
          <cell r="FR238">
            <v>0</v>
          </cell>
        </row>
        <row r="239">
          <cell r="D239" t="str">
            <v>7141p</v>
          </cell>
          <cell r="E239" t="str">
            <v>Naknade za korišćenje dobara od opšteg interesa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74908.131611371835</v>
          </cell>
          <cell r="CM239">
            <v>23550.009068415115</v>
          </cell>
          <cell r="CN239">
            <v>22968.940964279551</v>
          </cell>
          <cell r="CO239">
            <v>27429.389117970448</v>
          </cell>
          <cell r="CP239">
            <v>30556.042262077168</v>
          </cell>
          <cell r="CQ239">
            <v>29697.340030062864</v>
          </cell>
          <cell r="CR239">
            <v>58678.475724849472</v>
          </cell>
          <cell r="CS239">
            <v>90332.521977156648</v>
          </cell>
          <cell r="CT239">
            <v>111262.34960854963</v>
          </cell>
          <cell r="CU239">
            <v>120982.61938268811</v>
          </cell>
          <cell r="CV239">
            <v>76485.188166027234</v>
          </cell>
          <cell r="CW239">
            <v>100665.72865548421</v>
          </cell>
          <cell r="CX239">
            <v>13374.96592979776</v>
          </cell>
          <cell r="CY239">
            <v>9999.5066580478688</v>
          </cell>
          <cell r="CZ239">
            <v>20867.434190068099</v>
          </cell>
          <cell r="DA239">
            <v>52237.811965447087</v>
          </cell>
          <cell r="DB239">
            <v>29954.027638769621</v>
          </cell>
          <cell r="DC239">
            <v>75989.810977853747</v>
          </cell>
          <cell r="DD239">
            <v>69124.693281453248</v>
          </cell>
          <cell r="DE239">
            <v>68296.533545507307</v>
          </cell>
          <cell r="DF239">
            <v>81324.552086676718</v>
          </cell>
          <cell r="DG239">
            <v>103792.89001602873</v>
          </cell>
          <cell r="DH239">
            <v>83406.301181671501</v>
          </cell>
          <cell r="DI239">
            <v>90282.957525940728</v>
          </cell>
          <cell r="DJ239">
            <v>13306.608009620673</v>
          </cell>
          <cell r="DK239">
            <v>14572.001805854828</v>
          </cell>
          <cell r="DL239">
            <v>14527.837558485178</v>
          </cell>
          <cell r="DM239">
            <v>12448.45675690684</v>
          </cell>
          <cell r="DN239">
            <v>46647.667451977359</v>
          </cell>
          <cell r="DO239">
            <v>106859.50889785305</v>
          </cell>
          <cell r="DP239">
            <v>69239.930385746673</v>
          </cell>
          <cell r="DQ239">
            <v>93000.661334012213</v>
          </cell>
          <cell r="DR239">
            <v>91838.542894313447</v>
          </cell>
          <cell r="DS239">
            <v>70661.26125738972</v>
          </cell>
          <cell r="DT239">
            <v>85306.834319062735</v>
          </cell>
          <cell r="DU239">
            <v>94215.204025984989</v>
          </cell>
          <cell r="DV239">
            <v>11787.522379025151</v>
          </cell>
          <cell r="DW239">
            <v>8940.8496625804655</v>
          </cell>
          <cell r="DX239">
            <v>12478.851215927099</v>
          </cell>
          <cell r="DY239">
            <v>20016.569523116916</v>
          </cell>
          <cell r="DZ239">
            <v>25797.57435944815</v>
          </cell>
          <cell r="EA239">
            <v>74477.534929248737</v>
          </cell>
          <cell r="EB239">
            <v>73082.550580152572</v>
          </cell>
          <cell r="EC239">
            <v>81788.255426684802</v>
          </cell>
          <cell r="ED239">
            <v>91124.733173929344</v>
          </cell>
          <cell r="EE239">
            <v>65059.931492732583</v>
          </cell>
          <cell r="EF239">
            <v>76932.145873921283</v>
          </cell>
          <cell r="EG239">
            <v>78811.976287520258</v>
          </cell>
          <cell r="EH239">
            <v>16493.85439844869</v>
          </cell>
          <cell r="EI239">
            <v>24134.435328243824</v>
          </cell>
          <cell r="EJ239">
            <v>39429.222946697686</v>
          </cell>
          <cell r="EK239">
            <v>27944.316415125446</v>
          </cell>
          <cell r="EL239">
            <v>109874.03564687539</v>
          </cell>
          <cell r="EM239">
            <v>70424.227862752901</v>
          </cell>
          <cell r="EN239">
            <v>62866.103241960533</v>
          </cell>
          <cell r="EO239">
            <v>93734.236553489871</v>
          </cell>
          <cell r="EP239">
            <v>52451.257378567469</v>
          </cell>
          <cell r="EQ239">
            <v>59652.968015008395</v>
          </cell>
          <cell r="ER239">
            <v>70647.054829232962</v>
          </cell>
          <cell r="ES239">
            <v>115276.51258376318</v>
          </cell>
          <cell r="ET239">
            <v>29715.1</v>
          </cell>
          <cell r="EU239">
            <v>46180.29</v>
          </cell>
          <cell r="EV239">
            <v>18063.61</v>
          </cell>
          <cell r="EW239">
            <v>83410.44</v>
          </cell>
          <cell r="EX239">
            <v>66835.44</v>
          </cell>
          <cell r="EY239">
            <v>101713.07</v>
          </cell>
          <cell r="EZ239">
            <v>64477.098759450615</v>
          </cell>
          <cell r="FA239">
            <v>66897.638656822703</v>
          </cell>
          <cell r="FB239">
            <v>81136.2306110012</v>
          </cell>
          <cell r="FC239">
            <v>63047.619670820408</v>
          </cell>
          <cell r="FD239">
            <v>75085.686625534945</v>
          </cell>
          <cell r="FE239">
            <v>115252.46328437059</v>
          </cell>
          <cell r="FF239">
            <v>5596.5</v>
          </cell>
          <cell r="FG239">
            <v>10696.96</v>
          </cell>
          <cell r="FH239">
            <v>76041.279999999999</v>
          </cell>
          <cell r="FI239">
            <v>41798.769999999997</v>
          </cell>
          <cell r="FJ239">
            <v>88788.45</v>
          </cell>
          <cell r="FK239">
            <v>110473.68</v>
          </cell>
          <cell r="FL239">
            <v>109565.42037740815</v>
          </cell>
          <cell r="FM239">
            <v>124419.69208754679</v>
          </cell>
          <cell r="FN239">
            <v>85243.991563833144</v>
          </cell>
          <cell r="FO239">
            <v>60882.669422327868</v>
          </cell>
          <cell r="FP239">
            <v>95379.222478132157</v>
          </cell>
          <cell r="FQ239">
            <v>157547.37047075186</v>
          </cell>
        </row>
        <row r="240">
          <cell r="D240" t="str">
            <v>7142p</v>
          </cell>
          <cell r="E240" t="str">
            <v>Naknade za korišćenje prirodnih dobara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41340.351166230052</v>
          </cell>
          <cell r="CM240">
            <v>60139.779509022002</v>
          </cell>
          <cell r="CN240">
            <v>65829.577299673969</v>
          </cell>
          <cell r="CO240">
            <v>89073.136876231671</v>
          </cell>
          <cell r="CP240">
            <v>107142.13571005454</v>
          </cell>
          <cell r="CQ240">
            <v>116641.17968953511</v>
          </cell>
          <cell r="CR240">
            <v>121973.85521455987</v>
          </cell>
          <cell r="CS240">
            <v>148251.86009824905</v>
          </cell>
          <cell r="CT240">
            <v>118685.96121228721</v>
          </cell>
          <cell r="CU240">
            <v>151103.61106134616</v>
          </cell>
          <cell r="CV240">
            <v>112378.6351175053</v>
          </cell>
          <cell r="CW240">
            <v>140815.61349906723</v>
          </cell>
          <cell r="CX240">
            <v>68560.439383830249</v>
          </cell>
          <cell r="CY240">
            <v>158760.55168773123</v>
          </cell>
          <cell r="CZ240">
            <v>86996.200905318663</v>
          </cell>
          <cell r="DA240">
            <v>139217.3680976172</v>
          </cell>
          <cell r="DB240">
            <v>88290.272881141384</v>
          </cell>
          <cell r="DC240">
            <v>150975.511135493</v>
          </cell>
          <cell r="DD240">
            <v>282556.34547435516</v>
          </cell>
          <cell r="DE240">
            <v>250904.43065756923</v>
          </cell>
          <cell r="DF240">
            <v>340061.28023376479</v>
          </cell>
          <cell r="DG240">
            <v>157592.48517262322</v>
          </cell>
          <cell r="DH240">
            <v>139352.60641494626</v>
          </cell>
          <cell r="DI240">
            <v>134698.27532869682</v>
          </cell>
          <cell r="DJ240">
            <v>163688.07967515636</v>
          </cell>
          <cell r="DK240">
            <v>90905.35686991681</v>
          </cell>
          <cell r="DL240">
            <v>98007.612822822353</v>
          </cell>
          <cell r="DM240">
            <v>91409.708454938518</v>
          </cell>
          <cell r="DN240">
            <v>78032.019925949106</v>
          </cell>
          <cell r="DO240">
            <v>150864.85486163228</v>
          </cell>
          <cell r="DP240">
            <v>256250.49292683334</v>
          </cell>
          <cell r="DQ240">
            <v>209293.89367173167</v>
          </cell>
          <cell r="DR240">
            <v>258949.16576993524</v>
          </cell>
          <cell r="DS240">
            <v>189657.6182675848</v>
          </cell>
          <cell r="DT240">
            <v>185172.68018158595</v>
          </cell>
          <cell r="DU240">
            <v>265693.59929246287</v>
          </cell>
          <cell r="DV240">
            <v>141244.6619644333</v>
          </cell>
          <cell r="DW240">
            <v>132627.5717206019</v>
          </cell>
          <cell r="DX240">
            <v>75022.932200219817</v>
          </cell>
          <cell r="DY240">
            <v>99216.551535189385</v>
          </cell>
          <cell r="DZ240">
            <v>110958.9595201217</v>
          </cell>
          <cell r="EA240">
            <v>214488.59675251579</v>
          </cell>
          <cell r="EB240">
            <v>274811.78746787773</v>
          </cell>
          <cell r="EC240">
            <v>201923.07696795749</v>
          </cell>
          <cell r="ED240">
            <v>241712.2312175722</v>
          </cell>
          <cell r="EE240">
            <v>178290.12325369866</v>
          </cell>
          <cell r="EF240">
            <v>189660.5236399571</v>
          </cell>
          <cell r="EG240">
            <v>248031.79562019164</v>
          </cell>
          <cell r="EH240">
            <v>150122.61261312215</v>
          </cell>
          <cell r="EI240">
            <v>102680.85440870571</v>
          </cell>
          <cell r="EJ240">
            <v>62000.041883971739</v>
          </cell>
          <cell r="EK240">
            <v>107257.85454459381</v>
          </cell>
          <cell r="EL240">
            <v>140050.44906459926</v>
          </cell>
          <cell r="EM240">
            <v>255365.59006042351</v>
          </cell>
          <cell r="EN240">
            <v>315320.03175460704</v>
          </cell>
          <cell r="EO240">
            <v>302953.36524819257</v>
          </cell>
          <cell r="EP240">
            <v>84270.617288607173</v>
          </cell>
          <cell r="EQ240">
            <v>199541.61212652383</v>
          </cell>
          <cell r="ER240">
            <v>204496.39657477941</v>
          </cell>
          <cell r="ES240">
            <v>769036.7872575639</v>
          </cell>
          <cell r="ET240">
            <v>120406.14</v>
          </cell>
          <cell r="EU240">
            <v>138658.04999999999</v>
          </cell>
          <cell r="EV240">
            <v>485233.25</v>
          </cell>
          <cell r="EW240">
            <v>85828.09</v>
          </cell>
          <cell r="EX240">
            <v>283390.12</v>
          </cell>
          <cell r="EY240">
            <v>262222.99</v>
          </cell>
          <cell r="EZ240">
            <v>427823.77823206456</v>
          </cell>
          <cell r="FA240">
            <v>308480.23062630981</v>
          </cell>
          <cell r="FB240">
            <v>101554.75344945276</v>
          </cell>
          <cell r="FC240">
            <v>490936.60624941072</v>
          </cell>
          <cell r="FD240">
            <v>422512.69031992706</v>
          </cell>
          <cell r="FE240">
            <v>1131816.4796864912</v>
          </cell>
          <cell r="FF240">
            <v>111165.46</v>
          </cell>
          <cell r="FG240">
            <v>101009.27</v>
          </cell>
          <cell r="FH240">
            <v>694197.59</v>
          </cell>
          <cell r="FI240">
            <v>315889.09000000003</v>
          </cell>
          <cell r="FJ240">
            <v>290980.86</v>
          </cell>
          <cell r="FK240">
            <v>135939.44</v>
          </cell>
          <cell r="FL240">
            <v>452053.82607907202</v>
          </cell>
          <cell r="FM240">
            <v>424603.35461978533</v>
          </cell>
          <cell r="FN240">
            <v>298337.42192308779</v>
          </cell>
          <cell r="FO240">
            <v>330273.50681300677</v>
          </cell>
          <cell r="FP240">
            <v>280701.63213949924</v>
          </cell>
          <cell r="FQ240">
            <v>1019182.998025549</v>
          </cell>
        </row>
        <row r="241">
          <cell r="D241" t="str">
            <v>7143p</v>
          </cell>
          <cell r="E241" t="str">
            <v>Ekološke naknade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247124.22503235005</v>
          </cell>
          <cell r="CM241">
            <v>2218.5560408142283</v>
          </cell>
          <cell r="CN241">
            <v>13432.213424296489</v>
          </cell>
          <cell r="CO241">
            <v>71796.626625634046</v>
          </cell>
          <cell r="CP241">
            <v>10921.311327090261</v>
          </cell>
          <cell r="CQ241">
            <v>234115.89884799815</v>
          </cell>
          <cell r="CR241">
            <v>48074.023137452277</v>
          </cell>
          <cell r="CS241">
            <v>43662.795502239882</v>
          </cell>
          <cell r="CT241">
            <v>84724.058721427253</v>
          </cell>
          <cell r="CU241">
            <v>89541.155584391992</v>
          </cell>
          <cell r="CV241">
            <v>469.11923673154934</v>
          </cell>
          <cell r="CW241">
            <v>60078.090968156321</v>
          </cell>
          <cell r="CX241">
            <v>8283.3722056747156</v>
          </cell>
          <cell r="CY241">
            <v>438.42431824711196</v>
          </cell>
          <cell r="CZ241">
            <v>76941.598341280071</v>
          </cell>
          <cell r="DA241">
            <v>179198.95167301106</v>
          </cell>
          <cell r="DB241">
            <v>22946.159958340497</v>
          </cell>
          <cell r="DC241">
            <v>1047.213826418807</v>
          </cell>
          <cell r="DD241">
            <v>1252.6546053293903</v>
          </cell>
          <cell r="DE241">
            <v>57902.127626807072</v>
          </cell>
          <cell r="DF241">
            <v>19062.836179061087</v>
          </cell>
          <cell r="DG241">
            <v>18058.764916213506</v>
          </cell>
          <cell r="DH241">
            <v>19001.902444036212</v>
          </cell>
          <cell r="DI241">
            <v>20239.874881699459</v>
          </cell>
          <cell r="DJ241">
            <v>2367.4339171784272</v>
          </cell>
          <cell r="DK241">
            <v>0</v>
          </cell>
          <cell r="DL241">
            <v>40410.366903433649</v>
          </cell>
          <cell r="DM241">
            <v>43673.766030272527</v>
          </cell>
          <cell r="DN241">
            <v>48697.218049168456</v>
          </cell>
          <cell r="DO241">
            <v>28058.628252786773</v>
          </cell>
          <cell r="DP241">
            <v>28615.717705993182</v>
          </cell>
          <cell r="DQ241">
            <v>35942.611669914681</v>
          </cell>
          <cell r="DR241">
            <v>53119.201887165254</v>
          </cell>
          <cell r="DS241">
            <v>31178.040071409196</v>
          </cell>
          <cell r="DT241">
            <v>49058.246950393717</v>
          </cell>
          <cell r="DU241">
            <v>71740.127157925483</v>
          </cell>
          <cell r="DV241">
            <v>3284.78369653543</v>
          </cell>
          <cell r="DW241">
            <v>2269.306196700717</v>
          </cell>
          <cell r="DX241">
            <v>27640.482074977219</v>
          </cell>
          <cell r="DY241">
            <v>58104.02952794826</v>
          </cell>
          <cell r="DZ241">
            <v>18881.251337257268</v>
          </cell>
          <cell r="EA241">
            <v>1369.6704992694813</v>
          </cell>
          <cell r="EB241">
            <v>8326.0861660274149</v>
          </cell>
          <cell r="EC241">
            <v>27290.235287486965</v>
          </cell>
          <cell r="ED241">
            <v>35610.663814501328</v>
          </cell>
          <cell r="EE241">
            <v>16810.881425862124</v>
          </cell>
          <cell r="EF241">
            <v>29508.770272492733</v>
          </cell>
          <cell r="EG241">
            <v>19168.269312206052</v>
          </cell>
          <cell r="EH241">
            <v>2965.0662544015604</v>
          </cell>
          <cell r="EI241">
            <v>3597.97531571437</v>
          </cell>
          <cell r="EJ241">
            <v>15939.88855455729</v>
          </cell>
          <cell r="EK241">
            <v>3578.4718980188218</v>
          </cell>
          <cell r="EL241">
            <v>4107.881622022468</v>
          </cell>
          <cell r="EM241">
            <v>10253.002002270388</v>
          </cell>
          <cell r="EN241">
            <v>10138.194284912157</v>
          </cell>
          <cell r="EO241">
            <v>12229.299012722875</v>
          </cell>
          <cell r="EP241">
            <v>8372.1443745187134</v>
          </cell>
          <cell r="EQ241">
            <v>54321.6046728742</v>
          </cell>
          <cell r="ER241">
            <v>23637.486129391396</v>
          </cell>
          <cell r="ES241">
            <v>29859.571678744607</v>
          </cell>
          <cell r="ET241">
            <v>1567.64</v>
          </cell>
          <cell r="EU241">
            <v>1648.75</v>
          </cell>
          <cell r="EV241">
            <v>4833.8900000000003</v>
          </cell>
          <cell r="EW241">
            <v>82035.429999999993</v>
          </cell>
          <cell r="EX241">
            <v>32311.79</v>
          </cell>
          <cell r="EY241">
            <v>65947.759999999995</v>
          </cell>
          <cell r="EZ241">
            <v>6439.5769781470781</v>
          </cell>
          <cell r="FA241">
            <v>6597.0523219903189</v>
          </cell>
          <cell r="FB241">
            <v>26781.326060323947</v>
          </cell>
          <cell r="FC241">
            <v>53280.576444127546</v>
          </cell>
          <cell r="FD241">
            <v>26370.2296477706</v>
          </cell>
          <cell r="FE241">
            <v>44853.954804359419</v>
          </cell>
          <cell r="FF241">
            <v>45324.14</v>
          </cell>
          <cell r="FG241">
            <v>46657.06</v>
          </cell>
          <cell r="FH241">
            <v>40888.620000000003</v>
          </cell>
          <cell r="FI241">
            <v>41064.94</v>
          </cell>
          <cell r="FJ241">
            <v>48239.28</v>
          </cell>
          <cell r="FK241">
            <v>41465.49</v>
          </cell>
          <cell r="FL241">
            <v>3829.6831968651454</v>
          </cell>
          <cell r="FM241">
            <v>1139.1263458106582</v>
          </cell>
          <cell r="FN241">
            <v>1590.8014385966756</v>
          </cell>
          <cell r="FO241">
            <v>39549.211171301606</v>
          </cell>
          <cell r="FP241">
            <v>24470.820853244768</v>
          </cell>
          <cell r="FQ241">
            <v>31293.971394181102</v>
          </cell>
        </row>
        <row r="242">
          <cell r="D242" t="str">
            <v>7144p</v>
          </cell>
          <cell r="E242" t="str">
            <v>Naknade za priređivanje igara na sreću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179354.57666904427</v>
          </cell>
          <cell r="CM242">
            <v>243144.83571010665</v>
          </cell>
          <cell r="CN242">
            <v>272906.32295692031</v>
          </cell>
          <cell r="CO242">
            <v>221192.91748194481</v>
          </cell>
          <cell r="CP242">
            <v>207998.45917902872</v>
          </cell>
          <cell r="CQ242">
            <v>199861.55134658315</v>
          </cell>
          <cell r="CR242">
            <v>279922.60601668584</v>
          </cell>
          <cell r="CS242">
            <v>259024.3495760845</v>
          </cell>
          <cell r="CT242">
            <v>163486.81222208266</v>
          </cell>
          <cell r="CU242">
            <v>229512.62016446379</v>
          </cell>
          <cell r="CV242">
            <v>278941.99950558663</v>
          </cell>
          <cell r="CW242">
            <v>363990.4823728159</v>
          </cell>
          <cell r="CX242">
            <v>218156.88822096359</v>
          </cell>
          <cell r="CY242">
            <v>255882.09299293195</v>
          </cell>
          <cell r="CZ242">
            <v>308454.01078105619</v>
          </cell>
          <cell r="DA242">
            <v>291256.03931849444</v>
          </cell>
          <cell r="DB242">
            <v>209319.05160094475</v>
          </cell>
          <cell r="DC242">
            <v>235732.32623325672</v>
          </cell>
          <cell r="DD242">
            <v>266247.77742806828</v>
          </cell>
          <cell r="DE242">
            <v>225983.32279932156</v>
          </cell>
          <cell r="DF242">
            <v>293786.09202076163</v>
          </cell>
          <cell r="DG242">
            <v>277605.57542804343</v>
          </cell>
          <cell r="DH242">
            <v>365063.29270523117</v>
          </cell>
          <cell r="DI242">
            <v>318856.58209443517</v>
          </cell>
          <cell r="DJ242">
            <v>319445.92309650168</v>
          </cell>
          <cell r="DK242">
            <v>318998.73382201703</v>
          </cell>
          <cell r="DL242">
            <v>294245.32468477928</v>
          </cell>
          <cell r="DM242">
            <v>265752.19135447987</v>
          </cell>
          <cell r="DN242">
            <v>214453.45539554683</v>
          </cell>
          <cell r="DO242">
            <v>280565.80798209948</v>
          </cell>
          <cell r="DP242">
            <v>345425.66023546911</v>
          </cell>
          <cell r="DQ242">
            <v>348533.94181510853</v>
          </cell>
          <cell r="DR242">
            <v>389407.98697328207</v>
          </cell>
          <cell r="DS242">
            <v>321498.02781153622</v>
          </cell>
          <cell r="DT242">
            <v>366619.64391910145</v>
          </cell>
          <cell r="DU242">
            <v>274723.21556605666</v>
          </cell>
          <cell r="DV242">
            <v>274866.6104062238</v>
          </cell>
          <cell r="DW242">
            <v>368642.02921444015</v>
          </cell>
          <cell r="DX242">
            <v>373455.37733147142</v>
          </cell>
          <cell r="DY242">
            <v>362572.87190317904</v>
          </cell>
          <cell r="DZ242">
            <v>341207.70178984426</v>
          </cell>
          <cell r="EA242">
            <v>415382.0270263236</v>
          </cell>
          <cell r="EB242">
            <v>509333.37649965467</v>
          </cell>
          <cell r="EC242">
            <v>579898.66962424282</v>
          </cell>
          <cell r="ED242">
            <v>598752.92395899515</v>
          </cell>
          <cell r="EE242">
            <v>463510.2518175203</v>
          </cell>
          <cell r="EF242">
            <v>525421.49813459138</v>
          </cell>
          <cell r="EG242">
            <v>549932.64107979089</v>
          </cell>
          <cell r="EH242">
            <v>492866.98583789798</v>
          </cell>
          <cell r="EI242">
            <v>683663.55508383294</v>
          </cell>
          <cell r="EJ242">
            <v>620353.08767352952</v>
          </cell>
          <cell r="EK242">
            <v>553422.43768277008</v>
          </cell>
          <cell r="EL242">
            <v>585803.27221382991</v>
          </cell>
          <cell r="EM242">
            <v>610193.81055610324</v>
          </cell>
          <cell r="EN242">
            <v>683917.63145641016</v>
          </cell>
          <cell r="EO242">
            <v>710331.7465520018</v>
          </cell>
          <cell r="EP242">
            <v>833999.64311835845</v>
          </cell>
          <cell r="EQ242">
            <v>992432.21106913115</v>
          </cell>
          <cell r="ER242">
            <v>707539.31377769227</v>
          </cell>
          <cell r="ES242">
            <v>833165.91557498614</v>
          </cell>
          <cell r="ET242">
            <v>564026.22</v>
          </cell>
          <cell r="EU242">
            <v>552007.56999999995</v>
          </cell>
          <cell r="EV242">
            <v>707063.83</v>
          </cell>
          <cell r="EW242">
            <v>581397.98</v>
          </cell>
          <cell r="EX242">
            <v>573080.97</v>
          </cell>
          <cell r="EY242">
            <v>1574566.11</v>
          </cell>
          <cell r="EZ242">
            <v>808813.86906079983</v>
          </cell>
          <cell r="FA242">
            <v>839144.32845079969</v>
          </cell>
          <cell r="FB242">
            <v>981148.10563879996</v>
          </cell>
          <cell r="FC242">
            <v>1163071.0112857998</v>
          </cell>
          <cell r="FD242">
            <v>835937.86976179981</v>
          </cell>
          <cell r="FE242">
            <v>980190.76372879976</v>
          </cell>
          <cell r="FF242">
            <v>654304.80000000005</v>
          </cell>
          <cell r="FG242">
            <v>660078.18000000005</v>
          </cell>
          <cell r="FH242">
            <v>634606.16</v>
          </cell>
          <cell r="FI242">
            <v>1775211.97</v>
          </cell>
          <cell r="FJ242">
            <v>687337.58</v>
          </cell>
          <cell r="FK242">
            <v>695892.2</v>
          </cell>
          <cell r="FL242">
            <v>963999.18196154176</v>
          </cell>
          <cell r="FM242">
            <v>816976.60377219575</v>
          </cell>
          <cell r="FN242">
            <v>918213.34360661427</v>
          </cell>
          <cell r="FO242">
            <v>944800.52110534231</v>
          </cell>
          <cell r="FP242">
            <v>826436.47532958095</v>
          </cell>
          <cell r="FQ242">
            <v>903868.87682472612</v>
          </cell>
        </row>
        <row r="243">
          <cell r="D243" t="str">
            <v>7148p</v>
          </cell>
          <cell r="E243" t="str">
            <v>Naknada za puteve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296047.35467364622</v>
          </cell>
          <cell r="CM243">
            <v>263097.27733410237</v>
          </cell>
          <cell r="CN243">
            <v>258207.78749936659</v>
          </cell>
          <cell r="CO243">
            <v>252033.27327615619</v>
          </cell>
          <cell r="CP243">
            <v>393422.49566954153</v>
          </cell>
          <cell r="CQ243">
            <v>426928.76100874052</v>
          </cell>
          <cell r="CR243">
            <v>419857.98023353948</v>
          </cell>
          <cell r="CS243">
            <v>387071.55225916719</v>
          </cell>
          <cell r="CT243">
            <v>657472.1958811942</v>
          </cell>
          <cell r="CU243">
            <v>206724.58866331077</v>
          </cell>
          <cell r="CV243">
            <v>263469.42623368697</v>
          </cell>
          <cell r="CW243">
            <v>214540.13832752779</v>
          </cell>
          <cell r="CX243">
            <v>183579.79065691191</v>
          </cell>
          <cell r="CY243">
            <v>170354.4182538364</v>
          </cell>
          <cell r="CZ243">
            <v>210009.94619420799</v>
          </cell>
          <cell r="DA243">
            <v>251630.44241899281</v>
          </cell>
          <cell r="DB243">
            <v>223289.79532645864</v>
          </cell>
          <cell r="DC243">
            <v>351783.78129680996</v>
          </cell>
          <cell r="DD243">
            <v>404590.35850671574</v>
          </cell>
          <cell r="DE243">
            <v>357989.68957817386</v>
          </cell>
          <cell r="DF243">
            <v>250924.7303258453</v>
          </cell>
          <cell r="DG243">
            <v>578231.79621344688</v>
          </cell>
          <cell r="DH243">
            <v>177457.81689161048</v>
          </cell>
          <cell r="DI243">
            <v>195909.45190988353</v>
          </cell>
          <cell r="DJ243">
            <v>144822.06243446615</v>
          </cell>
          <cell r="DK243">
            <v>125880.18416241767</v>
          </cell>
          <cell r="DL243">
            <v>219860.66482738673</v>
          </cell>
          <cell r="DM243">
            <v>274067.16827258805</v>
          </cell>
          <cell r="DN243">
            <v>306742.0420159304</v>
          </cell>
          <cell r="DO243">
            <v>389633.80794306961</v>
          </cell>
          <cell r="DP243">
            <v>372762.78747373755</v>
          </cell>
          <cell r="DQ243">
            <v>482296.22835699632</v>
          </cell>
          <cell r="DR243">
            <v>293579.60102164681</v>
          </cell>
          <cell r="DS243">
            <v>356487.65089904441</v>
          </cell>
          <cell r="DT243">
            <v>219114.74615508804</v>
          </cell>
          <cell r="DU243">
            <v>237620.11436197895</v>
          </cell>
          <cell r="DV243">
            <v>84616.60472449426</v>
          </cell>
          <cell r="DW243">
            <v>77821.616741707548</v>
          </cell>
          <cell r="DX243">
            <v>106862.51133505894</v>
          </cell>
          <cell r="DY243">
            <v>129716.10897599667</v>
          </cell>
          <cell r="DZ243">
            <v>222198.12095220754</v>
          </cell>
          <cell r="EA243">
            <v>570153.49564384483</v>
          </cell>
          <cell r="EB243">
            <v>582555.39105268521</v>
          </cell>
          <cell r="EC243">
            <v>707919.34202449047</v>
          </cell>
          <cell r="ED243">
            <v>744070.32411620161</v>
          </cell>
          <cell r="EE243">
            <v>535838.42520718498</v>
          </cell>
          <cell r="EF243">
            <v>376519.01470367727</v>
          </cell>
          <cell r="EG243">
            <v>237713.3689315794</v>
          </cell>
          <cell r="EH243">
            <v>140693.51064336361</v>
          </cell>
          <cell r="EI243">
            <v>136488.8640418959</v>
          </cell>
          <cell r="EJ243">
            <v>273154.91395946842</v>
          </cell>
          <cell r="EK243">
            <v>248333.35994739988</v>
          </cell>
          <cell r="EL243">
            <v>276256.70449231</v>
          </cell>
          <cell r="EM243">
            <v>489335.9365225854</v>
          </cell>
          <cell r="EN243">
            <v>668072.73027239926</v>
          </cell>
          <cell r="EO243">
            <v>384274.41653134575</v>
          </cell>
          <cell r="EP243">
            <v>1019558.9221762291</v>
          </cell>
          <cell r="EQ243">
            <v>289500.15704486938</v>
          </cell>
          <cell r="ER243">
            <v>274610.02074888558</v>
          </cell>
          <cell r="ES243">
            <v>354985.8581213305</v>
          </cell>
          <cell r="ET243">
            <v>202641</v>
          </cell>
          <cell r="EU243">
            <v>112102.37</v>
          </cell>
          <cell r="EV243">
            <v>275039.51</v>
          </cell>
          <cell r="EW243">
            <v>232219.69</v>
          </cell>
          <cell r="EX243">
            <v>259238.01</v>
          </cell>
          <cell r="EY243">
            <v>411052.69</v>
          </cell>
          <cell r="EZ243">
            <v>408608.91921992507</v>
          </cell>
          <cell r="FA243">
            <v>359052.29337502766</v>
          </cell>
          <cell r="FB243">
            <v>796654.93853226851</v>
          </cell>
          <cell r="FC243">
            <v>298305.8538680065</v>
          </cell>
          <cell r="FD243">
            <v>279151.26407301734</v>
          </cell>
          <cell r="FE243">
            <v>330849.48508459091</v>
          </cell>
          <cell r="FF243">
            <v>106207.67</v>
          </cell>
          <cell r="FG243">
            <v>203595.89</v>
          </cell>
          <cell r="FH243">
            <v>241900.04</v>
          </cell>
          <cell r="FI243">
            <v>248172.78</v>
          </cell>
          <cell r="FJ243">
            <v>300826.94</v>
          </cell>
          <cell r="FK243">
            <v>367688.93</v>
          </cell>
          <cell r="FL243">
            <v>437561.45783439319</v>
          </cell>
          <cell r="FM243">
            <v>373492.30937615345</v>
          </cell>
          <cell r="FN243">
            <v>267665.67148390395</v>
          </cell>
          <cell r="FO243">
            <v>283675.59637904644</v>
          </cell>
          <cell r="FP243">
            <v>240308.10538930705</v>
          </cell>
          <cell r="FQ243">
            <v>241438.34133719554</v>
          </cell>
        </row>
        <row r="244">
          <cell r="D244" t="str">
            <v>7149p</v>
          </cell>
          <cell r="E244" t="str">
            <v>Ostale naknade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143936.23583426693</v>
          </cell>
          <cell r="CM244">
            <v>276953.59591870417</v>
          </cell>
          <cell r="CN244">
            <v>153923.92339675705</v>
          </cell>
          <cell r="CO244">
            <v>884797.20269732864</v>
          </cell>
          <cell r="CP244">
            <v>182474.89665425106</v>
          </cell>
          <cell r="CQ244">
            <v>168082.99010499663</v>
          </cell>
          <cell r="CR244">
            <v>1091742.087938728</v>
          </cell>
          <cell r="CS244">
            <v>151004.93896901025</v>
          </cell>
          <cell r="CT244">
            <v>209496.32691722366</v>
          </cell>
          <cell r="CU244">
            <v>301002.38443604641</v>
          </cell>
          <cell r="CV244">
            <v>153753.64206304651</v>
          </cell>
          <cell r="CW244">
            <v>256163.44594317174</v>
          </cell>
          <cell r="CX244">
            <v>382691.86892300961</v>
          </cell>
          <cell r="CY244">
            <v>546360.51911575894</v>
          </cell>
          <cell r="CZ244">
            <v>688986.50015430432</v>
          </cell>
          <cell r="DA244">
            <v>98711.216119666002</v>
          </cell>
          <cell r="DB244">
            <v>73947.373394466355</v>
          </cell>
          <cell r="DC244">
            <v>139461.13398961752</v>
          </cell>
          <cell r="DD244">
            <v>160571.2969584376</v>
          </cell>
          <cell r="DE244">
            <v>94937.00458792159</v>
          </cell>
          <cell r="DF244">
            <v>323212.76571102644</v>
          </cell>
          <cell r="DG244">
            <v>164139.83342686231</v>
          </cell>
          <cell r="DH244">
            <v>452436.956439993</v>
          </cell>
          <cell r="DI244">
            <v>155701.09690783496</v>
          </cell>
          <cell r="DJ244">
            <v>494636.87328234053</v>
          </cell>
          <cell r="DK244">
            <v>206127.48968652874</v>
          </cell>
          <cell r="DL244">
            <v>117844.64373861274</v>
          </cell>
          <cell r="DM244">
            <v>29005.833178814471</v>
          </cell>
          <cell r="DN244">
            <v>438636.16407623084</v>
          </cell>
          <cell r="DO244">
            <v>311120.38779153361</v>
          </cell>
          <cell r="DP244">
            <v>270623.02589880384</v>
          </cell>
          <cell r="DQ244">
            <v>57689.035864547768</v>
          </cell>
          <cell r="DR244">
            <v>181573.79639061712</v>
          </cell>
          <cell r="DS244">
            <v>408871.0720941028</v>
          </cell>
          <cell r="DT244">
            <v>218163.61219474112</v>
          </cell>
          <cell r="DU244">
            <v>398488.78284660232</v>
          </cell>
          <cell r="DV244">
            <v>314822.27660891699</v>
          </cell>
          <cell r="DW244">
            <v>251374.00364091332</v>
          </cell>
          <cell r="DX244">
            <v>500426.12967162381</v>
          </cell>
          <cell r="DY244">
            <v>133480.47206815367</v>
          </cell>
          <cell r="DZ244">
            <v>477973.76453493466</v>
          </cell>
          <cell r="EA244">
            <v>369320.42172196513</v>
          </cell>
          <cell r="EB244">
            <v>466505.68454049353</v>
          </cell>
          <cell r="EC244">
            <v>158283.98513983781</v>
          </cell>
          <cell r="ED244">
            <v>287020.6855660039</v>
          </cell>
          <cell r="EE244">
            <v>922467.94211029971</v>
          </cell>
          <cell r="EF244">
            <v>310738.11720032163</v>
          </cell>
          <cell r="EG244">
            <v>401682.0374982591</v>
          </cell>
          <cell r="EH244">
            <v>879313.81627739081</v>
          </cell>
          <cell r="EI244">
            <v>281749.44570617698</v>
          </cell>
          <cell r="EJ244">
            <v>321869.95743084693</v>
          </cell>
          <cell r="EK244">
            <v>1034996.1804342078</v>
          </cell>
          <cell r="EL244">
            <v>263868.69203078677</v>
          </cell>
          <cell r="EM244">
            <v>387671.99464153405</v>
          </cell>
          <cell r="EN244">
            <v>1080476.3643678469</v>
          </cell>
          <cell r="EO244">
            <v>347417.39223819779</v>
          </cell>
          <cell r="EP244">
            <v>467416.38764105923</v>
          </cell>
          <cell r="EQ244">
            <v>1197599.8571213919</v>
          </cell>
          <cell r="ER244">
            <v>359542.15693615889</v>
          </cell>
          <cell r="ES244">
            <v>349379.09851760149</v>
          </cell>
          <cell r="ET244">
            <v>856147.47</v>
          </cell>
          <cell r="EU244">
            <v>1035296.43</v>
          </cell>
          <cell r="EV244">
            <v>510978.97</v>
          </cell>
          <cell r="EW244">
            <v>1324875.1499999999</v>
          </cell>
          <cell r="EX244">
            <v>315868.19</v>
          </cell>
          <cell r="EY244">
            <v>444544.73</v>
          </cell>
          <cell r="EZ244">
            <v>1052819.6538434231</v>
          </cell>
          <cell r="FA244">
            <v>298793.30344781693</v>
          </cell>
          <cell r="FB244">
            <v>466155.7376723995</v>
          </cell>
          <cell r="FC244">
            <v>993979.36175438785</v>
          </cell>
          <cell r="FD244">
            <v>518464.28015413362</v>
          </cell>
          <cell r="FE244">
            <v>761492.32575512072</v>
          </cell>
          <cell r="FF244">
            <v>1392404.68</v>
          </cell>
          <cell r="FG244">
            <v>519360.5</v>
          </cell>
          <cell r="FH244">
            <v>720883.81</v>
          </cell>
          <cell r="FI244">
            <v>887995.83</v>
          </cell>
          <cell r="FJ244">
            <v>376418.09</v>
          </cell>
          <cell r="FK244">
            <v>729681.57</v>
          </cell>
          <cell r="FL244">
            <v>1844605.8128453919</v>
          </cell>
          <cell r="FM244">
            <v>628508.80236498977</v>
          </cell>
          <cell r="FN244">
            <v>937985.35482457001</v>
          </cell>
          <cell r="FO244">
            <v>1627558.8697496764</v>
          </cell>
          <cell r="FP244">
            <v>1144694.2395775015</v>
          </cell>
          <cell r="FQ244">
            <v>1000206.07743787</v>
          </cell>
        </row>
        <row r="245">
          <cell r="A245">
            <v>0</v>
          </cell>
          <cell r="B245">
            <v>0</v>
          </cell>
          <cell r="C245">
            <v>715</v>
          </cell>
          <cell r="D245" t="str">
            <v>715p</v>
          </cell>
          <cell r="E245" t="str">
            <v>Ostali prihodi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923442.3429132913</v>
          </cell>
          <cell r="CM245">
            <v>1777418.9190493901</v>
          </cell>
          <cell r="CN245">
            <v>2321412.8253925741</v>
          </cell>
          <cell r="CO245">
            <v>1637829.2535735941</v>
          </cell>
          <cell r="CP245">
            <v>1886272.7717710272</v>
          </cell>
          <cell r="CQ245">
            <v>1533956.11443653</v>
          </cell>
          <cell r="CR245">
            <v>3092390.5965000256</v>
          </cell>
          <cell r="CS245">
            <v>2409748.3951187199</v>
          </cell>
          <cell r="CT245">
            <v>1476812.0861061718</v>
          </cell>
          <cell r="CU245">
            <v>1888437.4129044577</v>
          </cell>
          <cell r="CV245">
            <v>2006775.4309992469</v>
          </cell>
          <cell r="CW245">
            <v>8463643.2651979905</v>
          </cell>
          <cell r="CX245">
            <v>2128432.1735986122</v>
          </cell>
          <cell r="CY245">
            <v>1320017.4642991112</v>
          </cell>
          <cell r="CZ245">
            <v>1521512.068415079</v>
          </cell>
          <cell r="DA245">
            <v>2595680.0159037258</v>
          </cell>
          <cell r="DB245">
            <v>2783027.0466008885</v>
          </cell>
          <cell r="DC245">
            <v>1934475.5951932021</v>
          </cell>
          <cell r="DD245">
            <v>3103592.0848331661</v>
          </cell>
          <cell r="DE245">
            <v>2451881.0862679579</v>
          </cell>
          <cell r="DF245">
            <v>2469058.8016255274</v>
          </cell>
          <cell r="DG245">
            <v>2200822.8981059212</v>
          </cell>
          <cell r="DH245">
            <v>4135986.1632531187</v>
          </cell>
          <cell r="DI245">
            <v>4766285.5166419055</v>
          </cell>
          <cell r="DJ245">
            <v>2409154.3623507507</v>
          </cell>
          <cell r="DK245">
            <v>1483280.3928009064</v>
          </cell>
          <cell r="DL245">
            <v>2006908.1745379991</v>
          </cell>
          <cell r="DM245">
            <v>3182289.9559581177</v>
          </cell>
          <cell r="DN245">
            <v>4231375.2243007179</v>
          </cell>
          <cell r="DO245">
            <v>3386393.9761406584</v>
          </cell>
          <cell r="DP245">
            <v>3090446.9975072816</v>
          </cell>
          <cell r="DQ245">
            <v>3087498.4129390134</v>
          </cell>
          <cell r="DR245">
            <v>2917378.1773197968</v>
          </cell>
          <cell r="DS245">
            <v>2584038.1357656354</v>
          </cell>
          <cell r="DT245">
            <v>3191275.8352530822</v>
          </cell>
          <cell r="DU245">
            <v>5396946.6881590188</v>
          </cell>
          <cell r="DV245">
            <v>3695677.3428100054</v>
          </cell>
          <cell r="DW245">
            <v>2748948.1269429871</v>
          </cell>
          <cell r="DX245">
            <v>3437534.4688711073</v>
          </cell>
          <cell r="DY245">
            <v>4310053.4851114023</v>
          </cell>
          <cell r="DZ245">
            <v>4691720.2243610416</v>
          </cell>
          <cell r="EA245">
            <v>7347424.3207463743</v>
          </cell>
          <cell r="EB245">
            <v>7513005.0166636882</v>
          </cell>
          <cell r="EC245">
            <v>7727362.0985374814</v>
          </cell>
          <cell r="ED245">
            <v>3713024.1621761573</v>
          </cell>
          <cell r="EE245">
            <v>3090680.5408276808</v>
          </cell>
          <cell r="EF245">
            <v>3793073.2615852021</v>
          </cell>
          <cell r="EG245">
            <v>6660284.6574711353</v>
          </cell>
          <cell r="EH245">
            <v>1168350.4302555511</v>
          </cell>
          <cell r="EI245">
            <v>1798869.4036121303</v>
          </cell>
          <cell r="EJ245">
            <v>4217567.8031770149</v>
          </cell>
          <cell r="EK245">
            <v>4791550.5507069705</v>
          </cell>
          <cell r="EL245">
            <v>2759327.8496096786</v>
          </cell>
          <cell r="EM245">
            <v>4234177.9201608691</v>
          </cell>
          <cell r="EN245">
            <v>2756294.0427416707</v>
          </cell>
          <cell r="EO245">
            <v>3422485.7897798368</v>
          </cell>
          <cell r="EP245">
            <v>2475503.0918674311</v>
          </cell>
          <cell r="EQ245">
            <v>2324139.1651606886</v>
          </cell>
          <cell r="ER245">
            <v>2273693.8538731383</v>
          </cell>
          <cell r="ES245">
            <v>5169176.3101685084</v>
          </cell>
          <cell r="ET245">
            <v>2425520.8099999996</v>
          </cell>
          <cell r="EU245">
            <v>1609741.96</v>
          </cell>
          <cell r="EV245">
            <v>2046839.3099999998</v>
          </cell>
          <cell r="EW245">
            <v>5482431.4299999997</v>
          </cell>
          <cell r="EX245">
            <v>2151437.83</v>
          </cell>
          <cell r="EY245">
            <v>2740294.16</v>
          </cell>
          <cell r="EZ245">
            <v>3610099.6149461018</v>
          </cell>
          <cell r="FA245">
            <v>2856432.7673175023</v>
          </cell>
          <cell r="FB245">
            <v>38693622.019299239</v>
          </cell>
          <cell r="FC245">
            <v>3080614.3453884441</v>
          </cell>
          <cell r="FD245">
            <v>2054798.3756645597</v>
          </cell>
          <cell r="FE245">
            <v>4981072.0471647922</v>
          </cell>
          <cell r="FF245">
            <v>1567288.04</v>
          </cell>
          <cell r="FG245">
            <v>2199531.1</v>
          </cell>
          <cell r="FH245">
            <v>3194097.81</v>
          </cell>
          <cell r="FI245">
            <v>2385711.15</v>
          </cell>
          <cell r="FJ245">
            <v>7159438.3900000006</v>
          </cell>
          <cell r="FK245">
            <v>3263135.44</v>
          </cell>
          <cell r="FL245">
            <v>3782335.0282840966</v>
          </cell>
          <cell r="FM245">
            <v>3340173.0404689522</v>
          </cell>
          <cell r="FN245">
            <v>2689732.0664405972</v>
          </cell>
          <cell r="FO245">
            <v>37215962.809770532</v>
          </cell>
          <cell r="FP245">
            <v>3512092.3071244648</v>
          </cell>
          <cell r="FQ245">
            <v>7138953.7303113183</v>
          </cell>
          <cell r="FR245">
            <v>0</v>
          </cell>
        </row>
        <row r="246">
          <cell r="D246" t="str">
            <v>7151p</v>
          </cell>
          <cell r="E246" t="str">
            <v>Prihodi od kapitala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98721.240703580421</v>
          </cell>
          <cell r="CM246">
            <v>199006.9554647851</v>
          </cell>
          <cell r="CN246">
            <v>292621.907293392</v>
          </cell>
          <cell r="CO246">
            <v>284997.00106043334</v>
          </cell>
          <cell r="CP246">
            <v>65352.292316141793</v>
          </cell>
          <cell r="CQ246">
            <v>88560.434385360481</v>
          </cell>
          <cell r="CR246">
            <v>1239363.1697599126</v>
          </cell>
          <cell r="CS246">
            <v>88219.936051167344</v>
          </cell>
          <cell r="CT246">
            <v>39016.234769396273</v>
          </cell>
          <cell r="CU246">
            <v>27677.405106364404</v>
          </cell>
          <cell r="CV246">
            <v>537263.99134649755</v>
          </cell>
          <cell r="CW246">
            <v>5854494.6857544566</v>
          </cell>
          <cell r="CX246">
            <v>9591.9361269248839</v>
          </cell>
          <cell r="CY246">
            <v>14192.527552946081</v>
          </cell>
          <cell r="CZ246">
            <v>42685.597995647251</v>
          </cell>
          <cell r="DA246">
            <v>907796.75200148032</v>
          </cell>
          <cell r="DB246">
            <v>233793.93329700391</v>
          </cell>
          <cell r="DC246">
            <v>104006.28981622387</v>
          </cell>
          <cell r="DD246">
            <v>72531.959400060427</v>
          </cell>
          <cell r="DE246">
            <v>7130.6443796449739</v>
          </cell>
          <cell r="DF246">
            <v>29236.203122810326</v>
          </cell>
          <cell r="DG246">
            <v>68741.409645039341</v>
          </cell>
          <cell r="DH246">
            <v>1926287.3644220931</v>
          </cell>
          <cell r="DI246">
            <v>2117612.1246805554</v>
          </cell>
          <cell r="DJ246">
            <v>835593.46597761521</v>
          </cell>
          <cell r="DK246">
            <v>16641.154904242125</v>
          </cell>
          <cell r="DL246">
            <v>83325.284891318326</v>
          </cell>
          <cell r="DM246">
            <v>1049974.2198905707</v>
          </cell>
          <cell r="DN246">
            <v>1266544.8347054499</v>
          </cell>
          <cell r="DO246">
            <v>126965.33533716292</v>
          </cell>
          <cell r="DP246">
            <v>210938.68314856652</v>
          </cell>
          <cell r="DQ246">
            <v>44371.297523195317</v>
          </cell>
          <cell r="DR246">
            <v>243990.78190129937</v>
          </cell>
          <cell r="DS246">
            <v>351811.91558337392</v>
          </cell>
          <cell r="DT246">
            <v>945388.91983147396</v>
          </cell>
          <cell r="DU246">
            <v>1488732.983594971</v>
          </cell>
          <cell r="DV246">
            <v>622243.43742548791</v>
          </cell>
          <cell r="DW246">
            <v>21734.434026843694</v>
          </cell>
          <cell r="DX246">
            <v>281340.35395874374</v>
          </cell>
          <cell r="DY246">
            <v>1019759.8293697287</v>
          </cell>
          <cell r="DZ246">
            <v>384420.98845440196</v>
          </cell>
          <cell r="EA246">
            <v>120000</v>
          </cell>
          <cell r="EB246">
            <v>120000</v>
          </cell>
          <cell r="EC246">
            <v>120000</v>
          </cell>
          <cell r="ED246">
            <v>120000</v>
          </cell>
          <cell r="EE246">
            <v>120000</v>
          </cell>
          <cell r="EF246">
            <v>355667.30266589002</v>
          </cell>
          <cell r="EG246">
            <v>470066.24805447197</v>
          </cell>
          <cell r="EH246">
            <v>30048.644929528429</v>
          </cell>
          <cell r="EI246">
            <v>80473.644045489491</v>
          </cell>
          <cell r="EJ246">
            <v>1404189.093906089</v>
          </cell>
          <cell r="EK246">
            <v>1328416.200613881</v>
          </cell>
          <cell r="EL246">
            <v>450581.90470515285</v>
          </cell>
          <cell r="EM246">
            <v>900688.67790029547</v>
          </cell>
          <cell r="EN246">
            <v>22280.476069529152</v>
          </cell>
          <cell r="EO246">
            <v>442373.01667031931</v>
          </cell>
          <cell r="EP246">
            <v>67111.538100177306</v>
          </cell>
          <cell r="EQ246">
            <v>10991.859729111729</v>
          </cell>
          <cell r="ER246">
            <v>211979.94954489946</v>
          </cell>
          <cell r="ES246">
            <v>111649.12311579252</v>
          </cell>
          <cell r="ET246">
            <v>757682.7</v>
          </cell>
          <cell r="EU246">
            <v>26758.59</v>
          </cell>
          <cell r="EV246">
            <v>211659.24</v>
          </cell>
          <cell r="EW246">
            <v>1943319.77</v>
          </cell>
          <cell r="EX246">
            <v>60036.480000000003</v>
          </cell>
          <cell r="EY246">
            <v>94564.29</v>
          </cell>
          <cell r="EZ246">
            <v>500000</v>
          </cell>
          <cell r="FA246">
            <v>46562.556250299996</v>
          </cell>
          <cell r="FB246">
            <v>36675374.437274866</v>
          </cell>
          <cell r="FC246">
            <v>21499.42739057132</v>
          </cell>
          <cell r="FD246">
            <v>75015.817662992529</v>
          </cell>
          <cell r="FE246">
            <v>391669.17944445845</v>
          </cell>
          <cell r="FF246">
            <v>319074</v>
          </cell>
          <cell r="FG246">
            <v>248883.21</v>
          </cell>
          <cell r="FH246">
            <v>186917.08</v>
          </cell>
          <cell r="FI246">
            <v>63899.67</v>
          </cell>
          <cell r="FJ246">
            <v>3605086.71</v>
          </cell>
          <cell r="FK246">
            <v>707894.38</v>
          </cell>
          <cell r="FL246">
            <v>69107.90889139846</v>
          </cell>
          <cell r="FM246">
            <v>21215.989032920785</v>
          </cell>
          <cell r="FN246">
            <v>641038.65966069698</v>
          </cell>
          <cell r="FO246">
            <v>35029471.377122626</v>
          </cell>
          <cell r="FP246">
            <v>82517.189184354618</v>
          </cell>
          <cell r="FQ246">
            <v>4275778.4187080413</v>
          </cell>
        </row>
        <row r="247">
          <cell r="D247" t="str">
            <v>7152p</v>
          </cell>
          <cell r="E247" t="str">
            <v>Novčane kazne i oduzete imovinske koristi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383042.28989708459</v>
          </cell>
          <cell r="CM247">
            <v>477254.92582153057</v>
          </cell>
          <cell r="CN247">
            <v>683436.22345265537</v>
          </cell>
          <cell r="CO247">
            <v>618670.23229595972</v>
          </cell>
          <cell r="CP247">
            <v>674710.24948405835</v>
          </cell>
          <cell r="CQ247">
            <v>650321.89490412129</v>
          </cell>
          <cell r="CR247">
            <v>961741.84883892175</v>
          </cell>
          <cell r="CS247">
            <v>1110907.420503031</v>
          </cell>
          <cell r="CT247">
            <v>721846.04987347173</v>
          </cell>
          <cell r="CU247">
            <v>716487.68784240645</v>
          </cell>
          <cell r="CV247">
            <v>710861.44747881312</v>
          </cell>
          <cell r="CW247">
            <v>802065.24626978079</v>
          </cell>
          <cell r="CX247">
            <v>535547.49781744892</v>
          </cell>
          <cell r="CY247">
            <v>740506.73838263343</v>
          </cell>
          <cell r="CZ247">
            <v>726627.07689493673</v>
          </cell>
          <cell r="DA247">
            <v>753352.97544523817</v>
          </cell>
          <cell r="DB247">
            <v>980566.87007629289</v>
          </cell>
          <cell r="DC247">
            <v>1039527.5505012028</v>
          </cell>
          <cell r="DD247">
            <v>1558137.8337055335</v>
          </cell>
          <cell r="DE247">
            <v>1561185.5179963366</v>
          </cell>
          <cell r="DF247">
            <v>1147702.3811617089</v>
          </cell>
          <cell r="DG247">
            <v>885534.92711899593</v>
          </cell>
          <cell r="DH247">
            <v>834922.44557827106</v>
          </cell>
          <cell r="DI247">
            <v>1060462.0751362641</v>
          </cell>
          <cell r="DJ247">
            <v>618473.28954126255</v>
          </cell>
          <cell r="DK247">
            <v>795189.26250700338</v>
          </cell>
          <cell r="DL247">
            <v>847695.85377084219</v>
          </cell>
          <cell r="DM247">
            <v>829750.05719259125</v>
          </cell>
          <cell r="DN247">
            <v>861763.46481877076</v>
          </cell>
          <cell r="DO247">
            <v>1218537.0610503836</v>
          </cell>
          <cell r="DP247">
            <v>1440377.4781782466</v>
          </cell>
          <cell r="DQ247">
            <v>1837805.243061153</v>
          </cell>
          <cell r="DR247">
            <v>1278018.384308459</v>
          </cell>
          <cell r="DS247">
            <v>936932.08570881281</v>
          </cell>
          <cell r="DT247">
            <v>871947.15793865861</v>
          </cell>
          <cell r="DU247">
            <v>1136066.029534976</v>
          </cell>
          <cell r="DV247">
            <v>1099959.4149096806</v>
          </cell>
          <cell r="DW247">
            <v>1320646.3042976831</v>
          </cell>
          <cell r="DX247">
            <v>1421057.9506620311</v>
          </cell>
          <cell r="DY247">
            <v>1075078.7111322815</v>
          </cell>
          <cell r="DZ247">
            <v>1250849.8605698724</v>
          </cell>
          <cell r="EA247">
            <v>155034.77866493957</v>
          </cell>
          <cell r="EB247">
            <v>279688.31002397509</v>
          </cell>
          <cell r="EC247">
            <v>370242.41468934785</v>
          </cell>
          <cell r="ED247">
            <v>1682858.120355905</v>
          </cell>
          <cell r="EE247">
            <v>1171872.4383720653</v>
          </cell>
          <cell r="EF247">
            <v>1211054.1681742538</v>
          </cell>
          <cell r="EG247">
            <v>1794735.9147156519</v>
          </cell>
          <cell r="EH247">
            <v>616399.17525379814</v>
          </cell>
          <cell r="EI247">
            <v>893643.66927715647</v>
          </cell>
          <cell r="EJ247">
            <v>1052555.4964881344</v>
          </cell>
          <cell r="EK247">
            <v>929033.52049630124</v>
          </cell>
          <cell r="EL247">
            <v>1046930.3039817215</v>
          </cell>
          <cell r="EM247">
            <v>1384631.9687642383</v>
          </cell>
          <cell r="EN247">
            <v>1670756.1746615598</v>
          </cell>
          <cell r="EO247">
            <v>1847792.992240475</v>
          </cell>
          <cell r="EP247">
            <v>1117616.7549837991</v>
          </cell>
          <cell r="EQ247">
            <v>1290129.1956147258</v>
          </cell>
          <cell r="ER247">
            <v>1094382.3205636165</v>
          </cell>
          <cell r="ES247">
            <v>1700137.3737555407</v>
          </cell>
          <cell r="ET247">
            <v>657232.74</v>
          </cell>
          <cell r="EU247">
            <v>844736.49</v>
          </cell>
          <cell r="EV247">
            <v>860879.6</v>
          </cell>
          <cell r="EW247">
            <v>1001033.47</v>
          </cell>
          <cell r="EX247">
            <v>876009.07</v>
          </cell>
          <cell r="EY247">
            <v>1142440.52</v>
          </cell>
          <cell r="EZ247">
            <v>1800794.1065653174</v>
          </cell>
          <cell r="FA247">
            <v>1870205.8863497379</v>
          </cell>
          <cell r="FB247">
            <v>1122335.0272681022</v>
          </cell>
          <cell r="FC247">
            <v>1112476.8054633192</v>
          </cell>
          <cell r="FD247">
            <v>1016964.7748420058</v>
          </cell>
          <cell r="FE247">
            <v>1423029.6089605615</v>
          </cell>
          <cell r="FF247">
            <v>609800.16</v>
          </cell>
          <cell r="FG247">
            <v>943704.64</v>
          </cell>
          <cell r="FH247">
            <v>1029233.16</v>
          </cell>
          <cell r="FI247">
            <v>1018399.18</v>
          </cell>
          <cell r="FJ247">
            <v>1673986.28</v>
          </cell>
          <cell r="FK247">
            <v>1387978.01</v>
          </cell>
          <cell r="FL247">
            <v>1602217.3229380359</v>
          </cell>
          <cell r="FM247">
            <v>1482892.3832058141</v>
          </cell>
          <cell r="FN247">
            <v>873947.35952687939</v>
          </cell>
          <cell r="FO247">
            <v>916958.58916879038</v>
          </cell>
          <cell r="FP247">
            <v>740793.46413466823</v>
          </cell>
          <cell r="FQ247">
            <v>923598.4442258128</v>
          </cell>
        </row>
        <row r="248">
          <cell r="D248" t="str">
            <v>7153p</v>
          </cell>
          <cell r="E248" t="str">
            <v>Prihodi koje organi ostvaruju vršenjem svoje djelatnosti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105660.57810580246</v>
          </cell>
          <cell r="CM248">
            <v>113960.07404027163</v>
          </cell>
          <cell r="CN248">
            <v>194068.21940110344</v>
          </cell>
          <cell r="CO248">
            <v>215744.02279161251</v>
          </cell>
          <cell r="CP248">
            <v>194245.15208018161</v>
          </cell>
          <cell r="CQ248">
            <v>202910.49602642201</v>
          </cell>
          <cell r="CR248">
            <v>188059.0443053284</v>
          </cell>
          <cell r="CS248">
            <v>163610.16787117429</v>
          </cell>
          <cell r="CT248">
            <v>151132.44421843963</v>
          </cell>
          <cell r="CU248">
            <v>162193.35524771339</v>
          </cell>
          <cell r="CV248">
            <v>151171.99535484734</v>
          </cell>
          <cell r="CW248">
            <v>264415.23647077201</v>
          </cell>
          <cell r="CX248">
            <v>92458.128568339904</v>
          </cell>
          <cell r="CY248">
            <v>125098.74235606998</v>
          </cell>
          <cell r="CZ248">
            <v>200562.96704692073</v>
          </cell>
          <cell r="DA248">
            <v>169433.33677156322</v>
          </cell>
          <cell r="DB248">
            <v>151549.42955971754</v>
          </cell>
          <cell r="DC248">
            <v>216223.29722223387</v>
          </cell>
          <cell r="DD248">
            <v>259541.65890583134</v>
          </cell>
          <cell r="DE248">
            <v>251424.40878451712</v>
          </cell>
          <cell r="DF248">
            <v>173451.27421913247</v>
          </cell>
          <cell r="DG248">
            <v>183220.99765206236</v>
          </cell>
          <cell r="DH248">
            <v>149346.20651691291</v>
          </cell>
          <cell r="DI248">
            <v>247894.89587613087</v>
          </cell>
          <cell r="DJ248">
            <v>104079.75152346988</v>
          </cell>
          <cell r="DK248">
            <v>153757.60843106426</v>
          </cell>
          <cell r="DL248">
            <v>164057.68321047031</v>
          </cell>
          <cell r="DM248">
            <v>203227.15795867014</v>
          </cell>
          <cell r="DN248">
            <v>291554.28772637009</v>
          </cell>
          <cell r="DO248">
            <v>220657.97509015887</v>
          </cell>
          <cell r="DP248">
            <v>207041.89195329635</v>
          </cell>
          <cell r="DQ248">
            <v>214764.10187463829</v>
          </cell>
          <cell r="DR248">
            <v>171719.43357340098</v>
          </cell>
          <cell r="DS248">
            <v>167451.23901490206</v>
          </cell>
          <cell r="DT248">
            <v>142305.97247967031</v>
          </cell>
          <cell r="DU248">
            <v>223992.34751290959</v>
          </cell>
          <cell r="DV248">
            <v>577912.61175564979</v>
          </cell>
          <cell r="DW248">
            <v>760498.18714058585</v>
          </cell>
          <cell r="DX248">
            <v>931112.27012728399</v>
          </cell>
          <cell r="DY248">
            <v>806351.45208446553</v>
          </cell>
          <cell r="DZ248">
            <v>882633.10394537856</v>
          </cell>
          <cell r="EA248">
            <v>39538.670189578901</v>
          </cell>
          <cell r="EB248">
            <v>17098.014827198698</v>
          </cell>
          <cell r="EC248">
            <v>16576.339899161016</v>
          </cell>
          <cell r="ED248">
            <v>675798.9617551429</v>
          </cell>
          <cell r="EE248">
            <v>721207.12013894494</v>
          </cell>
          <cell r="EF248">
            <v>610780.58390106575</v>
          </cell>
          <cell r="EG248">
            <v>1033954.4718676793</v>
          </cell>
          <cell r="EH248">
            <v>94302.742112849286</v>
          </cell>
          <cell r="EI248">
            <v>129288.33257272857</v>
          </cell>
          <cell r="EJ248">
            <v>152162.02126488817</v>
          </cell>
          <cell r="EK248">
            <v>161476.37739113191</v>
          </cell>
          <cell r="EL248">
            <v>169397.64602066742</v>
          </cell>
          <cell r="EM248">
            <v>224711.17730719139</v>
          </cell>
          <cell r="EN248">
            <v>308808.17772969528</v>
          </cell>
          <cell r="EO248">
            <v>195111.13843440483</v>
          </cell>
          <cell r="EP248">
            <v>171841.25456131136</v>
          </cell>
          <cell r="EQ248">
            <v>163355.74990092518</v>
          </cell>
          <cell r="ER248">
            <v>214610.29925252459</v>
          </cell>
          <cell r="ES248">
            <v>2239230.234719337</v>
          </cell>
          <cell r="ET248">
            <v>126122.18</v>
          </cell>
          <cell r="EU248">
            <v>179834.33</v>
          </cell>
          <cell r="EV248">
            <v>220071.26</v>
          </cell>
          <cell r="EW248">
            <v>266646.62</v>
          </cell>
          <cell r="EX248">
            <v>315030.67</v>
          </cell>
          <cell r="EY248">
            <v>421466.02</v>
          </cell>
          <cell r="EZ248">
            <v>459800.20397609501</v>
          </cell>
          <cell r="FA248">
            <v>444694.70052588353</v>
          </cell>
          <cell r="FB248">
            <v>398639.94885171216</v>
          </cell>
          <cell r="FC248">
            <v>385249.25687030656</v>
          </cell>
          <cell r="FD248">
            <v>468449.15892530547</v>
          </cell>
          <cell r="FE248">
            <v>572102.46768867271</v>
          </cell>
          <cell r="FF248">
            <v>164019.29</v>
          </cell>
          <cell r="FG248">
            <v>247340.36</v>
          </cell>
          <cell r="FH248">
            <v>328409.52</v>
          </cell>
          <cell r="FI248">
            <v>261152.7</v>
          </cell>
          <cell r="FJ248">
            <v>230706.4</v>
          </cell>
          <cell r="FK248">
            <v>289255.07</v>
          </cell>
          <cell r="FL248">
            <v>467099.66567019705</v>
          </cell>
          <cell r="FM248">
            <v>259070.77173300716</v>
          </cell>
          <cell r="FN248">
            <v>301266.9436190718</v>
          </cell>
          <cell r="FO248">
            <v>321644.39806882903</v>
          </cell>
          <cell r="FP248">
            <v>283758.85796158406</v>
          </cell>
          <cell r="FQ248">
            <v>301622.23954731086</v>
          </cell>
        </row>
        <row r="249">
          <cell r="D249" t="str">
            <v>7155p</v>
          </cell>
          <cell r="E249" t="str">
            <v>Ostali prihodi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336018.23420682386</v>
          </cell>
          <cell r="CM249">
            <v>987196.96372280282</v>
          </cell>
          <cell r="CN249">
            <v>1151286.4752454229</v>
          </cell>
          <cell r="CO249">
            <v>518417.99742558866</v>
          </cell>
          <cell r="CP249">
            <v>951965.0778906456</v>
          </cell>
          <cell r="CQ249">
            <v>592163.28912062617</v>
          </cell>
          <cell r="CR249">
            <v>703226.53359586268</v>
          </cell>
          <cell r="CS249">
            <v>1047010.8706933472</v>
          </cell>
          <cell r="CT249">
            <v>564817.35724486422</v>
          </cell>
          <cell r="CU249">
            <v>982078.96470797341</v>
          </cell>
          <cell r="CV249">
            <v>607477.99681908905</v>
          </cell>
          <cell r="CW249">
            <v>1542668.0967029808</v>
          </cell>
          <cell r="CX249">
            <v>1490834.6110858985</v>
          </cell>
          <cell r="CY249">
            <v>440219.45600746165</v>
          </cell>
          <cell r="CZ249">
            <v>551636.42647757428</v>
          </cell>
          <cell r="DA249">
            <v>765096.95168544387</v>
          </cell>
          <cell r="DB249">
            <v>1417116.8136678741</v>
          </cell>
          <cell r="DC249">
            <v>574718.45765354158</v>
          </cell>
          <cell r="DD249">
            <v>1213380.6328217408</v>
          </cell>
          <cell r="DE249">
            <v>632140.51510745951</v>
          </cell>
          <cell r="DF249">
            <v>1118668.9431218756</v>
          </cell>
          <cell r="DG249">
            <v>1063325.5636898233</v>
          </cell>
          <cell r="DH249">
            <v>1225430.1467358419</v>
          </cell>
          <cell r="DI249">
            <v>1340316.4209489555</v>
          </cell>
          <cell r="DJ249">
            <v>851007.85530840326</v>
          </cell>
          <cell r="DK249">
            <v>517692.36695859663</v>
          </cell>
          <cell r="DL249">
            <v>911829.35266536823</v>
          </cell>
          <cell r="DM249">
            <v>1099338.5209162855</v>
          </cell>
          <cell r="DN249">
            <v>1811512.6370501274</v>
          </cell>
          <cell r="DO249">
            <v>1820233.6046629529</v>
          </cell>
          <cell r="DP249">
            <v>1232088.9442271725</v>
          </cell>
          <cell r="DQ249">
            <v>990557.77048002672</v>
          </cell>
          <cell r="DR249">
            <v>1223649.5775366377</v>
          </cell>
          <cell r="DS249">
            <v>1127842.8954585465</v>
          </cell>
          <cell r="DT249">
            <v>1231633.7850032793</v>
          </cell>
          <cell r="DU249">
            <v>2548155.3275161628</v>
          </cell>
          <cell r="DV249">
            <v>1395561.8787191869</v>
          </cell>
          <cell r="DW249">
            <v>646069.20147787454</v>
          </cell>
          <cell r="DX249">
            <v>804023.89412304829</v>
          </cell>
          <cell r="DY249">
            <v>1408863.4925249268</v>
          </cell>
          <cell r="DZ249">
            <v>2173816.271391389</v>
          </cell>
          <cell r="EA249">
            <v>7032850.8718918562</v>
          </cell>
          <cell r="EB249">
            <v>7096218.6918125143</v>
          </cell>
          <cell r="EC249">
            <v>7220543.3439489724</v>
          </cell>
          <cell r="ED249">
            <v>1234367.0800651093</v>
          </cell>
          <cell r="EE249">
            <v>1077600.9823166705</v>
          </cell>
          <cell r="EF249">
            <v>1615571.2068439925</v>
          </cell>
          <cell r="EG249">
            <v>3361528.0228333324</v>
          </cell>
          <cell r="EH249">
            <v>427599.86795937526</v>
          </cell>
          <cell r="EI249">
            <v>695463.75771675585</v>
          </cell>
          <cell r="EJ249">
            <v>1608661.1915179035</v>
          </cell>
          <cell r="EK249">
            <v>2372624.4522056561</v>
          </cell>
          <cell r="EL249">
            <v>1092417.9949021372</v>
          </cell>
          <cell r="EM249">
            <v>1724146.0961891445</v>
          </cell>
          <cell r="EN249">
            <v>754449.21428088658</v>
          </cell>
          <cell r="EO249">
            <v>937208.64243463741</v>
          </cell>
          <cell r="EP249">
            <v>1118933.544222143</v>
          </cell>
          <cell r="EQ249">
            <v>859662.35991592577</v>
          </cell>
          <cell r="ER249">
            <v>752721.28451209771</v>
          </cell>
          <cell r="ES249">
            <v>1118159.5785778388</v>
          </cell>
          <cell r="ET249">
            <v>884483.19</v>
          </cell>
          <cell r="EU249">
            <v>558412.55000000005</v>
          </cell>
          <cell r="EV249">
            <v>754229.21</v>
          </cell>
          <cell r="EW249">
            <v>2271431.5699999998</v>
          </cell>
          <cell r="EX249">
            <v>900361.61</v>
          </cell>
          <cell r="EY249">
            <v>1081823.33</v>
          </cell>
          <cell r="EZ249">
            <v>849505.30440468935</v>
          </cell>
          <cell r="FA249">
            <v>494969.62419158086</v>
          </cell>
          <cell r="FB249">
            <v>497272.60590455757</v>
          </cell>
          <cell r="FC249">
            <v>1561388.8556642469</v>
          </cell>
          <cell r="FD249">
            <v>494368.62423425581</v>
          </cell>
          <cell r="FE249">
            <v>2594270.7910710992</v>
          </cell>
          <cell r="FF249">
            <v>474394.59</v>
          </cell>
          <cell r="FG249">
            <v>759602.89</v>
          </cell>
          <cell r="FH249">
            <v>1649538.05</v>
          </cell>
          <cell r="FI249">
            <v>1042259.6</v>
          </cell>
          <cell r="FJ249">
            <v>1649659</v>
          </cell>
          <cell r="FK249">
            <v>878007.98</v>
          </cell>
          <cell r="FL249">
            <v>1643910.130784465</v>
          </cell>
          <cell r="FM249">
            <v>1576993.8964972103</v>
          </cell>
          <cell r="FN249">
            <v>873479.10363403056</v>
          </cell>
          <cell r="FO249">
            <v>947888.4454102806</v>
          </cell>
          <cell r="FP249">
            <v>2405022.7958438578</v>
          </cell>
          <cell r="FQ249">
            <v>1637954.6278301545</v>
          </cell>
        </row>
        <row r="250">
          <cell r="A250">
            <v>0</v>
          </cell>
          <cell r="B250">
            <v>72</v>
          </cell>
          <cell r="C250" t="str">
            <v xml:space="preserve"> </v>
          </cell>
          <cell r="D250" t="str">
            <v>72p</v>
          </cell>
          <cell r="E250" t="str">
            <v>Primici od prodaje imovine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8000000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416666.66666666669</v>
          </cell>
          <cell r="CY250">
            <v>416666.66666666669</v>
          </cell>
          <cell r="CZ250">
            <v>416666.66666666669</v>
          </cell>
          <cell r="DA250">
            <v>416666.66666666669</v>
          </cell>
          <cell r="DB250">
            <v>416666.66666666669</v>
          </cell>
          <cell r="DC250">
            <v>416666.66666666669</v>
          </cell>
          <cell r="DD250">
            <v>416666.66666666669</v>
          </cell>
          <cell r="DE250">
            <v>416666.66666666669</v>
          </cell>
          <cell r="DF250">
            <v>416666.66666666669</v>
          </cell>
          <cell r="DG250">
            <v>416666.66666666669</v>
          </cell>
          <cell r="DH250">
            <v>416666.66666666669</v>
          </cell>
          <cell r="DI250">
            <v>416666.66666666669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FE250">
            <v>16000000</v>
          </cell>
          <cell r="FF250">
            <v>500000</v>
          </cell>
          <cell r="FG250">
            <v>500000</v>
          </cell>
          <cell r="FH250">
            <v>500000</v>
          </cell>
          <cell r="FI250">
            <v>500000</v>
          </cell>
          <cell r="FJ250">
            <v>500000</v>
          </cell>
          <cell r="FK250">
            <v>500000</v>
          </cell>
          <cell r="FL250">
            <v>500000</v>
          </cell>
          <cell r="FM250">
            <v>500000</v>
          </cell>
          <cell r="FN250">
            <v>500000</v>
          </cell>
          <cell r="FO250">
            <v>500000</v>
          </cell>
          <cell r="FP250">
            <v>500000</v>
          </cell>
          <cell r="FQ250">
            <v>500000</v>
          </cell>
        </row>
        <row r="251">
          <cell r="C251">
            <v>721</v>
          </cell>
          <cell r="D251" t="str">
            <v>7212p</v>
          </cell>
          <cell r="E251" t="str">
            <v>Primici od prodaje nefinansijske imovine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</row>
        <row r="252">
          <cell r="C252">
            <v>722</v>
          </cell>
          <cell r="D252" t="str">
            <v>7222p</v>
          </cell>
          <cell r="E252" t="str">
            <v>Primici od prodaje finansijske imovine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</row>
        <row r="253">
          <cell r="A253">
            <v>0</v>
          </cell>
          <cell r="B253">
            <v>73</v>
          </cell>
          <cell r="C253">
            <v>0</v>
          </cell>
          <cell r="D253" t="str">
            <v>73p</v>
          </cell>
          <cell r="E253" t="str">
            <v>Primici od otplate kredita i sredstva prenesena iz prethodne godine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559600.7769500342</v>
          </cell>
          <cell r="CM253">
            <v>354476.86713533319</v>
          </cell>
          <cell r="CN253">
            <v>385297.92814256047</v>
          </cell>
          <cell r="CO253">
            <v>255274.24635764034</v>
          </cell>
          <cell r="CP253">
            <v>249492.02995238511</v>
          </cell>
          <cell r="CQ253">
            <v>375486.02775821509</v>
          </cell>
          <cell r="CR253">
            <v>535390.30249528366</v>
          </cell>
          <cell r="CS253">
            <v>597926.67182852363</v>
          </cell>
          <cell r="CT253">
            <v>377295.10829472088</v>
          </cell>
          <cell r="CU253">
            <v>319944.5954149249</v>
          </cell>
          <cell r="CV253">
            <v>559463.96219362307</v>
          </cell>
          <cell r="CW253">
            <v>239411.49161934044</v>
          </cell>
          <cell r="CX253">
            <v>192772.11381205477</v>
          </cell>
          <cell r="CY253">
            <v>219000.95458843262</v>
          </cell>
          <cell r="CZ253">
            <v>279212.95056261157</v>
          </cell>
          <cell r="DA253">
            <v>278484.14214295219</v>
          </cell>
          <cell r="DB253">
            <v>194564.22932022985</v>
          </cell>
          <cell r="DC253">
            <v>305977.50152959337</v>
          </cell>
          <cell r="DD253">
            <v>3232893.976992269</v>
          </cell>
          <cell r="DE253">
            <v>546027.11320662138</v>
          </cell>
          <cell r="DF253">
            <v>373977.62507384352</v>
          </cell>
          <cell r="DG253">
            <v>572522.69594572182</v>
          </cell>
          <cell r="DH253">
            <v>159825.78339378684</v>
          </cell>
          <cell r="DI253">
            <v>691003.4005981891</v>
          </cell>
          <cell r="DJ253">
            <v>102742.57243539664</v>
          </cell>
          <cell r="DK253">
            <v>80570.77591245556</v>
          </cell>
          <cell r="DL253">
            <v>207943.58242626418</v>
          </cell>
          <cell r="DM253">
            <v>255508.97776091041</v>
          </cell>
          <cell r="DN253">
            <v>94657.993290660001</v>
          </cell>
          <cell r="DO253">
            <v>451041.3115294326</v>
          </cell>
          <cell r="DP253">
            <v>850260.27680842578</v>
          </cell>
          <cell r="DQ253">
            <v>271751.70792733377</v>
          </cell>
          <cell r="DR253">
            <v>299578.18186702713</v>
          </cell>
          <cell r="DS253">
            <v>296967.92792094528</v>
          </cell>
          <cell r="DT253">
            <v>830659.77314096305</v>
          </cell>
          <cell r="DU253">
            <v>1332064.798278471</v>
          </cell>
          <cell r="DV253">
            <v>253250.30057727409</v>
          </cell>
          <cell r="DW253">
            <v>695838.96268096345</v>
          </cell>
          <cell r="DX253">
            <v>349250.65446083574</v>
          </cell>
          <cell r="DY253">
            <v>328188.56365903834</v>
          </cell>
          <cell r="DZ253">
            <v>234734.25312116489</v>
          </cell>
          <cell r="EA253">
            <v>745592.50489778304</v>
          </cell>
          <cell r="EB253">
            <v>1162897.8060049608</v>
          </cell>
          <cell r="EC253">
            <v>314798.40965867613</v>
          </cell>
          <cell r="ED253">
            <v>306801.39412826992</v>
          </cell>
          <cell r="EE253">
            <v>407546.83241463639</v>
          </cell>
          <cell r="EF253">
            <v>761665.66094479046</v>
          </cell>
          <cell r="EG253">
            <v>1818172.3466734623</v>
          </cell>
          <cell r="EH253">
            <v>183698.17865459234</v>
          </cell>
          <cell r="EI253">
            <v>102035.58643931696</v>
          </cell>
          <cell r="EJ253">
            <v>148096.29167512842</v>
          </cell>
          <cell r="EK253">
            <v>127767.63759506466</v>
          </cell>
          <cell r="EL253">
            <v>1142721.3076513549</v>
          </cell>
          <cell r="EM253">
            <v>701618.42572295177</v>
          </cell>
          <cell r="EN253">
            <v>104750.01912924652</v>
          </cell>
          <cell r="EO253">
            <v>98423.786607340022</v>
          </cell>
          <cell r="EP253">
            <v>166546.28014151528</v>
          </cell>
          <cell r="EQ253">
            <v>280543.43877720588</v>
          </cell>
          <cell r="ER253">
            <v>972014.9027765803</v>
          </cell>
          <cell r="ES253">
            <v>1282367.813650754</v>
          </cell>
          <cell r="ET253">
            <v>172043.05</v>
          </cell>
          <cell r="EU253">
            <v>78777.210000000006</v>
          </cell>
          <cell r="EV253">
            <v>195694.06</v>
          </cell>
          <cell r="EW253">
            <v>433978.03</v>
          </cell>
          <cell r="EX253">
            <v>1090667.1299999999</v>
          </cell>
          <cell r="EY253">
            <v>2374577.77</v>
          </cell>
          <cell r="EZ253">
            <v>478781.26200871647</v>
          </cell>
          <cell r="FA253">
            <v>135623.91601735391</v>
          </cell>
          <cell r="FB253">
            <v>165878.65208433714</v>
          </cell>
          <cell r="FC253">
            <v>490320.35892417241</v>
          </cell>
          <cell r="FD253">
            <v>785775.49666312477</v>
          </cell>
          <cell r="FE253">
            <v>860197.30493980495</v>
          </cell>
          <cell r="FF253">
            <v>69158.880000000005</v>
          </cell>
          <cell r="FG253">
            <v>378338.04</v>
          </cell>
          <cell r="FH253">
            <v>257172.98</v>
          </cell>
          <cell r="FI253">
            <v>349238.34</v>
          </cell>
          <cell r="FJ253">
            <v>808656.23</v>
          </cell>
          <cell r="FK253">
            <v>1298753.81</v>
          </cell>
          <cell r="FL253">
            <v>142080.0960214606</v>
          </cell>
          <cell r="FM253">
            <v>117083.56784272524</v>
          </cell>
          <cell r="FN253">
            <v>723504.94882674748</v>
          </cell>
          <cell r="FO253">
            <v>419152.39381785714</v>
          </cell>
          <cell r="FP253">
            <v>3373987.8037220733</v>
          </cell>
          <cell r="FQ253">
            <v>574536.91176913551</v>
          </cell>
        </row>
        <row r="254">
          <cell r="B254" t="str">
            <v xml:space="preserve"> </v>
          </cell>
          <cell r="C254">
            <v>731</v>
          </cell>
          <cell r="D254" t="str">
            <v>7311p</v>
          </cell>
          <cell r="E254" t="str">
            <v>Primici od otplate kredita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172043.05</v>
          </cell>
          <cell r="EU254">
            <v>78777.210000000006</v>
          </cell>
          <cell r="EV254">
            <v>195694.06</v>
          </cell>
          <cell r="EW254">
            <v>433978.03</v>
          </cell>
          <cell r="EX254">
            <v>1090667.1299999999</v>
          </cell>
          <cell r="EY254">
            <v>2374577.77</v>
          </cell>
          <cell r="EZ254">
            <v>478781.26200871647</v>
          </cell>
          <cell r="FA254">
            <v>135623.91601735391</v>
          </cell>
          <cell r="FB254">
            <v>165878.65208433714</v>
          </cell>
          <cell r="FC254">
            <v>490320.35892417241</v>
          </cell>
          <cell r="FD254">
            <v>785775.49666312477</v>
          </cell>
          <cell r="FE254">
            <v>860197.30493980495</v>
          </cell>
          <cell r="FF254">
            <v>69158.880000000005</v>
          </cell>
          <cell r="FG254">
            <v>378338.04</v>
          </cell>
          <cell r="FH254">
            <v>257172.98</v>
          </cell>
          <cell r="FI254">
            <v>349238.34</v>
          </cell>
          <cell r="FJ254">
            <v>808656.23</v>
          </cell>
          <cell r="FK254">
            <v>1298753.81</v>
          </cell>
          <cell r="FL254">
            <v>142080.0960214606</v>
          </cell>
          <cell r="FM254">
            <v>117083.56784272524</v>
          </cell>
          <cell r="FN254">
            <v>723504.94882674748</v>
          </cell>
          <cell r="FO254">
            <v>419152.39381785714</v>
          </cell>
          <cell r="FP254">
            <v>3373987.8037220733</v>
          </cell>
          <cell r="FQ254">
            <v>574536.91176913551</v>
          </cell>
        </row>
        <row r="255">
          <cell r="C255">
            <v>732</v>
          </cell>
          <cell r="D255" t="str">
            <v>7321p</v>
          </cell>
          <cell r="E255" t="str">
            <v>Sredstva prenesena iz prethodne godine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</row>
        <row r="256">
          <cell r="A256">
            <v>0</v>
          </cell>
          <cell r="B256">
            <v>74</v>
          </cell>
          <cell r="C256" t="str">
            <v xml:space="preserve"> </v>
          </cell>
          <cell r="D256" t="str">
            <v>74p</v>
          </cell>
          <cell r="E256" t="str">
            <v>Donacije i transferi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666666.66666666663</v>
          </cell>
          <cell r="CY256">
            <v>666666.66666666663</v>
          </cell>
          <cell r="CZ256">
            <v>666666.66666666663</v>
          </cell>
          <cell r="DA256">
            <v>666666.66666666663</v>
          </cell>
          <cell r="DB256">
            <v>666666.66666666663</v>
          </cell>
          <cell r="DC256">
            <v>666666.66666666663</v>
          </cell>
          <cell r="DD256">
            <v>666666.66666666663</v>
          </cell>
          <cell r="DE256">
            <v>666666.66666666663</v>
          </cell>
          <cell r="DF256">
            <v>666666.66666666663</v>
          </cell>
          <cell r="DG256">
            <v>666666.66666666663</v>
          </cell>
          <cell r="DH256">
            <v>666666.66666666663</v>
          </cell>
          <cell r="DI256">
            <v>666666.66666666663</v>
          </cell>
          <cell r="DJ256">
            <v>151870.61020172067</v>
          </cell>
          <cell r="DK256">
            <v>759284.21401818644</v>
          </cell>
          <cell r="DL256">
            <v>232686.29412273181</v>
          </cell>
          <cell r="DM256">
            <v>680176.81394201145</v>
          </cell>
          <cell r="DN256">
            <v>334566.54127297708</v>
          </cell>
          <cell r="DO256">
            <v>290134.08358243544</v>
          </cell>
          <cell r="DP256">
            <v>384254.59140583908</v>
          </cell>
          <cell r="DQ256">
            <v>311193.36925083847</v>
          </cell>
          <cell r="DR256">
            <v>574859.18368163658</v>
          </cell>
          <cell r="DS256">
            <v>752410.21529335005</v>
          </cell>
          <cell r="DT256">
            <v>963792.40888977866</v>
          </cell>
          <cell r="DU256">
            <v>1156891.4845592449</v>
          </cell>
          <cell r="DV256">
            <v>878692.97446426435</v>
          </cell>
          <cell r="DW256">
            <v>1757032.3136169473</v>
          </cell>
          <cell r="DX256">
            <v>1641296.3253875526</v>
          </cell>
          <cell r="DY256">
            <v>2057251.9562577028</v>
          </cell>
          <cell r="DZ256">
            <v>1165798.2124013356</v>
          </cell>
          <cell r="EA256">
            <v>1626226.367012884</v>
          </cell>
          <cell r="EB256">
            <v>2268437.1611972838</v>
          </cell>
          <cell r="EC256">
            <v>1088287.2617470617</v>
          </cell>
          <cell r="ED256">
            <v>2354336.3073598729</v>
          </cell>
          <cell r="EE256">
            <v>3603761.2068113876</v>
          </cell>
          <cell r="EF256">
            <v>3267998.0201318627</v>
          </cell>
          <cell r="EG256">
            <v>7546095.2223542193</v>
          </cell>
          <cell r="EH256">
            <v>547322.26784047682</v>
          </cell>
          <cell r="EI256">
            <v>467022.50625958334</v>
          </cell>
          <cell r="EJ256">
            <v>2218647.0372368339</v>
          </cell>
          <cell r="EK256">
            <v>1658251.9080133145</v>
          </cell>
          <cell r="EL256">
            <v>2940231.9146968834</v>
          </cell>
          <cell r="EM256">
            <v>3480111.7653140961</v>
          </cell>
          <cell r="EN256">
            <v>1506547.2713743269</v>
          </cell>
          <cell r="EO256">
            <v>1860592.1593926547</v>
          </cell>
          <cell r="EP256">
            <v>4235813.5165702263</v>
          </cell>
          <cell r="EQ256">
            <v>3997546.8172499253</v>
          </cell>
          <cell r="ER256">
            <v>4745750.1562713273</v>
          </cell>
          <cell r="ES256">
            <v>7542162.679780351</v>
          </cell>
          <cell r="ET256">
            <v>1518621.66</v>
          </cell>
          <cell r="EU256">
            <v>776556.18</v>
          </cell>
          <cell r="EV256">
            <v>1210159.24</v>
          </cell>
          <cell r="EW256">
            <v>8493510.6400000006</v>
          </cell>
          <cell r="EX256">
            <v>1746477.29</v>
          </cell>
          <cell r="EY256">
            <v>1532517.83</v>
          </cell>
          <cell r="EZ256">
            <v>2435550.5406138748</v>
          </cell>
          <cell r="FA256">
            <v>570671.53597611003</v>
          </cell>
          <cell r="FB256">
            <v>1353198.8801805205</v>
          </cell>
          <cell r="FC256">
            <v>2470225.2025423776</v>
          </cell>
          <cell r="FD256">
            <v>2112933.3732640138</v>
          </cell>
          <cell r="FE256">
            <v>7307967.0482751997</v>
          </cell>
          <cell r="FF256">
            <v>13526711.25</v>
          </cell>
          <cell r="FG256">
            <v>1001055.74</v>
          </cell>
          <cell r="FH256">
            <v>861265.77</v>
          </cell>
          <cell r="FI256">
            <v>627154.51</v>
          </cell>
          <cell r="FJ256">
            <v>1388870.5</v>
          </cell>
          <cell r="FK256">
            <v>827810.06</v>
          </cell>
          <cell r="FL256">
            <v>1487222.9580633398</v>
          </cell>
          <cell r="FM256">
            <v>1494727.7085961688</v>
          </cell>
          <cell r="FN256">
            <v>1256927.0639557138</v>
          </cell>
          <cell r="FO256">
            <v>2914661.9432842401</v>
          </cell>
          <cell r="FP256">
            <v>9560814.8118033875</v>
          </cell>
          <cell r="FQ256">
            <v>9532777.6842971519</v>
          </cell>
        </row>
        <row r="257">
          <cell r="C257">
            <v>741</v>
          </cell>
          <cell r="D257" t="str">
            <v>7411p</v>
          </cell>
          <cell r="E257" t="str">
            <v>Donacije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T257">
            <v>1518621.66</v>
          </cell>
          <cell r="EU257">
            <v>776556.18</v>
          </cell>
          <cell r="EV257">
            <v>1210159.24</v>
          </cell>
          <cell r="EW257">
            <v>8493510.6400000006</v>
          </cell>
          <cell r="EX257">
            <v>1746477.29</v>
          </cell>
          <cell r="EY257">
            <v>1532517.83</v>
          </cell>
          <cell r="EZ257">
            <v>2435550.5406138748</v>
          </cell>
          <cell r="FA257">
            <v>570671.53597611003</v>
          </cell>
          <cell r="FB257">
            <v>1353198.8801805205</v>
          </cell>
          <cell r="FC257">
            <v>2470225.2025423776</v>
          </cell>
          <cell r="FD257">
            <v>2112933.3732640138</v>
          </cell>
          <cell r="FE257">
            <v>7307967.0482751997</v>
          </cell>
          <cell r="FF257">
            <v>13526711.25</v>
          </cell>
          <cell r="FG257">
            <v>1001055.74</v>
          </cell>
          <cell r="FH257">
            <v>861265.77</v>
          </cell>
          <cell r="FI257">
            <v>627154.51</v>
          </cell>
          <cell r="FJ257">
            <v>1388870.5</v>
          </cell>
          <cell r="FK257">
            <v>827810.06</v>
          </cell>
          <cell r="FL257">
            <v>1487222.9580633398</v>
          </cell>
          <cell r="FM257">
            <v>1494727.7085961688</v>
          </cell>
          <cell r="FN257">
            <v>1256927.0639557138</v>
          </cell>
          <cell r="FO257">
            <v>2914661.9432842401</v>
          </cell>
          <cell r="FP257">
            <v>9560814.8118033875</v>
          </cell>
          <cell r="FQ257">
            <v>9532777.6842971519</v>
          </cell>
        </row>
        <row r="258">
          <cell r="C258">
            <v>742</v>
          </cell>
          <cell r="D258" t="str">
            <v>7421p</v>
          </cell>
          <cell r="E258" t="str">
            <v>Transferi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</row>
        <row r="259">
          <cell r="B259">
            <v>75</v>
          </cell>
          <cell r="D259" t="str">
            <v>75p</v>
          </cell>
          <cell r="E259" t="str">
            <v xml:space="preserve">Pozajmice i krediti 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</row>
        <row r="260">
          <cell r="A260">
            <v>0</v>
          </cell>
          <cell r="B260">
            <v>0</v>
          </cell>
          <cell r="C260">
            <v>751</v>
          </cell>
          <cell r="D260" t="str">
            <v>751p</v>
          </cell>
          <cell r="E260" t="str">
            <v>Pozajmice i krediti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200000000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50000000</v>
          </cell>
          <cell r="CV260">
            <v>0</v>
          </cell>
          <cell r="CW260">
            <v>0</v>
          </cell>
          <cell r="CX260">
            <v>18997964.655235786</v>
          </cell>
          <cell r="CY260">
            <v>18997964.655235786</v>
          </cell>
          <cell r="CZ260">
            <v>18997964.655235786</v>
          </cell>
          <cell r="DA260">
            <v>18997964.655235786</v>
          </cell>
          <cell r="DB260">
            <v>18997964.655235786</v>
          </cell>
          <cell r="DC260">
            <v>18997964.655235786</v>
          </cell>
          <cell r="DD260">
            <v>18997964.655235786</v>
          </cell>
          <cell r="DE260">
            <v>18997964.655235786</v>
          </cell>
          <cell r="DF260">
            <v>18997964.655235786</v>
          </cell>
          <cell r="DG260">
            <v>18997964.655235786</v>
          </cell>
          <cell r="DH260">
            <v>18997964.655235786</v>
          </cell>
          <cell r="DI260">
            <v>18997964.655235786</v>
          </cell>
          <cell r="DJ260">
            <v>52840136.569718093</v>
          </cell>
          <cell r="DK260">
            <v>52840136.569718093</v>
          </cell>
          <cell r="DL260">
            <v>52840136.569718093</v>
          </cell>
          <cell r="DM260">
            <v>52840136.569718093</v>
          </cell>
          <cell r="DN260">
            <v>52840136.569718093</v>
          </cell>
          <cell r="DO260">
            <v>52840136.569718093</v>
          </cell>
          <cell r="DP260">
            <v>52840136.569718093</v>
          </cell>
          <cell r="DQ260">
            <v>52840136.569718093</v>
          </cell>
          <cell r="DR260">
            <v>52840136.569718093</v>
          </cell>
          <cell r="DS260">
            <v>52840136.569718093</v>
          </cell>
          <cell r="DT260">
            <v>52840136.569718093</v>
          </cell>
          <cell r="DU260">
            <v>52840136.569718093</v>
          </cell>
          <cell r="DV260">
            <v>55595756.08804667</v>
          </cell>
          <cell r="DW260">
            <v>55595756.08804667</v>
          </cell>
          <cell r="DX260">
            <v>55595756.08804667</v>
          </cell>
          <cell r="DY260">
            <v>55595756.08804667</v>
          </cell>
          <cell r="DZ260">
            <v>55595756.08804667</v>
          </cell>
          <cell r="EA260">
            <v>55595756.08804667</v>
          </cell>
          <cell r="EB260">
            <v>55595756.08804667</v>
          </cell>
          <cell r="EC260">
            <v>55595756.08804667</v>
          </cell>
          <cell r="ED260">
            <v>55595756.08804667</v>
          </cell>
          <cell r="EE260">
            <v>55595756.08804667</v>
          </cell>
          <cell r="EF260">
            <v>55595756.08804667</v>
          </cell>
          <cell r="EG260">
            <v>55595756.08804667</v>
          </cell>
          <cell r="EH260">
            <v>37847818.636239164</v>
          </cell>
          <cell r="EI260">
            <v>37847818.636239164</v>
          </cell>
          <cell r="EJ260">
            <v>37847818.636239164</v>
          </cell>
          <cell r="EK260">
            <v>37847818.636239164</v>
          </cell>
          <cell r="EL260">
            <v>37847818.636239164</v>
          </cell>
          <cell r="EM260">
            <v>37847818.636239164</v>
          </cell>
          <cell r="EN260">
            <v>37847818.636239164</v>
          </cell>
          <cell r="EO260">
            <v>37847818.636239164</v>
          </cell>
          <cell r="EP260">
            <v>37847818.636239164</v>
          </cell>
          <cell r="EQ260">
            <v>37847818.636239164</v>
          </cell>
          <cell r="ER260">
            <v>37847818.636239164</v>
          </cell>
          <cell r="ES260">
            <v>37847818.636239164</v>
          </cell>
          <cell r="FF260">
            <v>24022843.850000001</v>
          </cell>
          <cell r="FG260">
            <v>0</v>
          </cell>
          <cell r="FH260">
            <v>107399337.39</v>
          </cell>
          <cell r="FI260">
            <v>15000000</v>
          </cell>
          <cell r="FJ260">
            <v>112000000</v>
          </cell>
          <cell r="FK260">
            <v>17000000</v>
          </cell>
          <cell r="FL260">
            <v>17000000</v>
          </cell>
          <cell r="FM260">
            <v>15000000</v>
          </cell>
          <cell r="FN260">
            <v>17000000</v>
          </cell>
          <cell r="FO260">
            <v>17000000</v>
          </cell>
          <cell r="FP260">
            <v>15000000</v>
          </cell>
          <cell r="FQ260">
            <v>13983087.501553783</v>
          </cell>
        </row>
        <row r="261">
          <cell r="D261" t="str">
            <v>7511p</v>
          </cell>
          <cell r="E261" t="str">
            <v>Pozajmice i krediti od domaćih izvora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833333.33333333337</v>
          </cell>
          <cell r="DW261">
            <v>833333.33333333337</v>
          </cell>
          <cell r="DX261">
            <v>833333.33333333337</v>
          </cell>
          <cell r="DY261">
            <v>833333.33333333337</v>
          </cell>
          <cell r="DZ261">
            <v>833333.33333333337</v>
          </cell>
          <cell r="EA261">
            <v>833333.33333333337</v>
          </cell>
          <cell r="EB261">
            <v>833333.33333333337</v>
          </cell>
          <cell r="EC261">
            <v>833333.33333333337</v>
          </cell>
          <cell r="ED261">
            <v>833333.33333333337</v>
          </cell>
          <cell r="EE261">
            <v>833333.33333333337</v>
          </cell>
          <cell r="EF261">
            <v>833333.33333333337</v>
          </cell>
          <cell r="EG261">
            <v>833333.33333333337</v>
          </cell>
          <cell r="EH261">
            <v>8333333.333333333</v>
          </cell>
          <cell r="EI261">
            <v>8333333.333333333</v>
          </cell>
          <cell r="EJ261">
            <v>8333333.333333333</v>
          </cell>
          <cell r="EK261">
            <v>8333333.333333333</v>
          </cell>
          <cell r="EL261">
            <v>8333333.333333333</v>
          </cell>
          <cell r="EM261">
            <v>8333333.333333333</v>
          </cell>
          <cell r="EN261">
            <v>8333333.333333333</v>
          </cell>
          <cell r="EO261">
            <v>8333333.333333333</v>
          </cell>
          <cell r="EP261">
            <v>8333333.333333333</v>
          </cell>
          <cell r="EQ261">
            <v>8333333.333333333</v>
          </cell>
          <cell r="ER261">
            <v>8333333.333333333</v>
          </cell>
          <cell r="ES261">
            <v>8333333.333333333</v>
          </cell>
          <cell r="FH261">
            <v>95000000</v>
          </cell>
          <cell r="FJ261">
            <v>95000000</v>
          </cell>
        </row>
        <row r="262">
          <cell r="D262" t="str">
            <v>7512p</v>
          </cell>
          <cell r="E262" t="str">
            <v>Pozajmice i krediti od inostranih izvora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200000000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50000000</v>
          </cell>
          <cell r="CV262">
            <v>0</v>
          </cell>
          <cell r="CW262">
            <v>0</v>
          </cell>
          <cell r="CX262">
            <v>18997964.655235786</v>
          </cell>
          <cell r="CY262">
            <v>18997964.655235786</v>
          </cell>
          <cell r="CZ262">
            <v>18997964.655235786</v>
          </cell>
          <cell r="DA262">
            <v>18997964.655235786</v>
          </cell>
          <cell r="DB262">
            <v>18997964.655235786</v>
          </cell>
          <cell r="DC262">
            <v>18997964.655235786</v>
          </cell>
          <cell r="DD262">
            <v>18997964.655235786</v>
          </cell>
          <cell r="DE262">
            <v>18997964.655235786</v>
          </cell>
          <cell r="DF262">
            <v>18997964.655235786</v>
          </cell>
          <cell r="DG262">
            <v>18997964.655235786</v>
          </cell>
          <cell r="DH262">
            <v>18997964.655235786</v>
          </cell>
          <cell r="DI262">
            <v>18997964.655235786</v>
          </cell>
          <cell r="DJ262">
            <v>52840136.569718093</v>
          </cell>
          <cell r="DK262">
            <v>52840136.569718093</v>
          </cell>
          <cell r="DL262">
            <v>52840136.569718093</v>
          </cell>
          <cell r="DM262">
            <v>52840136.569718093</v>
          </cell>
          <cell r="DN262">
            <v>52840136.569718093</v>
          </cell>
          <cell r="DO262">
            <v>52840136.569718093</v>
          </cell>
          <cell r="DP262">
            <v>52840136.569718093</v>
          </cell>
          <cell r="DQ262">
            <v>52840136.569718093</v>
          </cell>
          <cell r="DR262">
            <v>52840136.569718093</v>
          </cell>
          <cell r="DS262">
            <v>52840136.569718093</v>
          </cell>
          <cell r="DT262">
            <v>52840136.569718093</v>
          </cell>
          <cell r="DU262">
            <v>52840136.569718093</v>
          </cell>
          <cell r="DV262">
            <v>54762422.754713334</v>
          </cell>
          <cell r="DW262">
            <v>54762422.754713334</v>
          </cell>
          <cell r="DX262">
            <v>54762422.754713334</v>
          </cell>
          <cell r="DY262">
            <v>54762422.754713334</v>
          </cell>
          <cell r="DZ262">
            <v>54762422.754713334</v>
          </cell>
          <cell r="EA262">
            <v>54762422.754713334</v>
          </cell>
          <cell r="EB262">
            <v>54762422.754713334</v>
          </cell>
          <cell r="EC262">
            <v>54762422.754713334</v>
          </cell>
          <cell r="ED262">
            <v>54762422.754713334</v>
          </cell>
          <cell r="EE262">
            <v>54762422.754713334</v>
          </cell>
          <cell r="EF262">
            <v>54762422.754713334</v>
          </cell>
          <cell r="EG262">
            <v>54762422.754713334</v>
          </cell>
          <cell r="EH262">
            <v>29514485.302905828</v>
          </cell>
          <cell r="EI262">
            <v>29514485.302905828</v>
          </cell>
          <cell r="EJ262">
            <v>29514485.302905828</v>
          </cell>
          <cell r="EK262">
            <v>29514485.302905828</v>
          </cell>
          <cell r="EL262">
            <v>29514485.302905828</v>
          </cell>
          <cell r="EM262">
            <v>29514485.302905828</v>
          </cell>
          <cell r="EN262">
            <v>29514485.302905828</v>
          </cell>
          <cell r="EO262">
            <v>29514485.302905828</v>
          </cell>
          <cell r="EP262">
            <v>29514485.302905828</v>
          </cell>
          <cell r="EQ262">
            <v>29514485.302905828</v>
          </cell>
          <cell r="ER262">
            <v>29514485.302905828</v>
          </cell>
          <cell r="ES262">
            <v>29514485.302905828</v>
          </cell>
          <cell r="ET262">
            <v>24658333.329999998</v>
          </cell>
          <cell r="EU262">
            <v>24658333.329999998</v>
          </cell>
          <cell r="EV262">
            <v>24658333.329999998</v>
          </cell>
          <cell r="EW262">
            <v>24658333.329999998</v>
          </cell>
          <cell r="EX262">
            <v>24658333.329999998</v>
          </cell>
          <cell r="EY262">
            <v>24658333.329999998</v>
          </cell>
          <cell r="EZ262">
            <v>24658333.329999998</v>
          </cell>
          <cell r="FA262">
            <v>24658333.329999998</v>
          </cell>
          <cell r="FB262">
            <v>24658333.329999998</v>
          </cell>
          <cell r="FC262">
            <v>24658333.329999998</v>
          </cell>
          <cell r="FD262">
            <v>24658333.329999998</v>
          </cell>
          <cell r="FE262">
            <v>468022681.93578738</v>
          </cell>
          <cell r="FF262">
            <v>24022843.850000001</v>
          </cell>
          <cell r="FH262">
            <v>12399337.390000001</v>
          </cell>
          <cell r="FI262">
            <v>15000000</v>
          </cell>
          <cell r="FJ262">
            <v>17000000</v>
          </cell>
          <cell r="FK262">
            <v>17000000</v>
          </cell>
          <cell r="FL262">
            <v>17000000</v>
          </cell>
          <cell r="FM262">
            <v>15000000</v>
          </cell>
          <cell r="FN262">
            <v>17000000</v>
          </cell>
          <cell r="FO262">
            <v>17000000</v>
          </cell>
          <cell r="FP262">
            <v>15000000</v>
          </cell>
          <cell r="FQ262">
            <v>13983087.501553783</v>
          </cell>
        </row>
        <row r="263">
          <cell r="A263">
            <v>4</v>
          </cell>
          <cell r="B263" t="str">
            <v xml:space="preserve"> </v>
          </cell>
          <cell r="D263" t="str">
            <v>p</v>
          </cell>
          <cell r="E263" t="str">
            <v>IZDACI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133231658.01000001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147647270.72416666</v>
          </cell>
          <cell r="DW263">
            <v>147647270.72416666</v>
          </cell>
          <cell r="DX263">
            <v>147647270.72416666</v>
          </cell>
          <cell r="DY263">
            <v>147647270.72416666</v>
          </cell>
          <cell r="DZ263">
            <v>147647270.72416666</v>
          </cell>
          <cell r="EA263">
            <v>147647270.72416666</v>
          </cell>
          <cell r="EB263">
            <v>147647270.72416666</v>
          </cell>
          <cell r="EC263">
            <v>147647270.72416666</v>
          </cell>
          <cell r="ED263">
            <v>147647270.72416666</v>
          </cell>
          <cell r="EE263">
            <v>147647270.72416666</v>
          </cell>
          <cell r="EF263">
            <v>147647270.72416666</v>
          </cell>
          <cell r="EG263">
            <v>147647270.72416669</v>
          </cell>
          <cell r="EH263">
            <v>0</v>
          </cell>
        </row>
        <row r="264">
          <cell r="A264" t="str">
            <v xml:space="preserve"> </v>
          </cell>
          <cell r="B264">
            <v>41</v>
          </cell>
          <cell r="D264" t="str">
            <v>41p</v>
          </cell>
          <cell r="E264" t="str">
            <v>Tekući izdaci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52652196.172500007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58500304.586666666</v>
          </cell>
          <cell r="DW264">
            <v>58500304.586666666</v>
          </cell>
          <cell r="DX264">
            <v>58500304.586666666</v>
          </cell>
          <cell r="DY264">
            <v>58500304.586666666</v>
          </cell>
          <cell r="DZ264">
            <v>58500304.586666666</v>
          </cell>
          <cell r="EA264">
            <v>58500304.586666666</v>
          </cell>
          <cell r="EB264">
            <v>58500304.586666666</v>
          </cell>
          <cell r="EC264">
            <v>58500304.586666666</v>
          </cell>
          <cell r="ED264">
            <v>58500304.586666666</v>
          </cell>
          <cell r="EE264">
            <v>58500304.586666666</v>
          </cell>
          <cell r="EF264">
            <v>58500304.586666666</v>
          </cell>
          <cell r="EG264">
            <v>58500304.586666696</v>
          </cell>
          <cell r="EH264">
            <v>0</v>
          </cell>
        </row>
        <row r="265">
          <cell r="A265">
            <v>0</v>
          </cell>
          <cell r="B265">
            <v>0</v>
          </cell>
          <cell r="C265">
            <v>411</v>
          </cell>
          <cell r="D265" t="str">
            <v>411p</v>
          </cell>
          <cell r="E265" t="str">
            <v>Bruto zarade i doprinosi na teret poslodavca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31010717.645833336</v>
          </cell>
          <cell r="CM265">
            <v>31010717.645833336</v>
          </cell>
          <cell r="CN265">
            <v>31010717.645833336</v>
          </cell>
          <cell r="CO265">
            <v>31010717.645833336</v>
          </cell>
          <cell r="CP265">
            <v>31010717.645833336</v>
          </cell>
          <cell r="CQ265">
            <v>31010717.645833336</v>
          </cell>
          <cell r="CR265">
            <v>31010717.645833336</v>
          </cell>
          <cell r="CS265">
            <v>31010717.645833336</v>
          </cell>
          <cell r="CT265">
            <v>31010717.645833336</v>
          </cell>
          <cell r="CU265">
            <v>31010717.645833336</v>
          </cell>
          <cell r="CV265">
            <v>31010717.645833336</v>
          </cell>
          <cell r="CW265">
            <v>31010717.645833336</v>
          </cell>
          <cell r="CX265">
            <v>32195307.643333331</v>
          </cell>
          <cell r="CY265">
            <v>32195307.643333331</v>
          </cell>
          <cell r="CZ265">
            <v>32195307.643333331</v>
          </cell>
          <cell r="DA265">
            <v>32195307.643333331</v>
          </cell>
          <cell r="DB265">
            <v>32195307.643333331</v>
          </cell>
          <cell r="DC265">
            <v>32195307.643333331</v>
          </cell>
          <cell r="DD265">
            <v>32195307.643333331</v>
          </cell>
          <cell r="DE265">
            <v>32195307.643333331</v>
          </cell>
          <cell r="DF265">
            <v>32195307.643333331</v>
          </cell>
          <cell r="DG265">
            <v>32195307.643333331</v>
          </cell>
          <cell r="DH265">
            <v>32195307.643333331</v>
          </cell>
          <cell r="DI265">
            <v>32195307.643333331</v>
          </cell>
          <cell r="DJ265">
            <v>31613633.060833335</v>
          </cell>
          <cell r="DK265">
            <v>31613633.060833335</v>
          </cell>
          <cell r="DL265">
            <v>31613633.060833335</v>
          </cell>
          <cell r="DM265">
            <v>31613633.060833335</v>
          </cell>
          <cell r="DN265">
            <v>31613633.060833335</v>
          </cell>
          <cell r="DO265">
            <v>31613633.060833335</v>
          </cell>
          <cell r="DP265">
            <v>31613633.060833335</v>
          </cell>
          <cell r="DQ265">
            <v>31613633.060833335</v>
          </cell>
          <cell r="DR265">
            <v>31613633.060833335</v>
          </cell>
          <cell r="DS265">
            <v>31613633.060833335</v>
          </cell>
          <cell r="DT265">
            <v>31613633.060833335</v>
          </cell>
          <cell r="DU265">
            <v>31613633.060833335</v>
          </cell>
          <cell r="DV265">
            <v>34652899.586666666</v>
          </cell>
          <cell r="DW265">
            <v>34652899.586666666</v>
          </cell>
          <cell r="DX265">
            <v>34652899.586666666</v>
          </cell>
          <cell r="DY265">
            <v>34652899.586666666</v>
          </cell>
          <cell r="DZ265">
            <v>34652899.586666666</v>
          </cell>
          <cell r="EA265">
            <v>34652899.586666666</v>
          </cell>
          <cell r="EB265">
            <v>34652899.586666666</v>
          </cell>
          <cell r="EC265">
            <v>34652899.586666666</v>
          </cell>
          <cell r="ED265">
            <v>34652899.586666666</v>
          </cell>
          <cell r="EE265">
            <v>34652899.586666666</v>
          </cell>
          <cell r="EF265">
            <v>34652899.586666666</v>
          </cell>
          <cell r="EG265">
            <v>34652899.586666703</v>
          </cell>
          <cell r="EH265">
            <v>36520519.998333327</v>
          </cell>
          <cell r="EI265">
            <v>36520519.998333327</v>
          </cell>
          <cell r="EJ265">
            <v>36520519.998333327</v>
          </cell>
          <cell r="EK265">
            <v>36520519.998333327</v>
          </cell>
          <cell r="EL265">
            <v>36520519.998333327</v>
          </cell>
          <cell r="EM265">
            <v>36520519.998333327</v>
          </cell>
          <cell r="EN265">
            <v>36520519.998333327</v>
          </cell>
          <cell r="EO265">
            <v>36520519.998333327</v>
          </cell>
          <cell r="EP265">
            <v>36520519.998333327</v>
          </cell>
          <cell r="EQ265">
            <v>36520519.998333327</v>
          </cell>
          <cell r="ER265">
            <v>36520519.998333327</v>
          </cell>
          <cell r="ES265">
            <v>36520519.998333327</v>
          </cell>
          <cell r="ET265">
            <v>36581480.009166665</v>
          </cell>
          <cell r="EU265">
            <v>36581480.009166665</v>
          </cell>
          <cell r="EV265">
            <v>36581480.009166665</v>
          </cell>
          <cell r="EW265">
            <v>36581480.009166665</v>
          </cell>
          <cell r="EX265">
            <v>36581480.009166665</v>
          </cell>
          <cell r="EY265">
            <v>36581480.009166665</v>
          </cell>
          <cell r="EZ265">
            <v>36581480.009166665</v>
          </cell>
          <cell r="FA265">
            <v>36581480.009166665</v>
          </cell>
          <cell r="FB265">
            <v>42330489.099166654</v>
          </cell>
          <cell r="FC265">
            <v>42330489.099166654</v>
          </cell>
          <cell r="FD265">
            <v>42330489.099166654</v>
          </cell>
          <cell r="FE265">
            <v>42330489.099166654</v>
          </cell>
          <cell r="FF265">
            <v>39362332.101666681</v>
          </cell>
          <cell r="FG265">
            <v>39125646.701666676</v>
          </cell>
          <cell r="FH265">
            <v>39113380.221666679</v>
          </cell>
          <cell r="FI265">
            <v>39105431.161666669</v>
          </cell>
          <cell r="FJ265">
            <v>39107573.981666677</v>
          </cell>
          <cell r="FK265">
            <v>41935580.18166668</v>
          </cell>
          <cell r="FL265">
            <v>39107470.111666672</v>
          </cell>
          <cell r="FM265">
            <v>39093383.891666673</v>
          </cell>
          <cell r="FN265">
            <v>39030288.911666676</v>
          </cell>
          <cell r="FO265">
            <v>39107584.94166667</v>
          </cell>
          <cell r="FP265">
            <v>39107395.941666678</v>
          </cell>
          <cell r="FQ265">
            <v>38858179.001666702</v>
          </cell>
          <cell r="FR265">
            <v>472059398.15000004</v>
          </cell>
        </row>
        <row r="266">
          <cell r="D266" t="str">
            <v>4111p</v>
          </cell>
          <cell r="E266" t="str">
            <v>Neto zarade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18458213.403333332</v>
          </cell>
          <cell r="CM266">
            <v>18458213.403333332</v>
          </cell>
          <cell r="CN266">
            <v>18458213.403333332</v>
          </cell>
          <cell r="CO266">
            <v>18458213.403333332</v>
          </cell>
          <cell r="CP266">
            <v>18458213.403333332</v>
          </cell>
          <cell r="CQ266">
            <v>18458213.403333332</v>
          </cell>
          <cell r="CR266">
            <v>18458213.403333332</v>
          </cell>
          <cell r="CS266">
            <v>18458213.403333332</v>
          </cell>
          <cell r="CT266">
            <v>18458213.403333332</v>
          </cell>
          <cell r="CU266">
            <v>18458213.403333332</v>
          </cell>
          <cell r="CV266">
            <v>18458213.403333332</v>
          </cell>
          <cell r="CW266">
            <v>18458213.403333332</v>
          </cell>
          <cell r="CX266">
            <v>18867562.298333336</v>
          </cell>
          <cell r="CY266">
            <v>18867562.298333336</v>
          </cell>
          <cell r="CZ266">
            <v>18867562.298333336</v>
          </cell>
          <cell r="DA266">
            <v>18867562.298333336</v>
          </cell>
          <cell r="DB266">
            <v>18867562.298333336</v>
          </cell>
          <cell r="DC266">
            <v>18867562.298333336</v>
          </cell>
          <cell r="DD266">
            <v>18867562.298333336</v>
          </cell>
          <cell r="DE266">
            <v>18867562.298333336</v>
          </cell>
          <cell r="DF266">
            <v>18867562.298333336</v>
          </cell>
          <cell r="DG266">
            <v>18867562.298333336</v>
          </cell>
          <cell r="DH266">
            <v>18867562.298333336</v>
          </cell>
          <cell r="DI266">
            <v>18867562.298333336</v>
          </cell>
          <cell r="DJ266">
            <v>18559870.852500003</v>
          </cell>
          <cell r="DK266">
            <v>18559870.852500003</v>
          </cell>
          <cell r="DL266">
            <v>18559870.852500003</v>
          </cell>
          <cell r="DM266">
            <v>18559870.852500003</v>
          </cell>
          <cell r="DN266">
            <v>18559870.852500003</v>
          </cell>
          <cell r="DO266">
            <v>18559870.852500003</v>
          </cell>
          <cell r="DP266">
            <v>18559870.852500003</v>
          </cell>
          <cell r="DQ266">
            <v>18559870.852500003</v>
          </cell>
          <cell r="DR266">
            <v>18559870.852500003</v>
          </cell>
          <cell r="DS266">
            <v>18559870.852500003</v>
          </cell>
          <cell r="DT266">
            <v>18559870.852500003</v>
          </cell>
          <cell r="DU266">
            <v>18559870.852500003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</row>
        <row r="267">
          <cell r="D267" t="str">
            <v>4112p</v>
          </cell>
          <cell r="E267" t="str">
            <v>Porez na zarade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2493788.2441666666</v>
          </cell>
          <cell r="CM267">
            <v>2493788.2441666666</v>
          </cell>
          <cell r="CN267">
            <v>2493788.2441666666</v>
          </cell>
          <cell r="CO267">
            <v>2493788.2441666666</v>
          </cell>
          <cell r="CP267">
            <v>2493788.2441666666</v>
          </cell>
          <cell r="CQ267">
            <v>2493788.2441666666</v>
          </cell>
          <cell r="CR267">
            <v>2493788.2441666666</v>
          </cell>
          <cell r="CS267">
            <v>2493788.2441666666</v>
          </cell>
          <cell r="CT267">
            <v>2493788.2441666666</v>
          </cell>
          <cell r="CU267">
            <v>2493788.2441666666</v>
          </cell>
          <cell r="CV267">
            <v>2493788.2441666666</v>
          </cell>
          <cell r="CW267">
            <v>2493788.2441666666</v>
          </cell>
          <cell r="CX267">
            <v>2712342.7066666675</v>
          </cell>
          <cell r="CY267">
            <v>2712342.7066666675</v>
          </cell>
          <cell r="CZ267">
            <v>2712342.7066666675</v>
          </cell>
          <cell r="DA267">
            <v>2712342.7066666675</v>
          </cell>
          <cell r="DB267">
            <v>2712342.7066666675</v>
          </cell>
          <cell r="DC267">
            <v>2712342.7066666675</v>
          </cell>
          <cell r="DD267">
            <v>2712342.7066666675</v>
          </cell>
          <cell r="DE267">
            <v>2712342.7066666675</v>
          </cell>
          <cell r="DF267">
            <v>2712342.7066666675</v>
          </cell>
          <cell r="DG267">
            <v>2712342.7066666675</v>
          </cell>
          <cell r="DH267">
            <v>2712342.7066666675</v>
          </cell>
          <cell r="DI267">
            <v>2712342.7066666675</v>
          </cell>
          <cell r="DJ267">
            <v>2731089.59</v>
          </cell>
          <cell r="DK267">
            <v>2731089.59</v>
          </cell>
          <cell r="DL267">
            <v>2731089.59</v>
          </cell>
          <cell r="DM267">
            <v>2731089.59</v>
          </cell>
          <cell r="DN267">
            <v>2731089.59</v>
          </cell>
          <cell r="DO267">
            <v>2731089.59</v>
          </cell>
          <cell r="DP267">
            <v>2731089.59</v>
          </cell>
          <cell r="DQ267">
            <v>2731089.59</v>
          </cell>
          <cell r="DR267">
            <v>2731089.59</v>
          </cell>
          <cell r="DS267">
            <v>2731089.59</v>
          </cell>
          <cell r="DT267">
            <v>2731089.59</v>
          </cell>
          <cell r="DU267">
            <v>2731089.59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</row>
        <row r="268">
          <cell r="D268" t="str">
            <v>4113p</v>
          </cell>
          <cell r="E268" t="str">
            <v>Doprinosi na teret zaposlenog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6333349.3816666668</v>
          </cell>
          <cell r="CM268">
            <v>6333349.3816666668</v>
          </cell>
          <cell r="CN268">
            <v>6333349.3816666668</v>
          </cell>
          <cell r="CO268">
            <v>6333349.3816666668</v>
          </cell>
          <cell r="CP268">
            <v>6333349.3816666668</v>
          </cell>
          <cell r="CQ268">
            <v>6333349.3816666668</v>
          </cell>
          <cell r="CR268">
            <v>6333349.3816666668</v>
          </cell>
          <cell r="CS268">
            <v>6333349.3816666668</v>
          </cell>
          <cell r="CT268">
            <v>6333349.3816666668</v>
          </cell>
          <cell r="CU268">
            <v>6333349.3816666668</v>
          </cell>
          <cell r="CV268">
            <v>6333349.3816666668</v>
          </cell>
          <cell r="CW268">
            <v>6333349.3816666668</v>
          </cell>
          <cell r="CX268">
            <v>6757582.0116666639</v>
          </cell>
          <cell r="CY268">
            <v>6757582.0116666639</v>
          </cell>
          <cell r="CZ268">
            <v>6757582.0116666639</v>
          </cell>
          <cell r="DA268">
            <v>6757582.0116666639</v>
          </cell>
          <cell r="DB268">
            <v>6757582.0116666639</v>
          </cell>
          <cell r="DC268">
            <v>6757582.0116666639</v>
          </cell>
          <cell r="DD268">
            <v>6757582.0116666639</v>
          </cell>
          <cell r="DE268">
            <v>6757582.0116666639</v>
          </cell>
          <cell r="DF268">
            <v>6757582.0116666639</v>
          </cell>
          <cell r="DG268">
            <v>6757582.0116666639</v>
          </cell>
          <cell r="DH268">
            <v>6757582.0116666639</v>
          </cell>
          <cell r="DI268">
            <v>6757582.0116666639</v>
          </cell>
          <cell r="DJ268">
            <v>6606213.9525000006</v>
          </cell>
          <cell r="DK268">
            <v>6606213.9525000006</v>
          </cell>
          <cell r="DL268">
            <v>6606213.9525000006</v>
          </cell>
          <cell r="DM268">
            <v>6606213.9525000006</v>
          </cell>
          <cell r="DN268">
            <v>6606213.9525000006</v>
          </cell>
          <cell r="DO268">
            <v>6606213.9525000006</v>
          </cell>
          <cell r="DP268">
            <v>6606213.9525000006</v>
          </cell>
          <cell r="DQ268">
            <v>6606213.9525000006</v>
          </cell>
          <cell r="DR268">
            <v>6606213.9525000006</v>
          </cell>
          <cell r="DS268">
            <v>6606213.9525000006</v>
          </cell>
          <cell r="DT268">
            <v>6606213.9525000006</v>
          </cell>
          <cell r="DU268">
            <v>6606213.9525000006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</row>
        <row r="269">
          <cell r="D269" t="str">
            <v>4114p</v>
          </cell>
          <cell r="E269" t="str">
            <v>Doprinosi na teret poslodavca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3366474.3091666666</v>
          </cell>
          <cell r="CM269">
            <v>3366474.3091666666</v>
          </cell>
          <cell r="CN269">
            <v>3366474.3091666666</v>
          </cell>
          <cell r="CO269">
            <v>3366474.3091666666</v>
          </cell>
          <cell r="CP269">
            <v>3366474.3091666666</v>
          </cell>
          <cell r="CQ269">
            <v>3366474.3091666666</v>
          </cell>
          <cell r="CR269">
            <v>3366474.3091666666</v>
          </cell>
          <cell r="CS269">
            <v>3366474.3091666666</v>
          </cell>
          <cell r="CT269">
            <v>3366474.3091666666</v>
          </cell>
          <cell r="CU269">
            <v>3366474.3091666666</v>
          </cell>
          <cell r="CV269">
            <v>3366474.3091666666</v>
          </cell>
          <cell r="CW269">
            <v>3366474.3091666666</v>
          </cell>
          <cell r="CX269">
            <v>3473848.1883333339</v>
          </cell>
          <cell r="CY269">
            <v>3473848.1883333339</v>
          </cell>
          <cell r="CZ269">
            <v>3473848.1883333339</v>
          </cell>
          <cell r="DA269">
            <v>3473848.1883333339</v>
          </cell>
          <cell r="DB269">
            <v>3473848.1883333339</v>
          </cell>
          <cell r="DC269">
            <v>3473848.1883333339</v>
          </cell>
          <cell r="DD269">
            <v>3473848.1883333339</v>
          </cell>
          <cell r="DE269">
            <v>3473848.1883333339</v>
          </cell>
          <cell r="DF269">
            <v>3473848.1883333339</v>
          </cell>
          <cell r="DG269">
            <v>3473848.1883333339</v>
          </cell>
          <cell r="DH269">
            <v>3473848.1883333339</v>
          </cell>
          <cell r="DI269">
            <v>3473848.1883333339</v>
          </cell>
          <cell r="DJ269">
            <v>3331068.5941666663</v>
          </cell>
          <cell r="DK269">
            <v>3331068.5941666663</v>
          </cell>
          <cell r="DL269">
            <v>3331068.5941666663</v>
          </cell>
          <cell r="DM269">
            <v>3331068.5941666663</v>
          </cell>
          <cell r="DN269">
            <v>3331068.5941666663</v>
          </cell>
          <cell r="DO269">
            <v>3331068.5941666663</v>
          </cell>
          <cell r="DP269">
            <v>3331068.5941666663</v>
          </cell>
          <cell r="DQ269">
            <v>3331068.5941666663</v>
          </cell>
          <cell r="DR269">
            <v>3331068.5941666663</v>
          </cell>
          <cell r="DS269">
            <v>3331068.5941666663</v>
          </cell>
          <cell r="DT269">
            <v>3331068.5941666663</v>
          </cell>
          <cell r="DU269">
            <v>3331068.5941666663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</row>
        <row r="270">
          <cell r="D270" t="str">
            <v>4115p</v>
          </cell>
          <cell r="E270" t="str">
            <v>Opštinski prirez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358892.30750000005</v>
          </cell>
          <cell r="CM270">
            <v>358892.30750000005</v>
          </cell>
          <cell r="CN270">
            <v>358892.30750000005</v>
          </cell>
          <cell r="CO270">
            <v>358892.30750000005</v>
          </cell>
          <cell r="CP270">
            <v>358892.30750000005</v>
          </cell>
          <cell r="CQ270">
            <v>358892.30750000005</v>
          </cell>
          <cell r="CR270">
            <v>358892.30750000005</v>
          </cell>
          <cell r="CS270">
            <v>358892.30750000005</v>
          </cell>
          <cell r="CT270">
            <v>358892.30750000005</v>
          </cell>
          <cell r="CU270">
            <v>358892.30750000005</v>
          </cell>
          <cell r="CV270">
            <v>358892.30750000005</v>
          </cell>
          <cell r="CW270">
            <v>358892.30750000005</v>
          </cell>
          <cell r="CX270">
            <v>383972.43833333335</v>
          </cell>
          <cell r="CY270">
            <v>383972.43833333335</v>
          </cell>
          <cell r="CZ270">
            <v>383972.43833333335</v>
          </cell>
          <cell r="DA270">
            <v>383972.43833333335</v>
          </cell>
          <cell r="DB270">
            <v>383972.43833333335</v>
          </cell>
          <cell r="DC270">
            <v>383972.43833333335</v>
          </cell>
          <cell r="DD270">
            <v>383972.43833333335</v>
          </cell>
          <cell r="DE270">
            <v>383972.43833333335</v>
          </cell>
          <cell r="DF270">
            <v>383972.43833333335</v>
          </cell>
          <cell r="DG270">
            <v>383972.43833333335</v>
          </cell>
          <cell r="DH270">
            <v>383972.43833333335</v>
          </cell>
          <cell r="DI270">
            <v>383972.43833333335</v>
          </cell>
          <cell r="DJ270">
            <v>385390.0716666666</v>
          </cell>
          <cell r="DK270">
            <v>385390.0716666666</v>
          </cell>
          <cell r="DL270">
            <v>385390.0716666666</v>
          </cell>
          <cell r="DM270">
            <v>385390.0716666666</v>
          </cell>
          <cell r="DN270">
            <v>385390.0716666666</v>
          </cell>
          <cell r="DO270">
            <v>385390.0716666666</v>
          </cell>
          <cell r="DP270">
            <v>385390.0716666666</v>
          </cell>
          <cell r="DQ270">
            <v>385390.0716666666</v>
          </cell>
          <cell r="DR270">
            <v>385390.0716666666</v>
          </cell>
          <cell r="DS270">
            <v>385390.0716666666</v>
          </cell>
          <cell r="DT270">
            <v>385390.0716666666</v>
          </cell>
          <cell r="DU270">
            <v>385390.0716666666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</row>
        <row r="271">
          <cell r="A271">
            <v>0</v>
          </cell>
          <cell r="B271">
            <v>0</v>
          </cell>
          <cell r="C271">
            <v>412</v>
          </cell>
          <cell r="D271" t="str">
            <v>412p</v>
          </cell>
          <cell r="E271" t="str">
            <v>Ostala lična primanja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901608.53416666668</v>
          </cell>
          <cell r="CM271">
            <v>901608.53416666668</v>
          </cell>
          <cell r="CN271">
            <v>901608.53416666668</v>
          </cell>
          <cell r="CO271">
            <v>901608.53416666668</v>
          </cell>
          <cell r="CP271">
            <v>901608.53416666668</v>
          </cell>
          <cell r="CQ271">
            <v>901608.53416666668</v>
          </cell>
          <cell r="CR271">
            <v>901608.53416666668</v>
          </cell>
          <cell r="CS271">
            <v>901608.53416666668</v>
          </cell>
          <cell r="CT271">
            <v>901608.53416666668</v>
          </cell>
          <cell r="CU271">
            <v>901608.53416666668</v>
          </cell>
          <cell r="CV271">
            <v>901608.53416666668</v>
          </cell>
          <cell r="CW271">
            <v>901608.53416666668</v>
          </cell>
          <cell r="CX271">
            <v>956513.66333333333</v>
          </cell>
          <cell r="CY271">
            <v>956513.66333333333</v>
          </cell>
          <cell r="CZ271">
            <v>956513.66333333333</v>
          </cell>
          <cell r="DA271">
            <v>956513.66333333333</v>
          </cell>
          <cell r="DB271">
            <v>956513.66333333333</v>
          </cell>
          <cell r="DC271">
            <v>956513.66333333333</v>
          </cell>
          <cell r="DD271">
            <v>956513.66333333333</v>
          </cell>
          <cell r="DE271">
            <v>956513.66333333333</v>
          </cell>
          <cell r="DF271">
            <v>956513.66333333333</v>
          </cell>
          <cell r="DG271">
            <v>956513.66333333333</v>
          </cell>
          <cell r="DH271">
            <v>956513.66333333333</v>
          </cell>
          <cell r="DI271">
            <v>956513.66333333333</v>
          </cell>
          <cell r="DJ271">
            <v>968300.41833333322</v>
          </cell>
          <cell r="DK271">
            <v>968300.41833333322</v>
          </cell>
          <cell r="DL271">
            <v>968300.41833333322</v>
          </cell>
          <cell r="DM271">
            <v>968300.41833333322</v>
          </cell>
          <cell r="DN271">
            <v>968300.41833333322</v>
          </cell>
          <cell r="DO271">
            <v>968300.41833333322</v>
          </cell>
          <cell r="DP271">
            <v>968300.41833333322</v>
          </cell>
          <cell r="DQ271">
            <v>968300.41833333322</v>
          </cell>
          <cell r="DR271">
            <v>968300.41833333322</v>
          </cell>
          <cell r="DS271">
            <v>968300.41833333322</v>
          </cell>
          <cell r="DT271">
            <v>968300.41833333322</v>
          </cell>
          <cell r="DU271">
            <v>968300.41833333322</v>
          </cell>
          <cell r="DV271">
            <v>832657.85499999998</v>
          </cell>
          <cell r="DW271">
            <v>832657.85499999998</v>
          </cell>
          <cell r="DX271">
            <v>832657.85499999998</v>
          </cell>
          <cell r="DY271">
            <v>832657.85499999998</v>
          </cell>
          <cell r="DZ271">
            <v>832657.85499999998</v>
          </cell>
          <cell r="EA271">
            <v>832657.85499999998</v>
          </cell>
          <cell r="EB271">
            <v>832657.85499999998</v>
          </cell>
          <cell r="EC271">
            <v>832657.85499999998</v>
          </cell>
          <cell r="ED271">
            <v>832657.85499999998</v>
          </cell>
          <cell r="EE271">
            <v>832657.85499999998</v>
          </cell>
          <cell r="EF271">
            <v>832657.85499999998</v>
          </cell>
          <cell r="EG271">
            <v>832657.85499999998</v>
          </cell>
          <cell r="EH271">
            <v>849012.24750000006</v>
          </cell>
          <cell r="EI271">
            <v>849012.24750000006</v>
          </cell>
          <cell r="EJ271">
            <v>849012.24750000006</v>
          </cell>
          <cell r="EK271">
            <v>849012.24750000006</v>
          </cell>
          <cell r="EL271">
            <v>849012.24750000006</v>
          </cell>
          <cell r="EM271">
            <v>849012.24750000006</v>
          </cell>
          <cell r="EN271">
            <v>849012.24750000006</v>
          </cell>
          <cell r="EO271">
            <v>849012.24750000006</v>
          </cell>
          <cell r="EP271">
            <v>849012.24750000006</v>
          </cell>
          <cell r="EQ271">
            <v>849012.24750000006</v>
          </cell>
          <cell r="ER271">
            <v>849012.24750000006</v>
          </cell>
          <cell r="ES271">
            <v>849012.24750000006</v>
          </cell>
          <cell r="ET271">
            <v>1045765.8483333333</v>
          </cell>
          <cell r="EU271">
            <v>1045765.8483333333</v>
          </cell>
          <cell r="EV271">
            <v>1045765.8483333333</v>
          </cell>
          <cell r="EW271">
            <v>1064654.7372222226</v>
          </cell>
          <cell r="EX271">
            <v>1064654.7372222226</v>
          </cell>
          <cell r="EY271">
            <v>1064654.7372222226</v>
          </cell>
          <cell r="EZ271">
            <v>1064654.7372222226</v>
          </cell>
          <cell r="FA271">
            <v>1064654.7372222226</v>
          </cell>
          <cell r="FB271">
            <v>1064654.7372222201</v>
          </cell>
          <cell r="FC271">
            <v>1064654.7372222201</v>
          </cell>
          <cell r="FD271">
            <v>1064654.7372222226</v>
          </cell>
          <cell r="FE271">
            <v>1608087.7372222189</v>
          </cell>
          <cell r="FF271">
            <v>1281057.9508333332</v>
          </cell>
          <cell r="FG271">
            <v>1323983.3608333331</v>
          </cell>
          <cell r="FH271">
            <v>1260740.2808333333</v>
          </cell>
          <cell r="FI271">
            <v>1247473.6108333331</v>
          </cell>
          <cell r="FJ271">
            <v>1248015.2908333333</v>
          </cell>
          <cell r="FK271">
            <v>1249948.9408333332</v>
          </cell>
          <cell r="FL271">
            <v>1249158.6208333333</v>
          </cell>
          <cell r="FM271">
            <v>1249158.6208333333</v>
          </cell>
          <cell r="FN271">
            <v>1249658.6108333331</v>
          </cell>
          <cell r="FO271">
            <v>1239658.6108333331</v>
          </cell>
          <cell r="FP271">
            <v>1238097.2408333332</v>
          </cell>
          <cell r="FQ271">
            <v>1240174.31083333</v>
          </cell>
          <cell r="FR271">
            <v>15072625.449999999</v>
          </cell>
        </row>
        <row r="272">
          <cell r="D272" t="str">
            <v>4121p</v>
          </cell>
          <cell r="E272" t="str">
            <v>Naknada za zimnicu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</row>
        <row r="273">
          <cell r="D273" t="str">
            <v>4122p</v>
          </cell>
          <cell r="E273" t="str">
            <v>Naknada za stanovanje i odvojen život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128521.15000000001</v>
          </cell>
          <cell r="CM273">
            <v>128521.15000000001</v>
          </cell>
          <cell r="CN273">
            <v>128521.15000000001</v>
          </cell>
          <cell r="CO273">
            <v>128521.15000000001</v>
          </cell>
          <cell r="CP273">
            <v>128521.15000000001</v>
          </cell>
          <cell r="CQ273">
            <v>128521.15000000001</v>
          </cell>
          <cell r="CR273">
            <v>128521.15000000001</v>
          </cell>
          <cell r="CS273">
            <v>128521.15000000001</v>
          </cell>
          <cell r="CT273">
            <v>128521.15000000001</v>
          </cell>
          <cell r="CU273">
            <v>128521.15000000001</v>
          </cell>
          <cell r="CV273">
            <v>128521.15000000001</v>
          </cell>
          <cell r="CW273">
            <v>128521.15000000001</v>
          </cell>
          <cell r="CX273">
            <v>176580.35833333331</v>
          </cell>
          <cell r="CY273">
            <v>176580.35833333331</v>
          </cell>
          <cell r="CZ273">
            <v>176580.35833333331</v>
          </cell>
          <cell r="DA273">
            <v>176580.35833333331</v>
          </cell>
          <cell r="DB273">
            <v>176580.35833333331</v>
          </cell>
          <cell r="DC273">
            <v>176580.35833333331</v>
          </cell>
          <cell r="DD273">
            <v>176580.35833333331</v>
          </cell>
          <cell r="DE273">
            <v>176580.35833333331</v>
          </cell>
          <cell r="DF273">
            <v>176580.35833333331</v>
          </cell>
          <cell r="DG273">
            <v>176580.35833333331</v>
          </cell>
          <cell r="DH273">
            <v>176580.35833333331</v>
          </cell>
          <cell r="DI273">
            <v>176580.35833333331</v>
          </cell>
          <cell r="DJ273">
            <v>182094.51583333334</v>
          </cell>
          <cell r="DK273">
            <v>182094.51583333334</v>
          </cell>
          <cell r="DL273">
            <v>182094.51583333334</v>
          </cell>
          <cell r="DM273">
            <v>182094.51583333334</v>
          </cell>
          <cell r="DN273">
            <v>182094.51583333334</v>
          </cell>
          <cell r="DO273">
            <v>182094.51583333334</v>
          </cell>
          <cell r="DP273">
            <v>182094.51583333334</v>
          </cell>
          <cell r="DQ273">
            <v>182094.51583333334</v>
          </cell>
          <cell r="DR273">
            <v>182094.51583333334</v>
          </cell>
          <cell r="DS273">
            <v>182094.51583333334</v>
          </cell>
          <cell r="DT273">
            <v>182094.51583333334</v>
          </cell>
          <cell r="DU273">
            <v>182094.51583333334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</row>
        <row r="274">
          <cell r="D274" t="str">
            <v>4123p</v>
          </cell>
          <cell r="E274" t="str">
            <v>Naknada za prevoz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6290.331666666666</v>
          </cell>
          <cell r="CM274">
            <v>6290.331666666666</v>
          </cell>
          <cell r="CN274">
            <v>6290.331666666666</v>
          </cell>
          <cell r="CO274">
            <v>6290.331666666666</v>
          </cell>
          <cell r="CP274">
            <v>6290.331666666666</v>
          </cell>
          <cell r="CQ274">
            <v>6290.331666666666</v>
          </cell>
          <cell r="CR274">
            <v>6290.331666666666</v>
          </cell>
          <cell r="CS274">
            <v>6290.331666666666</v>
          </cell>
          <cell r="CT274">
            <v>6290.331666666666</v>
          </cell>
          <cell r="CU274">
            <v>6290.331666666666</v>
          </cell>
          <cell r="CV274">
            <v>6290.331666666666</v>
          </cell>
          <cell r="CW274">
            <v>6290.331666666666</v>
          </cell>
          <cell r="CX274">
            <v>14691.803333333335</v>
          </cell>
          <cell r="CY274">
            <v>14691.803333333335</v>
          </cell>
          <cell r="CZ274">
            <v>14691.803333333335</v>
          </cell>
          <cell r="DA274">
            <v>14691.803333333335</v>
          </cell>
          <cell r="DB274">
            <v>14691.803333333335</v>
          </cell>
          <cell r="DC274">
            <v>14691.803333333335</v>
          </cell>
          <cell r="DD274">
            <v>14691.803333333335</v>
          </cell>
          <cell r="DE274">
            <v>14691.803333333335</v>
          </cell>
          <cell r="DF274">
            <v>14691.803333333335</v>
          </cell>
          <cell r="DG274">
            <v>14691.803333333335</v>
          </cell>
          <cell r="DH274">
            <v>14691.803333333335</v>
          </cell>
          <cell r="DI274">
            <v>14691.803333333335</v>
          </cell>
          <cell r="DJ274">
            <v>17427.005833333333</v>
          </cell>
          <cell r="DK274">
            <v>17427.005833333333</v>
          </cell>
          <cell r="DL274">
            <v>17427.005833333333</v>
          </cell>
          <cell r="DM274">
            <v>17427.005833333333</v>
          </cell>
          <cell r="DN274">
            <v>17427.005833333333</v>
          </cell>
          <cell r="DO274">
            <v>17427.005833333333</v>
          </cell>
          <cell r="DP274">
            <v>17427.005833333333</v>
          </cell>
          <cell r="DQ274">
            <v>17427.005833333333</v>
          </cell>
          <cell r="DR274">
            <v>17427.005833333333</v>
          </cell>
          <cell r="DS274">
            <v>17427.005833333333</v>
          </cell>
          <cell r="DT274">
            <v>17427.005833333333</v>
          </cell>
          <cell r="DU274">
            <v>17427.005833333333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</row>
        <row r="275">
          <cell r="D275" t="str">
            <v>4124p</v>
          </cell>
          <cell r="E275" t="str">
            <v>Jubilarne nagrade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8115</v>
          </cell>
          <cell r="CM275">
            <v>8115</v>
          </cell>
          <cell r="CN275">
            <v>8115</v>
          </cell>
          <cell r="CO275">
            <v>8115</v>
          </cell>
          <cell r="CP275">
            <v>8115</v>
          </cell>
          <cell r="CQ275">
            <v>8115</v>
          </cell>
          <cell r="CR275">
            <v>8115</v>
          </cell>
          <cell r="CS275">
            <v>8115</v>
          </cell>
          <cell r="CT275">
            <v>8115</v>
          </cell>
          <cell r="CU275">
            <v>8115</v>
          </cell>
          <cell r="CV275">
            <v>8115</v>
          </cell>
          <cell r="CW275">
            <v>8115</v>
          </cell>
          <cell r="CX275">
            <v>8063.25</v>
          </cell>
          <cell r="CY275">
            <v>8063.25</v>
          </cell>
          <cell r="CZ275">
            <v>8063.25</v>
          </cell>
          <cell r="DA275">
            <v>8063.25</v>
          </cell>
          <cell r="DB275">
            <v>8063.25</v>
          </cell>
          <cell r="DC275">
            <v>8063.25</v>
          </cell>
          <cell r="DD275">
            <v>8063.25</v>
          </cell>
          <cell r="DE275">
            <v>8063.25</v>
          </cell>
          <cell r="DF275">
            <v>8063.25</v>
          </cell>
          <cell r="DG275">
            <v>8063.25</v>
          </cell>
          <cell r="DH275">
            <v>8063.25</v>
          </cell>
          <cell r="DI275">
            <v>8063.25</v>
          </cell>
          <cell r="DJ275">
            <v>10753.916666666666</v>
          </cell>
          <cell r="DK275">
            <v>10753.916666666666</v>
          </cell>
          <cell r="DL275">
            <v>10753.916666666666</v>
          </cell>
          <cell r="DM275">
            <v>10753.916666666666</v>
          </cell>
          <cell r="DN275">
            <v>10753.916666666666</v>
          </cell>
          <cell r="DO275">
            <v>10753.916666666666</v>
          </cell>
          <cell r="DP275">
            <v>10753.916666666666</v>
          </cell>
          <cell r="DQ275">
            <v>10753.916666666666</v>
          </cell>
          <cell r="DR275">
            <v>10753.916666666666</v>
          </cell>
          <cell r="DS275">
            <v>10753.916666666666</v>
          </cell>
          <cell r="DT275">
            <v>10753.916666666666</v>
          </cell>
          <cell r="DU275">
            <v>10753.916666666666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</row>
        <row r="276">
          <cell r="D276" t="str">
            <v>4125p</v>
          </cell>
          <cell r="E276" t="str">
            <v>Otpremnine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31286.818333333333</v>
          </cell>
          <cell r="CM276">
            <v>31286.818333333333</v>
          </cell>
          <cell r="CN276">
            <v>31286.818333333333</v>
          </cell>
          <cell r="CO276">
            <v>31286.818333333333</v>
          </cell>
          <cell r="CP276">
            <v>31286.818333333333</v>
          </cell>
          <cell r="CQ276">
            <v>31286.818333333333</v>
          </cell>
          <cell r="CR276">
            <v>31286.818333333333</v>
          </cell>
          <cell r="CS276">
            <v>31286.818333333333</v>
          </cell>
          <cell r="CT276">
            <v>31286.818333333333</v>
          </cell>
          <cell r="CU276">
            <v>31286.818333333333</v>
          </cell>
          <cell r="CV276">
            <v>31286.818333333333</v>
          </cell>
          <cell r="CW276">
            <v>31286.818333333333</v>
          </cell>
          <cell r="CX276">
            <v>50250.643333333333</v>
          </cell>
          <cell r="CY276">
            <v>50250.643333333333</v>
          </cell>
          <cell r="CZ276">
            <v>50250.643333333333</v>
          </cell>
          <cell r="DA276">
            <v>50250.643333333333</v>
          </cell>
          <cell r="DB276">
            <v>50250.643333333333</v>
          </cell>
          <cell r="DC276">
            <v>50250.643333333333</v>
          </cell>
          <cell r="DD276">
            <v>50250.643333333333</v>
          </cell>
          <cell r="DE276">
            <v>50250.643333333333</v>
          </cell>
          <cell r="DF276">
            <v>50250.643333333333</v>
          </cell>
          <cell r="DG276">
            <v>50250.643333333333</v>
          </cell>
          <cell r="DH276">
            <v>50250.643333333333</v>
          </cell>
          <cell r="DI276">
            <v>50250.643333333333</v>
          </cell>
          <cell r="DJ276">
            <v>48826.666666666664</v>
          </cell>
          <cell r="DK276">
            <v>48826.666666666664</v>
          </cell>
          <cell r="DL276">
            <v>48826.666666666664</v>
          </cell>
          <cell r="DM276">
            <v>48826.666666666664</v>
          </cell>
          <cell r="DN276">
            <v>48826.666666666664</v>
          </cell>
          <cell r="DO276">
            <v>48826.666666666664</v>
          </cell>
          <cell r="DP276">
            <v>48826.666666666664</v>
          </cell>
          <cell r="DQ276">
            <v>48826.666666666664</v>
          </cell>
          <cell r="DR276">
            <v>48826.666666666664</v>
          </cell>
          <cell r="DS276">
            <v>48826.666666666664</v>
          </cell>
          <cell r="DT276">
            <v>48826.666666666664</v>
          </cell>
          <cell r="DU276">
            <v>48826.666666666664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</row>
        <row r="277">
          <cell r="D277" t="str">
            <v>4126p</v>
          </cell>
          <cell r="E277" t="str">
            <v>Naknada skupstinskim poslanicima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30000</v>
          </cell>
          <cell r="CM277">
            <v>30000</v>
          </cell>
          <cell r="CN277">
            <v>30000</v>
          </cell>
          <cell r="CO277">
            <v>30000</v>
          </cell>
          <cell r="CP277">
            <v>30000</v>
          </cell>
          <cell r="CQ277">
            <v>30000</v>
          </cell>
          <cell r="CR277">
            <v>30000</v>
          </cell>
          <cell r="CS277">
            <v>30000</v>
          </cell>
          <cell r="CT277">
            <v>30000</v>
          </cell>
          <cell r="CU277">
            <v>30000</v>
          </cell>
          <cell r="CV277">
            <v>30000</v>
          </cell>
          <cell r="CW277">
            <v>30000</v>
          </cell>
          <cell r="CX277">
            <v>33333.333333333336</v>
          </cell>
          <cell r="CY277">
            <v>33333.333333333336</v>
          </cell>
          <cell r="CZ277">
            <v>33333.333333333336</v>
          </cell>
          <cell r="DA277">
            <v>33333.333333333336</v>
          </cell>
          <cell r="DB277">
            <v>33333.333333333336</v>
          </cell>
          <cell r="DC277">
            <v>33333.333333333336</v>
          </cell>
          <cell r="DD277">
            <v>33333.333333333336</v>
          </cell>
          <cell r="DE277">
            <v>33333.333333333336</v>
          </cell>
          <cell r="DF277">
            <v>33333.333333333336</v>
          </cell>
          <cell r="DG277">
            <v>33333.333333333336</v>
          </cell>
          <cell r="DH277">
            <v>33333.333333333336</v>
          </cell>
          <cell r="DI277">
            <v>33333.333333333336</v>
          </cell>
          <cell r="DJ277">
            <v>33333.333333333336</v>
          </cell>
          <cell r="DK277">
            <v>33333.333333333336</v>
          </cell>
          <cell r="DL277">
            <v>33333.333333333336</v>
          </cell>
          <cell r="DM277">
            <v>33333.333333333336</v>
          </cell>
          <cell r="DN277">
            <v>33333.333333333336</v>
          </cell>
          <cell r="DO277">
            <v>33333.333333333336</v>
          </cell>
          <cell r="DP277">
            <v>33333.333333333336</v>
          </cell>
          <cell r="DQ277">
            <v>33333.333333333336</v>
          </cell>
          <cell r="DR277">
            <v>33333.333333333336</v>
          </cell>
          <cell r="DS277">
            <v>33333.333333333336</v>
          </cell>
          <cell r="DT277">
            <v>33333.333333333336</v>
          </cell>
          <cell r="DU277">
            <v>33333.333333333336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</row>
        <row r="278">
          <cell r="D278" t="str">
            <v>4127p</v>
          </cell>
          <cell r="E278" t="str">
            <v>Ostale naknade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697395.23416666663</v>
          </cell>
          <cell r="CM278">
            <v>697395.23416666663</v>
          </cell>
          <cell r="CN278">
            <v>697395.23416666663</v>
          </cell>
          <cell r="CO278">
            <v>697395.23416666663</v>
          </cell>
          <cell r="CP278">
            <v>697395.23416666663</v>
          </cell>
          <cell r="CQ278">
            <v>697395.23416666663</v>
          </cell>
          <cell r="CR278">
            <v>697395.23416666663</v>
          </cell>
          <cell r="CS278">
            <v>697395.23416666663</v>
          </cell>
          <cell r="CT278">
            <v>697395.23416666663</v>
          </cell>
          <cell r="CU278">
            <v>697395.23416666663</v>
          </cell>
          <cell r="CV278">
            <v>697395.23416666663</v>
          </cell>
          <cell r="CW278">
            <v>697395.23416666663</v>
          </cell>
          <cell r="CX278">
            <v>673594.27500000002</v>
          </cell>
          <cell r="CY278">
            <v>673594.27500000002</v>
          </cell>
          <cell r="CZ278">
            <v>673594.27500000002</v>
          </cell>
          <cell r="DA278">
            <v>673594.27500000002</v>
          </cell>
          <cell r="DB278">
            <v>673594.27500000002</v>
          </cell>
          <cell r="DC278">
            <v>673594.27500000002</v>
          </cell>
          <cell r="DD278">
            <v>673594.27500000002</v>
          </cell>
          <cell r="DE278">
            <v>673594.27500000002</v>
          </cell>
          <cell r="DF278">
            <v>673594.27500000002</v>
          </cell>
          <cell r="DG278">
            <v>673594.27500000002</v>
          </cell>
          <cell r="DH278">
            <v>673594.27500000002</v>
          </cell>
          <cell r="DI278">
            <v>673594.27500000002</v>
          </cell>
          <cell r="DJ278">
            <v>675864.98</v>
          </cell>
          <cell r="DK278">
            <v>675864.98</v>
          </cell>
          <cell r="DL278">
            <v>675864.98</v>
          </cell>
          <cell r="DM278">
            <v>675864.98</v>
          </cell>
          <cell r="DN278">
            <v>675864.98</v>
          </cell>
          <cell r="DO278">
            <v>675864.98</v>
          </cell>
          <cell r="DP278">
            <v>675864.98</v>
          </cell>
          <cell r="DQ278">
            <v>675864.98</v>
          </cell>
          <cell r="DR278">
            <v>675864.98</v>
          </cell>
          <cell r="DS278">
            <v>675864.98</v>
          </cell>
          <cell r="DT278">
            <v>675864.98</v>
          </cell>
          <cell r="DU278">
            <v>675864.98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</row>
        <row r="279">
          <cell r="A279">
            <v>0</v>
          </cell>
          <cell r="B279">
            <v>0</v>
          </cell>
          <cell r="C279">
            <v>413</v>
          </cell>
          <cell r="D279" t="str">
            <v>413p</v>
          </cell>
          <cell r="E279" t="str">
            <v>Rashodi za materijal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2109966.5125000002</v>
          </cell>
          <cell r="CM279">
            <v>2109966.5125000002</v>
          </cell>
          <cell r="CN279">
            <v>2109966.5125000002</v>
          </cell>
          <cell r="CO279">
            <v>2109966.5125000002</v>
          </cell>
          <cell r="CP279">
            <v>2109966.5125000002</v>
          </cell>
          <cell r="CQ279">
            <v>2109966.5125000002</v>
          </cell>
          <cell r="CR279">
            <v>2109966.5125000002</v>
          </cell>
          <cell r="CS279">
            <v>2109966.5125000002</v>
          </cell>
          <cell r="CT279">
            <v>2109966.5125000002</v>
          </cell>
          <cell r="CU279">
            <v>2109966.5125000002</v>
          </cell>
          <cell r="CV279">
            <v>2109966.5125000002</v>
          </cell>
          <cell r="CW279">
            <v>2109966.5125000002</v>
          </cell>
          <cell r="CX279">
            <v>2567060.8260771562</v>
          </cell>
          <cell r="CY279">
            <v>2567060.8260771562</v>
          </cell>
          <cell r="CZ279">
            <v>2567060.8260771562</v>
          </cell>
          <cell r="DA279">
            <v>2567060.8260771562</v>
          </cell>
          <cell r="DB279">
            <v>2567060.8260771562</v>
          </cell>
          <cell r="DC279">
            <v>2567060.8260771562</v>
          </cell>
          <cell r="DD279">
            <v>2567060.8260771562</v>
          </cell>
          <cell r="DE279">
            <v>2567060.8260771562</v>
          </cell>
          <cell r="DF279">
            <v>2567060.8260771562</v>
          </cell>
          <cell r="DG279">
            <v>2567060.8260771562</v>
          </cell>
          <cell r="DH279">
            <v>2567060.8260771562</v>
          </cell>
          <cell r="DI279">
            <v>2567060.8260771562</v>
          </cell>
          <cell r="DJ279">
            <v>2450506.84</v>
          </cell>
          <cell r="DK279">
            <v>2450506.84</v>
          </cell>
          <cell r="DL279">
            <v>2450506.84</v>
          </cell>
          <cell r="DM279">
            <v>2450506.84</v>
          </cell>
          <cell r="DN279">
            <v>2450506.84</v>
          </cell>
          <cell r="DO279">
            <v>2450506.84</v>
          </cell>
          <cell r="DP279">
            <v>2450506.84</v>
          </cell>
          <cell r="DQ279">
            <v>2450506.84</v>
          </cell>
          <cell r="DR279">
            <v>2450506.84</v>
          </cell>
          <cell r="DS279">
            <v>2450506.84</v>
          </cell>
          <cell r="DT279">
            <v>2450506.84</v>
          </cell>
          <cell r="DU279">
            <v>2450506.84</v>
          </cell>
          <cell r="DV279">
            <v>2552421.9891666668</v>
          </cell>
          <cell r="DW279">
            <v>2552421.9891666668</v>
          </cell>
          <cell r="DX279">
            <v>2552421.9891666668</v>
          </cell>
          <cell r="DY279">
            <v>2552421.9891666668</v>
          </cell>
          <cell r="DZ279">
            <v>2552421.9891666668</v>
          </cell>
          <cell r="EA279">
            <v>2552421.9891666668</v>
          </cell>
          <cell r="EB279">
            <v>2552421.9891666668</v>
          </cell>
          <cell r="EC279">
            <v>2552421.9891666668</v>
          </cell>
          <cell r="ED279">
            <v>2552421.9891666668</v>
          </cell>
          <cell r="EE279">
            <v>2552421.9891666668</v>
          </cell>
          <cell r="EF279">
            <v>2552421.9891666668</v>
          </cell>
          <cell r="EG279">
            <v>2552421.9891666668</v>
          </cell>
          <cell r="EH279">
            <v>1973140.86</v>
          </cell>
          <cell r="EI279">
            <v>1973140.86</v>
          </cell>
          <cell r="EJ279">
            <v>1973140.86</v>
          </cell>
          <cell r="EK279">
            <v>1973140.86</v>
          </cell>
          <cell r="EL279">
            <v>1973140.86</v>
          </cell>
          <cell r="EM279">
            <v>1973140.86</v>
          </cell>
          <cell r="EN279">
            <v>2959711.29</v>
          </cell>
          <cell r="EO279">
            <v>2959711.29</v>
          </cell>
          <cell r="EP279">
            <v>2959711.29</v>
          </cell>
          <cell r="EQ279">
            <v>2959711.29</v>
          </cell>
          <cell r="ER279">
            <v>2959711.29</v>
          </cell>
          <cell r="ES279">
            <v>2959711.29</v>
          </cell>
          <cell r="ET279">
            <v>2429373.3213333334</v>
          </cell>
          <cell r="EU279">
            <v>2429373.3213333334</v>
          </cell>
          <cell r="EV279">
            <v>2429373.3213333334</v>
          </cell>
          <cell r="EW279">
            <v>2429373.3213333334</v>
          </cell>
          <cell r="EX279">
            <v>2429373.3213333334</v>
          </cell>
          <cell r="EY279">
            <v>2429373.3213333334</v>
          </cell>
          <cell r="EZ279">
            <v>3644059.9819999994</v>
          </cell>
          <cell r="FA279">
            <v>3644059.9819999994</v>
          </cell>
          <cell r="FB279">
            <v>4454463.4019999988</v>
          </cell>
          <cell r="FC279">
            <v>4454463.4019999988</v>
          </cell>
          <cell r="FD279">
            <v>4454463.4019999988</v>
          </cell>
          <cell r="FE279">
            <v>4454463.4019999988</v>
          </cell>
          <cell r="FF279">
            <v>3067786.435833334</v>
          </cell>
          <cell r="FG279">
            <v>3019826.0658333339</v>
          </cell>
          <cell r="FH279">
            <v>3058309.8858333337</v>
          </cell>
          <cell r="FI279">
            <v>3046755.8058333341</v>
          </cell>
          <cell r="FJ279">
            <v>3057105.8058333341</v>
          </cell>
          <cell r="FK279">
            <v>3056755.8058333341</v>
          </cell>
          <cell r="FL279">
            <v>3059180.8058333341</v>
          </cell>
          <cell r="FM279">
            <v>3059180.8058333341</v>
          </cell>
          <cell r="FN279">
            <v>3059040.8058333341</v>
          </cell>
          <cell r="FO279">
            <v>3063161.8058333341</v>
          </cell>
          <cell r="FP279">
            <v>3060771.8058333341</v>
          </cell>
          <cell r="FQ279">
            <v>3044951.8258333337</v>
          </cell>
          <cell r="FR279">
            <v>36652827.660000004</v>
          </cell>
        </row>
        <row r="280">
          <cell r="D280" t="str">
            <v>4131p</v>
          </cell>
          <cell r="E280" t="str">
            <v>Administrativni materijal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524982.86083333334</v>
          </cell>
          <cell r="CM280">
            <v>524982.86083333334</v>
          </cell>
          <cell r="CN280">
            <v>524982.86083333334</v>
          </cell>
          <cell r="CO280">
            <v>524982.86083333334</v>
          </cell>
          <cell r="CP280">
            <v>524982.86083333334</v>
          </cell>
          <cell r="CQ280">
            <v>524982.86083333334</v>
          </cell>
          <cell r="CR280">
            <v>524982.86083333334</v>
          </cell>
          <cell r="CS280">
            <v>524982.86083333334</v>
          </cell>
          <cell r="CT280">
            <v>524982.86083333334</v>
          </cell>
          <cell r="CU280">
            <v>524982.86083333334</v>
          </cell>
          <cell r="CV280">
            <v>524982.86083333334</v>
          </cell>
          <cell r="CW280">
            <v>524982.86083333334</v>
          </cell>
          <cell r="CX280">
            <v>509745.79880760954</v>
          </cell>
          <cell r="CY280">
            <v>509745.79880760954</v>
          </cell>
          <cell r="CZ280">
            <v>509745.79880760954</v>
          </cell>
          <cell r="DA280">
            <v>509745.79880760954</v>
          </cell>
          <cell r="DB280">
            <v>509745.79880760954</v>
          </cell>
          <cell r="DC280">
            <v>509745.79880760954</v>
          </cell>
          <cell r="DD280">
            <v>509745.79880760954</v>
          </cell>
          <cell r="DE280">
            <v>509745.79880760954</v>
          </cell>
          <cell r="DF280">
            <v>509745.79880760954</v>
          </cell>
          <cell r="DG280">
            <v>509745.79880760954</v>
          </cell>
          <cell r="DH280">
            <v>509745.79880760954</v>
          </cell>
          <cell r="DI280">
            <v>509745.79880760954</v>
          </cell>
          <cell r="DJ280">
            <v>563652.23916666664</v>
          </cell>
          <cell r="DK280">
            <v>563652.23916666664</v>
          </cell>
          <cell r="DL280">
            <v>563652.23916666664</v>
          </cell>
          <cell r="DM280">
            <v>563652.23916666664</v>
          </cell>
          <cell r="DN280">
            <v>563652.23916666664</v>
          </cell>
          <cell r="DO280">
            <v>563652.23916666664</v>
          </cell>
          <cell r="DP280">
            <v>563652.23916666664</v>
          </cell>
          <cell r="DQ280">
            <v>563652.23916666664</v>
          </cell>
          <cell r="DR280">
            <v>563652.23916666664</v>
          </cell>
          <cell r="DS280">
            <v>563652.23916666664</v>
          </cell>
          <cell r="DT280">
            <v>563652.23916666664</v>
          </cell>
          <cell r="DU280">
            <v>563652.23916666664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</row>
        <row r="281">
          <cell r="D281" t="str">
            <v>4132p</v>
          </cell>
          <cell r="E281" t="str">
            <v>Materijal za zdravstvenu zaštitu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57550.642499999994</v>
          </cell>
          <cell r="CM281">
            <v>57550.642499999994</v>
          </cell>
          <cell r="CN281">
            <v>57550.642499999994</v>
          </cell>
          <cell r="CO281">
            <v>57550.642499999994</v>
          </cell>
          <cell r="CP281">
            <v>57550.642499999994</v>
          </cell>
          <cell r="CQ281">
            <v>57550.642499999994</v>
          </cell>
          <cell r="CR281">
            <v>57550.642499999994</v>
          </cell>
          <cell r="CS281">
            <v>57550.642499999994</v>
          </cell>
          <cell r="CT281">
            <v>57550.642499999994</v>
          </cell>
          <cell r="CU281">
            <v>57550.642499999994</v>
          </cell>
          <cell r="CV281">
            <v>57550.642499999994</v>
          </cell>
          <cell r="CW281">
            <v>57550.642499999994</v>
          </cell>
          <cell r="CX281">
            <v>68000.435934037057</v>
          </cell>
          <cell r="CY281">
            <v>68000.435934037057</v>
          </cell>
          <cell r="CZ281">
            <v>68000.435934037057</v>
          </cell>
          <cell r="DA281">
            <v>68000.435934037057</v>
          </cell>
          <cell r="DB281">
            <v>68000.435934037057</v>
          </cell>
          <cell r="DC281">
            <v>68000.435934037057</v>
          </cell>
          <cell r="DD281">
            <v>68000.435934037057</v>
          </cell>
          <cell r="DE281">
            <v>68000.435934037057</v>
          </cell>
          <cell r="DF281">
            <v>68000.435934037057</v>
          </cell>
          <cell r="DG281">
            <v>68000.435934037057</v>
          </cell>
          <cell r="DH281">
            <v>68000.435934037057</v>
          </cell>
          <cell r="DI281">
            <v>68000.435934037057</v>
          </cell>
          <cell r="DJ281">
            <v>82363.179166666669</v>
          </cell>
          <cell r="DK281">
            <v>82363.179166666669</v>
          </cell>
          <cell r="DL281">
            <v>82363.179166666669</v>
          </cell>
          <cell r="DM281">
            <v>82363.179166666669</v>
          </cell>
          <cell r="DN281">
            <v>82363.179166666669</v>
          </cell>
          <cell r="DO281">
            <v>82363.179166666669</v>
          </cell>
          <cell r="DP281">
            <v>82363.179166666669</v>
          </cell>
          <cell r="DQ281">
            <v>82363.179166666669</v>
          </cell>
          <cell r="DR281">
            <v>82363.179166666669</v>
          </cell>
          <cell r="DS281">
            <v>82363.179166666669</v>
          </cell>
          <cell r="DT281">
            <v>82363.179166666669</v>
          </cell>
          <cell r="DU281">
            <v>82363.179166666669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</row>
        <row r="282">
          <cell r="D282" t="str">
            <v>4133p</v>
          </cell>
          <cell r="E282" t="str">
            <v>Materijal za posebne namjene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388482.88500000001</v>
          </cell>
          <cell r="CM282">
            <v>388482.88500000001</v>
          </cell>
          <cell r="CN282">
            <v>388482.88500000001</v>
          </cell>
          <cell r="CO282">
            <v>388482.88500000001</v>
          </cell>
          <cell r="CP282">
            <v>388482.88500000001</v>
          </cell>
          <cell r="CQ282">
            <v>388482.88500000001</v>
          </cell>
          <cell r="CR282">
            <v>388482.88500000001</v>
          </cell>
          <cell r="CS282">
            <v>388482.88500000001</v>
          </cell>
          <cell r="CT282">
            <v>388482.88500000001</v>
          </cell>
          <cell r="CU282">
            <v>388482.88500000001</v>
          </cell>
          <cell r="CV282">
            <v>388482.88500000001</v>
          </cell>
          <cell r="CW282">
            <v>388482.88500000001</v>
          </cell>
          <cell r="CX282">
            <v>504921.06750279834</v>
          </cell>
          <cell r="CY282">
            <v>504921.06750279834</v>
          </cell>
          <cell r="CZ282">
            <v>504921.06750279834</v>
          </cell>
          <cell r="DA282">
            <v>504921.06750279834</v>
          </cell>
          <cell r="DB282">
            <v>504921.06750279834</v>
          </cell>
          <cell r="DC282">
            <v>504921.06750279834</v>
          </cell>
          <cell r="DD282">
            <v>504921.06750279834</v>
          </cell>
          <cell r="DE282">
            <v>504921.06750279834</v>
          </cell>
          <cell r="DF282">
            <v>504921.06750279834</v>
          </cell>
          <cell r="DG282">
            <v>504921.06750279834</v>
          </cell>
          <cell r="DH282">
            <v>504921.06750279834</v>
          </cell>
          <cell r="DI282">
            <v>504921.06750279834</v>
          </cell>
          <cell r="DJ282">
            <v>428059.09333333332</v>
          </cell>
          <cell r="DK282">
            <v>428059.09333333332</v>
          </cell>
          <cell r="DL282">
            <v>428059.09333333332</v>
          </cell>
          <cell r="DM282">
            <v>428059.09333333332</v>
          </cell>
          <cell r="DN282">
            <v>428059.09333333332</v>
          </cell>
          <cell r="DO282">
            <v>428059.09333333332</v>
          </cell>
          <cell r="DP282">
            <v>428059.09333333332</v>
          </cell>
          <cell r="DQ282">
            <v>428059.09333333332</v>
          </cell>
          <cell r="DR282">
            <v>428059.09333333332</v>
          </cell>
          <cell r="DS282">
            <v>428059.09333333332</v>
          </cell>
          <cell r="DT282">
            <v>428059.09333333332</v>
          </cell>
          <cell r="DU282">
            <v>428059.09333333332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</row>
        <row r="283">
          <cell r="D283" t="str">
            <v>4134p</v>
          </cell>
          <cell r="E283" t="str">
            <v>Rashodi za energiju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500217.03249999997</v>
          </cell>
          <cell r="CM283">
            <v>500217.03249999997</v>
          </cell>
          <cell r="CN283">
            <v>500217.03249999997</v>
          </cell>
          <cell r="CO283">
            <v>500217.03249999997</v>
          </cell>
          <cell r="CP283">
            <v>500217.03249999997</v>
          </cell>
          <cell r="CQ283">
            <v>500217.03249999997</v>
          </cell>
          <cell r="CR283">
            <v>500217.03249999997</v>
          </cell>
          <cell r="CS283">
            <v>500217.03249999997</v>
          </cell>
          <cell r="CT283">
            <v>500217.03249999997</v>
          </cell>
          <cell r="CU283">
            <v>500217.03249999997</v>
          </cell>
          <cell r="CV283">
            <v>500217.03249999997</v>
          </cell>
          <cell r="CW283">
            <v>500217.03249999997</v>
          </cell>
          <cell r="CX283">
            <v>570061.04204176902</v>
          </cell>
          <cell r="CY283">
            <v>570061.04204176902</v>
          </cell>
          <cell r="CZ283">
            <v>570061.04204176902</v>
          </cell>
          <cell r="DA283">
            <v>570061.04204176902</v>
          </cell>
          <cell r="DB283">
            <v>570061.04204176902</v>
          </cell>
          <cell r="DC283">
            <v>570061.04204176902</v>
          </cell>
          <cell r="DD283">
            <v>570061.04204176902</v>
          </cell>
          <cell r="DE283">
            <v>570061.04204176902</v>
          </cell>
          <cell r="DF283">
            <v>570061.04204176902</v>
          </cell>
          <cell r="DG283">
            <v>570061.04204176902</v>
          </cell>
          <cell r="DH283">
            <v>570061.04204176902</v>
          </cell>
          <cell r="DI283">
            <v>570061.04204176902</v>
          </cell>
          <cell r="DJ283">
            <v>589989.77749999997</v>
          </cell>
          <cell r="DK283">
            <v>589989.77749999997</v>
          </cell>
          <cell r="DL283">
            <v>589989.77749999997</v>
          </cell>
          <cell r="DM283">
            <v>589989.77749999997</v>
          </cell>
          <cell r="DN283">
            <v>589989.77749999997</v>
          </cell>
          <cell r="DO283">
            <v>589989.77749999997</v>
          </cell>
          <cell r="DP283">
            <v>589989.77749999997</v>
          </cell>
          <cell r="DQ283">
            <v>589989.77749999997</v>
          </cell>
          <cell r="DR283">
            <v>589989.77749999997</v>
          </cell>
          <cell r="DS283">
            <v>589989.77749999997</v>
          </cell>
          <cell r="DT283">
            <v>589989.77749999997</v>
          </cell>
          <cell r="DU283">
            <v>589989.77749999997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</row>
        <row r="284">
          <cell r="D284" t="str">
            <v>4135p</v>
          </cell>
          <cell r="E284" t="str">
            <v>Rashodi za gorivo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638733.09166666667</v>
          </cell>
          <cell r="CM284">
            <v>638733.09166666667</v>
          </cell>
          <cell r="CN284">
            <v>638733.09166666667</v>
          </cell>
          <cell r="CO284">
            <v>638733.09166666667</v>
          </cell>
          <cell r="CP284">
            <v>638733.09166666667</v>
          </cell>
          <cell r="CQ284">
            <v>638733.09166666667</v>
          </cell>
          <cell r="CR284">
            <v>638733.09166666667</v>
          </cell>
          <cell r="CS284">
            <v>638733.09166666667</v>
          </cell>
          <cell r="CT284">
            <v>638733.09166666667</v>
          </cell>
          <cell r="CU284">
            <v>638733.09166666667</v>
          </cell>
          <cell r="CV284">
            <v>638733.09166666667</v>
          </cell>
          <cell r="CW284">
            <v>638733.09166666667</v>
          </cell>
          <cell r="CX284">
            <v>894502.49057674524</v>
          </cell>
          <cell r="CY284">
            <v>894502.49057674524</v>
          </cell>
          <cell r="CZ284">
            <v>894502.49057674524</v>
          </cell>
          <cell r="DA284">
            <v>894502.49057674524</v>
          </cell>
          <cell r="DB284">
            <v>894502.49057674524</v>
          </cell>
          <cell r="DC284">
            <v>894502.49057674524</v>
          </cell>
          <cell r="DD284">
            <v>894502.49057674524</v>
          </cell>
          <cell r="DE284">
            <v>894502.49057674524</v>
          </cell>
          <cell r="DF284">
            <v>894502.49057674524</v>
          </cell>
          <cell r="DG284">
            <v>894502.49057674524</v>
          </cell>
          <cell r="DH284">
            <v>894502.49057674524</v>
          </cell>
          <cell r="DI284">
            <v>894502.49057674524</v>
          </cell>
          <cell r="DJ284">
            <v>755325.88416666677</v>
          </cell>
          <cell r="DK284">
            <v>755325.88416666677</v>
          </cell>
          <cell r="DL284">
            <v>755325.88416666677</v>
          </cell>
          <cell r="DM284">
            <v>755325.88416666677</v>
          </cell>
          <cell r="DN284">
            <v>755325.88416666677</v>
          </cell>
          <cell r="DO284">
            <v>755325.88416666677</v>
          </cell>
          <cell r="DP284">
            <v>755325.88416666677</v>
          </cell>
          <cell r="DQ284">
            <v>755325.88416666677</v>
          </cell>
          <cell r="DR284">
            <v>755325.88416666677</v>
          </cell>
          <cell r="DS284">
            <v>755325.88416666677</v>
          </cell>
          <cell r="DT284">
            <v>755325.88416666677</v>
          </cell>
          <cell r="DU284">
            <v>755325.88416666677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</row>
        <row r="285">
          <cell r="D285" t="str">
            <v>4139p</v>
          </cell>
          <cell r="E285" t="str">
            <v>Ostali rashodi za materijal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19829.9912141971</v>
          </cell>
          <cell r="CY285">
            <v>19829.9912141971</v>
          </cell>
          <cell r="CZ285">
            <v>19829.9912141971</v>
          </cell>
          <cell r="DA285">
            <v>19829.9912141971</v>
          </cell>
          <cell r="DB285">
            <v>19829.9912141971</v>
          </cell>
          <cell r="DC285">
            <v>19829.9912141971</v>
          </cell>
          <cell r="DD285">
            <v>19829.9912141971</v>
          </cell>
          <cell r="DE285">
            <v>19829.9912141971</v>
          </cell>
          <cell r="DF285">
            <v>19829.9912141971</v>
          </cell>
          <cell r="DG285">
            <v>19829.9912141971</v>
          </cell>
          <cell r="DH285">
            <v>19829.9912141971</v>
          </cell>
          <cell r="DI285">
            <v>19829.9912141971</v>
          </cell>
          <cell r="DJ285">
            <v>31116.666666666668</v>
          </cell>
          <cell r="DK285">
            <v>31116.666666666668</v>
          </cell>
          <cell r="DL285">
            <v>31116.666666666668</v>
          </cell>
          <cell r="DM285">
            <v>31116.666666666668</v>
          </cell>
          <cell r="DN285">
            <v>31116.666666666668</v>
          </cell>
          <cell r="DO285">
            <v>31116.666666666668</v>
          </cell>
          <cell r="DP285">
            <v>31116.666666666668</v>
          </cell>
          <cell r="DQ285">
            <v>31116.666666666668</v>
          </cell>
          <cell r="DR285">
            <v>31116.666666666668</v>
          </cell>
          <cell r="DS285">
            <v>31116.666666666668</v>
          </cell>
          <cell r="DT285">
            <v>31116.666666666668</v>
          </cell>
          <cell r="DU285">
            <v>31116.666666666668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</row>
        <row r="286">
          <cell r="A286">
            <v>0</v>
          </cell>
          <cell r="B286">
            <v>0</v>
          </cell>
          <cell r="C286">
            <v>414</v>
          </cell>
          <cell r="D286" t="str">
            <v>414p</v>
          </cell>
          <cell r="E286" t="str">
            <v>Rashodi za usluge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3636728.03</v>
          </cell>
          <cell r="CM286">
            <v>3636728.03</v>
          </cell>
          <cell r="CN286">
            <v>3636728.03</v>
          </cell>
          <cell r="CO286">
            <v>3636728.03</v>
          </cell>
          <cell r="CP286">
            <v>3636728.03</v>
          </cell>
          <cell r="CQ286">
            <v>3636728.03</v>
          </cell>
          <cell r="CR286">
            <v>3636728.03</v>
          </cell>
          <cell r="CS286">
            <v>3636728.03</v>
          </cell>
          <cell r="CT286">
            <v>3636728.03</v>
          </cell>
          <cell r="CU286">
            <v>3636728.03</v>
          </cell>
          <cell r="CV286">
            <v>3636728.03</v>
          </cell>
          <cell r="CW286">
            <v>3636728.03</v>
          </cell>
          <cell r="CX286">
            <v>3555210.7859614557</v>
          </cell>
          <cell r="CY286">
            <v>3555210.7859614557</v>
          </cell>
          <cell r="CZ286">
            <v>3555210.7859614557</v>
          </cell>
          <cell r="DA286">
            <v>3555210.7859614557</v>
          </cell>
          <cell r="DB286">
            <v>3555210.7859614557</v>
          </cell>
          <cell r="DC286">
            <v>3555210.7859614557</v>
          </cell>
          <cell r="DD286">
            <v>3555210.7859614557</v>
          </cell>
          <cell r="DE286">
            <v>3555210.7859614557</v>
          </cell>
          <cell r="DF286">
            <v>3555210.7859614557</v>
          </cell>
          <cell r="DG286">
            <v>3555210.7859614557</v>
          </cell>
          <cell r="DH286">
            <v>3555210.7859614557</v>
          </cell>
          <cell r="DI286">
            <v>3555210.7859614557</v>
          </cell>
          <cell r="DJ286">
            <v>3460881.1266666669</v>
          </cell>
          <cell r="DK286">
            <v>3460881.1266666669</v>
          </cell>
          <cell r="DL286">
            <v>3460881.1266666669</v>
          </cell>
          <cell r="DM286">
            <v>3460881.1266666669</v>
          </cell>
          <cell r="DN286">
            <v>3460881.1266666669</v>
          </cell>
          <cell r="DO286">
            <v>3460881.1266666669</v>
          </cell>
          <cell r="DP286">
            <v>3460881.1266666669</v>
          </cell>
          <cell r="DQ286">
            <v>3460881.1266666669</v>
          </cell>
          <cell r="DR286">
            <v>3460881.1266666669</v>
          </cell>
          <cell r="DS286">
            <v>3460881.1266666669</v>
          </cell>
          <cell r="DT286">
            <v>3460881.1266666669</v>
          </cell>
          <cell r="DU286">
            <v>3460881.1266666669</v>
          </cell>
          <cell r="DV286">
            <v>3780934.8033333328</v>
          </cell>
          <cell r="DW286">
            <v>3780934.8033333328</v>
          </cell>
          <cell r="DX286">
            <v>3780934.8033333328</v>
          </cell>
          <cell r="DY286">
            <v>3780934.8033333328</v>
          </cell>
          <cell r="DZ286">
            <v>3780934.8033333328</v>
          </cell>
          <cell r="EA286">
            <v>3780934.8033333328</v>
          </cell>
          <cell r="EB286">
            <v>3780934.8033333328</v>
          </cell>
          <cell r="EC286">
            <v>3780934.8033333328</v>
          </cell>
          <cell r="ED286">
            <v>3780934.8033333328</v>
          </cell>
          <cell r="EE286">
            <v>3780934.8033333328</v>
          </cell>
          <cell r="EF286">
            <v>3780934.8033333328</v>
          </cell>
          <cell r="EG286">
            <v>3780934.8033333328</v>
          </cell>
          <cell r="EH286">
            <v>3534983.4</v>
          </cell>
          <cell r="EI286">
            <v>3534983.4</v>
          </cell>
          <cell r="EJ286">
            <v>3534983.4</v>
          </cell>
          <cell r="EK286">
            <v>3534983.4</v>
          </cell>
          <cell r="EL286">
            <v>3534983.4</v>
          </cell>
          <cell r="EM286">
            <v>3534983.4</v>
          </cell>
          <cell r="EN286">
            <v>5302475.09</v>
          </cell>
          <cell r="EO286">
            <v>5302475.09</v>
          </cell>
          <cell r="EP286">
            <v>5302475.09</v>
          </cell>
          <cell r="EQ286">
            <v>5302475.09</v>
          </cell>
          <cell r="ER286">
            <v>5302475.09</v>
          </cell>
          <cell r="ES286">
            <v>5302475.09</v>
          </cell>
          <cell r="ET286">
            <v>3986420.5893333331</v>
          </cell>
          <cell r="EU286">
            <v>3986420.5893333331</v>
          </cell>
          <cell r="EV286">
            <v>3986420.5893333331</v>
          </cell>
          <cell r="EW286">
            <v>4097531.7004444432</v>
          </cell>
          <cell r="EX286">
            <v>4097531.7004444432</v>
          </cell>
          <cell r="EY286">
            <v>4097531.7004444432</v>
          </cell>
          <cell r="EZ286">
            <v>6090741.9951111097</v>
          </cell>
          <cell r="FA286">
            <v>6090741.9951111097</v>
          </cell>
          <cell r="FB286">
            <v>5577148.0201111175</v>
          </cell>
          <cell r="FC286">
            <v>5577148.0201111175</v>
          </cell>
          <cell r="FD286">
            <v>5577148.0201111175</v>
          </cell>
          <cell r="FE286">
            <v>5577148.0201111175</v>
          </cell>
          <cell r="FF286">
            <v>6120514.5875000004</v>
          </cell>
          <cell r="FG286">
            <v>5971668.0075000003</v>
          </cell>
          <cell r="FH286">
            <v>5177760.0175000001</v>
          </cell>
          <cell r="FI286">
            <v>5087042.1275000004</v>
          </cell>
          <cell r="FJ286">
            <v>5141875.5275000008</v>
          </cell>
          <cell r="FK286">
            <v>5197534.4975000005</v>
          </cell>
          <cell r="FL286">
            <v>5059087.2374999989</v>
          </cell>
          <cell r="FM286">
            <v>5071091.2374999989</v>
          </cell>
          <cell r="FN286">
            <v>5175886.7374999989</v>
          </cell>
          <cell r="FO286">
            <v>5062253.3274999987</v>
          </cell>
          <cell r="FP286">
            <v>5061881.6574999988</v>
          </cell>
          <cell r="FQ286">
            <v>5000451.0074999994</v>
          </cell>
          <cell r="FR286">
            <v>63045731.57</v>
          </cell>
        </row>
        <row r="287">
          <cell r="D287" t="str">
            <v>4141p</v>
          </cell>
          <cell r="E287" t="str">
            <v>Službena putovanja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403359.6141666667</v>
          </cell>
          <cell r="CM287">
            <v>403359.6141666667</v>
          </cell>
          <cell r="CN287">
            <v>403359.6141666667</v>
          </cell>
          <cell r="CO287">
            <v>403359.6141666667</v>
          </cell>
          <cell r="CP287">
            <v>403359.6141666667</v>
          </cell>
          <cell r="CQ287">
            <v>403359.6141666667</v>
          </cell>
          <cell r="CR287">
            <v>403359.6141666667</v>
          </cell>
          <cell r="CS287">
            <v>403359.6141666667</v>
          </cell>
          <cell r="CT287">
            <v>403359.6141666667</v>
          </cell>
          <cell r="CU287">
            <v>403359.6141666667</v>
          </cell>
          <cell r="CV287">
            <v>403359.6141666667</v>
          </cell>
          <cell r="CW287">
            <v>403359.6141666667</v>
          </cell>
          <cell r="CX287">
            <v>474900.64720598352</v>
          </cell>
          <cell r="CY287">
            <v>474900.64720598352</v>
          </cell>
          <cell r="CZ287">
            <v>474900.64720598352</v>
          </cell>
          <cell r="DA287">
            <v>474900.64720598352</v>
          </cell>
          <cell r="DB287">
            <v>474900.64720598352</v>
          </cell>
          <cell r="DC287">
            <v>474900.64720598352</v>
          </cell>
          <cell r="DD287">
            <v>474900.64720598352</v>
          </cell>
          <cell r="DE287">
            <v>474900.64720598352</v>
          </cell>
          <cell r="DF287">
            <v>474900.64720598352</v>
          </cell>
          <cell r="DG287">
            <v>474900.64720598352</v>
          </cell>
          <cell r="DH287">
            <v>474900.64720598352</v>
          </cell>
          <cell r="DI287">
            <v>474900.64720598352</v>
          </cell>
          <cell r="DJ287">
            <v>359062.23833333334</v>
          </cell>
          <cell r="DK287">
            <v>359062.23833333334</v>
          </cell>
          <cell r="DL287">
            <v>359062.23833333334</v>
          </cell>
          <cell r="DM287">
            <v>359062.23833333334</v>
          </cell>
          <cell r="DN287">
            <v>359062.23833333334</v>
          </cell>
          <cell r="DO287">
            <v>359062.23833333334</v>
          </cell>
          <cell r="DP287">
            <v>359062.23833333334</v>
          </cell>
          <cell r="DQ287">
            <v>359062.23833333334</v>
          </cell>
          <cell r="DR287">
            <v>359062.23833333334</v>
          </cell>
          <cell r="DS287">
            <v>359062.23833333334</v>
          </cell>
          <cell r="DT287">
            <v>359062.23833333334</v>
          </cell>
          <cell r="DU287">
            <v>359062.23833333334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</row>
        <row r="288">
          <cell r="D288" t="str">
            <v>4142p</v>
          </cell>
          <cell r="E288" t="str">
            <v>Reprezentacija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41926.574166666665</v>
          </cell>
          <cell r="CM288">
            <v>41926.574166666665</v>
          </cell>
          <cell r="CN288">
            <v>41926.574166666665</v>
          </cell>
          <cell r="CO288">
            <v>41926.574166666665</v>
          </cell>
          <cell r="CP288">
            <v>41926.574166666665</v>
          </cell>
          <cell r="CQ288">
            <v>41926.574166666665</v>
          </cell>
          <cell r="CR288">
            <v>41926.574166666665</v>
          </cell>
          <cell r="CS288">
            <v>41926.574166666665</v>
          </cell>
          <cell r="CT288">
            <v>41926.574166666665</v>
          </cell>
          <cell r="CU288">
            <v>41926.574166666665</v>
          </cell>
          <cell r="CV288">
            <v>41926.574166666665</v>
          </cell>
          <cell r="CW288">
            <v>41926.574166666665</v>
          </cell>
          <cell r="CX288">
            <v>36601.72000316067</v>
          </cell>
          <cell r="CY288">
            <v>36601.72000316067</v>
          </cell>
          <cell r="CZ288">
            <v>36601.72000316067</v>
          </cell>
          <cell r="DA288">
            <v>36601.72000316067</v>
          </cell>
          <cell r="DB288">
            <v>36601.72000316067</v>
          </cell>
          <cell r="DC288">
            <v>36601.72000316067</v>
          </cell>
          <cell r="DD288">
            <v>36601.72000316067</v>
          </cell>
          <cell r="DE288">
            <v>36601.72000316067</v>
          </cell>
          <cell r="DF288">
            <v>36601.72000316067</v>
          </cell>
          <cell r="DG288">
            <v>36601.72000316067</v>
          </cell>
          <cell r="DH288">
            <v>36601.72000316067</v>
          </cell>
          <cell r="DI288">
            <v>36601.72000316067</v>
          </cell>
          <cell r="DJ288">
            <v>34338.280833333331</v>
          </cell>
          <cell r="DK288">
            <v>34338.280833333331</v>
          </cell>
          <cell r="DL288">
            <v>34338.280833333331</v>
          </cell>
          <cell r="DM288">
            <v>34338.280833333331</v>
          </cell>
          <cell r="DN288">
            <v>34338.280833333331</v>
          </cell>
          <cell r="DO288">
            <v>34338.280833333331</v>
          </cell>
          <cell r="DP288">
            <v>34338.280833333331</v>
          </cell>
          <cell r="DQ288">
            <v>34338.280833333331</v>
          </cell>
          <cell r="DR288">
            <v>34338.280833333331</v>
          </cell>
          <cell r="DS288">
            <v>34338.280833333331</v>
          </cell>
          <cell r="DT288">
            <v>34338.280833333331</v>
          </cell>
          <cell r="DU288">
            <v>34338.280833333331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</row>
        <row r="289">
          <cell r="D289" t="str">
            <v>4143p</v>
          </cell>
          <cell r="E289" t="str">
            <v>Komunikacione usluge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520158.69</v>
          </cell>
          <cell r="CM289">
            <v>520158.69</v>
          </cell>
          <cell r="CN289">
            <v>520158.69</v>
          </cell>
          <cell r="CO289">
            <v>520158.69</v>
          </cell>
          <cell r="CP289">
            <v>520158.69</v>
          </cell>
          <cell r="CQ289">
            <v>520158.69</v>
          </cell>
          <cell r="CR289">
            <v>520158.69</v>
          </cell>
          <cell r="CS289">
            <v>520158.69</v>
          </cell>
          <cell r="CT289">
            <v>520158.69</v>
          </cell>
          <cell r="CU289">
            <v>520158.69</v>
          </cell>
          <cell r="CV289">
            <v>520158.69</v>
          </cell>
          <cell r="CW289">
            <v>520158.69</v>
          </cell>
          <cell r="CX289">
            <v>554477.60404232587</v>
          </cell>
          <cell r="CY289">
            <v>554477.60404232587</v>
          </cell>
          <cell r="CZ289">
            <v>554477.60404232587</v>
          </cell>
          <cell r="DA289">
            <v>554477.60404232587</v>
          </cell>
          <cell r="DB289">
            <v>554477.60404232587</v>
          </cell>
          <cell r="DC289">
            <v>554477.60404232587</v>
          </cell>
          <cell r="DD289">
            <v>554477.60404232587</v>
          </cell>
          <cell r="DE289">
            <v>554477.60404232587</v>
          </cell>
          <cell r="DF289">
            <v>554477.60404232587</v>
          </cell>
          <cell r="DG289">
            <v>554477.60404232587</v>
          </cell>
          <cell r="DH289">
            <v>554477.60404232587</v>
          </cell>
          <cell r="DI289">
            <v>554477.60404232587</v>
          </cell>
          <cell r="DJ289">
            <v>523482.64500000002</v>
          </cell>
          <cell r="DK289">
            <v>523482.64500000002</v>
          </cell>
          <cell r="DL289">
            <v>523482.64500000002</v>
          </cell>
          <cell r="DM289">
            <v>523482.64500000002</v>
          </cell>
          <cell r="DN289">
            <v>523482.64500000002</v>
          </cell>
          <cell r="DO289">
            <v>523482.64500000002</v>
          </cell>
          <cell r="DP289">
            <v>523482.64500000002</v>
          </cell>
          <cell r="DQ289">
            <v>523482.64500000002</v>
          </cell>
          <cell r="DR289">
            <v>523482.64500000002</v>
          </cell>
          <cell r="DS289">
            <v>523482.64500000002</v>
          </cell>
          <cell r="DT289">
            <v>523482.64500000002</v>
          </cell>
          <cell r="DU289">
            <v>523482.64500000002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</row>
        <row r="290">
          <cell r="D290" t="str">
            <v>4144p</v>
          </cell>
          <cell r="E290" t="str">
            <v>Bankarske usluge i negativne kursne razlike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245645.35499999998</v>
          </cell>
          <cell r="CM290">
            <v>245645.35499999998</v>
          </cell>
          <cell r="CN290">
            <v>245645.35499999998</v>
          </cell>
          <cell r="CO290">
            <v>245645.35499999998</v>
          </cell>
          <cell r="CP290">
            <v>245645.35499999998</v>
          </cell>
          <cell r="CQ290">
            <v>245645.35499999998</v>
          </cell>
          <cell r="CR290">
            <v>245645.35499999998</v>
          </cell>
          <cell r="CS290">
            <v>245645.35499999998</v>
          </cell>
          <cell r="CT290">
            <v>245645.35499999998</v>
          </cell>
          <cell r="CU290">
            <v>245645.35499999998</v>
          </cell>
          <cell r="CV290">
            <v>245645.35499999998</v>
          </cell>
          <cell r="CW290">
            <v>245645.35499999998</v>
          </cell>
          <cell r="CX290">
            <v>255268.47321223555</v>
          </cell>
          <cell r="CY290">
            <v>255268.47321223555</v>
          </cell>
          <cell r="CZ290">
            <v>255268.47321223555</v>
          </cell>
          <cell r="DA290">
            <v>255268.47321223555</v>
          </cell>
          <cell r="DB290">
            <v>255268.47321223555</v>
          </cell>
          <cell r="DC290">
            <v>255268.47321223555</v>
          </cell>
          <cell r="DD290">
            <v>255268.47321223555</v>
          </cell>
          <cell r="DE290">
            <v>255268.47321223555</v>
          </cell>
          <cell r="DF290">
            <v>255268.47321223555</v>
          </cell>
          <cell r="DG290">
            <v>255268.47321223555</v>
          </cell>
          <cell r="DH290">
            <v>255268.47321223555</v>
          </cell>
          <cell r="DI290">
            <v>255268.47321223555</v>
          </cell>
          <cell r="DJ290">
            <v>370596.14833333337</v>
          </cell>
          <cell r="DK290">
            <v>370596.14833333337</v>
          </cell>
          <cell r="DL290">
            <v>370596.14833333337</v>
          </cell>
          <cell r="DM290">
            <v>370596.14833333337</v>
          </cell>
          <cell r="DN290">
            <v>370596.14833333337</v>
          </cell>
          <cell r="DO290">
            <v>370596.14833333337</v>
          </cell>
          <cell r="DP290">
            <v>370596.14833333337</v>
          </cell>
          <cell r="DQ290">
            <v>370596.14833333337</v>
          </cell>
          <cell r="DR290">
            <v>370596.14833333337</v>
          </cell>
          <cell r="DS290">
            <v>370596.14833333337</v>
          </cell>
          <cell r="DT290">
            <v>370596.14833333337</v>
          </cell>
          <cell r="DU290">
            <v>370596.14833333337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</row>
        <row r="291">
          <cell r="D291" t="str">
            <v>4145p</v>
          </cell>
          <cell r="E291" t="str">
            <v>Usluge prevoza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91913.333333333328</v>
          </cell>
          <cell r="CM291">
            <v>91913.333333333328</v>
          </cell>
          <cell r="CN291">
            <v>91913.333333333328</v>
          </cell>
          <cell r="CO291">
            <v>91913.333333333328</v>
          </cell>
          <cell r="CP291">
            <v>91913.333333333328</v>
          </cell>
          <cell r="CQ291">
            <v>91913.333333333328</v>
          </cell>
          <cell r="CR291">
            <v>91913.333333333328</v>
          </cell>
          <cell r="CS291">
            <v>91913.333333333328</v>
          </cell>
          <cell r="CT291">
            <v>91913.333333333328</v>
          </cell>
          <cell r="CU291">
            <v>91913.333333333328</v>
          </cell>
          <cell r="CV291">
            <v>91913.333333333328</v>
          </cell>
          <cell r="CW291">
            <v>91913.333333333328</v>
          </cell>
          <cell r="CX291">
            <v>95320.115048602951</v>
          </cell>
          <cell r="CY291">
            <v>95320.115048602951</v>
          </cell>
          <cell r="CZ291">
            <v>95320.115048602951</v>
          </cell>
          <cell r="DA291">
            <v>95320.115048602951</v>
          </cell>
          <cell r="DB291">
            <v>95320.115048602951</v>
          </cell>
          <cell r="DC291">
            <v>95320.115048602951</v>
          </cell>
          <cell r="DD291">
            <v>95320.115048602951</v>
          </cell>
          <cell r="DE291">
            <v>95320.115048602951</v>
          </cell>
          <cell r="DF291">
            <v>95320.115048602951</v>
          </cell>
          <cell r="DG291">
            <v>95320.115048602951</v>
          </cell>
          <cell r="DH291">
            <v>95320.115048602951</v>
          </cell>
          <cell r="DI291">
            <v>95320.115048602951</v>
          </cell>
          <cell r="DJ291">
            <v>78915.125</v>
          </cell>
          <cell r="DK291">
            <v>78915.125</v>
          </cell>
          <cell r="DL291">
            <v>78915.125</v>
          </cell>
          <cell r="DM291">
            <v>78915.125</v>
          </cell>
          <cell r="DN291">
            <v>78915.125</v>
          </cell>
          <cell r="DO291">
            <v>78915.125</v>
          </cell>
          <cell r="DP291">
            <v>78915.125</v>
          </cell>
          <cell r="DQ291">
            <v>78915.125</v>
          </cell>
          <cell r="DR291">
            <v>78915.125</v>
          </cell>
          <cell r="DS291">
            <v>78915.125</v>
          </cell>
          <cell r="DT291">
            <v>78915.125</v>
          </cell>
          <cell r="DU291">
            <v>78915.125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</row>
        <row r="292">
          <cell r="D292" t="str">
            <v>4146p</v>
          </cell>
          <cell r="E292" t="str">
            <v>Advokatske, notarske i pravne usluge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129867.41666666667</v>
          </cell>
          <cell r="CM292">
            <v>129867.41666666667</v>
          </cell>
          <cell r="CN292">
            <v>129867.41666666667</v>
          </cell>
          <cell r="CO292">
            <v>129867.41666666667</v>
          </cell>
          <cell r="CP292">
            <v>129867.41666666667</v>
          </cell>
          <cell r="CQ292">
            <v>129867.41666666667</v>
          </cell>
          <cell r="CR292">
            <v>129867.41666666667</v>
          </cell>
          <cell r="CS292">
            <v>129867.41666666667</v>
          </cell>
          <cell r="CT292">
            <v>129867.41666666667</v>
          </cell>
          <cell r="CU292">
            <v>129867.41666666667</v>
          </cell>
          <cell r="CV292">
            <v>129867.41666666667</v>
          </cell>
          <cell r="CW292">
            <v>129867.41666666667</v>
          </cell>
          <cell r="CX292">
            <v>191362.34434435467</v>
          </cell>
          <cell r="CY292">
            <v>191362.34434435467</v>
          </cell>
          <cell r="CZ292">
            <v>191362.34434435467</v>
          </cell>
          <cell r="DA292">
            <v>191362.34434435467</v>
          </cell>
          <cell r="DB292">
            <v>191362.34434435467</v>
          </cell>
          <cell r="DC292">
            <v>191362.34434435467</v>
          </cell>
          <cell r="DD292">
            <v>191362.34434435467</v>
          </cell>
          <cell r="DE292">
            <v>191362.34434435467</v>
          </cell>
          <cell r="DF292">
            <v>191362.34434435467</v>
          </cell>
          <cell r="DG292">
            <v>191362.34434435467</v>
          </cell>
          <cell r="DH292">
            <v>191362.34434435467</v>
          </cell>
          <cell r="DI292">
            <v>191362.34434435467</v>
          </cell>
          <cell r="DJ292">
            <v>176326.52416666667</v>
          </cell>
          <cell r="DK292">
            <v>176326.52416666667</v>
          </cell>
          <cell r="DL292">
            <v>176326.52416666667</v>
          </cell>
          <cell r="DM292">
            <v>176326.52416666667</v>
          </cell>
          <cell r="DN292">
            <v>176326.52416666667</v>
          </cell>
          <cell r="DO292">
            <v>176326.52416666667</v>
          </cell>
          <cell r="DP292">
            <v>176326.52416666667</v>
          </cell>
          <cell r="DQ292">
            <v>176326.52416666667</v>
          </cell>
          <cell r="DR292">
            <v>176326.52416666667</v>
          </cell>
          <cell r="DS292">
            <v>176326.52416666667</v>
          </cell>
          <cell r="DT292">
            <v>176326.52416666667</v>
          </cell>
          <cell r="DU292">
            <v>176326.52416666667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</row>
        <row r="293">
          <cell r="D293" t="str">
            <v>4147p</v>
          </cell>
          <cell r="E293" t="str">
            <v>Konsultantske usluge, projekti i studije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1562893.1016666666</v>
          </cell>
          <cell r="CM293">
            <v>1562893.1016666666</v>
          </cell>
          <cell r="CN293">
            <v>1562893.1016666666</v>
          </cell>
          <cell r="CO293">
            <v>1562893.1016666666</v>
          </cell>
          <cell r="CP293">
            <v>1562893.1016666666</v>
          </cell>
          <cell r="CQ293">
            <v>1562893.1016666666</v>
          </cell>
          <cell r="CR293">
            <v>1562893.1016666666</v>
          </cell>
          <cell r="CS293">
            <v>1562893.1016666666</v>
          </cell>
          <cell r="CT293">
            <v>1562893.1016666666</v>
          </cell>
          <cell r="CU293">
            <v>1562893.1016666666</v>
          </cell>
          <cell r="CV293">
            <v>1562893.1016666666</v>
          </cell>
          <cell r="CW293">
            <v>1562893.1016666666</v>
          </cell>
          <cell r="CX293">
            <v>1378043.4232588904</v>
          </cell>
          <cell r="CY293">
            <v>1378043.4232588904</v>
          </cell>
          <cell r="CZ293">
            <v>1378043.4232588904</v>
          </cell>
          <cell r="DA293">
            <v>1378043.4232588904</v>
          </cell>
          <cell r="DB293">
            <v>1378043.4232588904</v>
          </cell>
          <cell r="DC293">
            <v>1378043.4232588904</v>
          </cell>
          <cell r="DD293">
            <v>1378043.4232588904</v>
          </cell>
          <cell r="DE293">
            <v>1378043.4232588904</v>
          </cell>
          <cell r="DF293">
            <v>1378043.4232588904</v>
          </cell>
          <cell r="DG293">
            <v>1378043.4232588904</v>
          </cell>
          <cell r="DH293">
            <v>1378043.4232588904</v>
          </cell>
          <cell r="DI293">
            <v>1378043.4232588904</v>
          </cell>
          <cell r="DJ293">
            <v>1255232.0716666665</v>
          </cell>
          <cell r="DK293">
            <v>1255232.0716666665</v>
          </cell>
          <cell r="DL293">
            <v>1255232.0716666665</v>
          </cell>
          <cell r="DM293">
            <v>1255232.0716666665</v>
          </cell>
          <cell r="DN293">
            <v>1255232.0716666665</v>
          </cell>
          <cell r="DO293">
            <v>1255232.0716666665</v>
          </cell>
          <cell r="DP293">
            <v>1255232.0716666665</v>
          </cell>
          <cell r="DQ293">
            <v>1255232.0716666665</v>
          </cell>
          <cell r="DR293">
            <v>1255232.0716666665</v>
          </cell>
          <cell r="DS293">
            <v>1255232.0716666665</v>
          </cell>
          <cell r="DT293">
            <v>1255232.0716666665</v>
          </cell>
          <cell r="DU293">
            <v>1255232.0716666665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</row>
        <row r="294">
          <cell r="D294" t="str">
            <v>4148p</v>
          </cell>
          <cell r="E294" t="str">
            <v>Usluge stručnog usavršavanja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119475.49083333333</v>
          </cell>
          <cell r="CM294">
            <v>119475.49083333333</v>
          </cell>
          <cell r="CN294">
            <v>119475.49083333333</v>
          </cell>
          <cell r="CO294">
            <v>119475.49083333333</v>
          </cell>
          <cell r="CP294">
            <v>119475.49083333333</v>
          </cell>
          <cell r="CQ294">
            <v>119475.49083333333</v>
          </cell>
          <cell r="CR294">
            <v>119475.49083333333</v>
          </cell>
          <cell r="CS294">
            <v>119475.49083333333</v>
          </cell>
          <cell r="CT294">
            <v>119475.49083333333</v>
          </cell>
          <cell r="CU294">
            <v>119475.49083333333</v>
          </cell>
          <cell r="CV294">
            <v>119475.49083333333</v>
          </cell>
          <cell r="CW294">
            <v>119475.49083333333</v>
          </cell>
          <cell r="CX294">
            <v>105093.75354828646</v>
          </cell>
          <cell r="CY294">
            <v>105093.75354828646</v>
          </cell>
          <cell r="CZ294">
            <v>105093.75354828646</v>
          </cell>
          <cell r="DA294">
            <v>105093.75354828646</v>
          </cell>
          <cell r="DB294">
            <v>105093.75354828646</v>
          </cell>
          <cell r="DC294">
            <v>105093.75354828646</v>
          </cell>
          <cell r="DD294">
            <v>105093.75354828646</v>
          </cell>
          <cell r="DE294">
            <v>105093.75354828646</v>
          </cell>
          <cell r="DF294">
            <v>105093.75354828646</v>
          </cell>
          <cell r="DG294">
            <v>105093.75354828646</v>
          </cell>
          <cell r="DH294">
            <v>105093.75354828646</v>
          </cell>
          <cell r="DI294">
            <v>105093.75354828646</v>
          </cell>
          <cell r="DJ294">
            <v>106549.58083333333</v>
          </cell>
          <cell r="DK294">
            <v>106549.58083333333</v>
          </cell>
          <cell r="DL294">
            <v>106549.58083333333</v>
          </cell>
          <cell r="DM294">
            <v>106549.58083333333</v>
          </cell>
          <cell r="DN294">
            <v>106549.58083333333</v>
          </cell>
          <cell r="DO294">
            <v>106549.58083333333</v>
          </cell>
          <cell r="DP294">
            <v>106549.58083333333</v>
          </cell>
          <cell r="DQ294">
            <v>106549.58083333333</v>
          </cell>
          <cell r="DR294">
            <v>106549.58083333333</v>
          </cell>
          <cell r="DS294">
            <v>106549.58083333333</v>
          </cell>
          <cell r="DT294">
            <v>106549.58083333333</v>
          </cell>
          <cell r="DU294">
            <v>106549.58083333333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</row>
        <row r="295">
          <cell r="D295" t="str">
            <v>4149p</v>
          </cell>
          <cell r="E295" t="str">
            <v>Ostale usluge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521488.45416666666</v>
          </cell>
          <cell r="CM295">
            <v>521488.45416666666</v>
          </cell>
          <cell r="CN295">
            <v>521488.45416666666</v>
          </cell>
          <cell r="CO295">
            <v>521488.45416666666</v>
          </cell>
          <cell r="CP295">
            <v>521488.45416666666</v>
          </cell>
          <cell r="CQ295">
            <v>521488.45416666666</v>
          </cell>
          <cell r="CR295">
            <v>521488.45416666666</v>
          </cell>
          <cell r="CS295">
            <v>521488.45416666666</v>
          </cell>
          <cell r="CT295">
            <v>521488.45416666666</v>
          </cell>
          <cell r="CU295">
            <v>521488.45416666666</v>
          </cell>
          <cell r="CV295">
            <v>521488.45416666666</v>
          </cell>
          <cell r="CW295">
            <v>521488.45416666666</v>
          </cell>
          <cell r="CX295">
            <v>464142.70529761608</v>
          </cell>
          <cell r="CY295">
            <v>464142.70529761608</v>
          </cell>
          <cell r="CZ295">
            <v>464142.70529761608</v>
          </cell>
          <cell r="DA295">
            <v>464142.70529761608</v>
          </cell>
          <cell r="DB295">
            <v>464142.70529761608</v>
          </cell>
          <cell r="DC295">
            <v>464142.70529761608</v>
          </cell>
          <cell r="DD295">
            <v>464142.70529761608</v>
          </cell>
          <cell r="DE295">
            <v>464142.70529761608</v>
          </cell>
          <cell r="DF295">
            <v>464142.70529761608</v>
          </cell>
          <cell r="DG295">
            <v>464142.70529761608</v>
          </cell>
          <cell r="DH295">
            <v>464142.70529761608</v>
          </cell>
          <cell r="DI295">
            <v>464142.70529761608</v>
          </cell>
          <cell r="DJ295">
            <v>556378.51249999995</v>
          </cell>
          <cell r="DK295">
            <v>556378.51249999995</v>
          </cell>
          <cell r="DL295">
            <v>556378.51249999995</v>
          </cell>
          <cell r="DM295">
            <v>556378.51249999995</v>
          </cell>
          <cell r="DN295">
            <v>556378.51249999995</v>
          </cell>
          <cell r="DO295">
            <v>556378.51249999995</v>
          </cell>
          <cell r="DP295">
            <v>556378.51249999995</v>
          </cell>
          <cell r="DQ295">
            <v>556378.51249999995</v>
          </cell>
          <cell r="DR295">
            <v>556378.51249999995</v>
          </cell>
          <cell r="DS295">
            <v>556378.51249999995</v>
          </cell>
          <cell r="DT295">
            <v>556378.51249999995</v>
          </cell>
          <cell r="DU295">
            <v>556378.51249999995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</row>
        <row r="296">
          <cell r="A296">
            <v>0</v>
          </cell>
          <cell r="B296">
            <v>0</v>
          </cell>
          <cell r="C296">
            <v>415</v>
          </cell>
          <cell r="D296" t="str">
            <v>415p</v>
          </cell>
          <cell r="E296" t="str">
            <v>Rashodi za tekuće održavanje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1705556.6708333332</v>
          </cell>
          <cell r="CM296">
            <v>1705556.6708333332</v>
          </cell>
          <cell r="CN296">
            <v>1705556.6708333332</v>
          </cell>
          <cell r="CO296">
            <v>1705556.6708333332</v>
          </cell>
          <cell r="CP296">
            <v>1705556.6708333332</v>
          </cell>
          <cell r="CQ296">
            <v>1705556.6708333332</v>
          </cell>
          <cell r="CR296">
            <v>1705556.6708333332</v>
          </cell>
          <cell r="CS296">
            <v>1705556.6708333332</v>
          </cell>
          <cell r="CT296">
            <v>1705556.6708333332</v>
          </cell>
          <cell r="CU296">
            <v>1705556.6708333332</v>
          </cell>
          <cell r="CV296">
            <v>1705556.6708333332</v>
          </cell>
          <cell r="CW296">
            <v>1705556.6708333332</v>
          </cell>
          <cell r="CX296">
            <v>1804616.9333333331</v>
          </cell>
          <cell r="CY296">
            <v>1804616.9333333331</v>
          </cell>
          <cell r="CZ296">
            <v>1804616.9333333331</v>
          </cell>
          <cell r="DA296">
            <v>1804616.9333333331</v>
          </cell>
          <cell r="DB296">
            <v>1804616.9333333331</v>
          </cell>
          <cell r="DC296">
            <v>1804616.9333333331</v>
          </cell>
          <cell r="DD296">
            <v>1804616.9333333331</v>
          </cell>
          <cell r="DE296">
            <v>1804616.9333333331</v>
          </cell>
          <cell r="DF296">
            <v>1804616.9333333331</v>
          </cell>
          <cell r="DG296">
            <v>1804616.9333333331</v>
          </cell>
          <cell r="DH296">
            <v>1804616.9333333331</v>
          </cell>
          <cell r="DI296">
            <v>1804116.9333333331</v>
          </cell>
          <cell r="DJ296">
            <v>1734268.4441666668</v>
          </cell>
          <cell r="DK296">
            <v>1734268.4441666668</v>
          </cell>
          <cell r="DL296">
            <v>1734268.4441666668</v>
          </cell>
          <cell r="DM296">
            <v>1734268.4441666668</v>
          </cell>
          <cell r="DN296">
            <v>1734268.4441666668</v>
          </cell>
          <cell r="DO296">
            <v>1734268.4441666668</v>
          </cell>
          <cell r="DP296">
            <v>1734268.4441666668</v>
          </cell>
          <cell r="DQ296">
            <v>1734268.4441666668</v>
          </cell>
          <cell r="DR296">
            <v>1734268.4441666668</v>
          </cell>
          <cell r="DS296">
            <v>1734268.4441666668</v>
          </cell>
          <cell r="DT296">
            <v>1734268.4441666668</v>
          </cell>
          <cell r="DU296">
            <v>1734268.4441666668</v>
          </cell>
          <cell r="DV296">
            <v>1778023.41</v>
          </cell>
          <cell r="DW296">
            <v>1778023.41</v>
          </cell>
          <cell r="DX296">
            <v>1778023.41</v>
          </cell>
          <cell r="DY296">
            <v>1778023.41</v>
          </cell>
          <cell r="DZ296">
            <v>1778023.41</v>
          </cell>
          <cell r="EA296">
            <v>1778023.41</v>
          </cell>
          <cell r="EB296">
            <v>1778023.41</v>
          </cell>
          <cell r="EC296">
            <v>1778023.41</v>
          </cell>
          <cell r="ED296">
            <v>1778023.41</v>
          </cell>
          <cell r="EE296">
            <v>1778023.41</v>
          </cell>
          <cell r="EF296">
            <v>1778023.41</v>
          </cell>
          <cell r="EG296">
            <v>1778023.41</v>
          </cell>
          <cell r="EH296">
            <v>1415131.31</v>
          </cell>
          <cell r="EI296">
            <v>1415131.31</v>
          </cell>
          <cell r="EJ296">
            <v>1415131.31</v>
          </cell>
          <cell r="EK296">
            <v>1415131.31</v>
          </cell>
          <cell r="EL296">
            <v>1415131.31</v>
          </cell>
          <cell r="EM296">
            <v>1415131.31</v>
          </cell>
          <cell r="EN296">
            <v>2122696.9700000002</v>
          </cell>
          <cell r="EO296">
            <v>2122696.9700000002</v>
          </cell>
          <cell r="EP296">
            <v>2122696.9700000002</v>
          </cell>
          <cell r="EQ296">
            <v>2122696.9700000002</v>
          </cell>
          <cell r="ER296">
            <v>2122696.9700000002</v>
          </cell>
          <cell r="ES296">
            <v>2122696.9700000002</v>
          </cell>
          <cell r="ET296">
            <v>1860319.3983333334</v>
          </cell>
          <cell r="EU296">
            <v>1860319.3983333334</v>
          </cell>
          <cell r="EV296">
            <v>1860319.3983333334</v>
          </cell>
          <cell r="EW296">
            <v>1860319.3983333334</v>
          </cell>
          <cell r="EX296">
            <v>1860319.3983333334</v>
          </cell>
          <cell r="EY296">
            <v>1860319.3983333334</v>
          </cell>
          <cell r="EZ296">
            <v>1860319.3983333334</v>
          </cell>
          <cell r="FA296">
            <v>1860319.3983333334</v>
          </cell>
          <cell r="FB296">
            <v>1850732.9058333328</v>
          </cell>
          <cell r="FC296">
            <v>1850732.9058333328</v>
          </cell>
          <cell r="FD296">
            <v>1850732.9058333328</v>
          </cell>
          <cell r="FE296">
            <v>1850732.9058333328</v>
          </cell>
          <cell r="FF296">
            <v>1931829.4616666667</v>
          </cell>
          <cell r="FG296">
            <v>1929704.3816666668</v>
          </cell>
          <cell r="FH296">
            <v>1921162.7116666667</v>
          </cell>
          <cell r="FI296">
            <v>1920662.7116666667</v>
          </cell>
          <cell r="FJ296">
            <v>1927678.7016666669</v>
          </cell>
          <cell r="FK296">
            <v>1927612.7316666667</v>
          </cell>
          <cell r="FL296">
            <v>1934953.7116666667</v>
          </cell>
          <cell r="FM296">
            <v>1934887.7116666667</v>
          </cell>
          <cell r="FN296">
            <v>1926953.7016666669</v>
          </cell>
          <cell r="FO296">
            <v>1926887.7016666669</v>
          </cell>
          <cell r="FP296">
            <v>1926953.7016666669</v>
          </cell>
          <cell r="FQ296">
            <v>1908616.3716666668</v>
          </cell>
          <cell r="FR296">
            <v>23117903.600000001</v>
          </cell>
        </row>
        <row r="297">
          <cell r="D297" t="str">
            <v>4151p</v>
          </cell>
          <cell r="E297" t="str">
            <v>Tekuće održavanje javne infrastrukture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1379583.3333333333</v>
          </cell>
          <cell r="CM297">
            <v>1379583.3333333333</v>
          </cell>
          <cell r="CN297">
            <v>1379583.3333333333</v>
          </cell>
          <cell r="CO297">
            <v>1379583.3333333333</v>
          </cell>
          <cell r="CP297">
            <v>1379583.3333333333</v>
          </cell>
          <cell r="CQ297">
            <v>1379583.3333333333</v>
          </cell>
          <cell r="CR297">
            <v>1379583.3333333333</v>
          </cell>
          <cell r="CS297">
            <v>1379583.3333333333</v>
          </cell>
          <cell r="CT297">
            <v>1379583.3333333333</v>
          </cell>
          <cell r="CU297">
            <v>1379583.3333333333</v>
          </cell>
          <cell r="CV297">
            <v>1379583.3333333333</v>
          </cell>
          <cell r="CW297">
            <v>1379583.3333333333</v>
          </cell>
          <cell r="CX297">
            <v>1391775.75</v>
          </cell>
          <cell r="CY297">
            <v>1391775.75</v>
          </cell>
          <cell r="CZ297">
            <v>1391775.75</v>
          </cell>
          <cell r="DA297">
            <v>1391775.75</v>
          </cell>
          <cell r="DB297">
            <v>1391775.75</v>
          </cell>
          <cell r="DC297">
            <v>1391775.75</v>
          </cell>
          <cell r="DD297">
            <v>1391775.75</v>
          </cell>
          <cell r="DE297">
            <v>1391775.75</v>
          </cell>
          <cell r="DF297">
            <v>1391775.75</v>
          </cell>
          <cell r="DG297">
            <v>1391775.75</v>
          </cell>
          <cell r="DH297">
            <v>1391775.75</v>
          </cell>
          <cell r="DI297">
            <v>1391275.75</v>
          </cell>
          <cell r="DJ297">
            <v>1367666.6666666667</v>
          </cell>
          <cell r="DK297">
            <v>1367666.6666666667</v>
          </cell>
          <cell r="DL297">
            <v>1367666.6666666667</v>
          </cell>
          <cell r="DM297">
            <v>1367666.6666666667</v>
          </cell>
          <cell r="DN297">
            <v>1367666.6666666667</v>
          </cell>
          <cell r="DO297">
            <v>1367666.6666666667</v>
          </cell>
          <cell r="DP297">
            <v>1367666.6666666667</v>
          </cell>
          <cell r="DQ297">
            <v>1367666.6666666667</v>
          </cell>
          <cell r="DR297">
            <v>1367666.6666666667</v>
          </cell>
          <cell r="DS297">
            <v>1367666.6666666667</v>
          </cell>
          <cell r="DT297">
            <v>1367666.6666666667</v>
          </cell>
          <cell r="DU297">
            <v>1367666.6666666667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  <cell r="ER297">
            <v>0</v>
          </cell>
          <cell r="ES297">
            <v>0</v>
          </cell>
        </row>
        <row r="298">
          <cell r="D298" t="str">
            <v>4152p</v>
          </cell>
          <cell r="E298" t="str">
            <v>Tekuće održavanje građevinskih objekata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119125.75833333335</v>
          </cell>
          <cell r="CM298">
            <v>119125.75833333335</v>
          </cell>
          <cell r="CN298">
            <v>119125.75833333335</v>
          </cell>
          <cell r="CO298">
            <v>119125.75833333335</v>
          </cell>
          <cell r="CP298">
            <v>119125.75833333335</v>
          </cell>
          <cell r="CQ298">
            <v>119125.75833333335</v>
          </cell>
          <cell r="CR298">
            <v>119125.75833333335</v>
          </cell>
          <cell r="CS298">
            <v>119125.75833333335</v>
          </cell>
          <cell r="CT298">
            <v>119125.75833333335</v>
          </cell>
          <cell r="CU298">
            <v>119125.75833333335</v>
          </cell>
          <cell r="CV298">
            <v>119125.75833333335</v>
          </cell>
          <cell r="CW298">
            <v>119125.75833333335</v>
          </cell>
          <cell r="CX298">
            <v>125527.68416666666</v>
          </cell>
          <cell r="CY298">
            <v>125527.68416666666</v>
          </cell>
          <cell r="CZ298">
            <v>125527.68416666666</v>
          </cell>
          <cell r="DA298">
            <v>125527.68416666666</v>
          </cell>
          <cell r="DB298">
            <v>125527.68416666666</v>
          </cell>
          <cell r="DC298">
            <v>125527.68416666666</v>
          </cell>
          <cell r="DD298">
            <v>125527.68416666666</v>
          </cell>
          <cell r="DE298">
            <v>125527.68416666666</v>
          </cell>
          <cell r="DF298">
            <v>125527.68416666666</v>
          </cell>
          <cell r="DG298">
            <v>125527.68416666666</v>
          </cell>
          <cell r="DH298">
            <v>125527.68416666666</v>
          </cell>
          <cell r="DI298">
            <v>125527.68416666666</v>
          </cell>
          <cell r="DJ298">
            <v>122583.6125</v>
          </cell>
          <cell r="DK298">
            <v>122583.6125</v>
          </cell>
          <cell r="DL298">
            <v>122583.6125</v>
          </cell>
          <cell r="DM298">
            <v>122583.6125</v>
          </cell>
          <cell r="DN298">
            <v>122583.6125</v>
          </cell>
          <cell r="DO298">
            <v>122583.6125</v>
          </cell>
          <cell r="DP298">
            <v>122583.6125</v>
          </cell>
          <cell r="DQ298">
            <v>122583.6125</v>
          </cell>
          <cell r="DR298">
            <v>122583.6125</v>
          </cell>
          <cell r="DS298">
            <v>122583.6125</v>
          </cell>
          <cell r="DT298">
            <v>122583.6125</v>
          </cell>
          <cell r="DU298">
            <v>122583.6125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</row>
        <row r="299">
          <cell r="D299" t="str">
            <v>4153p</v>
          </cell>
          <cell r="E299" t="str">
            <v>Tekuće održavanje opreme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206847.57916666669</v>
          </cell>
          <cell r="CM299">
            <v>206847.57916666669</v>
          </cell>
          <cell r="CN299">
            <v>206847.57916666669</v>
          </cell>
          <cell r="CO299">
            <v>206847.57916666669</v>
          </cell>
          <cell r="CP299">
            <v>206847.57916666669</v>
          </cell>
          <cell r="CQ299">
            <v>206847.57916666669</v>
          </cell>
          <cell r="CR299">
            <v>206847.57916666669</v>
          </cell>
          <cell r="CS299">
            <v>206847.57916666669</v>
          </cell>
          <cell r="CT299">
            <v>206847.57916666669</v>
          </cell>
          <cell r="CU299">
            <v>206847.57916666669</v>
          </cell>
          <cell r="CV299">
            <v>206847.57916666669</v>
          </cell>
          <cell r="CW299">
            <v>206847.57916666669</v>
          </cell>
          <cell r="CX299">
            <v>287313.49916666659</v>
          </cell>
          <cell r="CY299">
            <v>287313.49916666659</v>
          </cell>
          <cell r="CZ299">
            <v>287313.49916666659</v>
          </cell>
          <cell r="DA299">
            <v>287313.49916666659</v>
          </cell>
          <cell r="DB299">
            <v>287313.49916666659</v>
          </cell>
          <cell r="DC299">
            <v>287313.49916666659</v>
          </cell>
          <cell r="DD299">
            <v>287313.49916666659</v>
          </cell>
          <cell r="DE299">
            <v>287313.49916666659</v>
          </cell>
          <cell r="DF299">
            <v>287313.49916666659</v>
          </cell>
          <cell r="DG299">
            <v>287313.49916666659</v>
          </cell>
          <cell r="DH299">
            <v>287313.49916666659</v>
          </cell>
          <cell r="DI299">
            <v>287313.49916666659</v>
          </cell>
          <cell r="DJ299">
            <v>244018.16500000001</v>
          </cell>
          <cell r="DK299">
            <v>244018.16500000001</v>
          </cell>
          <cell r="DL299">
            <v>244018.16500000001</v>
          </cell>
          <cell r="DM299">
            <v>244018.16500000001</v>
          </cell>
          <cell r="DN299">
            <v>244018.16500000001</v>
          </cell>
          <cell r="DO299">
            <v>244018.16500000001</v>
          </cell>
          <cell r="DP299">
            <v>244018.16500000001</v>
          </cell>
          <cell r="DQ299">
            <v>244018.16500000001</v>
          </cell>
          <cell r="DR299">
            <v>244018.16500000001</v>
          </cell>
          <cell r="DS299">
            <v>244018.16500000001</v>
          </cell>
          <cell r="DT299">
            <v>244018.16500000001</v>
          </cell>
          <cell r="DU299">
            <v>244018.16500000001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</row>
        <row r="300">
          <cell r="A300">
            <v>0</v>
          </cell>
          <cell r="B300">
            <v>0</v>
          </cell>
          <cell r="C300">
            <v>416</v>
          </cell>
          <cell r="D300" t="str">
            <v>416p</v>
          </cell>
          <cell r="E300" t="str">
            <v>Kamate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5866967.2749999994</v>
          </cell>
          <cell r="CM300">
            <v>5866967.2749999994</v>
          </cell>
          <cell r="CN300">
            <v>5866967.2749999994</v>
          </cell>
          <cell r="CO300">
            <v>5866967.2749999994</v>
          </cell>
          <cell r="CP300">
            <v>5866967.2749999994</v>
          </cell>
          <cell r="CQ300">
            <v>5866967.2749999994</v>
          </cell>
          <cell r="CR300">
            <v>5866967.2749999994</v>
          </cell>
          <cell r="CS300">
            <v>5866967.2749999994</v>
          </cell>
          <cell r="CT300">
            <v>5866967.2749999994</v>
          </cell>
          <cell r="CU300">
            <v>5866967.2749999994</v>
          </cell>
          <cell r="CV300">
            <v>5866967.2749999994</v>
          </cell>
          <cell r="CW300">
            <v>5866967.2749999994</v>
          </cell>
          <cell r="CX300">
            <v>6297113.5108333332</v>
          </cell>
          <cell r="CY300">
            <v>6297113.5108333332</v>
          </cell>
          <cell r="CZ300">
            <v>6297113.5108333332</v>
          </cell>
          <cell r="DA300">
            <v>6297113.5108333332</v>
          </cell>
          <cell r="DB300">
            <v>6297113.5108333332</v>
          </cell>
          <cell r="DC300">
            <v>6297113.5108333332</v>
          </cell>
          <cell r="DD300">
            <v>6297113.5108333332</v>
          </cell>
          <cell r="DE300">
            <v>6297113.5108333332</v>
          </cell>
          <cell r="DF300">
            <v>6297113.5108333332</v>
          </cell>
          <cell r="DG300">
            <v>6297113.5108333332</v>
          </cell>
          <cell r="DH300">
            <v>6297113.5108333332</v>
          </cell>
          <cell r="DI300">
            <v>6297113.5108333332</v>
          </cell>
          <cell r="DJ300">
            <v>6313823.6641666666</v>
          </cell>
          <cell r="DK300">
            <v>6313823.6641666666</v>
          </cell>
          <cell r="DL300">
            <v>6313823.6641666666</v>
          </cell>
          <cell r="DM300">
            <v>6313823.6641666666</v>
          </cell>
          <cell r="DN300">
            <v>6313823.6641666666</v>
          </cell>
          <cell r="DO300">
            <v>6313823.6641666666</v>
          </cell>
          <cell r="DP300">
            <v>6313823.6641666666</v>
          </cell>
          <cell r="DQ300">
            <v>6313823.6641666666</v>
          </cell>
          <cell r="DR300">
            <v>6313823.6641666666</v>
          </cell>
          <cell r="DS300">
            <v>6313823.6641666666</v>
          </cell>
          <cell r="DT300">
            <v>6313823.6641666666</v>
          </cell>
          <cell r="DU300">
            <v>6313823.6641666666</v>
          </cell>
          <cell r="DV300">
            <v>6374029.6833333336</v>
          </cell>
          <cell r="DW300">
            <v>6374029.6833333336</v>
          </cell>
          <cell r="DX300">
            <v>6374029.6833333336</v>
          </cell>
          <cell r="DY300">
            <v>6374029.6833333336</v>
          </cell>
          <cell r="DZ300">
            <v>6374029.6833333336</v>
          </cell>
          <cell r="EA300">
            <v>6374029.6833333336</v>
          </cell>
          <cell r="EB300">
            <v>6374029.6833333336</v>
          </cell>
          <cell r="EC300">
            <v>6374029.6833333336</v>
          </cell>
          <cell r="ED300">
            <v>6374029.6833333336</v>
          </cell>
          <cell r="EE300">
            <v>6374029.6833333336</v>
          </cell>
          <cell r="EF300">
            <v>6374029.6833333336</v>
          </cell>
          <cell r="EG300">
            <v>6374029.6833333336</v>
          </cell>
          <cell r="EH300">
            <v>3333757.43</v>
          </cell>
          <cell r="EI300">
            <v>1096671.53</v>
          </cell>
          <cell r="EJ300">
            <v>36126290.18</v>
          </cell>
          <cell r="EK300">
            <v>21246911.27</v>
          </cell>
          <cell r="EL300">
            <v>16205436.859999999</v>
          </cell>
          <cell r="EM300">
            <v>2300084.98</v>
          </cell>
          <cell r="EN300">
            <v>5535297.3899999997</v>
          </cell>
          <cell r="EO300">
            <v>1275261.51</v>
          </cell>
          <cell r="EP300">
            <v>1875594.36</v>
          </cell>
          <cell r="EQ300">
            <v>394180.91</v>
          </cell>
          <cell r="ER300">
            <v>3829719.18</v>
          </cell>
          <cell r="ES300">
            <v>2144420.31</v>
          </cell>
          <cell r="ET300">
            <v>7122725</v>
          </cell>
          <cell r="EU300">
            <v>7122725</v>
          </cell>
          <cell r="EV300">
            <v>7122725</v>
          </cell>
          <cell r="EW300">
            <v>7122725</v>
          </cell>
          <cell r="EX300">
            <v>7122725</v>
          </cell>
          <cell r="EY300">
            <v>7122725</v>
          </cell>
          <cell r="EZ300">
            <v>7122725</v>
          </cell>
          <cell r="FA300">
            <v>7122725</v>
          </cell>
          <cell r="FB300">
            <v>7615225</v>
          </cell>
          <cell r="FC300">
            <v>7615225</v>
          </cell>
          <cell r="FD300">
            <v>7615225</v>
          </cell>
          <cell r="FE300">
            <v>7615225</v>
          </cell>
          <cell r="FF300">
            <v>7980725.0000000009</v>
          </cell>
          <cell r="FG300">
            <v>986719.96000000054</v>
          </cell>
          <cell r="FH300">
            <v>28101499.100000001</v>
          </cell>
          <cell r="FI300">
            <v>18499732.100000001</v>
          </cell>
          <cell r="FJ300">
            <v>14045836.270000001</v>
          </cell>
          <cell r="FK300">
            <v>1973802.6600000008</v>
          </cell>
          <cell r="FL300">
            <v>8764475.7899999991</v>
          </cell>
          <cell r="FM300">
            <v>1297206.1400000008</v>
          </cell>
          <cell r="FN300">
            <v>3140325.8000000007</v>
          </cell>
          <cell r="FO300">
            <v>1321292.0800000008</v>
          </cell>
          <cell r="FP300">
            <v>7803737.330000001</v>
          </cell>
          <cell r="FQ300">
            <v>1837347.7700000007</v>
          </cell>
          <cell r="FR300">
            <v>95752699.999999985</v>
          </cell>
        </row>
        <row r="301">
          <cell r="D301" t="str">
            <v>4161p</v>
          </cell>
          <cell r="E301" t="str">
            <v>Kamate rezidentima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498500</v>
          </cell>
          <cell r="CM301">
            <v>498500</v>
          </cell>
          <cell r="CN301">
            <v>498500</v>
          </cell>
          <cell r="CO301">
            <v>498500</v>
          </cell>
          <cell r="CP301">
            <v>498500</v>
          </cell>
          <cell r="CQ301">
            <v>498500</v>
          </cell>
          <cell r="CR301">
            <v>498500</v>
          </cell>
          <cell r="CS301">
            <v>498500</v>
          </cell>
          <cell r="CT301">
            <v>498500</v>
          </cell>
          <cell r="CU301">
            <v>498500</v>
          </cell>
          <cell r="CV301">
            <v>498500</v>
          </cell>
          <cell r="CW301">
            <v>498500</v>
          </cell>
          <cell r="CX301">
            <v>817754.84511759283</v>
          </cell>
          <cell r="CY301">
            <v>817754.84511759283</v>
          </cell>
          <cell r="CZ301">
            <v>817754.84511759283</v>
          </cell>
          <cell r="DA301">
            <v>817754.84511759283</v>
          </cell>
          <cell r="DB301">
            <v>817754.84511759283</v>
          </cell>
          <cell r="DC301">
            <v>817754.84511759283</v>
          </cell>
          <cell r="DD301">
            <v>817754.84511759283</v>
          </cell>
          <cell r="DE301">
            <v>817754.84511759283</v>
          </cell>
          <cell r="DF301">
            <v>817754.84511759283</v>
          </cell>
          <cell r="DG301">
            <v>817754.84511759283</v>
          </cell>
          <cell r="DH301">
            <v>817754.84511759283</v>
          </cell>
          <cell r="DI301">
            <v>817754.84511759295</v>
          </cell>
          <cell r="DJ301">
            <v>565782.0708333333</v>
          </cell>
          <cell r="DK301">
            <v>565782.0708333333</v>
          </cell>
          <cell r="DL301">
            <v>565782.0708333333</v>
          </cell>
          <cell r="DM301">
            <v>565782.0708333333</v>
          </cell>
          <cell r="DN301">
            <v>565782.0708333333</v>
          </cell>
          <cell r="DO301">
            <v>565782.0708333333</v>
          </cell>
          <cell r="DP301">
            <v>565782.0708333333</v>
          </cell>
          <cell r="DQ301">
            <v>565782.0708333333</v>
          </cell>
          <cell r="DR301">
            <v>565782.0708333333</v>
          </cell>
          <cell r="DS301">
            <v>565782.0708333333</v>
          </cell>
          <cell r="DT301">
            <v>565782.0708333333</v>
          </cell>
          <cell r="DU301">
            <v>565782.0708333333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</row>
        <row r="302">
          <cell r="D302" t="str">
            <v>4162p</v>
          </cell>
          <cell r="E302" t="str">
            <v>Kamate nerezidentima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5368467.2749999994</v>
          </cell>
          <cell r="CM302">
            <v>5368467.2749999994</v>
          </cell>
          <cell r="CN302">
            <v>5368467.2749999994</v>
          </cell>
          <cell r="CO302">
            <v>5368467.2749999994</v>
          </cell>
          <cell r="CP302">
            <v>5368467.2749999994</v>
          </cell>
          <cell r="CQ302">
            <v>5368467.2749999994</v>
          </cell>
          <cell r="CR302">
            <v>5368467.2749999994</v>
          </cell>
          <cell r="CS302">
            <v>5368467.2749999994</v>
          </cell>
          <cell r="CT302">
            <v>5368467.2749999994</v>
          </cell>
          <cell r="CU302">
            <v>5368467.2749999994</v>
          </cell>
          <cell r="CV302">
            <v>5368467.2749999994</v>
          </cell>
          <cell r="CW302">
            <v>5368467.2749999994</v>
          </cell>
          <cell r="CX302">
            <v>5479358.6657157401</v>
          </cell>
          <cell r="CY302">
            <v>5479358.6657157401</v>
          </cell>
          <cell r="CZ302">
            <v>5479358.6657157401</v>
          </cell>
          <cell r="DA302">
            <v>5479358.6657157401</v>
          </cell>
          <cell r="DB302">
            <v>5479358.6657157401</v>
          </cell>
          <cell r="DC302">
            <v>5479358.6657157401</v>
          </cell>
          <cell r="DD302">
            <v>5479358.6657157401</v>
          </cell>
          <cell r="DE302">
            <v>5479358.6657157401</v>
          </cell>
          <cell r="DF302">
            <v>5479358.6657157401</v>
          </cell>
          <cell r="DG302">
            <v>5479358.6657157401</v>
          </cell>
          <cell r="DH302">
            <v>5479358.6657157401</v>
          </cell>
          <cell r="DI302">
            <v>5479358.6657157401</v>
          </cell>
          <cell r="DJ302">
            <v>5748041.5933333337</v>
          </cell>
          <cell r="DK302">
            <v>5748041.5933333337</v>
          </cell>
          <cell r="DL302">
            <v>5748041.5933333337</v>
          </cell>
          <cell r="DM302">
            <v>5748041.5933333337</v>
          </cell>
          <cell r="DN302">
            <v>5748041.5933333337</v>
          </cell>
          <cell r="DO302">
            <v>5748041.5933333337</v>
          </cell>
          <cell r="DP302">
            <v>5748041.5933333337</v>
          </cell>
          <cell r="DQ302">
            <v>5748041.5933333337</v>
          </cell>
          <cell r="DR302">
            <v>5748041.5933333337</v>
          </cell>
          <cell r="DS302">
            <v>5748041.5933333337</v>
          </cell>
          <cell r="DT302">
            <v>5748041.5933333337</v>
          </cell>
          <cell r="DU302">
            <v>5748041.5933333337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</row>
        <row r="303">
          <cell r="A303">
            <v>0</v>
          </cell>
          <cell r="B303">
            <v>0</v>
          </cell>
          <cell r="C303">
            <v>417</v>
          </cell>
          <cell r="D303" t="str">
            <v>417p</v>
          </cell>
          <cell r="E303" t="str">
            <v>Renta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656311.6166666667</v>
          </cell>
          <cell r="CM303">
            <v>656311.6166666667</v>
          </cell>
          <cell r="CN303">
            <v>656311.6166666667</v>
          </cell>
          <cell r="CO303">
            <v>656311.6166666667</v>
          </cell>
          <cell r="CP303">
            <v>656311.6166666667</v>
          </cell>
          <cell r="CQ303">
            <v>656311.6166666667</v>
          </cell>
          <cell r="CR303">
            <v>656311.6166666667</v>
          </cell>
          <cell r="CS303">
            <v>656311.6166666667</v>
          </cell>
          <cell r="CT303">
            <v>656311.6166666667</v>
          </cell>
          <cell r="CU303">
            <v>656311.6166666667</v>
          </cell>
          <cell r="CV303">
            <v>656311.6166666667</v>
          </cell>
          <cell r="CW303">
            <v>656311.6166666667</v>
          </cell>
          <cell r="CX303">
            <v>678983.51166666672</v>
          </cell>
          <cell r="CY303">
            <v>678983.51166666672</v>
          </cell>
          <cell r="CZ303">
            <v>678983.51166666672</v>
          </cell>
          <cell r="DA303">
            <v>678983.51166666672</v>
          </cell>
          <cell r="DB303">
            <v>678983.51166666672</v>
          </cell>
          <cell r="DC303">
            <v>678983.51166666672</v>
          </cell>
          <cell r="DD303">
            <v>678983.51166666672</v>
          </cell>
          <cell r="DE303">
            <v>678983.51166666672</v>
          </cell>
          <cell r="DF303">
            <v>678983.51166666672</v>
          </cell>
          <cell r="DG303">
            <v>678983.51166666672</v>
          </cell>
          <cell r="DH303">
            <v>678983.51166666672</v>
          </cell>
          <cell r="DI303">
            <v>678983.51166666672</v>
          </cell>
          <cell r="DJ303">
            <v>693996.7074999999</v>
          </cell>
          <cell r="DK303">
            <v>693996.7074999999</v>
          </cell>
          <cell r="DL303">
            <v>693996.7074999999</v>
          </cell>
          <cell r="DM303">
            <v>693996.7074999999</v>
          </cell>
          <cell r="DN303">
            <v>693996.7074999999</v>
          </cell>
          <cell r="DO303">
            <v>693996.7074999999</v>
          </cell>
          <cell r="DP303">
            <v>693996.7074999999</v>
          </cell>
          <cell r="DQ303">
            <v>693996.7074999999</v>
          </cell>
          <cell r="DR303">
            <v>693996.7074999999</v>
          </cell>
          <cell r="DS303">
            <v>693996.7074999999</v>
          </cell>
          <cell r="DT303">
            <v>693996.7074999999</v>
          </cell>
          <cell r="DU303">
            <v>693996.7074999999</v>
          </cell>
          <cell r="DV303">
            <v>677038.21083333332</v>
          </cell>
          <cell r="DW303">
            <v>677038.21083333332</v>
          </cell>
          <cell r="DX303">
            <v>677038.21083333332</v>
          </cell>
          <cell r="DY303">
            <v>677038.21083333332</v>
          </cell>
          <cell r="DZ303">
            <v>677038.21083333332</v>
          </cell>
          <cell r="EA303">
            <v>677038.21083333332</v>
          </cell>
          <cell r="EB303">
            <v>677038.21083333332</v>
          </cell>
          <cell r="EC303">
            <v>677038.21083333332</v>
          </cell>
          <cell r="ED303">
            <v>677038.21083333332</v>
          </cell>
          <cell r="EE303">
            <v>677038.21083333332</v>
          </cell>
          <cell r="EF303">
            <v>677038.21083333332</v>
          </cell>
          <cell r="EG303">
            <v>677038.21083333332</v>
          </cell>
          <cell r="EH303">
            <v>776981.62666666659</v>
          </cell>
          <cell r="EI303">
            <v>776981.62666666659</v>
          </cell>
          <cell r="EJ303">
            <v>776981.62666666659</v>
          </cell>
          <cell r="EK303">
            <v>776981.62666666659</v>
          </cell>
          <cell r="EL303">
            <v>776981.62666666659</v>
          </cell>
          <cell r="EM303">
            <v>776981.62666666659</v>
          </cell>
          <cell r="EN303">
            <v>776981.62666666659</v>
          </cell>
          <cell r="EO303">
            <v>776981.62666666659</v>
          </cell>
          <cell r="EP303">
            <v>776981.62666666659</v>
          </cell>
          <cell r="EQ303">
            <v>776981.62666666659</v>
          </cell>
          <cell r="ER303">
            <v>776981.62666666659</v>
          </cell>
          <cell r="ES303">
            <v>776981.62666666659</v>
          </cell>
          <cell r="ET303">
            <v>800010.93333333347</v>
          </cell>
          <cell r="EU303">
            <v>800010.93333333347</v>
          </cell>
          <cell r="EV303">
            <v>800010.93333333347</v>
          </cell>
          <cell r="EW303">
            <v>800010.93333333347</v>
          </cell>
          <cell r="EX303">
            <v>800010.93333333347</v>
          </cell>
          <cell r="EY303">
            <v>800010.93333333347</v>
          </cell>
          <cell r="EZ303">
            <v>800010.93333333347</v>
          </cell>
          <cell r="FA303">
            <v>800010.93333333347</v>
          </cell>
          <cell r="FB303">
            <v>986109.29833333322</v>
          </cell>
          <cell r="FC303">
            <v>986109.29833333322</v>
          </cell>
          <cell r="FD303">
            <v>986109.29833333322</v>
          </cell>
          <cell r="FE303">
            <v>986109.29833333322</v>
          </cell>
          <cell r="FF303">
            <v>832820.39</v>
          </cell>
          <cell r="FG303">
            <v>780840.39</v>
          </cell>
          <cell r="FH303">
            <v>793807.47</v>
          </cell>
          <cell r="FI303">
            <v>776070.39</v>
          </cell>
          <cell r="FJ303">
            <v>793070.39</v>
          </cell>
          <cell r="FK303">
            <v>826070.39</v>
          </cell>
          <cell r="FL303">
            <v>846570.39</v>
          </cell>
          <cell r="FM303">
            <v>846570.39</v>
          </cell>
          <cell r="FN303">
            <v>826570.39</v>
          </cell>
          <cell r="FO303">
            <v>826570.39</v>
          </cell>
          <cell r="FP303">
            <v>826570.39</v>
          </cell>
          <cell r="FQ303">
            <v>845570.39</v>
          </cell>
          <cell r="FR303">
            <v>9821101.7599999998</v>
          </cell>
        </row>
        <row r="304">
          <cell r="D304" t="str">
            <v>4171p</v>
          </cell>
          <cell r="E304" t="str">
            <v>Zakup objekata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643456.61</v>
          </cell>
          <cell r="CM304">
            <v>643456.61</v>
          </cell>
          <cell r="CN304">
            <v>643456.61</v>
          </cell>
          <cell r="CO304">
            <v>643456.61</v>
          </cell>
          <cell r="CP304">
            <v>643456.61</v>
          </cell>
          <cell r="CQ304">
            <v>643456.61</v>
          </cell>
          <cell r="CR304">
            <v>643456.61</v>
          </cell>
          <cell r="CS304">
            <v>643456.61</v>
          </cell>
          <cell r="CT304">
            <v>643456.61</v>
          </cell>
          <cell r="CU304">
            <v>643456.61</v>
          </cell>
          <cell r="CV304">
            <v>643456.61</v>
          </cell>
          <cell r="CW304">
            <v>643456.61</v>
          </cell>
          <cell r="CX304">
            <v>626458.00631098787</v>
          </cell>
          <cell r="CY304">
            <v>626458.00631098787</v>
          </cell>
          <cell r="CZ304">
            <v>626458.00631098787</v>
          </cell>
          <cell r="DA304">
            <v>626458.00631098787</v>
          </cell>
          <cell r="DB304">
            <v>626458.00631098787</v>
          </cell>
          <cell r="DC304">
            <v>626458.00631098787</v>
          </cell>
          <cell r="DD304">
            <v>626458.00631098787</v>
          </cell>
          <cell r="DE304">
            <v>626458.00631098787</v>
          </cell>
          <cell r="DF304">
            <v>626458.00631098787</v>
          </cell>
          <cell r="DG304">
            <v>626458.00631098787</v>
          </cell>
          <cell r="DH304">
            <v>626458.00631098787</v>
          </cell>
          <cell r="DI304">
            <v>626458.00631098787</v>
          </cell>
          <cell r="DJ304">
            <v>647268.37416666665</v>
          </cell>
          <cell r="DK304">
            <v>647268.37416666665</v>
          </cell>
          <cell r="DL304">
            <v>647268.37416666665</v>
          </cell>
          <cell r="DM304">
            <v>647268.37416666665</v>
          </cell>
          <cell r="DN304">
            <v>647268.37416666665</v>
          </cell>
          <cell r="DO304">
            <v>647268.37416666665</v>
          </cell>
          <cell r="DP304">
            <v>647268.37416666665</v>
          </cell>
          <cell r="DQ304">
            <v>647268.37416666665</v>
          </cell>
          <cell r="DR304">
            <v>647268.37416666665</v>
          </cell>
          <cell r="DS304">
            <v>647268.37416666665</v>
          </cell>
          <cell r="DT304">
            <v>647268.37416666665</v>
          </cell>
          <cell r="DU304">
            <v>647268.37416666665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  <cell r="ER304">
            <v>0</v>
          </cell>
          <cell r="ES304">
            <v>0</v>
          </cell>
        </row>
        <row r="305">
          <cell r="D305" t="str">
            <v>4172p</v>
          </cell>
          <cell r="E305" t="str">
            <v>Zakup opreme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11805.006666666666</v>
          </cell>
          <cell r="CM305">
            <v>11805.006666666666</v>
          </cell>
          <cell r="CN305">
            <v>11805.006666666666</v>
          </cell>
          <cell r="CO305">
            <v>11805.006666666666</v>
          </cell>
          <cell r="CP305">
            <v>11805.006666666666</v>
          </cell>
          <cell r="CQ305">
            <v>11805.006666666666</v>
          </cell>
          <cell r="CR305">
            <v>11805.006666666666</v>
          </cell>
          <cell r="CS305">
            <v>11805.006666666666</v>
          </cell>
          <cell r="CT305">
            <v>11805.006666666666</v>
          </cell>
          <cell r="CU305">
            <v>11805.006666666666</v>
          </cell>
          <cell r="CV305">
            <v>11805.006666666666</v>
          </cell>
          <cell r="CW305">
            <v>11805.006666666666</v>
          </cell>
          <cell r="CX305">
            <v>51229.481959962628</v>
          </cell>
          <cell r="CY305">
            <v>51229.481959962628</v>
          </cell>
          <cell r="CZ305">
            <v>51229.481959962628</v>
          </cell>
          <cell r="DA305">
            <v>51229.481959962628</v>
          </cell>
          <cell r="DB305">
            <v>51229.481959962628</v>
          </cell>
          <cell r="DC305">
            <v>51229.481959962628</v>
          </cell>
          <cell r="DD305">
            <v>51229.481959962628</v>
          </cell>
          <cell r="DE305">
            <v>51229.481959962628</v>
          </cell>
          <cell r="DF305">
            <v>51229.481959962628</v>
          </cell>
          <cell r="DG305">
            <v>51229.481959962628</v>
          </cell>
          <cell r="DH305">
            <v>51229.481959962628</v>
          </cell>
          <cell r="DI305">
            <v>51229.481959962628</v>
          </cell>
          <cell r="DJ305">
            <v>45511.666666666664</v>
          </cell>
          <cell r="DK305">
            <v>45511.666666666664</v>
          </cell>
          <cell r="DL305">
            <v>45511.666666666664</v>
          </cell>
          <cell r="DM305">
            <v>45511.666666666664</v>
          </cell>
          <cell r="DN305">
            <v>45511.666666666664</v>
          </cell>
          <cell r="DO305">
            <v>45511.666666666664</v>
          </cell>
          <cell r="DP305">
            <v>45511.666666666664</v>
          </cell>
          <cell r="DQ305">
            <v>45511.666666666664</v>
          </cell>
          <cell r="DR305">
            <v>45511.666666666664</v>
          </cell>
          <cell r="DS305">
            <v>45511.666666666664</v>
          </cell>
          <cell r="DT305">
            <v>45511.666666666664</v>
          </cell>
          <cell r="DU305">
            <v>45511.666666666664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</row>
        <row r="306">
          <cell r="D306" t="str">
            <v>4173p</v>
          </cell>
          <cell r="E306" t="str">
            <v>Zakup zemljišta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1050</v>
          </cell>
          <cell r="CM306">
            <v>1050</v>
          </cell>
          <cell r="CN306">
            <v>1050</v>
          </cell>
          <cell r="CO306">
            <v>1050</v>
          </cell>
          <cell r="CP306">
            <v>1050</v>
          </cell>
          <cell r="CQ306">
            <v>1050</v>
          </cell>
          <cell r="CR306">
            <v>1050</v>
          </cell>
          <cell r="CS306">
            <v>1050</v>
          </cell>
          <cell r="CT306">
            <v>1050</v>
          </cell>
          <cell r="CU306">
            <v>1050</v>
          </cell>
          <cell r="CV306">
            <v>1050</v>
          </cell>
          <cell r="CW306">
            <v>1050</v>
          </cell>
          <cell r="CX306">
            <v>1296.0233957162704</v>
          </cell>
          <cell r="CY306">
            <v>1296.0233957162704</v>
          </cell>
          <cell r="CZ306">
            <v>1296.0233957162704</v>
          </cell>
          <cell r="DA306">
            <v>1296.0233957162704</v>
          </cell>
          <cell r="DB306">
            <v>1296.0233957162704</v>
          </cell>
          <cell r="DC306">
            <v>1296.0233957162704</v>
          </cell>
          <cell r="DD306">
            <v>1296.0233957162704</v>
          </cell>
          <cell r="DE306">
            <v>1296.0233957162704</v>
          </cell>
          <cell r="DF306">
            <v>1296.0233957162704</v>
          </cell>
          <cell r="DG306">
            <v>1296.0233957162704</v>
          </cell>
          <cell r="DH306">
            <v>1296.0233957162704</v>
          </cell>
          <cell r="DI306">
            <v>1296.0233957162704</v>
          </cell>
          <cell r="DJ306">
            <v>1216.6666666666667</v>
          </cell>
          <cell r="DK306">
            <v>1216.6666666666667</v>
          </cell>
          <cell r="DL306">
            <v>1216.6666666666667</v>
          </cell>
          <cell r="DM306">
            <v>1216.6666666666667</v>
          </cell>
          <cell r="DN306">
            <v>1216.6666666666667</v>
          </cell>
          <cell r="DO306">
            <v>1216.6666666666667</v>
          </cell>
          <cell r="DP306">
            <v>1216.6666666666667</v>
          </cell>
          <cell r="DQ306">
            <v>1216.6666666666667</v>
          </cell>
          <cell r="DR306">
            <v>1216.6666666666667</v>
          </cell>
          <cell r="DS306">
            <v>1216.6666666666667</v>
          </cell>
          <cell r="DT306">
            <v>1216.6666666666667</v>
          </cell>
          <cell r="DU306">
            <v>1216.6666666666667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</row>
        <row r="307">
          <cell r="A307">
            <v>0</v>
          </cell>
          <cell r="B307">
            <v>0</v>
          </cell>
          <cell r="C307">
            <v>418</v>
          </cell>
          <cell r="D307" t="str">
            <v>418p</v>
          </cell>
          <cell r="E307" t="str">
            <v>Subvencije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1185833.3333333333</v>
          </cell>
          <cell r="CM307">
            <v>1185833.3333333333</v>
          </cell>
          <cell r="CN307">
            <v>1185833.3333333333</v>
          </cell>
          <cell r="CO307">
            <v>1185833.3333333333</v>
          </cell>
          <cell r="CP307">
            <v>1185833.3333333333</v>
          </cell>
          <cell r="CQ307">
            <v>1185833.3333333333</v>
          </cell>
          <cell r="CR307">
            <v>1185833.3333333333</v>
          </cell>
          <cell r="CS307">
            <v>1185833.3333333333</v>
          </cell>
          <cell r="CT307">
            <v>1185833.3333333333</v>
          </cell>
          <cell r="CU307">
            <v>1185833.3333333333</v>
          </cell>
          <cell r="CV307">
            <v>1185833.3333333333</v>
          </cell>
          <cell r="CW307">
            <v>1185833.3333333333</v>
          </cell>
          <cell r="CX307">
            <v>1572883.3333333333</v>
          </cell>
          <cell r="CY307">
            <v>1572883.3333333333</v>
          </cell>
          <cell r="CZ307">
            <v>1572883.3333333333</v>
          </cell>
          <cell r="DA307">
            <v>1572883.3333333333</v>
          </cell>
          <cell r="DB307">
            <v>1572883.3333333333</v>
          </cell>
          <cell r="DC307">
            <v>1572883.3333333333</v>
          </cell>
          <cell r="DD307">
            <v>1572883.3333333333</v>
          </cell>
          <cell r="DE307">
            <v>1572883.3333333333</v>
          </cell>
          <cell r="DF307">
            <v>1572883.3333333333</v>
          </cell>
          <cell r="DG307">
            <v>1572883.3333333333</v>
          </cell>
          <cell r="DH307">
            <v>1572883.3333333333</v>
          </cell>
          <cell r="DI307">
            <v>1572883.3333333333</v>
          </cell>
          <cell r="DJ307">
            <v>1770966.6666666667</v>
          </cell>
          <cell r="DK307">
            <v>1770966.6666666667</v>
          </cell>
          <cell r="DL307">
            <v>1770966.6666666667</v>
          </cell>
          <cell r="DM307">
            <v>1770966.6666666667</v>
          </cell>
          <cell r="DN307">
            <v>1770966.6666666667</v>
          </cell>
          <cell r="DO307">
            <v>1770966.6666666667</v>
          </cell>
          <cell r="DP307">
            <v>1770966.6666666667</v>
          </cell>
          <cell r="DQ307">
            <v>1770966.6666666667</v>
          </cell>
          <cell r="DR307">
            <v>1770966.6666666667</v>
          </cell>
          <cell r="DS307">
            <v>1770966.6666666667</v>
          </cell>
          <cell r="DT307">
            <v>1770966.6666666667</v>
          </cell>
          <cell r="DU307">
            <v>1770966.6666666667</v>
          </cell>
          <cell r="DV307">
            <v>1707816.6666666667</v>
          </cell>
          <cell r="DW307">
            <v>1707816.6666666667</v>
          </cell>
          <cell r="DX307">
            <v>1707816.6666666667</v>
          </cell>
          <cell r="DY307">
            <v>1707816.6666666667</v>
          </cell>
          <cell r="DZ307">
            <v>1707816.6666666667</v>
          </cell>
          <cell r="EA307">
            <v>1707816.6666666667</v>
          </cell>
          <cell r="EB307">
            <v>1707816.6666666667</v>
          </cell>
          <cell r="EC307">
            <v>1707816.6666666667</v>
          </cell>
          <cell r="ED307">
            <v>1707816.6666666667</v>
          </cell>
          <cell r="EE307">
            <v>1707816.6666666667</v>
          </cell>
          <cell r="EF307">
            <v>1707816.6666666667</v>
          </cell>
          <cell r="EG307">
            <v>1707816.6666666667</v>
          </cell>
          <cell r="EH307">
            <v>1661453.33</v>
          </cell>
          <cell r="EI307">
            <v>1661453.33</v>
          </cell>
          <cell r="EJ307">
            <v>1661453.33</v>
          </cell>
          <cell r="EK307">
            <v>1661453.33</v>
          </cell>
          <cell r="EL307">
            <v>1661453.33</v>
          </cell>
          <cell r="EM307">
            <v>1661453.33</v>
          </cell>
          <cell r="EN307">
            <v>2492180</v>
          </cell>
          <cell r="EO307">
            <v>2492180</v>
          </cell>
          <cell r="EP307">
            <v>2492180</v>
          </cell>
          <cell r="EQ307">
            <v>2492180</v>
          </cell>
          <cell r="ER307">
            <v>2492180</v>
          </cell>
          <cell r="ES307">
            <v>2492180</v>
          </cell>
          <cell r="ET307">
            <v>2250983.3333333335</v>
          </cell>
          <cell r="EU307">
            <v>2250983.3333333335</v>
          </cell>
          <cell r="EV307">
            <v>2250983.3333333335</v>
          </cell>
          <cell r="EW307">
            <v>2250983.3333333335</v>
          </cell>
          <cell r="EX307">
            <v>2250983.3333333335</v>
          </cell>
          <cell r="EY307">
            <v>2250983.3333333335</v>
          </cell>
          <cell r="EZ307">
            <v>2250983.3333333335</v>
          </cell>
          <cell r="FA307">
            <v>2250983.3333333335</v>
          </cell>
          <cell r="FB307">
            <v>2180983.3333333344</v>
          </cell>
          <cell r="FC307">
            <v>2180983.3333333344</v>
          </cell>
          <cell r="FD307">
            <v>2180983.3333333344</v>
          </cell>
          <cell r="FE307">
            <v>2180983.3333333344</v>
          </cell>
          <cell r="FF307">
            <v>2149037.4966666666</v>
          </cell>
          <cell r="FG307">
            <v>2320829.9566666665</v>
          </cell>
          <cell r="FH307">
            <v>4834564.4966666671</v>
          </cell>
          <cell r="FI307">
            <v>2443787.4966666666</v>
          </cell>
          <cell r="FJ307">
            <v>2190037.4966666666</v>
          </cell>
          <cell r="FK307">
            <v>1990037.4966666666</v>
          </cell>
          <cell r="FL307">
            <v>1956704.1566666667</v>
          </cell>
          <cell r="FM307">
            <v>2253357.6966666663</v>
          </cell>
          <cell r="FN307">
            <v>4447481.1566666672</v>
          </cell>
          <cell r="FO307">
            <v>2156704.1566666663</v>
          </cell>
          <cell r="FP307">
            <v>2056704.1966666668</v>
          </cell>
          <cell r="FQ307">
            <v>2015354.1966666668</v>
          </cell>
          <cell r="FR307">
            <v>30814599.999999993</v>
          </cell>
        </row>
        <row r="308">
          <cell r="D308" t="str">
            <v>4181p</v>
          </cell>
          <cell r="E308" t="str">
            <v>Subvencije za proizvodnju i pružanje usluga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1185833.3333333333</v>
          </cell>
          <cell r="CM308">
            <v>1185833.3333333333</v>
          </cell>
          <cell r="CN308">
            <v>1185833.3333333333</v>
          </cell>
          <cell r="CO308">
            <v>1185833.3333333333</v>
          </cell>
          <cell r="CP308">
            <v>1185833.3333333333</v>
          </cell>
          <cell r="CQ308">
            <v>1185833.3333333333</v>
          </cell>
          <cell r="CR308">
            <v>1185833.3333333333</v>
          </cell>
          <cell r="CS308">
            <v>1185833.3333333333</v>
          </cell>
          <cell r="CT308">
            <v>1185833.3333333333</v>
          </cell>
          <cell r="CU308">
            <v>1185833.3333333333</v>
          </cell>
          <cell r="CV308">
            <v>1185833.3333333333</v>
          </cell>
          <cell r="CW308">
            <v>1185833.3333333333</v>
          </cell>
          <cell r="CX308">
            <v>1572883.3333333333</v>
          </cell>
          <cell r="CY308">
            <v>1572883.3333333333</v>
          </cell>
          <cell r="CZ308">
            <v>1572883.3333333333</v>
          </cell>
          <cell r="DA308">
            <v>1572883.3333333333</v>
          </cell>
          <cell r="DB308">
            <v>1572883.3333333333</v>
          </cell>
          <cell r="DC308">
            <v>1572883.3333333333</v>
          </cell>
          <cell r="DD308">
            <v>1572883.3333333333</v>
          </cell>
          <cell r="DE308">
            <v>1572883.3333333333</v>
          </cell>
          <cell r="DF308">
            <v>1572883.3333333333</v>
          </cell>
          <cell r="DG308">
            <v>1572883.3333333333</v>
          </cell>
          <cell r="DH308">
            <v>1572883.3333333333</v>
          </cell>
          <cell r="DI308">
            <v>1572883.3333333333</v>
          </cell>
          <cell r="DJ308">
            <v>1770966.6666666667</v>
          </cell>
          <cell r="DK308">
            <v>1770966.6666666667</v>
          </cell>
          <cell r="DL308">
            <v>1770966.6666666667</v>
          </cell>
          <cell r="DM308">
            <v>1770966.6666666667</v>
          </cell>
          <cell r="DN308">
            <v>1770966.6666666667</v>
          </cell>
          <cell r="DO308">
            <v>1770966.6666666667</v>
          </cell>
          <cell r="DP308">
            <v>1770966.6666666667</v>
          </cell>
          <cell r="DQ308">
            <v>1770966.6666666667</v>
          </cell>
          <cell r="DR308">
            <v>1770966.6666666667</v>
          </cell>
          <cell r="DS308">
            <v>1770966.6666666667</v>
          </cell>
          <cell r="DT308">
            <v>1770966.6666666667</v>
          </cell>
          <cell r="DU308">
            <v>1770966.6666666667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  <cell r="ER308">
            <v>0</v>
          </cell>
          <cell r="ES308">
            <v>0</v>
          </cell>
        </row>
        <row r="309">
          <cell r="D309" t="str">
            <v>4182p</v>
          </cell>
          <cell r="E309" t="str">
            <v>Izvozne subvencije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</row>
        <row r="310">
          <cell r="D310" t="str">
            <v>4183p</v>
          </cell>
          <cell r="E310" t="str">
            <v>Uvozne subvencije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</row>
        <row r="311">
          <cell r="A311">
            <v>0</v>
          </cell>
          <cell r="B311">
            <v>0</v>
          </cell>
          <cell r="C311">
            <v>419</v>
          </cell>
          <cell r="D311" t="str">
            <v>419p</v>
          </cell>
          <cell r="E311" t="str">
            <v>Ostali izdaci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2119159.9008333334</v>
          </cell>
          <cell r="CM311">
            <v>2119159.9008333334</v>
          </cell>
          <cell r="CN311">
            <v>2119159.9008333334</v>
          </cell>
          <cell r="CO311">
            <v>2119159.9008333334</v>
          </cell>
          <cell r="CP311">
            <v>2119159.9008333334</v>
          </cell>
          <cell r="CQ311">
            <v>2119159.9008333334</v>
          </cell>
          <cell r="CR311">
            <v>2119159.9008333334</v>
          </cell>
          <cell r="CS311">
            <v>2119159.9008333334</v>
          </cell>
          <cell r="CT311">
            <v>2119159.9008333334</v>
          </cell>
          <cell r="CU311">
            <v>2119159.9008333334</v>
          </cell>
          <cell r="CV311">
            <v>2119159.9008333334</v>
          </cell>
          <cell r="CW311">
            <v>2119159.9008333334</v>
          </cell>
          <cell r="CX311">
            <v>2186482.9354613866</v>
          </cell>
          <cell r="CY311">
            <v>2186482.9354613866</v>
          </cell>
          <cell r="CZ311">
            <v>2186482.9354613866</v>
          </cell>
          <cell r="DA311">
            <v>2186482.9354613866</v>
          </cell>
          <cell r="DB311">
            <v>2186482.9354613866</v>
          </cell>
          <cell r="DC311">
            <v>2186482.9354613866</v>
          </cell>
          <cell r="DD311">
            <v>2186482.9354613866</v>
          </cell>
          <cell r="DE311">
            <v>2186482.9354613866</v>
          </cell>
          <cell r="DF311">
            <v>2186482.9354613866</v>
          </cell>
          <cell r="DG311">
            <v>2186482.9354613866</v>
          </cell>
          <cell r="DH311">
            <v>2186482.9354613866</v>
          </cell>
          <cell r="DI311">
            <v>2186482.9354613866</v>
          </cell>
          <cell r="DJ311">
            <v>2491662.8099999996</v>
          </cell>
          <cell r="DK311">
            <v>2491662.8099999996</v>
          </cell>
          <cell r="DL311">
            <v>2491662.8099999996</v>
          </cell>
          <cell r="DM311">
            <v>2491662.8099999996</v>
          </cell>
          <cell r="DN311">
            <v>2491662.8099999996</v>
          </cell>
          <cell r="DO311">
            <v>2491662.8099999996</v>
          </cell>
          <cell r="DP311">
            <v>2491662.8099999996</v>
          </cell>
          <cell r="DQ311">
            <v>2491662.8099999996</v>
          </cell>
          <cell r="DR311">
            <v>2491662.8099999996</v>
          </cell>
          <cell r="DS311">
            <v>2491662.8099999996</v>
          </cell>
          <cell r="DT311">
            <v>2491662.8099999996</v>
          </cell>
          <cell r="DU311">
            <v>2491662.8099999996</v>
          </cell>
          <cell r="DV311">
            <v>2775123.1733333333</v>
          </cell>
          <cell r="DW311">
            <v>2775123.1733333333</v>
          </cell>
          <cell r="DX311">
            <v>2775123.1733333333</v>
          </cell>
          <cell r="DY311">
            <v>2775123.1733333333</v>
          </cell>
          <cell r="DZ311">
            <v>2775123.1733333333</v>
          </cell>
          <cell r="EA311">
            <v>2775123.1733333333</v>
          </cell>
          <cell r="EB311">
            <v>2775123.1733333333</v>
          </cell>
          <cell r="EC311">
            <v>2775123.1733333333</v>
          </cell>
          <cell r="ED311">
            <v>2775123.1733333333</v>
          </cell>
          <cell r="EE311">
            <v>2775123.1733333333</v>
          </cell>
          <cell r="EF311">
            <v>2775123.1733333333</v>
          </cell>
          <cell r="EG311">
            <v>2775123.1733333333</v>
          </cell>
          <cell r="EH311">
            <v>2197329.84</v>
          </cell>
          <cell r="EI311">
            <v>2197329.84</v>
          </cell>
          <cell r="EJ311">
            <v>2197329.84</v>
          </cell>
          <cell r="EK311">
            <v>2197329.84</v>
          </cell>
          <cell r="EL311">
            <v>2197329.84</v>
          </cell>
          <cell r="EM311">
            <v>2197329.84</v>
          </cell>
          <cell r="EN311">
            <v>3295994.75</v>
          </cell>
          <cell r="EO311">
            <v>3295994.75</v>
          </cell>
          <cell r="EP311">
            <v>3295994.75</v>
          </cell>
          <cell r="EQ311">
            <v>3295994.75</v>
          </cell>
          <cell r="ER311">
            <v>3295994.75</v>
          </cell>
          <cell r="ES311">
            <v>3295994.75</v>
          </cell>
          <cell r="ET311">
            <v>2581823.9339999999</v>
          </cell>
          <cell r="EU311">
            <v>2581823.9339999999</v>
          </cell>
          <cell r="EV311">
            <v>2581823.9339999999</v>
          </cell>
          <cell r="EW311">
            <v>2696268.3784444444</v>
          </cell>
          <cell r="EX311">
            <v>2696268.3784444444</v>
          </cell>
          <cell r="EY311">
            <v>2696268.3784444444</v>
          </cell>
          <cell r="EZ311">
            <v>3987180.345444445</v>
          </cell>
          <cell r="FA311">
            <v>3987180.345444445</v>
          </cell>
          <cell r="FB311">
            <v>3877323.0754444436</v>
          </cell>
          <cell r="FC311">
            <v>3877323.0754444436</v>
          </cell>
          <cell r="FD311">
            <v>3877323.0754444436</v>
          </cell>
          <cell r="FE311">
            <v>3877323.0754444436</v>
          </cell>
          <cell r="FF311">
            <v>3473855.870833334</v>
          </cell>
          <cell r="FG311">
            <v>4119817.790833334</v>
          </cell>
          <cell r="FH311">
            <v>5047234.1108333347</v>
          </cell>
          <cell r="FI311">
            <v>3132271.9408333339</v>
          </cell>
          <cell r="FJ311">
            <v>3070265.2508333339</v>
          </cell>
          <cell r="FK311">
            <v>3309652.560833334</v>
          </cell>
          <cell r="FL311">
            <v>4122049.5508333351</v>
          </cell>
          <cell r="FM311">
            <v>3027649.6708333334</v>
          </cell>
          <cell r="FN311">
            <v>2986649.6408333336</v>
          </cell>
          <cell r="FO311">
            <v>2977759.6208333336</v>
          </cell>
          <cell r="FP311">
            <v>3014504.6508333334</v>
          </cell>
          <cell r="FQ311">
            <v>2914612.7408333337</v>
          </cell>
          <cell r="FR311">
            <v>42096323.400000006</v>
          </cell>
        </row>
        <row r="312">
          <cell r="D312" t="str">
            <v>4191p</v>
          </cell>
          <cell r="E312" t="str">
            <v>Izdaci po osnovu isplate ugovora o djelu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358791.42499999999</v>
          </cell>
          <cell r="CM312">
            <v>358791.42499999999</v>
          </cell>
          <cell r="CN312">
            <v>358791.42499999999</v>
          </cell>
          <cell r="CO312">
            <v>358791.42499999999</v>
          </cell>
          <cell r="CP312">
            <v>358791.42499999999</v>
          </cell>
          <cell r="CQ312">
            <v>358791.42499999999</v>
          </cell>
          <cell r="CR312">
            <v>358791.42499999999</v>
          </cell>
          <cell r="CS312">
            <v>358791.42499999999</v>
          </cell>
          <cell r="CT312">
            <v>358791.42499999999</v>
          </cell>
          <cell r="CU312">
            <v>358791.42499999999</v>
          </cell>
          <cell r="CV312">
            <v>358791.42499999999</v>
          </cell>
          <cell r="CW312">
            <v>358791.42499999999</v>
          </cell>
          <cell r="CX312">
            <v>338522.19022414373</v>
          </cell>
          <cell r="CY312">
            <v>338522.19022414373</v>
          </cell>
          <cell r="CZ312">
            <v>338522.19022414373</v>
          </cell>
          <cell r="DA312">
            <v>338522.19022414373</v>
          </cell>
          <cell r="DB312">
            <v>338522.19022414373</v>
          </cell>
          <cell r="DC312">
            <v>338522.19022414373</v>
          </cell>
          <cell r="DD312">
            <v>338522.19022414373</v>
          </cell>
          <cell r="DE312">
            <v>338522.19022414373</v>
          </cell>
          <cell r="DF312">
            <v>338522.19022414373</v>
          </cell>
          <cell r="DG312">
            <v>338522.19022414373</v>
          </cell>
          <cell r="DH312">
            <v>338522.19022414373</v>
          </cell>
          <cell r="DI312">
            <v>338522.19022414373</v>
          </cell>
          <cell r="DJ312">
            <v>366703.53750000003</v>
          </cell>
          <cell r="DK312">
            <v>366703.53750000003</v>
          </cell>
          <cell r="DL312">
            <v>366703.53750000003</v>
          </cell>
          <cell r="DM312">
            <v>366703.53750000003</v>
          </cell>
          <cell r="DN312">
            <v>366703.53750000003</v>
          </cell>
          <cell r="DO312">
            <v>366703.53750000003</v>
          </cell>
          <cell r="DP312">
            <v>366703.53750000003</v>
          </cell>
          <cell r="DQ312">
            <v>366703.53750000003</v>
          </cell>
          <cell r="DR312">
            <v>366703.53750000003</v>
          </cell>
          <cell r="DS312">
            <v>366703.53750000003</v>
          </cell>
          <cell r="DT312">
            <v>366703.53750000003</v>
          </cell>
          <cell r="DU312">
            <v>366703.53750000003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</row>
        <row r="313">
          <cell r="D313" t="str">
            <v>4192p</v>
          </cell>
          <cell r="E313" t="str">
            <v>Izdaci po osnovu troškova sudskih postupaka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215284.99583333335</v>
          </cell>
          <cell r="CM313">
            <v>215284.99583333335</v>
          </cell>
          <cell r="CN313">
            <v>215284.99583333335</v>
          </cell>
          <cell r="CO313">
            <v>215284.99583333335</v>
          </cell>
          <cell r="CP313">
            <v>215284.99583333335</v>
          </cell>
          <cell r="CQ313">
            <v>215284.99583333335</v>
          </cell>
          <cell r="CR313">
            <v>215284.99583333335</v>
          </cell>
          <cell r="CS313">
            <v>215284.99583333335</v>
          </cell>
          <cell r="CT313">
            <v>215284.99583333335</v>
          </cell>
          <cell r="CU313">
            <v>215284.99583333335</v>
          </cell>
          <cell r="CV313">
            <v>215284.99583333335</v>
          </cell>
          <cell r="CW313">
            <v>215284.99583333335</v>
          </cell>
          <cell r="CX313">
            <v>198115.64551112629</v>
          </cell>
          <cell r="CY313">
            <v>198115.64551112629</v>
          </cell>
          <cell r="CZ313">
            <v>198115.64551112629</v>
          </cell>
          <cell r="DA313">
            <v>198115.64551112629</v>
          </cell>
          <cell r="DB313">
            <v>198115.64551112629</v>
          </cell>
          <cell r="DC313">
            <v>198115.64551112629</v>
          </cell>
          <cell r="DD313">
            <v>198115.64551112629</v>
          </cell>
          <cell r="DE313">
            <v>198115.64551112629</v>
          </cell>
          <cell r="DF313">
            <v>198115.64551112629</v>
          </cell>
          <cell r="DG313">
            <v>198115.64551112629</v>
          </cell>
          <cell r="DH313">
            <v>198115.64551112629</v>
          </cell>
          <cell r="DI313">
            <v>198115.64551112629</v>
          </cell>
          <cell r="DJ313">
            <v>112305.41666666667</v>
          </cell>
          <cell r="DK313">
            <v>112305.41666666667</v>
          </cell>
          <cell r="DL313">
            <v>112305.41666666667</v>
          </cell>
          <cell r="DM313">
            <v>112305.41666666667</v>
          </cell>
          <cell r="DN313">
            <v>112305.41666666667</v>
          </cell>
          <cell r="DO313">
            <v>112305.41666666667</v>
          </cell>
          <cell r="DP313">
            <v>112305.41666666667</v>
          </cell>
          <cell r="DQ313">
            <v>112305.41666666667</v>
          </cell>
          <cell r="DR313">
            <v>112305.41666666667</v>
          </cell>
          <cell r="DS313">
            <v>112305.41666666667</v>
          </cell>
          <cell r="DT313">
            <v>112305.41666666667</v>
          </cell>
          <cell r="DU313">
            <v>112305.41666666667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</row>
        <row r="314">
          <cell r="D314" t="str">
            <v>4193p</v>
          </cell>
          <cell r="E314" t="str">
            <v>Izrada i održavanje softvera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523469</v>
          </cell>
          <cell r="CM314">
            <v>523469</v>
          </cell>
          <cell r="CN314">
            <v>523469</v>
          </cell>
          <cell r="CO314">
            <v>523469</v>
          </cell>
          <cell r="CP314">
            <v>523469</v>
          </cell>
          <cell r="CQ314">
            <v>523469</v>
          </cell>
          <cell r="CR314">
            <v>523469</v>
          </cell>
          <cell r="CS314">
            <v>523469</v>
          </cell>
          <cell r="CT314">
            <v>523469</v>
          </cell>
          <cell r="CU314">
            <v>523469</v>
          </cell>
          <cell r="CV314">
            <v>523469</v>
          </cell>
          <cell r="CW314">
            <v>523469</v>
          </cell>
          <cell r="CX314">
            <v>624553.1953420419</v>
          </cell>
          <cell r="CY314">
            <v>624553.1953420419</v>
          </cell>
          <cell r="CZ314">
            <v>624553.1953420419</v>
          </cell>
          <cell r="DA314">
            <v>624553.1953420419</v>
          </cell>
          <cell r="DB314">
            <v>624553.1953420419</v>
          </cell>
          <cell r="DC314">
            <v>624553.1953420419</v>
          </cell>
          <cell r="DD314">
            <v>624553.1953420419</v>
          </cell>
          <cell r="DE314">
            <v>624553.1953420419</v>
          </cell>
          <cell r="DF314">
            <v>624553.1953420419</v>
          </cell>
          <cell r="DG314">
            <v>624553.1953420419</v>
          </cell>
          <cell r="DH314">
            <v>624553.1953420419</v>
          </cell>
          <cell r="DI314">
            <v>624553.1953420419</v>
          </cell>
          <cell r="DJ314">
            <v>771651.67749999987</v>
          </cell>
          <cell r="DK314">
            <v>771651.67749999987</v>
          </cell>
          <cell r="DL314">
            <v>771651.67749999987</v>
          </cell>
          <cell r="DM314">
            <v>771651.67749999987</v>
          </cell>
          <cell r="DN314">
            <v>771651.67749999987</v>
          </cell>
          <cell r="DO314">
            <v>771651.67749999987</v>
          </cell>
          <cell r="DP314">
            <v>771651.67749999987</v>
          </cell>
          <cell r="DQ314">
            <v>771651.67749999987</v>
          </cell>
          <cell r="DR314">
            <v>771651.67749999987</v>
          </cell>
          <cell r="DS314">
            <v>771651.67749999987</v>
          </cell>
          <cell r="DT314">
            <v>771651.67749999987</v>
          </cell>
          <cell r="DU314">
            <v>771651.67749999987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</row>
        <row r="315">
          <cell r="D315" t="str">
            <v>4194p</v>
          </cell>
          <cell r="E315" t="str">
            <v>Osiguranje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182324.41333333333</v>
          </cell>
          <cell r="CM315">
            <v>182324.41333333333</v>
          </cell>
          <cell r="CN315">
            <v>182324.41333333333</v>
          </cell>
          <cell r="CO315">
            <v>182324.41333333333</v>
          </cell>
          <cell r="CP315">
            <v>182324.41333333333</v>
          </cell>
          <cell r="CQ315">
            <v>182324.41333333333</v>
          </cell>
          <cell r="CR315">
            <v>182324.41333333333</v>
          </cell>
          <cell r="CS315">
            <v>182324.41333333333</v>
          </cell>
          <cell r="CT315">
            <v>182324.41333333333</v>
          </cell>
          <cell r="CU315">
            <v>182324.41333333333</v>
          </cell>
          <cell r="CV315">
            <v>182324.41333333333</v>
          </cell>
          <cell r="CW315">
            <v>182324.41333333333</v>
          </cell>
          <cell r="CX315">
            <v>185467.19903700319</v>
          </cell>
          <cell r="CY315">
            <v>185467.19903700319</v>
          </cell>
          <cell r="CZ315">
            <v>185467.19903700319</v>
          </cell>
          <cell r="DA315">
            <v>185467.19903700319</v>
          </cell>
          <cell r="DB315">
            <v>185467.19903700319</v>
          </cell>
          <cell r="DC315">
            <v>185467.19903700319</v>
          </cell>
          <cell r="DD315">
            <v>185467.19903700319</v>
          </cell>
          <cell r="DE315">
            <v>185467.19903700319</v>
          </cell>
          <cell r="DF315">
            <v>185467.19903700319</v>
          </cell>
          <cell r="DG315">
            <v>185467.19903700319</v>
          </cell>
          <cell r="DH315">
            <v>185467.19903700319</v>
          </cell>
          <cell r="DI315">
            <v>185467.19903700319</v>
          </cell>
          <cell r="DJ315">
            <v>175369.42166666666</v>
          </cell>
          <cell r="DK315">
            <v>175369.42166666666</v>
          </cell>
          <cell r="DL315">
            <v>175369.42166666666</v>
          </cell>
          <cell r="DM315">
            <v>175369.42166666666</v>
          </cell>
          <cell r="DN315">
            <v>175369.42166666666</v>
          </cell>
          <cell r="DO315">
            <v>175369.42166666666</v>
          </cell>
          <cell r="DP315">
            <v>175369.42166666666</v>
          </cell>
          <cell r="DQ315">
            <v>175369.42166666666</v>
          </cell>
          <cell r="DR315">
            <v>175369.42166666666</v>
          </cell>
          <cell r="DS315">
            <v>175369.42166666666</v>
          </cell>
          <cell r="DT315">
            <v>175369.42166666666</v>
          </cell>
          <cell r="DU315">
            <v>175369.42166666666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</row>
        <row r="316">
          <cell r="D316" t="str">
            <v>4195p</v>
          </cell>
          <cell r="E316" t="str">
            <v>Kontribucije za članstvo u domaćim i međunarodnim organizacijama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189097.92</v>
          </cell>
          <cell r="CM316">
            <v>189097.92</v>
          </cell>
          <cell r="CN316">
            <v>189097.92</v>
          </cell>
          <cell r="CO316">
            <v>189097.92</v>
          </cell>
          <cell r="CP316">
            <v>189097.92</v>
          </cell>
          <cell r="CQ316">
            <v>189097.92</v>
          </cell>
          <cell r="CR316">
            <v>189097.92</v>
          </cell>
          <cell r="CS316">
            <v>189097.92</v>
          </cell>
          <cell r="CT316">
            <v>189097.92</v>
          </cell>
          <cell r="CU316">
            <v>189097.92</v>
          </cell>
          <cell r="CV316">
            <v>189097.92</v>
          </cell>
          <cell r="CW316">
            <v>189097.92</v>
          </cell>
          <cell r="CX316">
            <v>331173.49028020015</v>
          </cell>
          <cell r="CY316">
            <v>331173.49028020015</v>
          </cell>
          <cell r="CZ316">
            <v>331173.49028020015</v>
          </cell>
          <cell r="DA316">
            <v>331173.49028020015</v>
          </cell>
          <cell r="DB316">
            <v>331173.49028020015</v>
          </cell>
          <cell r="DC316">
            <v>331173.49028020015</v>
          </cell>
          <cell r="DD316">
            <v>331173.49028020015</v>
          </cell>
          <cell r="DE316">
            <v>331173.49028020015</v>
          </cell>
          <cell r="DF316">
            <v>331173.49028020015</v>
          </cell>
          <cell r="DG316">
            <v>331173.49028020015</v>
          </cell>
          <cell r="DH316">
            <v>331173.49028020015</v>
          </cell>
          <cell r="DI316">
            <v>331173.49028020015</v>
          </cell>
          <cell r="DJ316">
            <v>319420.46249999997</v>
          </cell>
          <cell r="DK316">
            <v>319420.46249999997</v>
          </cell>
          <cell r="DL316">
            <v>319420.46249999997</v>
          </cell>
          <cell r="DM316">
            <v>319420.46249999997</v>
          </cell>
          <cell r="DN316">
            <v>319420.46249999997</v>
          </cell>
          <cell r="DO316">
            <v>319420.46249999997</v>
          </cell>
          <cell r="DP316">
            <v>319420.46249999997</v>
          </cell>
          <cell r="DQ316">
            <v>319420.46249999997</v>
          </cell>
          <cell r="DR316">
            <v>319420.46249999997</v>
          </cell>
          <cell r="DS316">
            <v>319420.46249999997</v>
          </cell>
          <cell r="DT316">
            <v>319420.46249999997</v>
          </cell>
          <cell r="DU316">
            <v>319420.46249999997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</row>
        <row r="317">
          <cell r="D317" t="str">
            <v>4196p</v>
          </cell>
          <cell r="E317" t="str">
            <v>Komunalne naknade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353763.10833333334</v>
          </cell>
          <cell r="CM317">
            <v>353763.10833333334</v>
          </cell>
          <cell r="CN317">
            <v>353763.10833333334</v>
          </cell>
          <cell r="CO317">
            <v>353763.10833333334</v>
          </cell>
          <cell r="CP317">
            <v>353763.10833333334</v>
          </cell>
          <cell r="CQ317">
            <v>353763.10833333334</v>
          </cell>
          <cell r="CR317">
            <v>353763.10833333334</v>
          </cell>
          <cell r="CS317">
            <v>353763.10833333334</v>
          </cell>
          <cell r="CT317">
            <v>353763.10833333334</v>
          </cell>
          <cell r="CU317">
            <v>353763.10833333334</v>
          </cell>
          <cell r="CV317">
            <v>353763.10833333334</v>
          </cell>
          <cell r="CW317">
            <v>353763.10833333334</v>
          </cell>
          <cell r="CX317">
            <v>301413.99206139107</v>
          </cell>
          <cell r="CY317">
            <v>301413.99206139107</v>
          </cell>
          <cell r="CZ317">
            <v>301413.99206139107</v>
          </cell>
          <cell r="DA317">
            <v>301413.99206139107</v>
          </cell>
          <cell r="DB317">
            <v>301413.99206139107</v>
          </cell>
          <cell r="DC317">
            <v>301413.99206139107</v>
          </cell>
          <cell r="DD317">
            <v>301413.99206139107</v>
          </cell>
          <cell r="DE317">
            <v>301413.99206139107</v>
          </cell>
          <cell r="DF317">
            <v>301413.99206139107</v>
          </cell>
          <cell r="DG317">
            <v>301413.99206139107</v>
          </cell>
          <cell r="DH317">
            <v>301413.99206139107</v>
          </cell>
          <cell r="DI317">
            <v>301413.99206139107</v>
          </cell>
          <cell r="DJ317">
            <v>351830.13000000006</v>
          </cell>
          <cell r="DK317">
            <v>351830.13000000006</v>
          </cell>
          <cell r="DL317">
            <v>351830.13000000006</v>
          </cell>
          <cell r="DM317">
            <v>351830.13000000006</v>
          </cell>
          <cell r="DN317">
            <v>351830.13000000006</v>
          </cell>
          <cell r="DO317">
            <v>351830.13000000006</v>
          </cell>
          <cell r="DP317">
            <v>351830.13000000006</v>
          </cell>
          <cell r="DQ317">
            <v>351830.13000000006</v>
          </cell>
          <cell r="DR317">
            <v>351830.13000000006</v>
          </cell>
          <cell r="DS317">
            <v>351830.13000000006</v>
          </cell>
          <cell r="DT317">
            <v>351830.13000000006</v>
          </cell>
          <cell r="DU317">
            <v>351830.13000000006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</row>
        <row r="318">
          <cell r="D318" t="str">
            <v>4197p</v>
          </cell>
          <cell r="E318" t="str">
            <v>Kazne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66.666666666666671</v>
          </cell>
          <cell r="CM318">
            <v>66.666666666666671</v>
          </cell>
          <cell r="CN318">
            <v>66.666666666666671</v>
          </cell>
          <cell r="CO318">
            <v>66.666666666666671</v>
          </cell>
          <cell r="CP318">
            <v>66.666666666666671</v>
          </cell>
          <cell r="CQ318">
            <v>66.666666666666671</v>
          </cell>
          <cell r="CR318">
            <v>66.666666666666671</v>
          </cell>
          <cell r="CS318">
            <v>66.666666666666671</v>
          </cell>
          <cell r="CT318">
            <v>66.666666666666671</v>
          </cell>
          <cell r="CU318">
            <v>66.666666666666671</v>
          </cell>
          <cell r="CV318">
            <v>66.666666666666671</v>
          </cell>
          <cell r="CW318">
            <v>66.666666666666671</v>
          </cell>
          <cell r="CX318">
            <v>105.61633532026926</v>
          </cell>
          <cell r="CY318">
            <v>105.61633532026926</v>
          </cell>
          <cell r="CZ318">
            <v>105.61633532026926</v>
          </cell>
          <cell r="DA318">
            <v>105.61633532026926</v>
          </cell>
          <cell r="DB318">
            <v>105.61633532026926</v>
          </cell>
          <cell r="DC318">
            <v>105.61633532026926</v>
          </cell>
          <cell r="DD318">
            <v>105.61633532026926</v>
          </cell>
          <cell r="DE318">
            <v>105.61633532026926</v>
          </cell>
          <cell r="DF318">
            <v>105.61633532026926</v>
          </cell>
          <cell r="DG318">
            <v>105.61633532026926</v>
          </cell>
          <cell r="DH318">
            <v>105.61633532026926</v>
          </cell>
          <cell r="DI318">
            <v>105.61633532026926</v>
          </cell>
          <cell r="DJ318">
            <v>125.83333333333333</v>
          </cell>
          <cell r="DK318">
            <v>125.83333333333333</v>
          </cell>
          <cell r="DL318">
            <v>125.83333333333333</v>
          </cell>
          <cell r="DM318">
            <v>125.83333333333333</v>
          </cell>
          <cell r="DN318">
            <v>125.83333333333333</v>
          </cell>
          <cell r="DO318">
            <v>125.83333333333333</v>
          </cell>
          <cell r="DP318">
            <v>125.83333333333333</v>
          </cell>
          <cell r="DQ318">
            <v>125.83333333333333</v>
          </cell>
          <cell r="DR318">
            <v>125.83333333333333</v>
          </cell>
          <cell r="DS318">
            <v>125.83333333333333</v>
          </cell>
          <cell r="DT318">
            <v>125.83333333333333</v>
          </cell>
          <cell r="DU318">
            <v>125.83333333333333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  <cell r="ER318">
            <v>0</v>
          </cell>
          <cell r="ES318">
            <v>0</v>
          </cell>
        </row>
        <row r="319">
          <cell r="D319" t="str">
            <v>4198p</v>
          </cell>
          <cell r="E319" t="str">
            <v>Takse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1205</v>
          </cell>
          <cell r="CM319">
            <v>1205</v>
          </cell>
          <cell r="CN319">
            <v>1205</v>
          </cell>
          <cell r="CO319">
            <v>1205</v>
          </cell>
          <cell r="CP319">
            <v>1205</v>
          </cell>
          <cell r="CQ319">
            <v>1205</v>
          </cell>
          <cell r="CR319">
            <v>1205</v>
          </cell>
          <cell r="CS319">
            <v>1205</v>
          </cell>
          <cell r="CT319">
            <v>1205</v>
          </cell>
          <cell r="CU319">
            <v>1205</v>
          </cell>
          <cell r="CV319">
            <v>1205</v>
          </cell>
          <cell r="CW319">
            <v>1205</v>
          </cell>
          <cell r="CX319">
            <v>1654.0740118339691</v>
          </cell>
          <cell r="CY319">
            <v>1654.0740118339691</v>
          </cell>
          <cell r="CZ319">
            <v>1654.0740118339691</v>
          </cell>
          <cell r="DA319">
            <v>1654.0740118339691</v>
          </cell>
          <cell r="DB319">
            <v>1654.0740118339691</v>
          </cell>
          <cell r="DC319">
            <v>1654.0740118339691</v>
          </cell>
          <cell r="DD319">
            <v>1654.0740118339691</v>
          </cell>
          <cell r="DE319">
            <v>1654.0740118339691</v>
          </cell>
          <cell r="DF319">
            <v>1654.0740118339691</v>
          </cell>
          <cell r="DG319">
            <v>1654.0740118339691</v>
          </cell>
          <cell r="DH319">
            <v>1654.0740118339691</v>
          </cell>
          <cell r="DI319">
            <v>1654.0740118339691</v>
          </cell>
          <cell r="DJ319">
            <v>1525</v>
          </cell>
          <cell r="DK319">
            <v>1525</v>
          </cell>
          <cell r="DL319">
            <v>1525</v>
          </cell>
          <cell r="DM319">
            <v>1525</v>
          </cell>
          <cell r="DN319">
            <v>1525</v>
          </cell>
          <cell r="DO319">
            <v>1525</v>
          </cell>
          <cell r="DP319">
            <v>1525</v>
          </cell>
          <cell r="DQ319">
            <v>1525</v>
          </cell>
          <cell r="DR319">
            <v>1525</v>
          </cell>
          <cell r="DS319">
            <v>1525</v>
          </cell>
          <cell r="DT319">
            <v>1525</v>
          </cell>
          <cell r="DU319">
            <v>1525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  <cell r="ER319">
            <v>0</v>
          </cell>
          <cell r="ES319">
            <v>0</v>
          </cell>
        </row>
        <row r="320">
          <cell r="D320" t="str">
            <v>4199p</v>
          </cell>
          <cell r="E320" t="str">
            <v>Ostalo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295157.37166666664</v>
          </cell>
          <cell r="CM320">
            <v>295157.37166666664</v>
          </cell>
          <cell r="CN320">
            <v>295157.37166666664</v>
          </cell>
          <cell r="CO320">
            <v>295157.37166666664</v>
          </cell>
          <cell r="CP320">
            <v>295157.37166666664</v>
          </cell>
          <cell r="CQ320">
            <v>295157.37166666664</v>
          </cell>
          <cell r="CR320">
            <v>295157.37166666664</v>
          </cell>
          <cell r="CS320">
            <v>295157.37166666664</v>
          </cell>
          <cell r="CT320">
            <v>295157.37166666664</v>
          </cell>
          <cell r="CU320">
            <v>295157.37166666664</v>
          </cell>
          <cell r="CV320">
            <v>295157.37166666664</v>
          </cell>
          <cell r="CW320">
            <v>295157.37166666664</v>
          </cell>
          <cell r="CX320">
            <v>205477.53265832629</v>
          </cell>
          <cell r="CY320">
            <v>205477.53265832629</v>
          </cell>
          <cell r="CZ320">
            <v>205477.53265832629</v>
          </cell>
          <cell r="DA320">
            <v>205477.53265832629</v>
          </cell>
          <cell r="DB320">
            <v>205477.53265832629</v>
          </cell>
          <cell r="DC320">
            <v>205477.53265832629</v>
          </cell>
          <cell r="DD320">
            <v>205477.53265832629</v>
          </cell>
          <cell r="DE320">
            <v>205477.53265832629</v>
          </cell>
          <cell r="DF320">
            <v>205477.53265832629</v>
          </cell>
          <cell r="DG320">
            <v>205477.53265832629</v>
          </cell>
          <cell r="DH320">
            <v>205477.53265832629</v>
          </cell>
          <cell r="DI320">
            <v>205477.53265832629</v>
          </cell>
          <cell r="DJ320">
            <v>392731.33083333331</v>
          </cell>
          <cell r="DK320">
            <v>392731.33083333331</v>
          </cell>
          <cell r="DL320">
            <v>392731.33083333331</v>
          </cell>
          <cell r="DM320">
            <v>392731.33083333331</v>
          </cell>
          <cell r="DN320">
            <v>392731.33083333331</v>
          </cell>
          <cell r="DO320">
            <v>392731.33083333331</v>
          </cell>
          <cell r="DP320">
            <v>392731.33083333331</v>
          </cell>
          <cell r="DQ320">
            <v>392731.33083333331</v>
          </cell>
          <cell r="DR320">
            <v>392731.33083333331</v>
          </cell>
          <cell r="DS320">
            <v>392731.33083333331</v>
          </cell>
          <cell r="DT320">
            <v>392731.33083333331</v>
          </cell>
          <cell r="DU320">
            <v>392731.33083333331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  <cell r="ER320">
            <v>0</v>
          </cell>
          <cell r="ES320">
            <v>0</v>
          </cell>
        </row>
        <row r="321">
          <cell r="A321">
            <v>0</v>
          </cell>
          <cell r="B321">
            <v>42</v>
          </cell>
          <cell r="C321" t="str">
            <v xml:space="preserve"> </v>
          </cell>
          <cell r="D321" t="str">
            <v>p</v>
          </cell>
          <cell r="E321" t="str">
            <v>Transferi za socijalnu zaštitu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41489393.925000004</v>
          </cell>
          <cell r="CM321">
            <v>41489393.925000004</v>
          </cell>
          <cell r="CN321">
            <v>41489393.925000004</v>
          </cell>
          <cell r="CO321">
            <v>41489393.925000004</v>
          </cell>
          <cell r="CP321">
            <v>41489393.925000004</v>
          </cell>
          <cell r="CQ321">
            <v>41489393.925000004</v>
          </cell>
          <cell r="CR321">
            <v>41489393.925000004</v>
          </cell>
          <cell r="CS321">
            <v>41489393.925000004</v>
          </cell>
          <cell r="CT321">
            <v>41489393.925000004</v>
          </cell>
          <cell r="CU321">
            <v>41489393.925000004</v>
          </cell>
          <cell r="CV321">
            <v>41489393.925000004</v>
          </cell>
          <cell r="CW321">
            <v>41489393.925000004</v>
          </cell>
          <cell r="CX321">
            <v>41226949.914166674</v>
          </cell>
          <cell r="CY321">
            <v>41226949.914166674</v>
          </cell>
          <cell r="CZ321">
            <v>41226949.914166674</v>
          </cell>
          <cell r="DA321">
            <v>41226949.914166674</v>
          </cell>
          <cell r="DB321">
            <v>41226949.914166674</v>
          </cell>
          <cell r="DC321">
            <v>41226949.914166674</v>
          </cell>
          <cell r="DD321">
            <v>41226949.914166674</v>
          </cell>
          <cell r="DE321">
            <v>41226949.914166674</v>
          </cell>
          <cell r="DF321">
            <v>41226949.914166674</v>
          </cell>
          <cell r="DG321">
            <v>41226949.914166674</v>
          </cell>
          <cell r="DH321">
            <v>41226949.914166674</v>
          </cell>
          <cell r="DI321">
            <v>41226949.914166674</v>
          </cell>
          <cell r="DJ321">
            <v>42070460.416666664</v>
          </cell>
          <cell r="DK321">
            <v>42070460.416666664</v>
          </cell>
          <cell r="DL321">
            <v>42070460.416666664</v>
          </cell>
          <cell r="DM321">
            <v>42070460.416666664</v>
          </cell>
          <cell r="DN321">
            <v>42070460.416666664</v>
          </cell>
          <cell r="DO321">
            <v>42070460.416666664</v>
          </cell>
          <cell r="DP321">
            <v>42070460.416666664</v>
          </cell>
          <cell r="DQ321">
            <v>42070460.416666664</v>
          </cell>
          <cell r="DR321">
            <v>42070460.416666664</v>
          </cell>
          <cell r="DS321">
            <v>42070460.416666664</v>
          </cell>
          <cell r="DT321">
            <v>42070460.416666664</v>
          </cell>
          <cell r="DU321">
            <v>42070460.416666664</v>
          </cell>
          <cell r="DV321">
            <v>44366018.364166662</v>
          </cell>
          <cell r="DW321">
            <v>44366018.364166662</v>
          </cell>
          <cell r="DX321">
            <v>44366018.364166662</v>
          </cell>
          <cell r="DY321">
            <v>44366018.364166662</v>
          </cell>
          <cell r="DZ321">
            <v>44366018.364166662</v>
          </cell>
          <cell r="EA321">
            <v>44366018.364166662</v>
          </cell>
          <cell r="EB321">
            <v>44366018.364166662</v>
          </cell>
          <cell r="EC321">
            <v>44366018.364166662</v>
          </cell>
          <cell r="ED321">
            <v>44366018.364166662</v>
          </cell>
          <cell r="EE321">
            <v>44366018.364166662</v>
          </cell>
          <cell r="EF321">
            <v>44366018.364166662</v>
          </cell>
          <cell r="EG321">
            <v>44366018.364166662</v>
          </cell>
          <cell r="EH321">
            <v>47576508.75</v>
          </cell>
          <cell r="EI321">
            <v>47576508.75</v>
          </cell>
          <cell r="EJ321">
            <v>47576508.75</v>
          </cell>
          <cell r="EK321">
            <v>47576508.75</v>
          </cell>
          <cell r="EL321">
            <v>47576508.75</v>
          </cell>
          <cell r="EM321">
            <v>47576508.75</v>
          </cell>
          <cell r="EN321">
            <v>47576508.75</v>
          </cell>
          <cell r="EO321">
            <v>47576508.75</v>
          </cell>
          <cell r="EP321">
            <v>47576508.75</v>
          </cell>
          <cell r="EQ321">
            <v>47576508.75</v>
          </cell>
          <cell r="ER321">
            <v>47576508.75</v>
          </cell>
          <cell r="ES321">
            <v>47576508.75</v>
          </cell>
          <cell r="ET321">
            <v>45950724.162500009</v>
          </cell>
          <cell r="EU321">
            <v>45950724.162500009</v>
          </cell>
          <cell r="EV321">
            <v>45950724.162500009</v>
          </cell>
          <cell r="EW321">
            <v>45950724.162500009</v>
          </cell>
          <cell r="EX321">
            <v>45950724.162500009</v>
          </cell>
          <cell r="EY321">
            <v>45950724.162500009</v>
          </cell>
          <cell r="EZ321">
            <v>45950724.162500009</v>
          </cell>
          <cell r="FA321">
            <v>45950724.162500009</v>
          </cell>
          <cell r="FB321">
            <v>47831745.139999971</v>
          </cell>
          <cell r="FC321">
            <v>47831745.139999971</v>
          </cell>
          <cell r="FD321">
            <v>47831745.139999971</v>
          </cell>
          <cell r="FE321">
            <v>47831745.139999971</v>
          </cell>
          <cell r="FF321">
            <v>46204849.909999982</v>
          </cell>
          <cell r="FG321">
            <v>46206149.810000002</v>
          </cell>
          <cell r="FH321">
            <v>46206149.810000002</v>
          </cell>
          <cell r="FI321">
            <v>46206149.810000002</v>
          </cell>
          <cell r="FJ321">
            <v>46206149.810000002</v>
          </cell>
          <cell r="FK321">
            <v>46206149.810000002</v>
          </cell>
          <cell r="FL321">
            <v>46206149.810000002</v>
          </cell>
          <cell r="FM321">
            <v>46206149.810000002</v>
          </cell>
          <cell r="FN321">
            <v>46206149.810000002</v>
          </cell>
          <cell r="FO321">
            <v>47329512.010000005</v>
          </cell>
          <cell r="FP321">
            <v>47329512.010000005</v>
          </cell>
          <cell r="FQ321">
            <v>47329512.010000005</v>
          </cell>
          <cell r="FR321">
            <v>554472497.81999993</v>
          </cell>
        </row>
        <row r="322">
          <cell r="A322">
            <v>0</v>
          </cell>
          <cell r="B322">
            <v>0</v>
          </cell>
          <cell r="C322">
            <v>421</v>
          </cell>
          <cell r="D322" t="str">
            <v>421p</v>
          </cell>
          <cell r="E322" t="str">
            <v>Prava iz oblasti socijalne zaštite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5084083.333333333</v>
          </cell>
          <cell r="CM322">
            <v>5084083.333333333</v>
          </cell>
          <cell r="CN322">
            <v>5084083.333333333</v>
          </cell>
          <cell r="CO322">
            <v>5084083.333333333</v>
          </cell>
          <cell r="CP322">
            <v>5084083.333333333</v>
          </cell>
          <cell r="CQ322">
            <v>5084083.333333333</v>
          </cell>
          <cell r="CR322">
            <v>5084083.333333333</v>
          </cell>
          <cell r="CS322">
            <v>5084083.333333333</v>
          </cell>
          <cell r="CT322">
            <v>5084083.333333333</v>
          </cell>
          <cell r="CU322">
            <v>5084083.333333333</v>
          </cell>
          <cell r="CV322">
            <v>5084083.333333333</v>
          </cell>
          <cell r="CW322">
            <v>5084083.333333333</v>
          </cell>
          <cell r="CX322">
            <v>4887083.333333333</v>
          </cell>
          <cell r="CY322">
            <v>4887083.333333333</v>
          </cell>
          <cell r="CZ322">
            <v>4887083.333333333</v>
          </cell>
          <cell r="DA322">
            <v>4887083.333333333</v>
          </cell>
          <cell r="DB322">
            <v>4887083.333333333</v>
          </cell>
          <cell r="DC322">
            <v>4887083.333333333</v>
          </cell>
          <cell r="DD322">
            <v>4887083.333333333</v>
          </cell>
          <cell r="DE322">
            <v>4887083.333333333</v>
          </cell>
          <cell r="DF322">
            <v>4887083.333333333</v>
          </cell>
          <cell r="DG322">
            <v>4887083.333333333</v>
          </cell>
          <cell r="DH322">
            <v>4887083.333333333</v>
          </cell>
          <cell r="DI322">
            <v>4887083.333333333</v>
          </cell>
          <cell r="DJ322">
            <v>5044218.75</v>
          </cell>
          <cell r="DK322">
            <v>5044218.75</v>
          </cell>
          <cell r="DL322">
            <v>5044218.75</v>
          </cell>
          <cell r="DM322">
            <v>5044218.75</v>
          </cell>
          <cell r="DN322">
            <v>5044218.75</v>
          </cell>
          <cell r="DO322">
            <v>5044218.75</v>
          </cell>
          <cell r="DP322">
            <v>5044218.75</v>
          </cell>
          <cell r="DQ322">
            <v>5044218.75</v>
          </cell>
          <cell r="DR322">
            <v>5044218.75</v>
          </cell>
          <cell r="DS322">
            <v>5044218.75</v>
          </cell>
          <cell r="DT322">
            <v>5044218.75</v>
          </cell>
          <cell r="DU322">
            <v>5044218.75</v>
          </cell>
          <cell r="DV322">
            <v>6050468.75</v>
          </cell>
          <cell r="DW322">
            <v>6050468.75</v>
          </cell>
          <cell r="DX322">
            <v>6050468.75</v>
          </cell>
          <cell r="DY322">
            <v>6050468.75</v>
          </cell>
          <cell r="DZ322">
            <v>6050468.75</v>
          </cell>
          <cell r="EA322">
            <v>6050468.75</v>
          </cell>
          <cell r="EB322">
            <v>6050468.75</v>
          </cell>
          <cell r="EC322">
            <v>6050468.75</v>
          </cell>
          <cell r="ED322">
            <v>6050468.75</v>
          </cell>
          <cell r="EE322">
            <v>6050468.75</v>
          </cell>
          <cell r="EF322">
            <v>6050468.75</v>
          </cell>
          <cell r="EG322">
            <v>6050468.75</v>
          </cell>
          <cell r="EH322">
            <v>9559635.416666666</v>
          </cell>
          <cell r="EI322">
            <v>9559635.416666666</v>
          </cell>
          <cell r="EJ322">
            <v>9559635.416666666</v>
          </cell>
          <cell r="EK322">
            <v>9559635.416666666</v>
          </cell>
          <cell r="EL322">
            <v>9559635.416666666</v>
          </cell>
          <cell r="EM322">
            <v>9559635.416666666</v>
          </cell>
          <cell r="EN322">
            <v>9559635.416666666</v>
          </cell>
          <cell r="EO322">
            <v>9559635.416666666</v>
          </cell>
          <cell r="EP322">
            <v>9559635.416666666</v>
          </cell>
          <cell r="EQ322">
            <v>9559635.416666666</v>
          </cell>
          <cell r="ER322">
            <v>9559635.416666666</v>
          </cell>
          <cell r="ES322">
            <v>9559635.416666666</v>
          </cell>
          <cell r="ET322">
            <v>6651000</v>
          </cell>
          <cell r="EU322">
            <v>6651000</v>
          </cell>
          <cell r="EV322">
            <v>6651000</v>
          </cell>
          <cell r="EW322">
            <v>6651000</v>
          </cell>
          <cell r="EX322">
            <v>6651000</v>
          </cell>
          <cell r="EY322">
            <v>6651000</v>
          </cell>
          <cell r="EZ322">
            <v>6651000</v>
          </cell>
          <cell r="FA322">
            <v>6651000</v>
          </cell>
          <cell r="FB322">
            <v>7394520.9774999991</v>
          </cell>
          <cell r="FC322">
            <v>7394520.9774999991</v>
          </cell>
          <cell r="FD322">
            <v>7394520.9774999991</v>
          </cell>
          <cell r="FE322">
            <v>7394520.9774999991</v>
          </cell>
          <cell r="FF322">
            <v>6747975.0000000028</v>
          </cell>
          <cell r="FG322">
            <v>6749275.0000000028</v>
          </cell>
          <cell r="FH322">
            <v>6749275.0000000028</v>
          </cell>
          <cell r="FI322">
            <v>6749275.0000000028</v>
          </cell>
          <cell r="FJ322">
            <v>6749275.0000000028</v>
          </cell>
          <cell r="FK322">
            <v>6749275.0000000028</v>
          </cell>
          <cell r="FL322">
            <v>6749275.0000000028</v>
          </cell>
          <cell r="FM322">
            <v>6749275.0000000028</v>
          </cell>
          <cell r="FN322">
            <v>6749275.0000000028</v>
          </cell>
          <cell r="FO322">
            <v>6749275.0000000028</v>
          </cell>
          <cell r="FP322">
            <v>6749275.0000000028</v>
          </cell>
          <cell r="FQ322">
            <v>6749275.0000000028</v>
          </cell>
          <cell r="FR322">
            <v>80990000.000000015</v>
          </cell>
        </row>
        <row r="323">
          <cell r="C323" t="str">
            <v xml:space="preserve"> </v>
          </cell>
          <cell r="D323" t="str">
            <v>4211p</v>
          </cell>
          <cell r="E323" t="str">
            <v>Dječiji dodaci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432500</v>
          </cell>
          <cell r="CM323">
            <v>432500</v>
          </cell>
          <cell r="CN323">
            <v>432500</v>
          </cell>
          <cell r="CO323">
            <v>432500</v>
          </cell>
          <cell r="CP323">
            <v>432500</v>
          </cell>
          <cell r="CQ323">
            <v>432500</v>
          </cell>
          <cell r="CR323">
            <v>432500</v>
          </cell>
          <cell r="CS323">
            <v>432500</v>
          </cell>
          <cell r="CT323">
            <v>432500</v>
          </cell>
          <cell r="CU323">
            <v>432500</v>
          </cell>
          <cell r="CV323">
            <v>432500</v>
          </cell>
          <cell r="CW323">
            <v>432500</v>
          </cell>
          <cell r="CX323">
            <v>450000</v>
          </cell>
          <cell r="CY323">
            <v>450000</v>
          </cell>
          <cell r="CZ323">
            <v>450000</v>
          </cell>
          <cell r="DA323">
            <v>450000</v>
          </cell>
          <cell r="DB323">
            <v>450000</v>
          </cell>
          <cell r="DC323">
            <v>450000</v>
          </cell>
          <cell r="DD323">
            <v>450000</v>
          </cell>
          <cell r="DE323">
            <v>450000</v>
          </cell>
          <cell r="DF323">
            <v>450000</v>
          </cell>
          <cell r="DG323">
            <v>450000</v>
          </cell>
          <cell r="DH323">
            <v>450000</v>
          </cell>
          <cell r="DI323">
            <v>450000</v>
          </cell>
          <cell r="DJ323">
            <v>425000</v>
          </cell>
          <cell r="DK323">
            <v>425000</v>
          </cell>
          <cell r="DL323">
            <v>425000</v>
          </cell>
          <cell r="DM323">
            <v>425000</v>
          </cell>
          <cell r="DN323">
            <v>425000</v>
          </cell>
          <cell r="DO323">
            <v>425000</v>
          </cell>
          <cell r="DP323">
            <v>425000</v>
          </cell>
          <cell r="DQ323">
            <v>425000</v>
          </cell>
          <cell r="DR323">
            <v>425000</v>
          </cell>
          <cell r="DS323">
            <v>425000</v>
          </cell>
          <cell r="DT323">
            <v>425000</v>
          </cell>
          <cell r="DU323">
            <v>425000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  <cell r="ER323">
            <v>0</v>
          </cell>
          <cell r="ES323">
            <v>0</v>
          </cell>
        </row>
        <row r="324">
          <cell r="D324" t="str">
            <v>4212p</v>
          </cell>
          <cell r="E324" t="str">
            <v>Boračko invalidska zaštita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725000</v>
          </cell>
          <cell r="CM324">
            <v>725000</v>
          </cell>
          <cell r="CN324">
            <v>725000</v>
          </cell>
          <cell r="CO324">
            <v>725000</v>
          </cell>
          <cell r="CP324">
            <v>725000</v>
          </cell>
          <cell r="CQ324">
            <v>725000</v>
          </cell>
          <cell r="CR324">
            <v>725000</v>
          </cell>
          <cell r="CS324">
            <v>725000</v>
          </cell>
          <cell r="CT324">
            <v>725000</v>
          </cell>
          <cell r="CU324">
            <v>725000</v>
          </cell>
          <cell r="CV324">
            <v>725000</v>
          </cell>
          <cell r="CW324">
            <v>725000</v>
          </cell>
          <cell r="CX324">
            <v>693333.33333333337</v>
          </cell>
          <cell r="CY324">
            <v>693333.33333333337</v>
          </cell>
          <cell r="CZ324">
            <v>693333.33333333337</v>
          </cell>
          <cell r="DA324">
            <v>693333.33333333337</v>
          </cell>
          <cell r="DB324">
            <v>693333.33333333337</v>
          </cell>
          <cell r="DC324">
            <v>693333.33333333337</v>
          </cell>
          <cell r="DD324">
            <v>693333.33333333337</v>
          </cell>
          <cell r="DE324">
            <v>693333.33333333337</v>
          </cell>
          <cell r="DF324">
            <v>693333.33333333337</v>
          </cell>
          <cell r="DG324">
            <v>693333.33333333337</v>
          </cell>
          <cell r="DH324">
            <v>693333.33333333337</v>
          </cell>
          <cell r="DI324">
            <v>693333.33333333337</v>
          </cell>
          <cell r="DJ324">
            <v>691666.66666666663</v>
          </cell>
          <cell r="DK324">
            <v>691666.66666666663</v>
          </cell>
          <cell r="DL324">
            <v>691666.66666666663</v>
          </cell>
          <cell r="DM324">
            <v>691666.66666666663</v>
          </cell>
          <cell r="DN324">
            <v>691666.66666666663</v>
          </cell>
          <cell r="DO324">
            <v>691666.66666666663</v>
          </cell>
          <cell r="DP324">
            <v>691666.66666666663</v>
          </cell>
          <cell r="DQ324">
            <v>691666.66666666663</v>
          </cell>
          <cell r="DR324">
            <v>691666.66666666663</v>
          </cell>
          <cell r="DS324">
            <v>691666.66666666663</v>
          </cell>
          <cell r="DT324">
            <v>691666.66666666663</v>
          </cell>
          <cell r="DU324">
            <v>691666.66666666663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  <cell r="ER324">
            <v>0</v>
          </cell>
          <cell r="ES324">
            <v>0</v>
          </cell>
        </row>
        <row r="325">
          <cell r="D325" t="str">
            <v>4213p</v>
          </cell>
          <cell r="E325" t="str">
            <v>Materijalno obezbjeđenje porodice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1500000</v>
          </cell>
          <cell r="CM325">
            <v>1500000</v>
          </cell>
          <cell r="CN325">
            <v>1500000</v>
          </cell>
          <cell r="CO325">
            <v>1500000</v>
          </cell>
          <cell r="CP325">
            <v>1500000</v>
          </cell>
          <cell r="CQ325">
            <v>1500000</v>
          </cell>
          <cell r="CR325">
            <v>1500000</v>
          </cell>
          <cell r="CS325">
            <v>1500000</v>
          </cell>
          <cell r="CT325">
            <v>1500000</v>
          </cell>
          <cell r="CU325">
            <v>1500000</v>
          </cell>
          <cell r="CV325">
            <v>1500000</v>
          </cell>
          <cell r="CW325">
            <v>1500000</v>
          </cell>
          <cell r="CX325">
            <v>1416666.6666666667</v>
          </cell>
          <cell r="CY325">
            <v>1416666.6666666667</v>
          </cell>
          <cell r="CZ325">
            <v>1416666.6666666667</v>
          </cell>
          <cell r="DA325">
            <v>1416666.6666666667</v>
          </cell>
          <cell r="DB325">
            <v>1416666.6666666667</v>
          </cell>
          <cell r="DC325">
            <v>1416666.6666666667</v>
          </cell>
          <cell r="DD325">
            <v>1416666.6666666667</v>
          </cell>
          <cell r="DE325">
            <v>1416666.6666666667</v>
          </cell>
          <cell r="DF325">
            <v>1416666.6666666667</v>
          </cell>
          <cell r="DG325">
            <v>1416666.6666666667</v>
          </cell>
          <cell r="DH325">
            <v>1416666.6666666667</v>
          </cell>
          <cell r="DI325">
            <v>1416666.6666666667</v>
          </cell>
          <cell r="DJ325">
            <v>1408333.3333333333</v>
          </cell>
          <cell r="DK325">
            <v>1408333.3333333333</v>
          </cell>
          <cell r="DL325">
            <v>1408333.3333333333</v>
          </cell>
          <cell r="DM325">
            <v>1408333.3333333333</v>
          </cell>
          <cell r="DN325">
            <v>1408333.3333333333</v>
          </cell>
          <cell r="DO325">
            <v>1408333.3333333333</v>
          </cell>
          <cell r="DP325">
            <v>1408333.3333333333</v>
          </cell>
          <cell r="DQ325">
            <v>1408333.3333333333</v>
          </cell>
          <cell r="DR325">
            <v>1408333.3333333333</v>
          </cell>
          <cell r="DS325">
            <v>1408333.3333333333</v>
          </cell>
          <cell r="DT325">
            <v>1408333.3333333333</v>
          </cell>
          <cell r="DU325">
            <v>1408333.3333333333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  <cell r="ER325">
            <v>0</v>
          </cell>
          <cell r="ES325">
            <v>0</v>
          </cell>
        </row>
        <row r="326">
          <cell r="D326" t="str">
            <v>4214p</v>
          </cell>
          <cell r="E326" t="str">
            <v>Porodiljska odsustva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1458333.3333333333</v>
          </cell>
          <cell r="CM326">
            <v>1458333.3333333333</v>
          </cell>
          <cell r="CN326">
            <v>1458333.3333333333</v>
          </cell>
          <cell r="CO326">
            <v>1458333.3333333333</v>
          </cell>
          <cell r="CP326">
            <v>1458333.3333333333</v>
          </cell>
          <cell r="CQ326">
            <v>1458333.3333333333</v>
          </cell>
          <cell r="CR326">
            <v>1458333.3333333333</v>
          </cell>
          <cell r="CS326">
            <v>1458333.3333333333</v>
          </cell>
          <cell r="CT326">
            <v>1458333.3333333333</v>
          </cell>
          <cell r="CU326">
            <v>1458333.3333333333</v>
          </cell>
          <cell r="CV326">
            <v>1458333.3333333333</v>
          </cell>
          <cell r="CW326">
            <v>1458333.3333333333</v>
          </cell>
          <cell r="CX326">
            <v>1333333.3333333333</v>
          </cell>
          <cell r="CY326">
            <v>1333333.3333333333</v>
          </cell>
          <cell r="CZ326">
            <v>1333333.3333333333</v>
          </cell>
          <cell r="DA326">
            <v>1333333.3333333333</v>
          </cell>
          <cell r="DB326">
            <v>1333333.3333333333</v>
          </cell>
          <cell r="DC326">
            <v>1333333.3333333333</v>
          </cell>
          <cell r="DD326">
            <v>1333333.3333333333</v>
          </cell>
          <cell r="DE326">
            <v>1333333.3333333333</v>
          </cell>
          <cell r="DF326">
            <v>1333333.3333333333</v>
          </cell>
          <cell r="DG326">
            <v>1333333.3333333333</v>
          </cell>
          <cell r="DH326">
            <v>1333333.3333333333</v>
          </cell>
          <cell r="DI326">
            <v>1333333.3333333333</v>
          </cell>
          <cell r="DJ326">
            <v>1366666.6666666667</v>
          </cell>
          <cell r="DK326">
            <v>1366666.6666666667</v>
          </cell>
          <cell r="DL326">
            <v>1366666.6666666667</v>
          </cell>
          <cell r="DM326">
            <v>1366666.6666666667</v>
          </cell>
          <cell r="DN326">
            <v>1366666.6666666667</v>
          </cell>
          <cell r="DO326">
            <v>1366666.6666666667</v>
          </cell>
          <cell r="DP326">
            <v>1366666.6666666667</v>
          </cell>
          <cell r="DQ326">
            <v>1366666.6666666667</v>
          </cell>
          <cell r="DR326">
            <v>1366666.6666666667</v>
          </cell>
          <cell r="DS326">
            <v>1366666.6666666667</v>
          </cell>
          <cell r="DT326">
            <v>1366666.6666666667</v>
          </cell>
          <cell r="DU326">
            <v>1366666.6666666667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</row>
        <row r="327">
          <cell r="D327" t="str">
            <v>4215p</v>
          </cell>
          <cell r="E327" t="str">
            <v>Tuđa njega i pomoć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665750</v>
          </cell>
          <cell r="CM327">
            <v>665750</v>
          </cell>
          <cell r="CN327">
            <v>665750</v>
          </cell>
          <cell r="CO327">
            <v>665750</v>
          </cell>
          <cell r="CP327">
            <v>665750</v>
          </cell>
          <cell r="CQ327">
            <v>665750</v>
          </cell>
          <cell r="CR327">
            <v>665750</v>
          </cell>
          <cell r="CS327">
            <v>665750</v>
          </cell>
          <cell r="CT327">
            <v>665750</v>
          </cell>
          <cell r="CU327">
            <v>665750</v>
          </cell>
          <cell r="CV327">
            <v>665750</v>
          </cell>
          <cell r="CW327">
            <v>665750</v>
          </cell>
          <cell r="CX327">
            <v>681250</v>
          </cell>
          <cell r="CY327">
            <v>681250</v>
          </cell>
          <cell r="CZ327">
            <v>681250</v>
          </cell>
          <cell r="DA327">
            <v>681250</v>
          </cell>
          <cell r="DB327">
            <v>681250</v>
          </cell>
          <cell r="DC327">
            <v>681250</v>
          </cell>
          <cell r="DD327">
            <v>681250</v>
          </cell>
          <cell r="DE327">
            <v>681250</v>
          </cell>
          <cell r="DF327">
            <v>681250</v>
          </cell>
          <cell r="DG327">
            <v>681250</v>
          </cell>
          <cell r="DH327">
            <v>681250</v>
          </cell>
          <cell r="DI327">
            <v>681250</v>
          </cell>
          <cell r="DJ327">
            <v>833333.33333333337</v>
          </cell>
          <cell r="DK327">
            <v>833333.33333333337</v>
          </cell>
          <cell r="DL327">
            <v>833333.33333333337</v>
          </cell>
          <cell r="DM327">
            <v>833333.33333333337</v>
          </cell>
          <cell r="DN327">
            <v>833333.33333333337</v>
          </cell>
          <cell r="DO327">
            <v>833333.33333333337</v>
          </cell>
          <cell r="DP327">
            <v>833333.33333333337</v>
          </cell>
          <cell r="DQ327">
            <v>833333.33333333337</v>
          </cell>
          <cell r="DR327">
            <v>833333.33333333337</v>
          </cell>
          <cell r="DS327">
            <v>833333.33333333337</v>
          </cell>
          <cell r="DT327">
            <v>833333.33333333337</v>
          </cell>
          <cell r="DU327">
            <v>833333.33333333337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  <cell r="ER327">
            <v>0</v>
          </cell>
          <cell r="ES327">
            <v>0</v>
          </cell>
        </row>
        <row r="328">
          <cell r="D328" t="str">
            <v>4216p</v>
          </cell>
          <cell r="E328" t="str">
            <v>Ishrana djece u predškolskim ustanovama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50833.333333333336</v>
          </cell>
          <cell r="CM328">
            <v>50833.333333333336</v>
          </cell>
          <cell r="CN328">
            <v>50833.333333333336</v>
          </cell>
          <cell r="CO328">
            <v>50833.333333333336</v>
          </cell>
          <cell r="CP328">
            <v>50833.333333333336</v>
          </cell>
          <cell r="CQ328">
            <v>50833.333333333336</v>
          </cell>
          <cell r="CR328">
            <v>50833.333333333336</v>
          </cell>
          <cell r="CS328">
            <v>50833.333333333336</v>
          </cell>
          <cell r="CT328">
            <v>50833.333333333336</v>
          </cell>
          <cell r="CU328">
            <v>50833.333333333336</v>
          </cell>
          <cell r="CV328">
            <v>50833.333333333336</v>
          </cell>
          <cell r="CW328">
            <v>50833.333333333336</v>
          </cell>
          <cell r="CX328">
            <v>54166.666666666664</v>
          </cell>
          <cell r="CY328">
            <v>54166.666666666664</v>
          </cell>
          <cell r="CZ328">
            <v>54166.666666666664</v>
          </cell>
          <cell r="DA328">
            <v>54166.666666666664</v>
          </cell>
          <cell r="DB328">
            <v>54166.666666666664</v>
          </cell>
          <cell r="DC328">
            <v>54166.666666666664</v>
          </cell>
          <cell r="DD328">
            <v>54166.666666666664</v>
          </cell>
          <cell r="DE328">
            <v>54166.666666666664</v>
          </cell>
          <cell r="DF328">
            <v>54166.666666666664</v>
          </cell>
          <cell r="DG328">
            <v>54166.666666666664</v>
          </cell>
          <cell r="DH328">
            <v>54166.666666666664</v>
          </cell>
          <cell r="DI328">
            <v>54166.666666666664</v>
          </cell>
          <cell r="DJ328">
            <v>50000</v>
          </cell>
          <cell r="DK328">
            <v>50000</v>
          </cell>
          <cell r="DL328">
            <v>50000</v>
          </cell>
          <cell r="DM328">
            <v>50000</v>
          </cell>
          <cell r="DN328">
            <v>50000</v>
          </cell>
          <cell r="DO328">
            <v>50000</v>
          </cell>
          <cell r="DP328">
            <v>50000</v>
          </cell>
          <cell r="DQ328">
            <v>50000</v>
          </cell>
          <cell r="DR328">
            <v>50000</v>
          </cell>
          <cell r="DS328">
            <v>50000</v>
          </cell>
          <cell r="DT328">
            <v>50000</v>
          </cell>
          <cell r="DU328">
            <v>50000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  <cell r="ER328">
            <v>0</v>
          </cell>
          <cell r="ES328">
            <v>0</v>
          </cell>
        </row>
        <row r="329">
          <cell r="D329" t="str">
            <v>4217p</v>
          </cell>
          <cell r="E329" t="str">
            <v>Izdržavanje štićenika u domovima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251666.66666666666</v>
          </cell>
          <cell r="CM329">
            <v>251666.66666666666</v>
          </cell>
          <cell r="CN329">
            <v>251666.66666666666</v>
          </cell>
          <cell r="CO329">
            <v>251666.66666666666</v>
          </cell>
          <cell r="CP329">
            <v>251666.66666666666</v>
          </cell>
          <cell r="CQ329">
            <v>251666.66666666666</v>
          </cell>
          <cell r="CR329">
            <v>251666.66666666666</v>
          </cell>
          <cell r="CS329">
            <v>251666.66666666666</v>
          </cell>
          <cell r="CT329">
            <v>251666.66666666666</v>
          </cell>
          <cell r="CU329">
            <v>251666.66666666666</v>
          </cell>
          <cell r="CV329">
            <v>251666.66666666666</v>
          </cell>
          <cell r="CW329">
            <v>251666.66666666666</v>
          </cell>
          <cell r="CX329">
            <v>258333.33333333334</v>
          </cell>
          <cell r="CY329">
            <v>258333.33333333334</v>
          </cell>
          <cell r="CZ329">
            <v>258333.33333333334</v>
          </cell>
          <cell r="DA329">
            <v>258333.33333333334</v>
          </cell>
          <cell r="DB329">
            <v>258333.33333333334</v>
          </cell>
          <cell r="DC329">
            <v>258333.33333333334</v>
          </cell>
          <cell r="DD329">
            <v>258333.33333333334</v>
          </cell>
          <cell r="DE329">
            <v>258333.33333333334</v>
          </cell>
          <cell r="DF329">
            <v>258333.33333333334</v>
          </cell>
          <cell r="DG329">
            <v>258333.33333333334</v>
          </cell>
          <cell r="DH329">
            <v>258333.33333333334</v>
          </cell>
          <cell r="DI329">
            <v>258333.33333333334</v>
          </cell>
          <cell r="DJ329">
            <v>269218.75</v>
          </cell>
          <cell r="DK329">
            <v>269218.75</v>
          </cell>
          <cell r="DL329">
            <v>269218.75</v>
          </cell>
          <cell r="DM329">
            <v>269218.75</v>
          </cell>
          <cell r="DN329">
            <v>269218.75</v>
          </cell>
          <cell r="DO329">
            <v>269218.75</v>
          </cell>
          <cell r="DP329">
            <v>269218.75</v>
          </cell>
          <cell r="DQ329">
            <v>269218.75</v>
          </cell>
          <cell r="DR329">
            <v>269218.75</v>
          </cell>
          <cell r="DS329">
            <v>269218.75</v>
          </cell>
          <cell r="DT329">
            <v>269218.75</v>
          </cell>
          <cell r="DU329">
            <v>269218.75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  <cell r="ER329">
            <v>0</v>
          </cell>
          <cell r="ES329">
            <v>0</v>
          </cell>
        </row>
        <row r="330">
          <cell r="A330">
            <v>0</v>
          </cell>
          <cell r="B330">
            <v>0</v>
          </cell>
          <cell r="C330">
            <v>422</v>
          </cell>
          <cell r="D330" t="str">
            <v>422p</v>
          </cell>
          <cell r="E330" t="str">
            <v>Sredstva za tehnološke viškove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1280004.1666666665</v>
          </cell>
          <cell r="CM330">
            <v>1280004.1666666665</v>
          </cell>
          <cell r="CN330">
            <v>1280004.1666666665</v>
          </cell>
          <cell r="CO330">
            <v>1280004.1666666665</v>
          </cell>
          <cell r="CP330">
            <v>1280004.1666666665</v>
          </cell>
          <cell r="CQ330">
            <v>1280004.1666666665</v>
          </cell>
          <cell r="CR330">
            <v>1280004.1666666665</v>
          </cell>
          <cell r="CS330">
            <v>1280004.1666666665</v>
          </cell>
          <cell r="CT330">
            <v>1280004.1666666665</v>
          </cell>
          <cell r="CU330">
            <v>1280004.1666666665</v>
          </cell>
          <cell r="CV330">
            <v>1280004.1666666665</v>
          </cell>
          <cell r="CW330">
            <v>1280004.1666666665</v>
          </cell>
          <cell r="CX330">
            <v>1438177</v>
          </cell>
          <cell r="CY330">
            <v>1438177</v>
          </cell>
          <cell r="CZ330">
            <v>1438177</v>
          </cell>
          <cell r="DA330">
            <v>1438177</v>
          </cell>
          <cell r="DB330">
            <v>1438177</v>
          </cell>
          <cell r="DC330">
            <v>1438177</v>
          </cell>
          <cell r="DD330">
            <v>1438177</v>
          </cell>
          <cell r="DE330">
            <v>1438177</v>
          </cell>
          <cell r="DF330">
            <v>1438177</v>
          </cell>
          <cell r="DG330">
            <v>1438177</v>
          </cell>
          <cell r="DH330">
            <v>1438177</v>
          </cell>
          <cell r="DI330">
            <v>1438177</v>
          </cell>
          <cell r="DJ330">
            <v>1620000</v>
          </cell>
          <cell r="DK330">
            <v>1620000</v>
          </cell>
          <cell r="DL330">
            <v>1620000</v>
          </cell>
          <cell r="DM330">
            <v>1620000</v>
          </cell>
          <cell r="DN330">
            <v>1620000</v>
          </cell>
          <cell r="DO330">
            <v>1620000</v>
          </cell>
          <cell r="DP330">
            <v>1620000</v>
          </cell>
          <cell r="DQ330">
            <v>1620000</v>
          </cell>
          <cell r="DR330">
            <v>1620000</v>
          </cell>
          <cell r="DS330">
            <v>1620000</v>
          </cell>
          <cell r="DT330">
            <v>1620000</v>
          </cell>
          <cell r="DU330">
            <v>1620000</v>
          </cell>
          <cell r="DV330">
            <v>1900841.6666666667</v>
          </cell>
          <cell r="DW330">
            <v>1900841.6666666667</v>
          </cell>
          <cell r="DX330">
            <v>1900841.6666666667</v>
          </cell>
          <cell r="DY330">
            <v>1900841.6666666667</v>
          </cell>
          <cell r="DZ330">
            <v>1900841.6666666667</v>
          </cell>
          <cell r="EA330">
            <v>1900841.6666666667</v>
          </cell>
          <cell r="EB330">
            <v>1900841.6666666667</v>
          </cell>
          <cell r="EC330">
            <v>1900841.6666666667</v>
          </cell>
          <cell r="ED330">
            <v>1900841.6666666667</v>
          </cell>
          <cell r="EE330">
            <v>1900841.6666666667</v>
          </cell>
          <cell r="EF330">
            <v>1900841.6666666667</v>
          </cell>
          <cell r="EG330">
            <v>1900841.6666666667</v>
          </cell>
          <cell r="EH330">
            <v>1716373.3333333333</v>
          </cell>
          <cell r="EI330">
            <v>1716373.3333333333</v>
          </cell>
          <cell r="EJ330">
            <v>1716373.3333333333</v>
          </cell>
          <cell r="EK330">
            <v>1716373.3333333333</v>
          </cell>
          <cell r="EL330">
            <v>1716373.3333333333</v>
          </cell>
          <cell r="EM330">
            <v>1716373.3333333333</v>
          </cell>
          <cell r="EN330">
            <v>1716373.3333333333</v>
          </cell>
          <cell r="EO330">
            <v>1716373.3333333333</v>
          </cell>
          <cell r="EP330">
            <v>1716373.3333333333</v>
          </cell>
          <cell r="EQ330">
            <v>1716373.3333333333</v>
          </cell>
          <cell r="ER330">
            <v>1716373.3333333333</v>
          </cell>
          <cell r="ES330">
            <v>1716373.3333333333</v>
          </cell>
          <cell r="ET330">
            <v>1699899.96</v>
          </cell>
          <cell r="EU330">
            <v>1699899.96</v>
          </cell>
          <cell r="EV330">
            <v>1699899.96</v>
          </cell>
          <cell r="EW330">
            <v>1699899.96</v>
          </cell>
          <cell r="EX330">
            <v>1699899.96</v>
          </cell>
          <cell r="EY330">
            <v>1699899.96</v>
          </cell>
          <cell r="EZ330">
            <v>1699899.96</v>
          </cell>
          <cell r="FA330">
            <v>1699899.96</v>
          </cell>
          <cell r="FB330">
            <v>924899.9599999981</v>
          </cell>
          <cell r="FC330">
            <v>924899.9599999981</v>
          </cell>
          <cell r="FD330">
            <v>924899.9599999981</v>
          </cell>
          <cell r="FE330">
            <v>924899.9599999981</v>
          </cell>
          <cell r="FF330">
            <v>1236031.8000000014</v>
          </cell>
          <cell r="FG330">
            <v>1236031.8699999999</v>
          </cell>
          <cell r="FH330">
            <v>1236031.8699999999</v>
          </cell>
          <cell r="FI330">
            <v>1236031.8699999999</v>
          </cell>
          <cell r="FJ330">
            <v>1236031.8699999999</v>
          </cell>
          <cell r="FK330">
            <v>1236031.8699999999</v>
          </cell>
          <cell r="FL330">
            <v>1236031.8699999999</v>
          </cell>
          <cell r="FM330">
            <v>1236031.8699999999</v>
          </cell>
          <cell r="FN330">
            <v>1236031.8699999999</v>
          </cell>
          <cell r="FO330">
            <v>2359394.0699999998</v>
          </cell>
          <cell r="FP330">
            <v>2359394.0699999998</v>
          </cell>
          <cell r="FQ330">
            <v>2359394.0699999998</v>
          </cell>
          <cell r="FR330">
            <v>14832382.369999997</v>
          </cell>
        </row>
        <row r="331">
          <cell r="D331" t="str">
            <v>4221p</v>
          </cell>
          <cell r="E331" t="str">
            <v>Garantovane zarade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  <cell r="ER331">
            <v>0</v>
          </cell>
          <cell r="ES331">
            <v>0</v>
          </cell>
        </row>
        <row r="332">
          <cell r="D332" t="str">
            <v>4222p</v>
          </cell>
          <cell r="E332" t="str">
            <v>Otpremnine za tehnološke viškove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238337.5</v>
          </cell>
          <cell r="CM332">
            <v>238337.5</v>
          </cell>
          <cell r="CN332">
            <v>238337.5</v>
          </cell>
          <cell r="CO332">
            <v>238337.5</v>
          </cell>
          <cell r="CP332">
            <v>238337.5</v>
          </cell>
          <cell r="CQ332">
            <v>238337.5</v>
          </cell>
          <cell r="CR332">
            <v>238337.5</v>
          </cell>
          <cell r="CS332">
            <v>238337.5</v>
          </cell>
          <cell r="CT332">
            <v>238337.5</v>
          </cell>
          <cell r="CU332">
            <v>238337.5</v>
          </cell>
          <cell r="CV332">
            <v>238337.5</v>
          </cell>
          <cell r="CW332">
            <v>238337.5</v>
          </cell>
          <cell r="CX332">
            <v>606785.68544768298</v>
          </cell>
          <cell r="CY332">
            <v>606785.68544768298</v>
          </cell>
          <cell r="CZ332">
            <v>606785.68544768298</v>
          </cell>
          <cell r="DA332">
            <v>606785.68544768298</v>
          </cell>
          <cell r="DB332">
            <v>606785.68544768298</v>
          </cell>
          <cell r="DC332">
            <v>606785.68544768298</v>
          </cell>
          <cell r="DD332">
            <v>606785.68544768298</v>
          </cell>
          <cell r="DE332">
            <v>606785.68544768298</v>
          </cell>
          <cell r="DF332">
            <v>606785.68544768298</v>
          </cell>
          <cell r="DG332">
            <v>606785.68544768298</v>
          </cell>
          <cell r="DH332">
            <v>606785.68544768298</v>
          </cell>
          <cell r="DI332">
            <v>606785.68544768298</v>
          </cell>
          <cell r="DJ332">
            <v>620000</v>
          </cell>
          <cell r="DK332">
            <v>620000</v>
          </cell>
          <cell r="DL332">
            <v>620000</v>
          </cell>
          <cell r="DM332">
            <v>620000</v>
          </cell>
          <cell r="DN332">
            <v>620000</v>
          </cell>
          <cell r="DO332">
            <v>620000</v>
          </cell>
          <cell r="DP332">
            <v>620000</v>
          </cell>
          <cell r="DQ332">
            <v>620000</v>
          </cell>
          <cell r="DR332">
            <v>620000</v>
          </cell>
          <cell r="DS332">
            <v>620000</v>
          </cell>
          <cell r="DT332">
            <v>620000</v>
          </cell>
          <cell r="DU332">
            <v>620000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  <cell r="ER332">
            <v>0</v>
          </cell>
          <cell r="ES332">
            <v>0</v>
          </cell>
        </row>
        <row r="333">
          <cell r="D333" t="str">
            <v>4223p</v>
          </cell>
          <cell r="E333" t="str">
            <v>Dokup staža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  <cell r="ER333">
            <v>0</v>
          </cell>
          <cell r="ES333">
            <v>0</v>
          </cell>
        </row>
        <row r="334">
          <cell r="D334" t="str">
            <v>4224p</v>
          </cell>
          <cell r="E334" t="str">
            <v>Naknade nezaposlenim licima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1041666.6666666666</v>
          </cell>
          <cell r="CM334">
            <v>1041666.6666666666</v>
          </cell>
          <cell r="CN334">
            <v>1041666.6666666666</v>
          </cell>
          <cell r="CO334">
            <v>1041666.6666666666</v>
          </cell>
          <cell r="CP334">
            <v>1041666.6666666666</v>
          </cell>
          <cell r="CQ334">
            <v>1041666.6666666666</v>
          </cell>
          <cell r="CR334">
            <v>1041666.6666666666</v>
          </cell>
          <cell r="CS334">
            <v>1041666.6666666666</v>
          </cell>
          <cell r="CT334">
            <v>1041666.6666666666</v>
          </cell>
          <cell r="CU334">
            <v>1041666.6666666666</v>
          </cell>
          <cell r="CV334">
            <v>1041666.6666666666</v>
          </cell>
          <cell r="CW334">
            <v>1041666.6666666666</v>
          </cell>
          <cell r="CX334">
            <v>831391.31455231691</v>
          </cell>
          <cell r="CY334">
            <v>831391.31455231691</v>
          </cell>
          <cell r="CZ334">
            <v>831391.31455231691</v>
          </cell>
          <cell r="DA334">
            <v>831391.31455231691</v>
          </cell>
          <cell r="DB334">
            <v>831391.31455231691</v>
          </cell>
          <cell r="DC334">
            <v>831391.31455231691</v>
          </cell>
          <cell r="DD334">
            <v>831391.31455231691</v>
          </cell>
          <cell r="DE334">
            <v>831391.31455231691</v>
          </cell>
          <cell r="DF334">
            <v>831391.31455231691</v>
          </cell>
          <cell r="DG334">
            <v>831391.31455231691</v>
          </cell>
          <cell r="DH334">
            <v>831391.31455231691</v>
          </cell>
          <cell r="DI334">
            <v>831391.31455231691</v>
          </cell>
          <cell r="DJ334">
            <v>1000000</v>
          </cell>
          <cell r="DK334">
            <v>1000000</v>
          </cell>
          <cell r="DL334">
            <v>1000000</v>
          </cell>
          <cell r="DM334">
            <v>1000000</v>
          </cell>
          <cell r="DN334">
            <v>1000000</v>
          </cell>
          <cell r="DO334">
            <v>1000000</v>
          </cell>
          <cell r="DP334">
            <v>1000000</v>
          </cell>
          <cell r="DQ334">
            <v>1000000</v>
          </cell>
          <cell r="DR334">
            <v>1000000</v>
          </cell>
          <cell r="DS334">
            <v>1000000</v>
          </cell>
          <cell r="DT334">
            <v>1000000</v>
          </cell>
          <cell r="DU334">
            <v>1000000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  <cell r="ER334">
            <v>0</v>
          </cell>
          <cell r="ES334">
            <v>0</v>
          </cell>
        </row>
        <row r="335">
          <cell r="D335" t="str">
            <v>4225p</v>
          </cell>
          <cell r="E335" t="str">
            <v>Ostalo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</row>
        <row r="336">
          <cell r="A336">
            <v>0</v>
          </cell>
          <cell r="B336">
            <v>0</v>
          </cell>
          <cell r="C336">
            <v>423</v>
          </cell>
          <cell r="D336" t="str">
            <v>423p</v>
          </cell>
          <cell r="E336" t="str">
            <v>Prava iz oblasti penzijskog i invalidskog osiguranja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33408639.758333333</v>
          </cell>
          <cell r="CM336">
            <v>33408639.758333333</v>
          </cell>
          <cell r="CN336">
            <v>33408639.758333333</v>
          </cell>
          <cell r="CO336">
            <v>33408639.758333333</v>
          </cell>
          <cell r="CP336">
            <v>33408639.758333333</v>
          </cell>
          <cell r="CQ336">
            <v>33408639.758333333</v>
          </cell>
          <cell r="CR336">
            <v>33408639.758333333</v>
          </cell>
          <cell r="CS336">
            <v>33408639.758333333</v>
          </cell>
          <cell r="CT336">
            <v>33408639.758333333</v>
          </cell>
          <cell r="CU336">
            <v>33408639.758333333</v>
          </cell>
          <cell r="CV336">
            <v>33408639.758333333</v>
          </cell>
          <cell r="CW336">
            <v>33408639.758333333</v>
          </cell>
          <cell r="CX336">
            <v>33110022.91416667</v>
          </cell>
          <cell r="CY336">
            <v>33110022.91416667</v>
          </cell>
          <cell r="CZ336">
            <v>33110022.91416667</v>
          </cell>
          <cell r="DA336">
            <v>33110022.91416667</v>
          </cell>
          <cell r="DB336">
            <v>33110022.91416667</v>
          </cell>
          <cell r="DC336">
            <v>33110022.91416667</v>
          </cell>
          <cell r="DD336">
            <v>33110022.91416667</v>
          </cell>
          <cell r="DE336">
            <v>33110022.91416667</v>
          </cell>
          <cell r="DF336">
            <v>33110022.91416667</v>
          </cell>
          <cell r="DG336">
            <v>33110022.91416667</v>
          </cell>
          <cell r="DH336">
            <v>33110022.91416667</v>
          </cell>
          <cell r="DI336">
            <v>33110022.91416667</v>
          </cell>
          <cell r="DJ336">
            <v>33537908.333333332</v>
          </cell>
          <cell r="DK336">
            <v>33537908.333333332</v>
          </cell>
          <cell r="DL336">
            <v>33537908.333333332</v>
          </cell>
          <cell r="DM336">
            <v>33537908.333333332</v>
          </cell>
          <cell r="DN336">
            <v>33537908.333333332</v>
          </cell>
          <cell r="DO336">
            <v>33537908.333333332</v>
          </cell>
          <cell r="DP336">
            <v>33537908.333333332</v>
          </cell>
          <cell r="DQ336">
            <v>33537908.333333332</v>
          </cell>
          <cell r="DR336">
            <v>33537908.333333332</v>
          </cell>
          <cell r="DS336">
            <v>33537908.333333332</v>
          </cell>
          <cell r="DT336">
            <v>33537908.333333332</v>
          </cell>
          <cell r="DU336">
            <v>33537908.333333332</v>
          </cell>
          <cell r="DV336">
            <v>34500752.947499998</v>
          </cell>
          <cell r="DW336">
            <v>34500752.947499998</v>
          </cell>
          <cell r="DX336">
            <v>34500752.947499998</v>
          </cell>
          <cell r="DY336">
            <v>34500752.947499998</v>
          </cell>
          <cell r="DZ336">
            <v>34500752.947499998</v>
          </cell>
          <cell r="EA336">
            <v>34500752.947499998</v>
          </cell>
          <cell r="EB336">
            <v>34500752.947499998</v>
          </cell>
          <cell r="EC336">
            <v>34500752.947499998</v>
          </cell>
          <cell r="ED336">
            <v>34500752.947499998</v>
          </cell>
          <cell r="EE336">
            <v>34500752.947499998</v>
          </cell>
          <cell r="EF336">
            <v>34500752.947499998</v>
          </cell>
          <cell r="EG336">
            <v>34500752.947499998</v>
          </cell>
          <cell r="EH336">
            <v>34262500</v>
          </cell>
          <cell r="EI336">
            <v>34262500</v>
          </cell>
          <cell r="EJ336">
            <v>34262500</v>
          </cell>
          <cell r="EK336">
            <v>34262500</v>
          </cell>
          <cell r="EL336">
            <v>34262500</v>
          </cell>
          <cell r="EM336">
            <v>34262500</v>
          </cell>
          <cell r="EN336">
            <v>34262500</v>
          </cell>
          <cell r="EO336">
            <v>34262500</v>
          </cell>
          <cell r="EP336">
            <v>34262500</v>
          </cell>
          <cell r="EQ336">
            <v>34262500</v>
          </cell>
          <cell r="ER336">
            <v>34262500</v>
          </cell>
          <cell r="ES336">
            <v>34262500</v>
          </cell>
          <cell r="ET336">
            <v>35472732.535833336</v>
          </cell>
          <cell r="EU336">
            <v>35472732.535833336</v>
          </cell>
          <cell r="EV336">
            <v>35472732.535833336</v>
          </cell>
          <cell r="EW336">
            <v>35472732.535833336</v>
          </cell>
          <cell r="EX336">
            <v>35472732.535833336</v>
          </cell>
          <cell r="EY336">
            <v>35472732.535833336</v>
          </cell>
          <cell r="EZ336">
            <v>35472732.535833336</v>
          </cell>
          <cell r="FA336">
            <v>35472732.535833336</v>
          </cell>
          <cell r="FB336">
            <v>35472732.535833336</v>
          </cell>
          <cell r="FC336">
            <v>35472732.535833336</v>
          </cell>
          <cell r="FD336">
            <v>35472732.535833336</v>
          </cell>
          <cell r="FE336">
            <v>35472732.535833336</v>
          </cell>
          <cell r="FF336">
            <v>35752084.619999975</v>
          </cell>
          <cell r="FG336">
            <v>35752084.530000001</v>
          </cell>
          <cell r="FH336">
            <v>35752084.530000001</v>
          </cell>
          <cell r="FI336">
            <v>35752084.530000001</v>
          </cell>
          <cell r="FJ336">
            <v>35752084.530000001</v>
          </cell>
          <cell r="FK336">
            <v>35752084.530000001</v>
          </cell>
          <cell r="FL336">
            <v>35752084.530000001</v>
          </cell>
          <cell r="FM336">
            <v>35752084.530000001</v>
          </cell>
          <cell r="FN336">
            <v>35752084.530000001</v>
          </cell>
          <cell r="FO336">
            <v>35752084.530000001</v>
          </cell>
          <cell r="FP336">
            <v>35752084.530000001</v>
          </cell>
          <cell r="FQ336">
            <v>35752084.530000001</v>
          </cell>
          <cell r="FR336">
            <v>429025014.44999993</v>
          </cell>
        </row>
        <row r="337">
          <cell r="D337" t="str">
            <v>4231p</v>
          </cell>
          <cell r="E337" t="str">
            <v>Starosna penzija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17362470.083333332</v>
          </cell>
          <cell r="CM337">
            <v>17362470.083333332</v>
          </cell>
          <cell r="CN337">
            <v>17362470.083333332</v>
          </cell>
          <cell r="CO337">
            <v>17362470.083333332</v>
          </cell>
          <cell r="CP337">
            <v>17362470.083333332</v>
          </cell>
          <cell r="CQ337">
            <v>17362470.083333332</v>
          </cell>
          <cell r="CR337">
            <v>17362470.083333332</v>
          </cell>
          <cell r="CS337">
            <v>17362470.083333332</v>
          </cell>
          <cell r="CT337">
            <v>17362470.083333332</v>
          </cell>
          <cell r="CU337">
            <v>17362470.083333332</v>
          </cell>
          <cell r="CV337">
            <v>17362470.083333332</v>
          </cell>
          <cell r="CW337">
            <v>17362470.083333332</v>
          </cell>
          <cell r="CX337">
            <v>18679724.210000001</v>
          </cell>
          <cell r="CY337">
            <v>18679724.210000001</v>
          </cell>
          <cell r="CZ337">
            <v>18679724.210000001</v>
          </cell>
          <cell r="DA337">
            <v>18679724.210000001</v>
          </cell>
          <cell r="DB337">
            <v>18679724.210000001</v>
          </cell>
          <cell r="DC337">
            <v>18679724.210000001</v>
          </cell>
          <cell r="DD337">
            <v>18679724.210000001</v>
          </cell>
          <cell r="DE337">
            <v>18679724.210000001</v>
          </cell>
          <cell r="DF337">
            <v>18679724.210000001</v>
          </cell>
          <cell r="DG337">
            <v>18679724.210000001</v>
          </cell>
          <cell r="DH337">
            <v>18679724.210000001</v>
          </cell>
          <cell r="DI337">
            <v>18679724.210000001</v>
          </cell>
          <cell r="DJ337">
            <v>19047125.850833334</v>
          </cell>
          <cell r="DK337">
            <v>19047125.850833334</v>
          </cell>
          <cell r="DL337">
            <v>19047125.850833334</v>
          </cell>
          <cell r="DM337">
            <v>19047125.850833334</v>
          </cell>
          <cell r="DN337">
            <v>19047125.850833334</v>
          </cell>
          <cell r="DO337">
            <v>19047125.850833334</v>
          </cell>
          <cell r="DP337">
            <v>19047125.850833334</v>
          </cell>
          <cell r="DQ337">
            <v>19047125.850833334</v>
          </cell>
          <cell r="DR337">
            <v>19047125.850833334</v>
          </cell>
          <cell r="DS337">
            <v>19047125.850833334</v>
          </cell>
          <cell r="DT337">
            <v>19047125.850833334</v>
          </cell>
          <cell r="DU337">
            <v>19047125.850833334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  <cell r="ER337">
            <v>0</v>
          </cell>
          <cell r="ES337">
            <v>0</v>
          </cell>
        </row>
        <row r="338">
          <cell r="D338" t="str">
            <v>4232p</v>
          </cell>
          <cell r="E338" t="str">
            <v>Invalidska penzija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6959019.666666667</v>
          </cell>
          <cell r="CM338">
            <v>6959019.666666667</v>
          </cell>
          <cell r="CN338">
            <v>6959019.666666667</v>
          </cell>
          <cell r="CO338">
            <v>6959019.666666667</v>
          </cell>
          <cell r="CP338">
            <v>6959019.666666667</v>
          </cell>
          <cell r="CQ338">
            <v>6959019.666666667</v>
          </cell>
          <cell r="CR338">
            <v>6959019.666666667</v>
          </cell>
          <cell r="CS338">
            <v>6959019.666666667</v>
          </cell>
          <cell r="CT338">
            <v>6959019.666666667</v>
          </cell>
          <cell r="CU338">
            <v>6959019.666666667</v>
          </cell>
          <cell r="CV338">
            <v>6959019.666666667</v>
          </cell>
          <cell r="CW338">
            <v>6959019.666666667</v>
          </cell>
          <cell r="CX338">
            <v>6037116.8783333339</v>
          </cell>
          <cell r="CY338">
            <v>6037116.8783333339</v>
          </cell>
          <cell r="CZ338">
            <v>6037116.8783333339</v>
          </cell>
          <cell r="DA338">
            <v>6037116.8783333339</v>
          </cell>
          <cell r="DB338">
            <v>6037116.8783333339</v>
          </cell>
          <cell r="DC338">
            <v>6037116.8783333339</v>
          </cell>
          <cell r="DD338">
            <v>6037116.8783333339</v>
          </cell>
          <cell r="DE338">
            <v>6037116.8783333339</v>
          </cell>
          <cell r="DF338">
            <v>6037116.8783333339</v>
          </cell>
          <cell r="DG338">
            <v>6037116.8783333339</v>
          </cell>
          <cell r="DH338">
            <v>6037116.8783333339</v>
          </cell>
          <cell r="DI338">
            <v>6037116.8783333339</v>
          </cell>
          <cell r="DJ338">
            <v>5964869.2575000003</v>
          </cell>
          <cell r="DK338">
            <v>5964869.2575000003</v>
          </cell>
          <cell r="DL338">
            <v>5964869.2575000003</v>
          </cell>
          <cell r="DM338">
            <v>5964869.2575000003</v>
          </cell>
          <cell r="DN338">
            <v>5964869.2575000003</v>
          </cell>
          <cell r="DO338">
            <v>5964869.2575000003</v>
          </cell>
          <cell r="DP338">
            <v>5964869.2575000003</v>
          </cell>
          <cell r="DQ338">
            <v>5964869.2575000003</v>
          </cell>
          <cell r="DR338">
            <v>5964869.2575000003</v>
          </cell>
          <cell r="DS338">
            <v>5964869.2575000003</v>
          </cell>
          <cell r="DT338">
            <v>5964869.2575000003</v>
          </cell>
          <cell r="DU338">
            <v>5964869.2575000003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  <cell r="ER338">
            <v>0</v>
          </cell>
          <cell r="ES338">
            <v>0</v>
          </cell>
        </row>
        <row r="339">
          <cell r="D339" t="str">
            <v>4233p</v>
          </cell>
          <cell r="E339" t="str">
            <v>Porodična penzija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6982405.75</v>
          </cell>
          <cell r="CM339">
            <v>6982405.75</v>
          </cell>
          <cell r="CN339">
            <v>6982405.75</v>
          </cell>
          <cell r="CO339">
            <v>6982405.75</v>
          </cell>
          <cell r="CP339">
            <v>6982405.75</v>
          </cell>
          <cell r="CQ339">
            <v>6982405.75</v>
          </cell>
          <cell r="CR339">
            <v>6982405.75</v>
          </cell>
          <cell r="CS339">
            <v>6982405.75</v>
          </cell>
          <cell r="CT339">
            <v>6982405.75</v>
          </cell>
          <cell r="CU339">
            <v>6982405.75</v>
          </cell>
          <cell r="CV339">
            <v>6982405.75</v>
          </cell>
          <cell r="CW339">
            <v>6982405.75</v>
          </cell>
          <cell r="CX339">
            <v>6561091.7974999994</v>
          </cell>
          <cell r="CY339">
            <v>6561091.7974999994</v>
          </cell>
          <cell r="CZ339">
            <v>6561091.7974999994</v>
          </cell>
          <cell r="DA339">
            <v>6561091.7974999994</v>
          </cell>
          <cell r="DB339">
            <v>6561091.7974999994</v>
          </cell>
          <cell r="DC339">
            <v>6561091.7974999994</v>
          </cell>
          <cell r="DD339">
            <v>6561091.7974999994</v>
          </cell>
          <cell r="DE339">
            <v>6561091.7974999994</v>
          </cell>
          <cell r="DF339">
            <v>6561091.7974999994</v>
          </cell>
          <cell r="DG339">
            <v>6561091.7974999994</v>
          </cell>
          <cell r="DH339">
            <v>6561091.7974999994</v>
          </cell>
          <cell r="DI339">
            <v>6561091.7974999994</v>
          </cell>
          <cell r="DJ339">
            <v>6609745.8483333336</v>
          </cell>
          <cell r="DK339">
            <v>6609745.8483333336</v>
          </cell>
          <cell r="DL339">
            <v>6609745.8483333336</v>
          </cell>
          <cell r="DM339">
            <v>6609745.8483333336</v>
          </cell>
          <cell r="DN339">
            <v>6609745.8483333336</v>
          </cell>
          <cell r="DO339">
            <v>6609745.8483333336</v>
          </cell>
          <cell r="DP339">
            <v>6609745.8483333336</v>
          </cell>
          <cell r="DQ339">
            <v>6609745.8483333336</v>
          </cell>
          <cell r="DR339">
            <v>6609745.8483333336</v>
          </cell>
          <cell r="DS339">
            <v>6609745.8483333336</v>
          </cell>
          <cell r="DT339">
            <v>6609745.8483333336</v>
          </cell>
          <cell r="DU339">
            <v>6609745.8483333336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  <cell r="ER339">
            <v>0</v>
          </cell>
          <cell r="ES339">
            <v>0</v>
          </cell>
        </row>
        <row r="340">
          <cell r="D340" t="str">
            <v>4234p</v>
          </cell>
          <cell r="E340" t="str">
            <v>Naknade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1059053.8333333333</v>
          </cell>
          <cell r="CM340">
            <v>1059053.8333333333</v>
          </cell>
          <cell r="CN340">
            <v>1059053.8333333333</v>
          </cell>
          <cell r="CO340">
            <v>1059053.8333333333</v>
          </cell>
          <cell r="CP340">
            <v>1059053.8333333333</v>
          </cell>
          <cell r="CQ340">
            <v>1059053.8333333333</v>
          </cell>
          <cell r="CR340">
            <v>1059053.8333333333</v>
          </cell>
          <cell r="CS340">
            <v>1059053.8333333333</v>
          </cell>
          <cell r="CT340">
            <v>1059053.8333333333</v>
          </cell>
          <cell r="CU340">
            <v>1059053.8333333333</v>
          </cell>
          <cell r="CV340">
            <v>1059053.8333333333</v>
          </cell>
          <cell r="CW340">
            <v>1059053.8333333333</v>
          </cell>
          <cell r="CX340">
            <v>828921.01083333336</v>
          </cell>
          <cell r="CY340">
            <v>828921.01083333336</v>
          </cell>
          <cell r="CZ340">
            <v>828921.01083333336</v>
          </cell>
          <cell r="DA340">
            <v>828921.01083333336</v>
          </cell>
          <cell r="DB340">
            <v>828921.01083333336</v>
          </cell>
          <cell r="DC340">
            <v>828921.01083333336</v>
          </cell>
          <cell r="DD340">
            <v>828921.01083333336</v>
          </cell>
          <cell r="DE340">
            <v>828921.01083333336</v>
          </cell>
          <cell r="DF340">
            <v>828921.01083333336</v>
          </cell>
          <cell r="DG340">
            <v>828921.01083333336</v>
          </cell>
          <cell r="DH340">
            <v>828921.01083333336</v>
          </cell>
          <cell r="DI340">
            <v>828921.01083333336</v>
          </cell>
          <cell r="DJ340">
            <v>873475.01166666672</v>
          </cell>
          <cell r="DK340">
            <v>873475.01166666672</v>
          </cell>
          <cell r="DL340">
            <v>873475.01166666672</v>
          </cell>
          <cell r="DM340">
            <v>873475.01166666672</v>
          </cell>
          <cell r="DN340">
            <v>873475.01166666672</v>
          </cell>
          <cell r="DO340">
            <v>873475.01166666672</v>
          </cell>
          <cell r="DP340">
            <v>873475.01166666672</v>
          </cell>
          <cell r="DQ340">
            <v>873475.01166666672</v>
          </cell>
          <cell r="DR340">
            <v>873475.01166666672</v>
          </cell>
          <cell r="DS340">
            <v>873475.01166666672</v>
          </cell>
          <cell r="DT340">
            <v>873475.01166666672</v>
          </cell>
          <cell r="DU340">
            <v>873475.01166666672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  <cell r="ER340">
            <v>0</v>
          </cell>
          <cell r="ES340">
            <v>0</v>
          </cell>
        </row>
        <row r="341">
          <cell r="D341" t="str">
            <v>4235p</v>
          </cell>
          <cell r="E341" t="str">
            <v>Dodaci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324063.75</v>
          </cell>
          <cell r="CM341">
            <v>324063.75</v>
          </cell>
          <cell r="CN341">
            <v>324063.75</v>
          </cell>
          <cell r="CO341">
            <v>324063.75</v>
          </cell>
          <cell r="CP341">
            <v>324063.75</v>
          </cell>
          <cell r="CQ341">
            <v>324063.75</v>
          </cell>
          <cell r="CR341">
            <v>324063.75</v>
          </cell>
          <cell r="CS341">
            <v>324063.75</v>
          </cell>
          <cell r="CT341">
            <v>324063.75</v>
          </cell>
          <cell r="CU341">
            <v>324063.75</v>
          </cell>
          <cell r="CV341">
            <v>324063.75</v>
          </cell>
          <cell r="CW341">
            <v>324063.75</v>
          </cell>
          <cell r="CX341">
            <v>213409.87</v>
          </cell>
          <cell r="CY341">
            <v>213409.87</v>
          </cell>
          <cell r="CZ341">
            <v>213409.87</v>
          </cell>
          <cell r="DA341">
            <v>213409.87</v>
          </cell>
          <cell r="DB341">
            <v>213409.87</v>
          </cell>
          <cell r="DC341">
            <v>213409.87</v>
          </cell>
          <cell r="DD341">
            <v>213409.87</v>
          </cell>
          <cell r="DE341">
            <v>213409.87</v>
          </cell>
          <cell r="DF341">
            <v>213409.87</v>
          </cell>
          <cell r="DG341">
            <v>213409.87</v>
          </cell>
          <cell r="DH341">
            <v>213409.87</v>
          </cell>
          <cell r="DI341">
            <v>213409.87</v>
          </cell>
          <cell r="DJ341">
            <v>220426.52416666667</v>
          </cell>
          <cell r="DK341">
            <v>220426.52416666667</v>
          </cell>
          <cell r="DL341">
            <v>220426.52416666667</v>
          </cell>
          <cell r="DM341">
            <v>220426.52416666667</v>
          </cell>
          <cell r="DN341">
            <v>220426.52416666667</v>
          </cell>
          <cell r="DO341">
            <v>220426.52416666667</v>
          </cell>
          <cell r="DP341">
            <v>220426.52416666667</v>
          </cell>
          <cell r="DQ341">
            <v>220426.52416666667</v>
          </cell>
          <cell r="DR341">
            <v>220426.52416666667</v>
          </cell>
          <cell r="DS341">
            <v>220426.52416666667</v>
          </cell>
          <cell r="DT341">
            <v>220426.52416666667</v>
          </cell>
          <cell r="DU341">
            <v>220426.52416666667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  <cell r="ER341">
            <v>0</v>
          </cell>
          <cell r="ES341">
            <v>0</v>
          </cell>
        </row>
        <row r="342">
          <cell r="D342" t="str">
            <v>4236p</v>
          </cell>
          <cell r="E342" t="str">
            <v>Ostala prava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721626.67499999993</v>
          </cell>
          <cell r="CM342">
            <v>721626.67499999993</v>
          </cell>
          <cell r="CN342">
            <v>721626.67499999993</v>
          </cell>
          <cell r="CO342">
            <v>721626.67499999993</v>
          </cell>
          <cell r="CP342">
            <v>721626.67499999993</v>
          </cell>
          <cell r="CQ342">
            <v>721626.67499999993</v>
          </cell>
          <cell r="CR342">
            <v>721626.67499999993</v>
          </cell>
          <cell r="CS342">
            <v>721626.67499999993</v>
          </cell>
          <cell r="CT342">
            <v>721626.67499999993</v>
          </cell>
          <cell r="CU342">
            <v>721626.67499999993</v>
          </cell>
          <cell r="CV342">
            <v>721626.67499999993</v>
          </cell>
          <cell r="CW342">
            <v>721626.67499999993</v>
          </cell>
          <cell r="CX342">
            <v>789759.14749999996</v>
          </cell>
          <cell r="CY342">
            <v>789759.14749999996</v>
          </cell>
          <cell r="CZ342">
            <v>789759.14749999996</v>
          </cell>
          <cell r="DA342">
            <v>789759.14749999996</v>
          </cell>
          <cell r="DB342">
            <v>789759.14749999996</v>
          </cell>
          <cell r="DC342">
            <v>789759.14749999996</v>
          </cell>
          <cell r="DD342">
            <v>789759.14749999996</v>
          </cell>
          <cell r="DE342">
            <v>789759.14749999996</v>
          </cell>
          <cell r="DF342">
            <v>789759.14749999996</v>
          </cell>
          <cell r="DG342">
            <v>789759.14749999996</v>
          </cell>
          <cell r="DH342">
            <v>789759.14749999996</v>
          </cell>
          <cell r="DI342">
            <v>789759.14749999996</v>
          </cell>
          <cell r="DJ342">
            <v>822265.84083333332</v>
          </cell>
          <cell r="DK342">
            <v>822265.84083333332</v>
          </cell>
          <cell r="DL342">
            <v>822265.84083333332</v>
          </cell>
          <cell r="DM342">
            <v>822265.84083333332</v>
          </cell>
          <cell r="DN342">
            <v>822265.84083333332</v>
          </cell>
          <cell r="DO342">
            <v>822265.84083333332</v>
          </cell>
          <cell r="DP342">
            <v>822265.84083333332</v>
          </cell>
          <cell r="DQ342">
            <v>822265.84083333332</v>
          </cell>
          <cell r="DR342">
            <v>822265.84083333332</v>
          </cell>
          <cell r="DS342">
            <v>822265.84083333332</v>
          </cell>
          <cell r="DT342">
            <v>822265.84083333332</v>
          </cell>
          <cell r="DU342">
            <v>822265.84083333332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  <cell r="ER342">
            <v>0</v>
          </cell>
          <cell r="ES342">
            <v>0</v>
          </cell>
        </row>
        <row r="343">
          <cell r="D343" t="str">
            <v>4237p</v>
          </cell>
          <cell r="E343" t="str">
            <v>Doprinos za zdravstvenu zaštitu penzionera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  <cell r="ER343">
            <v>0</v>
          </cell>
          <cell r="ES343">
            <v>0</v>
          </cell>
        </row>
        <row r="344">
          <cell r="A344">
            <v>0</v>
          </cell>
          <cell r="B344">
            <v>0</v>
          </cell>
          <cell r="C344">
            <v>424</v>
          </cell>
          <cell r="D344" t="str">
            <v>424p</v>
          </cell>
          <cell r="E344" t="str">
            <v>Ostala prava iz oblasti zdravstvene zaštite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1133333.3333333333</v>
          </cell>
          <cell r="CM344">
            <v>1133333.3333333333</v>
          </cell>
          <cell r="CN344">
            <v>1133333.3333333333</v>
          </cell>
          <cell r="CO344">
            <v>1133333.3333333333</v>
          </cell>
          <cell r="CP344">
            <v>1133333.3333333333</v>
          </cell>
          <cell r="CQ344">
            <v>1133333.3333333333</v>
          </cell>
          <cell r="CR344">
            <v>1133333.3333333333</v>
          </cell>
          <cell r="CS344">
            <v>1133333.3333333333</v>
          </cell>
          <cell r="CT344">
            <v>1133333.3333333333</v>
          </cell>
          <cell r="CU344">
            <v>1133333.3333333333</v>
          </cell>
          <cell r="CV344">
            <v>1133333.3333333333</v>
          </cell>
          <cell r="CW344">
            <v>1133333.3333333333</v>
          </cell>
          <cell r="CX344">
            <v>1208333.3333333333</v>
          </cell>
          <cell r="CY344">
            <v>1208333.3333333333</v>
          </cell>
          <cell r="CZ344">
            <v>1208333.3333333333</v>
          </cell>
          <cell r="DA344">
            <v>1208333.3333333333</v>
          </cell>
          <cell r="DB344">
            <v>1208333.3333333333</v>
          </cell>
          <cell r="DC344">
            <v>1208333.3333333333</v>
          </cell>
          <cell r="DD344">
            <v>1208333.3333333333</v>
          </cell>
          <cell r="DE344">
            <v>1208333.3333333333</v>
          </cell>
          <cell r="DF344">
            <v>1208333.3333333333</v>
          </cell>
          <cell r="DG344">
            <v>1208333.3333333333</v>
          </cell>
          <cell r="DH344">
            <v>1208333.3333333333</v>
          </cell>
          <cell r="DI344">
            <v>1208333.3333333333</v>
          </cell>
          <cell r="DJ344">
            <v>1250000</v>
          </cell>
          <cell r="DK344">
            <v>1250000</v>
          </cell>
          <cell r="DL344">
            <v>1250000</v>
          </cell>
          <cell r="DM344">
            <v>1250000</v>
          </cell>
          <cell r="DN344">
            <v>1250000</v>
          </cell>
          <cell r="DO344">
            <v>1250000</v>
          </cell>
          <cell r="DP344">
            <v>1250000</v>
          </cell>
          <cell r="DQ344">
            <v>1250000</v>
          </cell>
          <cell r="DR344">
            <v>1250000</v>
          </cell>
          <cell r="DS344">
            <v>1250000</v>
          </cell>
          <cell r="DT344">
            <v>1250000</v>
          </cell>
          <cell r="DU344">
            <v>1250000</v>
          </cell>
          <cell r="DV344">
            <v>1250083.3333333333</v>
          </cell>
          <cell r="DW344">
            <v>1250083.3333333333</v>
          </cell>
          <cell r="DX344">
            <v>1250083.3333333333</v>
          </cell>
          <cell r="DY344">
            <v>1250083.3333333333</v>
          </cell>
          <cell r="DZ344">
            <v>1250083.3333333333</v>
          </cell>
          <cell r="EA344">
            <v>1250083.3333333333</v>
          </cell>
          <cell r="EB344">
            <v>1250083.3333333333</v>
          </cell>
          <cell r="EC344">
            <v>1250083.3333333333</v>
          </cell>
          <cell r="ED344">
            <v>1250083.3333333333</v>
          </cell>
          <cell r="EE344">
            <v>1250083.3333333333</v>
          </cell>
          <cell r="EF344">
            <v>1250083.3333333333</v>
          </cell>
          <cell r="EG344">
            <v>1250083.3333333333</v>
          </cell>
          <cell r="EH344">
            <v>1327583.3333333333</v>
          </cell>
          <cell r="EI344">
            <v>1327583.3333333333</v>
          </cell>
          <cell r="EJ344">
            <v>1327583.3333333333</v>
          </cell>
          <cell r="EK344">
            <v>1327583.3333333333</v>
          </cell>
          <cell r="EL344">
            <v>1327583.3333333333</v>
          </cell>
          <cell r="EM344">
            <v>1327583.3333333333</v>
          </cell>
          <cell r="EN344">
            <v>1327583.3333333333</v>
          </cell>
          <cell r="EO344">
            <v>1327583.3333333333</v>
          </cell>
          <cell r="EP344">
            <v>1327583.3333333333</v>
          </cell>
          <cell r="EQ344">
            <v>1327583.3333333333</v>
          </cell>
          <cell r="ER344">
            <v>1327583.3333333333</v>
          </cell>
          <cell r="ES344">
            <v>1327583.3333333333</v>
          </cell>
          <cell r="ET344">
            <v>1375008.3333333333</v>
          </cell>
          <cell r="EU344">
            <v>1375008.3333333333</v>
          </cell>
          <cell r="EV344">
            <v>1375008.3333333333</v>
          </cell>
          <cell r="EW344">
            <v>1375008.3333333333</v>
          </cell>
          <cell r="EX344">
            <v>1375008.3333333333</v>
          </cell>
          <cell r="EY344">
            <v>1375008.3333333333</v>
          </cell>
          <cell r="EZ344">
            <v>1375008.3333333333</v>
          </cell>
          <cell r="FA344">
            <v>1375008.3333333333</v>
          </cell>
          <cell r="FB344">
            <v>2000008.3333333328</v>
          </cell>
          <cell r="FC344">
            <v>2000008.3333333328</v>
          </cell>
          <cell r="FD344">
            <v>2000008.3333333328</v>
          </cell>
          <cell r="FE344">
            <v>2000008.3333333328</v>
          </cell>
          <cell r="FF344">
            <v>1583341.7399999984</v>
          </cell>
          <cell r="FG344">
            <v>1583341.6600000001</v>
          </cell>
          <cell r="FH344">
            <v>1583341.6600000001</v>
          </cell>
          <cell r="FI344">
            <v>1583341.6600000001</v>
          </cell>
          <cell r="FJ344">
            <v>1583341.6600000001</v>
          </cell>
          <cell r="FK344">
            <v>1583341.6600000001</v>
          </cell>
          <cell r="FL344">
            <v>1583341.6600000001</v>
          </cell>
          <cell r="FM344">
            <v>1583341.6600000001</v>
          </cell>
          <cell r="FN344">
            <v>1583341.6600000001</v>
          </cell>
          <cell r="FO344">
            <v>1583341.6600000001</v>
          </cell>
          <cell r="FP344">
            <v>1583341.6600000001</v>
          </cell>
          <cell r="FQ344">
            <v>1583341.6600000001</v>
          </cell>
          <cell r="FR344">
            <v>19000100</v>
          </cell>
        </row>
        <row r="345">
          <cell r="D345" t="str">
            <v>4241p</v>
          </cell>
          <cell r="E345" t="str">
            <v>Liječenje van Crne Gore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1133333.3333333333</v>
          </cell>
          <cell r="CM345">
            <v>1133333.3333333333</v>
          </cell>
          <cell r="CN345">
            <v>1133333.3333333333</v>
          </cell>
          <cell r="CO345">
            <v>1133333.3333333333</v>
          </cell>
          <cell r="CP345">
            <v>1133333.3333333333</v>
          </cell>
          <cell r="CQ345">
            <v>1133333.3333333333</v>
          </cell>
          <cell r="CR345">
            <v>1133333.3333333333</v>
          </cell>
          <cell r="CS345">
            <v>1133333.3333333333</v>
          </cell>
          <cell r="CT345">
            <v>1133333.3333333333</v>
          </cell>
          <cell r="CU345">
            <v>1133333.3333333333</v>
          </cell>
          <cell r="CV345">
            <v>1133333.3333333333</v>
          </cell>
          <cell r="CW345">
            <v>1133333.3333333333</v>
          </cell>
          <cell r="CX345">
            <v>1208333.3333333333</v>
          </cell>
          <cell r="CY345">
            <v>1208333.3333333333</v>
          </cell>
          <cell r="CZ345">
            <v>1208333.3333333333</v>
          </cell>
          <cell r="DA345">
            <v>1208333.3333333333</v>
          </cell>
          <cell r="DB345">
            <v>1208333.3333333333</v>
          </cell>
          <cell r="DC345">
            <v>1208333.3333333333</v>
          </cell>
          <cell r="DD345">
            <v>1208333.3333333333</v>
          </cell>
          <cell r="DE345">
            <v>1208333.3333333333</v>
          </cell>
          <cell r="DF345">
            <v>1208333.3333333333</v>
          </cell>
          <cell r="DG345">
            <v>1208333.3333333333</v>
          </cell>
          <cell r="DH345">
            <v>1208333.3333333333</v>
          </cell>
          <cell r="DI345">
            <v>1208333.3333333333</v>
          </cell>
          <cell r="DJ345">
            <v>1250000</v>
          </cell>
          <cell r="DK345">
            <v>1250000</v>
          </cell>
          <cell r="DL345">
            <v>1250000</v>
          </cell>
          <cell r="DM345">
            <v>1250000</v>
          </cell>
          <cell r="DN345">
            <v>1250000</v>
          </cell>
          <cell r="DO345">
            <v>1250000</v>
          </cell>
          <cell r="DP345">
            <v>1250000</v>
          </cell>
          <cell r="DQ345">
            <v>1250000</v>
          </cell>
          <cell r="DR345">
            <v>1250000</v>
          </cell>
          <cell r="DS345">
            <v>1250000</v>
          </cell>
          <cell r="DT345">
            <v>1250000</v>
          </cell>
          <cell r="DU345">
            <v>1250000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  <cell r="ER345">
            <v>0</v>
          </cell>
          <cell r="ES345">
            <v>0</v>
          </cell>
        </row>
        <row r="346">
          <cell r="A346">
            <v>0</v>
          </cell>
          <cell r="B346">
            <v>0</v>
          </cell>
          <cell r="C346">
            <v>425</v>
          </cell>
          <cell r="D346" t="str">
            <v>425p</v>
          </cell>
          <cell r="E346" t="str">
            <v>Ostala prava iz zdravstvenog osiguranja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583333.33333333326</v>
          </cell>
          <cell r="CM346">
            <v>583333.33333333326</v>
          </cell>
          <cell r="CN346">
            <v>583333.33333333326</v>
          </cell>
          <cell r="CO346">
            <v>583333.33333333326</v>
          </cell>
          <cell r="CP346">
            <v>583333.33333333326</v>
          </cell>
          <cell r="CQ346">
            <v>583333.33333333326</v>
          </cell>
          <cell r="CR346">
            <v>583333.33333333326</v>
          </cell>
          <cell r="CS346">
            <v>583333.33333333326</v>
          </cell>
          <cell r="CT346">
            <v>583333.33333333326</v>
          </cell>
          <cell r="CU346">
            <v>583333.33333333326</v>
          </cell>
          <cell r="CV346">
            <v>583333.33333333326</v>
          </cell>
          <cell r="CW346">
            <v>583333.33333333326</v>
          </cell>
          <cell r="CX346">
            <v>583333.33333333326</v>
          </cell>
          <cell r="CY346">
            <v>583333.33333333326</v>
          </cell>
          <cell r="CZ346">
            <v>583333.33333333326</v>
          </cell>
          <cell r="DA346">
            <v>583333.33333333326</v>
          </cell>
          <cell r="DB346">
            <v>583333.33333333326</v>
          </cell>
          <cell r="DC346">
            <v>583333.33333333326</v>
          </cell>
          <cell r="DD346">
            <v>583333.33333333326</v>
          </cell>
          <cell r="DE346">
            <v>583333.33333333326</v>
          </cell>
          <cell r="DF346">
            <v>583333.33333333326</v>
          </cell>
          <cell r="DG346">
            <v>583333.33333333326</v>
          </cell>
          <cell r="DH346">
            <v>583333.33333333326</v>
          </cell>
          <cell r="DI346">
            <v>583333.33333333326</v>
          </cell>
          <cell r="DJ346">
            <v>618333.33333333326</v>
          </cell>
          <cell r="DK346">
            <v>618333.33333333326</v>
          </cell>
          <cell r="DL346">
            <v>618333.33333333326</v>
          </cell>
          <cell r="DM346">
            <v>618333.33333333326</v>
          </cell>
          <cell r="DN346">
            <v>618333.33333333326</v>
          </cell>
          <cell r="DO346">
            <v>618333.33333333326</v>
          </cell>
          <cell r="DP346">
            <v>618333.33333333326</v>
          </cell>
          <cell r="DQ346">
            <v>618333.33333333326</v>
          </cell>
          <cell r="DR346">
            <v>618333.33333333326</v>
          </cell>
          <cell r="DS346">
            <v>618333.33333333326</v>
          </cell>
          <cell r="DT346">
            <v>618333.33333333326</v>
          </cell>
          <cell r="DU346">
            <v>618333.33333333326</v>
          </cell>
          <cell r="DV346">
            <v>663871.66666666663</v>
          </cell>
          <cell r="DW346">
            <v>663871.66666666663</v>
          </cell>
          <cell r="DX346">
            <v>663871.66666666663</v>
          </cell>
          <cell r="DY346">
            <v>663871.66666666663</v>
          </cell>
          <cell r="DZ346">
            <v>663871.66666666663</v>
          </cell>
          <cell r="EA346">
            <v>663871.66666666663</v>
          </cell>
          <cell r="EB346">
            <v>663871.66666666663</v>
          </cell>
          <cell r="EC346">
            <v>663871.66666666663</v>
          </cell>
          <cell r="ED346">
            <v>663871.66666666663</v>
          </cell>
          <cell r="EE346">
            <v>663871.66666666663</v>
          </cell>
          <cell r="EF346">
            <v>663871.66666666663</v>
          </cell>
          <cell r="EG346">
            <v>663871.66666666663</v>
          </cell>
          <cell r="EH346">
            <v>710416.66666666663</v>
          </cell>
          <cell r="EI346">
            <v>710416.66666666663</v>
          </cell>
          <cell r="EJ346">
            <v>710416.66666666663</v>
          </cell>
          <cell r="EK346">
            <v>710416.66666666663</v>
          </cell>
          <cell r="EL346">
            <v>710416.66666666663</v>
          </cell>
          <cell r="EM346">
            <v>710416.66666666663</v>
          </cell>
          <cell r="EN346">
            <v>710416.66666666663</v>
          </cell>
          <cell r="EO346">
            <v>710416.66666666663</v>
          </cell>
          <cell r="EP346">
            <v>710416.66666666663</v>
          </cell>
          <cell r="EQ346">
            <v>710416.66666666663</v>
          </cell>
          <cell r="ER346">
            <v>710416.66666666663</v>
          </cell>
          <cell r="ES346">
            <v>710416.66666666663</v>
          </cell>
          <cell r="ET346">
            <v>752083.33333333337</v>
          </cell>
          <cell r="EU346">
            <v>752083.33333333337</v>
          </cell>
          <cell r="EV346">
            <v>752083.33333333337</v>
          </cell>
          <cell r="EW346">
            <v>752083.33333333337</v>
          </cell>
          <cell r="EX346">
            <v>752083.33333333337</v>
          </cell>
          <cell r="EY346">
            <v>752083.33333333337</v>
          </cell>
          <cell r="EZ346">
            <v>752083.33333333337</v>
          </cell>
          <cell r="FA346">
            <v>752083.33333333337</v>
          </cell>
          <cell r="FB346">
            <v>2039583.333333334</v>
          </cell>
          <cell r="FC346">
            <v>2039583.333333334</v>
          </cell>
          <cell r="FD346">
            <v>2039583.333333334</v>
          </cell>
          <cell r="FE346">
            <v>2039583.333333334</v>
          </cell>
          <cell r="FF346">
            <v>885416.75</v>
          </cell>
          <cell r="FG346">
            <v>885416.75</v>
          </cell>
          <cell r="FH346">
            <v>885416.75</v>
          </cell>
          <cell r="FI346">
            <v>885416.75</v>
          </cell>
          <cell r="FJ346">
            <v>885416.75</v>
          </cell>
          <cell r="FK346">
            <v>885416.75</v>
          </cell>
          <cell r="FL346">
            <v>885416.75</v>
          </cell>
          <cell r="FM346">
            <v>885416.75</v>
          </cell>
          <cell r="FN346">
            <v>885416.75</v>
          </cell>
          <cell r="FO346">
            <v>885416.75</v>
          </cell>
          <cell r="FP346">
            <v>885416.75</v>
          </cell>
          <cell r="FQ346">
            <v>885416.75</v>
          </cell>
          <cell r="FR346">
            <v>10625001</v>
          </cell>
        </row>
        <row r="347">
          <cell r="D347" t="str">
            <v>4251p</v>
          </cell>
          <cell r="E347" t="str">
            <v>Ortopedske sprave i pomagala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108333.33333333333</v>
          </cell>
          <cell r="CM347">
            <v>108333.33333333333</v>
          </cell>
          <cell r="CN347">
            <v>108333.33333333333</v>
          </cell>
          <cell r="CO347">
            <v>108333.33333333333</v>
          </cell>
          <cell r="CP347">
            <v>108333.33333333333</v>
          </cell>
          <cell r="CQ347">
            <v>108333.33333333333</v>
          </cell>
          <cell r="CR347">
            <v>108333.33333333333</v>
          </cell>
          <cell r="CS347">
            <v>108333.33333333333</v>
          </cell>
          <cell r="CT347">
            <v>108333.33333333333</v>
          </cell>
          <cell r="CU347">
            <v>108333.33333333333</v>
          </cell>
          <cell r="CV347">
            <v>108333.33333333333</v>
          </cell>
          <cell r="CW347">
            <v>108333.33333333333</v>
          </cell>
          <cell r="CX347">
            <v>108333.33333333333</v>
          </cell>
          <cell r="CY347">
            <v>108333.33333333333</v>
          </cell>
          <cell r="CZ347">
            <v>108333.33333333333</v>
          </cell>
          <cell r="DA347">
            <v>108333.33333333333</v>
          </cell>
          <cell r="DB347">
            <v>108333.33333333333</v>
          </cell>
          <cell r="DC347">
            <v>108333.33333333333</v>
          </cell>
          <cell r="DD347">
            <v>108333.33333333333</v>
          </cell>
          <cell r="DE347">
            <v>108333.33333333333</v>
          </cell>
          <cell r="DF347">
            <v>108333.33333333333</v>
          </cell>
          <cell r="DG347">
            <v>108333.33333333333</v>
          </cell>
          <cell r="DH347">
            <v>108333.33333333333</v>
          </cell>
          <cell r="DI347">
            <v>108333.33333333333</v>
          </cell>
          <cell r="DJ347">
            <v>114166.66666666667</v>
          </cell>
          <cell r="DK347">
            <v>114166.66666666667</v>
          </cell>
          <cell r="DL347">
            <v>114166.66666666667</v>
          </cell>
          <cell r="DM347">
            <v>114166.66666666667</v>
          </cell>
          <cell r="DN347">
            <v>114166.66666666667</v>
          </cell>
          <cell r="DO347">
            <v>114166.66666666667</v>
          </cell>
          <cell r="DP347">
            <v>114166.66666666667</v>
          </cell>
          <cell r="DQ347">
            <v>114166.66666666667</v>
          </cell>
          <cell r="DR347">
            <v>114166.66666666667</v>
          </cell>
          <cell r="DS347">
            <v>114166.66666666667</v>
          </cell>
          <cell r="DT347">
            <v>114166.66666666667</v>
          </cell>
          <cell r="DU347">
            <v>114166.66666666667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  <cell r="ER347">
            <v>0</v>
          </cell>
          <cell r="ES347">
            <v>0</v>
          </cell>
        </row>
        <row r="348">
          <cell r="D348" t="str">
            <v>4252p</v>
          </cell>
          <cell r="E348" t="str">
            <v>Naknade za bolovanje preko 60 dana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193750</v>
          </cell>
          <cell r="CM348">
            <v>193750</v>
          </cell>
          <cell r="CN348">
            <v>193750</v>
          </cell>
          <cell r="CO348">
            <v>193750</v>
          </cell>
          <cell r="CP348">
            <v>193750</v>
          </cell>
          <cell r="CQ348">
            <v>193750</v>
          </cell>
          <cell r="CR348">
            <v>193750</v>
          </cell>
          <cell r="CS348">
            <v>193750</v>
          </cell>
          <cell r="CT348">
            <v>193750</v>
          </cell>
          <cell r="CU348">
            <v>193750</v>
          </cell>
          <cell r="CV348">
            <v>193750</v>
          </cell>
          <cell r="CW348">
            <v>193750</v>
          </cell>
          <cell r="CX348">
            <v>193750</v>
          </cell>
          <cell r="CY348">
            <v>193750</v>
          </cell>
          <cell r="CZ348">
            <v>193750</v>
          </cell>
          <cell r="DA348">
            <v>193750</v>
          </cell>
          <cell r="DB348">
            <v>193750</v>
          </cell>
          <cell r="DC348">
            <v>193750</v>
          </cell>
          <cell r="DD348">
            <v>193750</v>
          </cell>
          <cell r="DE348">
            <v>193750</v>
          </cell>
          <cell r="DF348">
            <v>193750</v>
          </cell>
          <cell r="DG348">
            <v>193750</v>
          </cell>
          <cell r="DH348">
            <v>193750</v>
          </cell>
          <cell r="DI348">
            <v>193750</v>
          </cell>
          <cell r="DJ348">
            <v>202083.33333333334</v>
          </cell>
          <cell r="DK348">
            <v>202083.33333333334</v>
          </cell>
          <cell r="DL348">
            <v>202083.33333333334</v>
          </cell>
          <cell r="DM348">
            <v>202083.33333333334</v>
          </cell>
          <cell r="DN348">
            <v>202083.33333333334</v>
          </cell>
          <cell r="DO348">
            <v>202083.33333333334</v>
          </cell>
          <cell r="DP348">
            <v>202083.33333333334</v>
          </cell>
          <cell r="DQ348">
            <v>202083.33333333334</v>
          </cell>
          <cell r="DR348">
            <v>202083.33333333334</v>
          </cell>
          <cell r="DS348">
            <v>202083.33333333334</v>
          </cell>
          <cell r="DT348">
            <v>202083.33333333334</v>
          </cell>
          <cell r="DU348">
            <v>202083.33333333334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  <cell r="ER348">
            <v>0</v>
          </cell>
          <cell r="ES348">
            <v>0</v>
          </cell>
        </row>
        <row r="349">
          <cell r="D349" t="str">
            <v>4253p</v>
          </cell>
          <cell r="E349" t="str">
            <v>Naknade za putne troškove osiguranika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281250</v>
          </cell>
          <cell r="CM349">
            <v>281250</v>
          </cell>
          <cell r="CN349">
            <v>281250</v>
          </cell>
          <cell r="CO349">
            <v>281250</v>
          </cell>
          <cell r="CP349">
            <v>281250</v>
          </cell>
          <cell r="CQ349">
            <v>281250</v>
          </cell>
          <cell r="CR349">
            <v>281250</v>
          </cell>
          <cell r="CS349">
            <v>281250</v>
          </cell>
          <cell r="CT349">
            <v>281250</v>
          </cell>
          <cell r="CU349">
            <v>281250</v>
          </cell>
          <cell r="CV349">
            <v>281250</v>
          </cell>
          <cell r="CW349">
            <v>281250</v>
          </cell>
          <cell r="CX349">
            <v>281250</v>
          </cell>
          <cell r="CY349">
            <v>281250</v>
          </cell>
          <cell r="CZ349">
            <v>281250</v>
          </cell>
          <cell r="DA349">
            <v>281250</v>
          </cell>
          <cell r="DB349">
            <v>281250</v>
          </cell>
          <cell r="DC349">
            <v>281250</v>
          </cell>
          <cell r="DD349">
            <v>281250</v>
          </cell>
          <cell r="DE349">
            <v>281250</v>
          </cell>
          <cell r="DF349">
            <v>281250</v>
          </cell>
          <cell r="DG349">
            <v>281250</v>
          </cell>
          <cell r="DH349">
            <v>281250</v>
          </cell>
          <cell r="DI349">
            <v>281250</v>
          </cell>
          <cell r="DJ349">
            <v>302083.33333333331</v>
          </cell>
          <cell r="DK349">
            <v>302083.33333333331</v>
          </cell>
          <cell r="DL349">
            <v>302083.33333333331</v>
          </cell>
          <cell r="DM349">
            <v>302083.33333333331</v>
          </cell>
          <cell r="DN349">
            <v>302083.33333333331</v>
          </cell>
          <cell r="DO349">
            <v>302083.33333333331</v>
          </cell>
          <cell r="DP349">
            <v>302083.33333333331</v>
          </cell>
          <cell r="DQ349">
            <v>302083.33333333331</v>
          </cell>
          <cell r="DR349">
            <v>302083.33333333331</v>
          </cell>
          <cell r="DS349">
            <v>302083.33333333331</v>
          </cell>
          <cell r="DT349">
            <v>302083.33333333331</v>
          </cell>
          <cell r="DU349">
            <v>302083.33333333331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  <cell r="ER349">
            <v>0</v>
          </cell>
          <cell r="ES349">
            <v>0</v>
          </cell>
          <cell r="FF349">
            <v>0</v>
          </cell>
        </row>
        <row r="350">
          <cell r="A350" t="str">
            <v xml:space="preserve"> </v>
          </cell>
          <cell r="B350">
            <v>43</v>
          </cell>
          <cell r="C350">
            <v>0</v>
          </cell>
          <cell r="D350" t="str">
            <v>43p</v>
          </cell>
          <cell r="E350" t="str">
            <v xml:space="preserve">Transferi institucijama, pojedincima, nevladinom i javnom sektoru 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7656724.8525</v>
          </cell>
          <cell r="CM350">
            <v>7656724.8525</v>
          </cell>
          <cell r="CN350">
            <v>7656724.8525</v>
          </cell>
          <cell r="CO350">
            <v>7656724.8525</v>
          </cell>
          <cell r="CP350">
            <v>7656724.8525</v>
          </cell>
          <cell r="CQ350">
            <v>7656724.8525</v>
          </cell>
          <cell r="CR350">
            <v>7656724.8525</v>
          </cell>
          <cell r="CS350">
            <v>7656724.8525</v>
          </cell>
          <cell r="CT350">
            <v>7656724.8525</v>
          </cell>
          <cell r="CU350">
            <v>7656724.8525</v>
          </cell>
          <cell r="CV350">
            <v>7656724.8525</v>
          </cell>
          <cell r="CW350">
            <v>7656724.8525</v>
          </cell>
          <cell r="CX350">
            <v>8288399.6951821186</v>
          </cell>
          <cell r="CY350">
            <v>8288399.6951821186</v>
          </cell>
          <cell r="CZ350">
            <v>8288399.6951821186</v>
          </cell>
          <cell r="DA350">
            <v>8288399.6951821186</v>
          </cell>
          <cell r="DB350">
            <v>8288399.6951821186</v>
          </cell>
          <cell r="DC350">
            <v>8288399.6951821186</v>
          </cell>
          <cell r="DD350">
            <v>8288399.6951821186</v>
          </cell>
          <cell r="DE350">
            <v>8288399.6951821186</v>
          </cell>
          <cell r="DF350">
            <v>8288399.6951821186</v>
          </cell>
          <cell r="DG350">
            <v>8288399.6951821186</v>
          </cell>
          <cell r="DH350">
            <v>8288399.6951821186</v>
          </cell>
          <cell r="DI350">
            <v>8287650.975182116</v>
          </cell>
          <cell r="DJ350">
            <v>10691224.718333334</v>
          </cell>
          <cell r="DK350">
            <v>10691224.718333334</v>
          </cell>
          <cell r="DL350">
            <v>10691224.718333334</v>
          </cell>
          <cell r="DM350">
            <v>10691224.718333334</v>
          </cell>
          <cell r="DN350">
            <v>10691224.718333334</v>
          </cell>
          <cell r="DO350">
            <v>10691224.718333334</v>
          </cell>
          <cell r="DP350">
            <v>10691224.718333334</v>
          </cell>
          <cell r="DQ350">
            <v>10691224.718333334</v>
          </cell>
          <cell r="DR350">
            <v>10691224.718333334</v>
          </cell>
          <cell r="DS350">
            <v>10691224.718333334</v>
          </cell>
          <cell r="DT350">
            <v>10691224.718333334</v>
          </cell>
          <cell r="DU350">
            <v>10691224.718333334</v>
          </cell>
          <cell r="DV350">
            <v>12196628.3375</v>
          </cell>
          <cell r="DW350">
            <v>12196628.3375</v>
          </cell>
          <cell r="DX350">
            <v>12196628.3375</v>
          </cell>
          <cell r="DY350">
            <v>12196628.3375</v>
          </cell>
          <cell r="DZ350">
            <v>12196628.3375</v>
          </cell>
          <cell r="EA350">
            <v>12196628.3375</v>
          </cell>
          <cell r="EB350">
            <v>12196628.3375</v>
          </cell>
          <cell r="EC350">
            <v>12196628.3375</v>
          </cell>
          <cell r="ED350">
            <v>12196628.3375</v>
          </cell>
          <cell r="EE350">
            <v>12196628.3375</v>
          </cell>
          <cell r="EF350">
            <v>12196628.3375</v>
          </cell>
          <cell r="EG350">
            <v>12196628.3375</v>
          </cell>
          <cell r="EH350">
            <v>13641275.691666668</v>
          </cell>
          <cell r="EI350">
            <v>13641275.691666668</v>
          </cell>
          <cell r="EJ350">
            <v>13641275.691666668</v>
          </cell>
          <cell r="EK350">
            <v>13641275.691666668</v>
          </cell>
          <cell r="EL350">
            <v>13641275.691666668</v>
          </cell>
          <cell r="EM350">
            <v>13641275.691666668</v>
          </cell>
          <cell r="EN350">
            <v>13641275.691666668</v>
          </cell>
          <cell r="EO350">
            <v>13641275.691666668</v>
          </cell>
          <cell r="EP350">
            <v>13641275.691666668</v>
          </cell>
          <cell r="EQ350">
            <v>13641275.691666668</v>
          </cell>
          <cell r="ER350">
            <v>13641275.691666668</v>
          </cell>
          <cell r="ES350">
            <v>13641275.691666668</v>
          </cell>
          <cell r="ET350">
            <v>15295211.558333334</v>
          </cell>
          <cell r="EU350">
            <v>15295211.558333334</v>
          </cell>
          <cell r="EV350">
            <v>15295211.558333334</v>
          </cell>
          <cell r="EW350">
            <v>18161878.224999998</v>
          </cell>
          <cell r="EX350">
            <v>18161878.224999998</v>
          </cell>
          <cell r="EY350">
            <v>18161878.224999998</v>
          </cell>
          <cell r="EZ350">
            <v>15295211.558333334</v>
          </cell>
          <cell r="FA350">
            <v>15295211.558333334</v>
          </cell>
          <cell r="FB350">
            <v>18930636.555833336</v>
          </cell>
          <cell r="FC350">
            <v>18930636.555833336</v>
          </cell>
          <cell r="FD350">
            <v>18930636.555833336</v>
          </cell>
          <cell r="FE350">
            <v>18930636.555833336</v>
          </cell>
          <cell r="FF350">
            <v>20338750.958333332</v>
          </cell>
          <cell r="FG350">
            <v>22018439.158333331</v>
          </cell>
          <cell r="FH350">
            <v>17975691.918333333</v>
          </cell>
          <cell r="FI350">
            <v>15972358.598333333</v>
          </cell>
          <cell r="FJ350">
            <v>15993608.598333333</v>
          </cell>
          <cell r="FK350">
            <v>16020602.668333333</v>
          </cell>
          <cell r="FL350">
            <v>22848909.595000003</v>
          </cell>
          <cell r="FM350">
            <v>17972208.524999999</v>
          </cell>
          <cell r="FN350">
            <v>17992208.524999999</v>
          </cell>
          <cell r="FO350">
            <v>17923875.184999999</v>
          </cell>
          <cell r="FP350">
            <v>17866375.204999998</v>
          </cell>
          <cell r="FQ350">
            <v>18024758.024999999</v>
          </cell>
          <cell r="FR350">
            <v>208898534.95999995</v>
          </cell>
        </row>
        <row r="351">
          <cell r="A351" t="str">
            <v xml:space="preserve"> </v>
          </cell>
          <cell r="B351" t="str">
            <v xml:space="preserve"> </v>
          </cell>
          <cell r="C351">
            <v>431</v>
          </cell>
          <cell r="D351" t="str">
            <v>431p</v>
          </cell>
          <cell r="E351" t="str">
            <v xml:space="preserve">Transferi institucijama, pojedincima, nevladinom i javnom sektoru 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7635891.519166667</v>
          </cell>
          <cell r="CM351">
            <v>7635891.519166667</v>
          </cell>
          <cell r="CN351">
            <v>7635891.519166667</v>
          </cell>
          <cell r="CO351">
            <v>7635891.519166667</v>
          </cell>
          <cell r="CP351">
            <v>7635891.519166667</v>
          </cell>
          <cell r="CQ351">
            <v>7635891.519166667</v>
          </cell>
          <cell r="CR351">
            <v>7635891.519166667</v>
          </cell>
          <cell r="CS351">
            <v>7635891.519166667</v>
          </cell>
          <cell r="CT351">
            <v>7635891.519166667</v>
          </cell>
          <cell r="CU351">
            <v>7635891.519166667</v>
          </cell>
          <cell r="CV351">
            <v>7635891.519166667</v>
          </cell>
          <cell r="CW351">
            <v>7635891.519166667</v>
          </cell>
          <cell r="CX351">
            <v>8102373.0414896114</v>
          </cell>
          <cell r="CY351">
            <v>8102373.0414896114</v>
          </cell>
          <cell r="CZ351">
            <v>8102373.0414896114</v>
          </cell>
          <cell r="DA351">
            <v>8102373.0414896114</v>
          </cell>
          <cell r="DB351">
            <v>8102373.0414896114</v>
          </cell>
          <cell r="DC351">
            <v>8102373.0414896114</v>
          </cell>
          <cell r="DD351">
            <v>8102373.0414896114</v>
          </cell>
          <cell r="DE351">
            <v>8102373.0414896114</v>
          </cell>
          <cell r="DF351">
            <v>8102373.0414896114</v>
          </cell>
          <cell r="DG351">
            <v>8102373.0414896114</v>
          </cell>
          <cell r="DH351">
            <v>8102373.0414896114</v>
          </cell>
          <cell r="DI351">
            <v>8101624.3214896088</v>
          </cell>
          <cell r="DJ351">
            <v>10655599.718333334</v>
          </cell>
          <cell r="DK351">
            <v>10655599.718333334</v>
          </cell>
          <cell r="DL351">
            <v>10655599.718333334</v>
          </cell>
          <cell r="DM351">
            <v>10655599.718333334</v>
          </cell>
          <cell r="DN351">
            <v>10655599.718333334</v>
          </cell>
          <cell r="DO351">
            <v>10655599.718333334</v>
          </cell>
          <cell r="DP351">
            <v>10655599.718333334</v>
          </cell>
          <cell r="DQ351">
            <v>10655599.718333334</v>
          </cell>
          <cell r="DR351">
            <v>10655599.718333334</v>
          </cell>
          <cell r="DS351">
            <v>10655599.718333334</v>
          </cell>
          <cell r="DT351">
            <v>10655599.718333334</v>
          </cell>
          <cell r="DU351">
            <v>10655599.718333334</v>
          </cell>
          <cell r="DV351">
            <v>12101836.670833334</v>
          </cell>
          <cell r="DW351">
            <v>12101836.670833334</v>
          </cell>
          <cell r="DX351">
            <v>12101836.670833334</v>
          </cell>
          <cell r="DY351">
            <v>12101836.670833334</v>
          </cell>
          <cell r="DZ351">
            <v>12101836.670833334</v>
          </cell>
          <cell r="EA351">
            <v>12101836.670833334</v>
          </cell>
          <cell r="EB351">
            <v>12101836.670833334</v>
          </cell>
          <cell r="EC351">
            <v>12101836.670833334</v>
          </cell>
          <cell r="ED351">
            <v>12101836.670833334</v>
          </cell>
          <cell r="EE351">
            <v>12101836.670833334</v>
          </cell>
          <cell r="EF351">
            <v>12101836.670833334</v>
          </cell>
          <cell r="EG351">
            <v>12101836.670833334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  <cell r="ET351">
            <v>14810545.166666666</v>
          </cell>
          <cell r="EU351">
            <v>14810545.166666666</v>
          </cell>
          <cell r="EV351">
            <v>14810545.166666666</v>
          </cell>
          <cell r="EW351">
            <v>17677211.833333332</v>
          </cell>
          <cell r="EX351">
            <v>17677211.833333332</v>
          </cell>
          <cell r="EY351">
            <v>17677211.833333332</v>
          </cell>
          <cell r="EZ351">
            <v>14810545.166666666</v>
          </cell>
          <cell r="FA351">
            <v>14810545.166666666</v>
          </cell>
          <cell r="FB351">
            <v>18469212.55916667</v>
          </cell>
          <cell r="FC351">
            <v>18469212.55916667</v>
          </cell>
          <cell r="FD351">
            <v>18469212.55916667</v>
          </cell>
          <cell r="FE351">
            <v>18469212.55916667</v>
          </cell>
          <cell r="FF351">
            <v>18445155.148333333</v>
          </cell>
          <cell r="FG351">
            <v>20224843.348333333</v>
          </cell>
          <cell r="FH351">
            <v>16273762.778333332</v>
          </cell>
          <cell r="FI351">
            <v>14270429.458333332</v>
          </cell>
          <cell r="FJ351">
            <v>14291679.458333332</v>
          </cell>
          <cell r="FK351">
            <v>14318673.528333332</v>
          </cell>
          <cell r="FL351">
            <v>19138771.788333334</v>
          </cell>
          <cell r="FM351">
            <v>14278737.378333332</v>
          </cell>
          <cell r="FN351">
            <v>14298737.378333332</v>
          </cell>
          <cell r="FO351">
            <v>14278737.378333332</v>
          </cell>
          <cell r="FP351">
            <v>14298737.388333332</v>
          </cell>
          <cell r="FQ351">
            <v>14457120.208333332</v>
          </cell>
          <cell r="FR351">
            <v>188575385.23999998</v>
          </cell>
        </row>
        <row r="352">
          <cell r="D352" t="str">
            <v>4311p</v>
          </cell>
          <cell r="E352" t="str">
            <v xml:space="preserve">Transferi za zdravstvenu zaštitu 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5053750</v>
          </cell>
          <cell r="CM352">
            <v>5053750</v>
          </cell>
          <cell r="CN352">
            <v>5053750</v>
          </cell>
          <cell r="CO352">
            <v>5053750</v>
          </cell>
          <cell r="CP352">
            <v>5053750</v>
          </cell>
          <cell r="CQ352">
            <v>5053750</v>
          </cell>
          <cell r="CR352">
            <v>5053750</v>
          </cell>
          <cell r="CS352">
            <v>5053750</v>
          </cell>
          <cell r="CT352">
            <v>5053750</v>
          </cell>
          <cell r="CU352">
            <v>5053750</v>
          </cell>
          <cell r="CV352">
            <v>5053750</v>
          </cell>
          <cell r="CW352">
            <v>5053750</v>
          </cell>
          <cell r="CX352">
            <v>5084273.0662195422</v>
          </cell>
          <cell r="CY352">
            <v>5084273.0662195422</v>
          </cell>
          <cell r="CZ352">
            <v>5084273.0662195422</v>
          </cell>
          <cell r="DA352">
            <v>5084273.0662195422</v>
          </cell>
          <cell r="DB352">
            <v>5084273.0662195422</v>
          </cell>
          <cell r="DC352">
            <v>5084273.0662195422</v>
          </cell>
          <cell r="DD352">
            <v>5084273.0662195422</v>
          </cell>
          <cell r="DE352">
            <v>5084273.0662195422</v>
          </cell>
          <cell r="DF352">
            <v>5084273.0662195422</v>
          </cell>
          <cell r="DG352">
            <v>5084273.0662195422</v>
          </cell>
          <cell r="DH352">
            <v>5084273.0662195422</v>
          </cell>
          <cell r="DI352">
            <v>5083524.3462195396</v>
          </cell>
          <cell r="DJ352">
            <v>5223333.333333333</v>
          </cell>
          <cell r="DK352">
            <v>5223333.333333333</v>
          </cell>
          <cell r="DL352">
            <v>5223333.333333333</v>
          </cell>
          <cell r="DM352">
            <v>5223333.333333333</v>
          </cell>
          <cell r="DN352">
            <v>5223333.333333333</v>
          </cell>
          <cell r="DO352">
            <v>5223333.333333333</v>
          </cell>
          <cell r="DP352">
            <v>5223333.333333333</v>
          </cell>
          <cell r="DQ352">
            <v>5223333.333333333</v>
          </cell>
          <cell r="DR352">
            <v>5223333.333333333</v>
          </cell>
          <cell r="DS352">
            <v>5223333.333333333</v>
          </cell>
          <cell r="DT352">
            <v>5223333.333333333</v>
          </cell>
          <cell r="DU352">
            <v>5223333.333333333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  <cell r="ER352">
            <v>0</v>
          </cell>
          <cell r="ES352">
            <v>0</v>
          </cell>
        </row>
        <row r="353">
          <cell r="D353" t="str">
            <v>4312p</v>
          </cell>
          <cell r="E353" t="str">
            <v>Transferi obrazovanju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112916.66666666667</v>
          </cell>
          <cell r="CM353">
            <v>112916.66666666667</v>
          </cell>
          <cell r="CN353">
            <v>112916.66666666667</v>
          </cell>
          <cell r="CO353">
            <v>112916.66666666667</v>
          </cell>
          <cell r="CP353">
            <v>112916.66666666667</v>
          </cell>
          <cell r="CQ353">
            <v>112916.66666666667</v>
          </cell>
          <cell r="CR353">
            <v>112916.66666666667</v>
          </cell>
          <cell r="CS353">
            <v>112916.66666666667</v>
          </cell>
          <cell r="CT353">
            <v>112916.66666666667</v>
          </cell>
          <cell r="CU353">
            <v>112916.66666666667</v>
          </cell>
          <cell r="CV353">
            <v>112916.66666666667</v>
          </cell>
          <cell r="CW353">
            <v>112916.66666666667</v>
          </cell>
          <cell r="CX353">
            <v>379802.90894799092</v>
          </cell>
          <cell r="CY353">
            <v>379802.90894799092</v>
          </cell>
          <cell r="CZ353">
            <v>379802.90894799092</v>
          </cell>
          <cell r="DA353">
            <v>379802.90894799092</v>
          </cell>
          <cell r="DB353">
            <v>379802.90894799092</v>
          </cell>
          <cell r="DC353">
            <v>379802.90894799092</v>
          </cell>
          <cell r="DD353">
            <v>379802.90894799092</v>
          </cell>
          <cell r="DE353">
            <v>379802.90894799092</v>
          </cell>
          <cell r="DF353">
            <v>379802.90894799092</v>
          </cell>
          <cell r="DG353">
            <v>379802.90894799092</v>
          </cell>
          <cell r="DH353">
            <v>379802.90894799092</v>
          </cell>
          <cell r="DI353">
            <v>379802.90894799092</v>
          </cell>
          <cell r="DJ353">
            <v>1586343.5</v>
          </cell>
          <cell r="DK353">
            <v>1586343.5</v>
          </cell>
          <cell r="DL353">
            <v>1586343.5</v>
          </cell>
          <cell r="DM353">
            <v>1586343.5</v>
          </cell>
          <cell r="DN353">
            <v>1586343.5</v>
          </cell>
          <cell r="DO353">
            <v>1586343.5</v>
          </cell>
          <cell r="DP353">
            <v>1586343.5</v>
          </cell>
          <cell r="DQ353">
            <v>1586343.5</v>
          </cell>
          <cell r="DR353">
            <v>1586343.5</v>
          </cell>
          <cell r="DS353">
            <v>1586343.5</v>
          </cell>
          <cell r="DT353">
            <v>1586343.5</v>
          </cell>
          <cell r="DU353">
            <v>1586343.5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</row>
        <row r="354">
          <cell r="D354" t="str">
            <v>4313p</v>
          </cell>
          <cell r="E354" t="str">
            <v>Transferi institucijama kulture i sporta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270250</v>
          </cell>
          <cell r="CM354">
            <v>270250</v>
          </cell>
          <cell r="CN354">
            <v>270250</v>
          </cell>
          <cell r="CO354">
            <v>270250</v>
          </cell>
          <cell r="CP354">
            <v>270250</v>
          </cell>
          <cell r="CQ354">
            <v>270250</v>
          </cell>
          <cell r="CR354">
            <v>270250</v>
          </cell>
          <cell r="CS354">
            <v>270250</v>
          </cell>
          <cell r="CT354">
            <v>270250</v>
          </cell>
          <cell r="CU354">
            <v>270250</v>
          </cell>
          <cell r="CV354">
            <v>270250</v>
          </cell>
          <cell r="CW354">
            <v>270250</v>
          </cell>
          <cell r="CX354">
            <v>271612.39996062481</v>
          </cell>
          <cell r="CY354">
            <v>271612.39996062481</v>
          </cell>
          <cell r="CZ354">
            <v>271612.39996062481</v>
          </cell>
          <cell r="DA354">
            <v>271612.39996062481</v>
          </cell>
          <cell r="DB354">
            <v>271612.39996062481</v>
          </cell>
          <cell r="DC354">
            <v>271612.39996062481</v>
          </cell>
          <cell r="DD354">
            <v>271612.39996062481</v>
          </cell>
          <cell r="DE354">
            <v>271612.39996062481</v>
          </cell>
          <cell r="DF354">
            <v>271612.39996062481</v>
          </cell>
          <cell r="DG354">
            <v>271612.39996062481</v>
          </cell>
          <cell r="DH354">
            <v>271612.39996062481</v>
          </cell>
          <cell r="DI354">
            <v>271612.39996062481</v>
          </cell>
          <cell r="DJ354">
            <v>282833.33333333331</v>
          </cell>
          <cell r="DK354">
            <v>282833.33333333331</v>
          </cell>
          <cell r="DL354">
            <v>282833.33333333331</v>
          </cell>
          <cell r="DM354">
            <v>282833.33333333331</v>
          </cell>
          <cell r="DN354">
            <v>282833.33333333331</v>
          </cell>
          <cell r="DO354">
            <v>282833.33333333331</v>
          </cell>
          <cell r="DP354">
            <v>282833.33333333331</v>
          </cell>
          <cell r="DQ354">
            <v>282833.33333333331</v>
          </cell>
          <cell r="DR354">
            <v>282833.33333333331</v>
          </cell>
          <cell r="DS354">
            <v>282833.33333333331</v>
          </cell>
          <cell r="DT354">
            <v>282833.33333333331</v>
          </cell>
          <cell r="DU354">
            <v>282833.33333333331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  <cell r="ER354">
            <v>0</v>
          </cell>
          <cell r="ES354">
            <v>0</v>
          </cell>
        </row>
        <row r="355">
          <cell r="D355" t="str">
            <v>4314p</v>
          </cell>
          <cell r="E355" t="str">
            <v>Transferi nevladinim organizacijama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211218.84833333336</v>
          </cell>
          <cell r="CM355">
            <v>211218.84833333336</v>
          </cell>
          <cell r="CN355">
            <v>211218.84833333336</v>
          </cell>
          <cell r="CO355">
            <v>211218.84833333336</v>
          </cell>
          <cell r="CP355">
            <v>211218.84833333336</v>
          </cell>
          <cell r="CQ355">
            <v>211218.84833333336</v>
          </cell>
          <cell r="CR355">
            <v>211218.84833333336</v>
          </cell>
          <cell r="CS355">
            <v>211218.84833333336</v>
          </cell>
          <cell r="CT355">
            <v>211218.84833333336</v>
          </cell>
          <cell r="CU355">
            <v>211218.84833333336</v>
          </cell>
          <cell r="CV355">
            <v>211218.84833333336</v>
          </cell>
          <cell r="CW355">
            <v>211218.84833333336</v>
          </cell>
          <cell r="CX355">
            <v>202904.1621001664</v>
          </cell>
          <cell r="CY355">
            <v>202904.1621001664</v>
          </cell>
          <cell r="CZ355">
            <v>202904.1621001664</v>
          </cell>
          <cell r="DA355">
            <v>202904.1621001664</v>
          </cell>
          <cell r="DB355">
            <v>202904.1621001664</v>
          </cell>
          <cell r="DC355">
            <v>202904.1621001664</v>
          </cell>
          <cell r="DD355">
            <v>202904.1621001664</v>
          </cell>
          <cell r="DE355">
            <v>202904.1621001664</v>
          </cell>
          <cell r="DF355">
            <v>202904.1621001664</v>
          </cell>
          <cell r="DG355">
            <v>202904.1621001664</v>
          </cell>
          <cell r="DH355">
            <v>202904.1621001664</v>
          </cell>
          <cell r="DI355">
            <v>202904.1621001664</v>
          </cell>
          <cell r="DJ355">
            <v>254355.37749999997</v>
          </cell>
          <cell r="DK355">
            <v>254355.37749999997</v>
          </cell>
          <cell r="DL355">
            <v>254355.37749999997</v>
          </cell>
          <cell r="DM355">
            <v>254355.37749999997</v>
          </cell>
          <cell r="DN355">
            <v>254355.37749999997</v>
          </cell>
          <cell r="DO355">
            <v>254355.37749999997</v>
          </cell>
          <cell r="DP355">
            <v>254355.37749999997</v>
          </cell>
          <cell r="DQ355">
            <v>254355.37749999997</v>
          </cell>
          <cell r="DR355">
            <v>254355.37749999997</v>
          </cell>
          <cell r="DS355">
            <v>254355.37749999997</v>
          </cell>
          <cell r="DT355">
            <v>254355.37749999997</v>
          </cell>
          <cell r="DU355">
            <v>254355.37749999997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  <cell r="ER355">
            <v>0</v>
          </cell>
          <cell r="ES355">
            <v>0</v>
          </cell>
        </row>
        <row r="356">
          <cell r="D356" t="str">
            <v>4315p</v>
          </cell>
          <cell r="E356" t="str">
            <v>Transferi političkim partijama, strankama i udruženjima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291915.28166666668</v>
          </cell>
          <cell r="CM356">
            <v>291915.28166666668</v>
          </cell>
          <cell r="CN356">
            <v>291915.28166666668</v>
          </cell>
          <cell r="CO356">
            <v>291915.28166666668</v>
          </cell>
          <cell r="CP356">
            <v>291915.28166666668</v>
          </cell>
          <cell r="CQ356">
            <v>291915.28166666668</v>
          </cell>
          <cell r="CR356">
            <v>291915.28166666668</v>
          </cell>
          <cell r="CS356">
            <v>291915.28166666668</v>
          </cell>
          <cell r="CT356">
            <v>291915.28166666668</v>
          </cell>
          <cell r="CU356">
            <v>291915.28166666668</v>
          </cell>
          <cell r="CV356">
            <v>291915.28166666668</v>
          </cell>
          <cell r="CW356">
            <v>291915.28166666668</v>
          </cell>
          <cell r="CX356">
            <v>306527.95618361421</v>
          </cell>
          <cell r="CY356">
            <v>306527.95618361421</v>
          </cell>
          <cell r="CZ356">
            <v>306527.95618361421</v>
          </cell>
          <cell r="DA356">
            <v>306527.95618361421</v>
          </cell>
          <cell r="DB356">
            <v>306527.95618361421</v>
          </cell>
          <cell r="DC356">
            <v>306527.95618361421</v>
          </cell>
          <cell r="DD356">
            <v>306527.95618361421</v>
          </cell>
          <cell r="DE356">
            <v>306527.95618361421</v>
          </cell>
          <cell r="DF356">
            <v>306527.95618361421</v>
          </cell>
          <cell r="DG356">
            <v>306527.95618361421</v>
          </cell>
          <cell r="DH356">
            <v>306527.95618361421</v>
          </cell>
          <cell r="DI356">
            <v>306527.95618361421</v>
          </cell>
          <cell r="DJ356">
            <v>381658.78583333333</v>
          </cell>
          <cell r="DK356">
            <v>381658.78583333333</v>
          </cell>
          <cell r="DL356">
            <v>381658.78583333333</v>
          </cell>
          <cell r="DM356">
            <v>381658.78583333333</v>
          </cell>
          <cell r="DN356">
            <v>381658.78583333333</v>
          </cell>
          <cell r="DO356">
            <v>381658.78583333333</v>
          </cell>
          <cell r="DP356">
            <v>381658.78583333333</v>
          </cell>
          <cell r="DQ356">
            <v>381658.78583333333</v>
          </cell>
          <cell r="DR356">
            <v>381658.78583333333</v>
          </cell>
          <cell r="DS356">
            <v>381658.78583333333</v>
          </cell>
          <cell r="DT356">
            <v>381658.78583333333</v>
          </cell>
          <cell r="DU356">
            <v>381658.78583333333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  <cell r="ER356">
            <v>0</v>
          </cell>
          <cell r="ES356">
            <v>0</v>
          </cell>
        </row>
        <row r="357">
          <cell r="D357" t="str">
            <v>4316p</v>
          </cell>
          <cell r="E357" t="str">
            <v>Transferi za jednokratne socijalne pomoći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31916.666666666668</v>
          </cell>
          <cell r="CM357">
            <v>31916.666666666668</v>
          </cell>
          <cell r="CN357">
            <v>31916.666666666668</v>
          </cell>
          <cell r="CO357">
            <v>31916.666666666668</v>
          </cell>
          <cell r="CP357">
            <v>31916.666666666668</v>
          </cell>
          <cell r="CQ357">
            <v>31916.666666666668</v>
          </cell>
          <cell r="CR357">
            <v>31916.666666666668</v>
          </cell>
          <cell r="CS357">
            <v>31916.666666666668</v>
          </cell>
          <cell r="CT357">
            <v>31916.666666666668</v>
          </cell>
          <cell r="CU357">
            <v>31916.666666666668</v>
          </cell>
          <cell r="CV357">
            <v>31916.666666666668</v>
          </cell>
          <cell r="CW357">
            <v>31916.666666666668</v>
          </cell>
          <cell r="CX357">
            <v>95730.020462700966</v>
          </cell>
          <cell r="CY357">
            <v>95730.020462700966</v>
          </cell>
          <cell r="CZ357">
            <v>95730.020462700966</v>
          </cell>
          <cell r="DA357">
            <v>95730.020462700966</v>
          </cell>
          <cell r="DB357">
            <v>95730.020462700966</v>
          </cell>
          <cell r="DC357">
            <v>95730.020462700966</v>
          </cell>
          <cell r="DD357">
            <v>95730.020462700966</v>
          </cell>
          <cell r="DE357">
            <v>95730.020462700966</v>
          </cell>
          <cell r="DF357">
            <v>95730.020462700966</v>
          </cell>
          <cell r="DG357">
            <v>95730.020462700966</v>
          </cell>
          <cell r="DH357">
            <v>95730.020462700966</v>
          </cell>
          <cell r="DI357">
            <v>95730.020462700966</v>
          </cell>
          <cell r="DJ357">
            <v>91041.666666666672</v>
          </cell>
          <cell r="DK357">
            <v>91041.666666666672</v>
          </cell>
          <cell r="DL357">
            <v>91041.666666666672</v>
          </cell>
          <cell r="DM357">
            <v>91041.666666666672</v>
          </cell>
          <cell r="DN357">
            <v>91041.666666666672</v>
          </cell>
          <cell r="DO357">
            <v>91041.666666666672</v>
          </cell>
          <cell r="DP357">
            <v>91041.666666666672</v>
          </cell>
          <cell r="DQ357">
            <v>91041.666666666672</v>
          </cell>
          <cell r="DR357">
            <v>91041.666666666672</v>
          </cell>
          <cell r="DS357">
            <v>91041.666666666672</v>
          </cell>
          <cell r="DT357">
            <v>91041.666666666672</v>
          </cell>
          <cell r="DU357">
            <v>91041.666666666672</v>
          </cell>
          <cell r="DV357">
            <v>0</v>
          </cell>
          <cell r="DW357">
            <v>0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  <cell r="ER357">
            <v>0</v>
          </cell>
          <cell r="ES357">
            <v>0</v>
          </cell>
        </row>
        <row r="358">
          <cell r="D358" t="str">
            <v>4317p</v>
          </cell>
          <cell r="E358" t="str">
            <v>Transferi za lična primanja pripravnika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87300</v>
          </cell>
          <cell r="CM358">
            <v>87300</v>
          </cell>
          <cell r="CN358">
            <v>87300</v>
          </cell>
          <cell r="CO358">
            <v>87300</v>
          </cell>
          <cell r="CP358">
            <v>87300</v>
          </cell>
          <cell r="CQ358">
            <v>87300</v>
          </cell>
          <cell r="CR358">
            <v>87300</v>
          </cell>
          <cell r="CS358">
            <v>87300</v>
          </cell>
          <cell r="CT358">
            <v>87300</v>
          </cell>
          <cell r="CU358">
            <v>87300</v>
          </cell>
          <cell r="CV358">
            <v>87300</v>
          </cell>
          <cell r="CW358">
            <v>87300</v>
          </cell>
          <cell r="CX358">
            <v>755012.08940762596</v>
          </cell>
          <cell r="CY358">
            <v>755012.08940762596</v>
          </cell>
          <cell r="CZ358">
            <v>755012.08940762596</v>
          </cell>
          <cell r="DA358">
            <v>755012.08940762596</v>
          </cell>
          <cell r="DB358">
            <v>755012.08940762596</v>
          </cell>
          <cell r="DC358">
            <v>755012.08940762596</v>
          </cell>
          <cell r="DD358">
            <v>755012.08940762596</v>
          </cell>
          <cell r="DE358">
            <v>755012.08940762596</v>
          </cell>
          <cell r="DF358">
            <v>755012.08940762596</v>
          </cell>
          <cell r="DG358">
            <v>755012.08940762596</v>
          </cell>
          <cell r="DH358">
            <v>755012.08940762596</v>
          </cell>
          <cell r="DI358">
            <v>755012.08940762596</v>
          </cell>
          <cell r="DJ358">
            <v>733666.66666666663</v>
          </cell>
          <cell r="DK358">
            <v>733666.66666666663</v>
          </cell>
          <cell r="DL358">
            <v>733666.66666666663</v>
          </cell>
          <cell r="DM358">
            <v>733666.66666666663</v>
          </cell>
          <cell r="DN358">
            <v>733666.66666666663</v>
          </cell>
          <cell r="DO358">
            <v>733666.66666666663</v>
          </cell>
          <cell r="DP358">
            <v>733666.66666666663</v>
          </cell>
          <cell r="DQ358">
            <v>733666.66666666663</v>
          </cell>
          <cell r="DR358">
            <v>733666.66666666663</v>
          </cell>
          <cell r="DS358">
            <v>733666.66666666663</v>
          </cell>
          <cell r="DT358">
            <v>733666.66666666663</v>
          </cell>
          <cell r="DU358">
            <v>733666.66666666663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  <cell r="ER358">
            <v>0</v>
          </cell>
          <cell r="ES358">
            <v>0</v>
          </cell>
        </row>
        <row r="359">
          <cell r="D359" t="str">
            <v>4318p</v>
          </cell>
          <cell r="E359" t="str">
            <v>Ostali transferi pojedincima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1415750</v>
          </cell>
          <cell r="CM359">
            <v>1415750</v>
          </cell>
          <cell r="CN359">
            <v>1415750</v>
          </cell>
          <cell r="CO359">
            <v>1415750</v>
          </cell>
          <cell r="CP359">
            <v>1415750</v>
          </cell>
          <cell r="CQ359">
            <v>1415750</v>
          </cell>
          <cell r="CR359">
            <v>1415750</v>
          </cell>
          <cell r="CS359">
            <v>1415750</v>
          </cell>
          <cell r="CT359">
            <v>1415750</v>
          </cell>
          <cell r="CU359">
            <v>1415750</v>
          </cell>
          <cell r="CV359">
            <v>1415750</v>
          </cell>
          <cell r="CW359">
            <v>1415750</v>
          </cell>
          <cell r="CX359">
            <v>744893.74616509536</v>
          </cell>
          <cell r="CY359">
            <v>744893.74616509536</v>
          </cell>
          <cell r="CZ359">
            <v>744893.74616509536</v>
          </cell>
          <cell r="DA359">
            <v>744893.74616509536</v>
          </cell>
          <cell r="DB359">
            <v>744893.74616509536</v>
          </cell>
          <cell r="DC359">
            <v>744893.74616509536</v>
          </cell>
          <cell r="DD359">
            <v>744893.74616509536</v>
          </cell>
          <cell r="DE359">
            <v>744893.74616509536</v>
          </cell>
          <cell r="DF359">
            <v>744893.74616509536</v>
          </cell>
          <cell r="DG359">
            <v>744893.74616509536</v>
          </cell>
          <cell r="DH359">
            <v>744893.74616509536</v>
          </cell>
          <cell r="DI359">
            <v>744893.74616509536</v>
          </cell>
          <cell r="DJ359">
            <v>734362.96666666667</v>
          </cell>
          <cell r="DK359">
            <v>734362.96666666667</v>
          </cell>
          <cell r="DL359">
            <v>734362.96666666667</v>
          </cell>
          <cell r="DM359">
            <v>734362.96666666667</v>
          </cell>
          <cell r="DN359">
            <v>734362.96666666667</v>
          </cell>
          <cell r="DO359">
            <v>734362.96666666667</v>
          </cell>
          <cell r="DP359">
            <v>734362.96666666667</v>
          </cell>
          <cell r="DQ359">
            <v>734362.96666666667</v>
          </cell>
          <cell r="DR359">
            <v>734362.96666666667</v>
          </cell>
          <cell r="DS359">
            <v>734362.96666666667</v>
          </cell>
          <cell r="DT359">
            <v>734362.96666666667</v>
          </cell>
          <cell r="DU359">
            <v>734362.96666666667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</row>
        <row r="360">
          <cell r="D360" t="str">
            <v>4319p</v>
          </cell>
          <cell r="E360" t="str">
            <v>Ostali transferi institucijama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160874.05583333332</v>
          </cell>
          <cell r="CM360">
            <v>160874.05583333332</v>
          </cell>
          <cell r="CN360">
            <v>160874.05583333332</v>
          </cell>
          <cell r="CO360">
            <v>160874.05583333332</v>
          </cell>
          <cell r="CP360">
            <v>160874.05583333332</v>
          </cell>
          <cell r="CQ360">
            <v>160874.05583333332</v>
          </cell>
          <cell r="CR360">
            <v>160874.05583333332</v>
          </cell>
          <cell r="CS360">
            <v>160874.05583333332</v>
          </cell>
          <cell r="CT360">
            <v>160874.05583333332</v>
          </cell>
          <cell r="CU360">
            <v>160874.05583333332</v>
          </cell>
          <cell r="CV360">
            <v>160874.05583333332</v>
          </cell>
          <cell r="CW360">
            <v>160874.05583333332</v>
          </cell>
          <cell r="CX360">
            <v>261616.69204225147</v>
          </cell>
          <cell r="CY360">
            <v>261616.69204225147</v>
          </cell>
          <cell r="CZ360">
            <v>261616.69204225147</v>
          </cell>
          <cell r="DA360">
            <v>261616.69204225147</v>
          </cell>
          <cell r="DB360">
            <v>261616.69204225147</v>
          </cell>
          <cell r="DC360">
            <v>261616.69204225147</v>
          </cell>
          <cell r="DD360">
            <v>261616.69204225147</v>
          </cell>
          <cell r="DE360">
            <v>261616.69204225147</v>
          </cell>
          <cell r="DF360">
            <v>261616.69204225147</v>
          </cell>
          <cell r="DG360">
            <v>261616.69204225147</v>
          </cell>
          <cell r="DH360">
            <v>261616.69204225147</v>
          </cell>
          <cell r="DI360">
            <v>261616.69204225147</v>
          </cell>
          <cell r="DJ360">
            <v>1368004.0883333334</v>
          </cell>
          <cell r="DK360">
            <v>1368004.0883333334</v>
          </cell>
          <cell r="DL360">
            <v>1368004.0883333334</v>
          </cell>
          <cell r="DM360">
            <v>1368004.0883333334</v>
          </cell>
          <cell r="DN360">
            <v>1368004.0883333334</v>
          </cell>
          <cell r="DO360">
            <v>1368004.0883333334</v>
          </cell>
          <cell r="DP360">
            <v>1368004.0883333334</v>
          </cell>
          <cell r="DQ360">
            <v>1368004.0883333334</v>
          </cell>
          <cell r="DR360">
            <v>1368004.0883333334</v>
          </cell>
          <cell r="DS360">
            <v>1368004.0883333334</v>
          </cell>
          <cell r="DT360">
            <v>1368004.0883333334</v>
          </cell>
          <cell r="DU360">
            <v>1368004.0883333334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</row>
        <row r="361">
          <cell r="A361" t="str">
            <v xml:space="preserve"> </v>
          </cell>
          <cell r="B361" t="str">
            <v xml:space="preserve"> </v>
          </cell>
          <cell r="C361">
            <v>432</v>
          </cell>
          <cell r="D361" t="str">
            <v>432p</v>
          </cell>
          <cell r="E361" t="str">
            <v xml:space="preserve">Ostali transferi 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20833.333333333332</v>
          </cell>
          <cell r="CM361">
            <v>20833.333333333332</v>
          </cell>
          <cell r="CN361">
            <v>20833.333333333332</v>
          </cell>
          <cell r="CO361">
            <v>20833.333333333332</v>
          </cell>
          <cell r="CP361">
            <v>20833.333333333332</v>
          </cell>
          <cell r="CQ361">
            <v>20833.333333333332</v>
          </cell>
          <cell r="CR361">
            <v>20833.333333333332</v>
          </cell>
          <cell r="CS361">
            <v>20833.333333333332</v>
          </cell>
          <cell r="CT361">
            <v>20833.333333333332</v>
          </cell>
          <cell r="CU361">
            <v>20833.333333333332</v>
          </cell>
          <cell r="CV361">
            <v>20833.333333333332</v>
          </cell>
          <cell r="CW361">
            <v>20833.333333333332</v>
          </cell>
          <cell r="CX361">
            <v>186026.65369250745</v>
          </cell>
          <cell r="CY361">
            <v>186026.65369250745</v>
          </cell>
          <cell r="CZ361">
            <v>186026.65369250745</v>
          </cell>
          <cell r="DA361">
            <v>186026.65369250745</v>
          </cell>
          <cell r="DB361">
            <v>186026.65369250745</v>
          </cell>
          <cell r="DC361">
            <v>186026.65369250745</v>
          </cell>
          <cell r="DD361">
            <v>186026.65369250745</v>
          </cell>
          <cell r="DE361">
            <v>186026.65369250745</v>
          </cell>
          <cell r="DF361">
            <v>186026.65369250745</v>
          </cell>
          <cell r="DG361">
            <v>186026.65369250745</v>
          </cell>
          <cell r="DH361">
            <v>186026.65369250745</v>
          </cell>
          <cell r="DI361">
            <v>186026.65369250745</v>
          </cell>
          <cell r="DJ361">
            <v>35625</v>
          </cell>
          <cell r="DK361">
            <v>35625</v>
          </cell>
          <cell r="DL361">
            <v>35625</v>
          </cell>
          <cell r="DM361">
            <v>35625</v>
          </cell>
          <cell r="DN361">
            <v>35625</v>
          </cell>
          <cell r="DO361">
            <v>35625</v>
          </cell>
          <cell r="DP361">
            <v>35625</v>
          </cell>
          <cell r="DQ361">
            <v>35625</v>
          </cell>
          <cell r="DR361">
            <v>35625</v>
          </cell>
          <cell r="DS361">
            <v>35625</v>
          </cell>
          <cell r="DT361">
            <v>35625</v>
          </cell>
          <cell r="DU361">
            <v>35625</v>
          </cell>
          <cell r="DV361">
            <v>94791.666666666672</v>
          </cell>
          <cell r="DW361">
            <v>94791.666666666672</v>
          </cell>
          <cell r="DX361">
            <v>94791.666666666672</v>
          </cell>
          <cell r="DY361">
            <v>94791.666666666672</v>
          </cell>
          <cell r="DZ361">
            <v>94791.666666666672</v>
          </cell>
          <cell r="EA361">
            <v>94791.666666666672</v>
          </cell>
          <cell r="EB361">
            <v>94791.666666666672</v>
          </cell>
          <cell r="EC361">
            <v>94791.666666666672</v>
          </cell>
          <cell r="ED361">
            <v>94791.666666666672</v>
          </cell>
          <cell r="EE361">
            <v>94791.666666666672</v>
          </cell>
          <cell r="EF361">
            <v>94791.666666666672</v>
          </cell>
          <cell r="EG361">
            <v>94791.666666666672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  <cell r="ET361">
            <v>484666.39166666666</v>
          </cell>
          <cell r="EU361">
            <v>484666.39166666666</v>
          </cell>
          <cell r="EV361">
            <v>484666.39166666666</v>
          </cell>
          <cell r="EW361">
            <v>484666.39166666666</v>
          </cell>
          <cell r="EX361">
            <v>484666.39166666666</v>
          </cell>
          <cell r="EY361">
            <v>484666.39166666666</v>
          </cell>
          <cell r="EZ361">
            <v>484666.39166666666</v>
          </cell>
          <cell r="FA361">
            <v>484666.39166666666</v>
          </cell>
          <cell r="FB361">
            <v>461423.99666666664</v>
          </cell>
          <cell r="FC361">
            <v>461423.99666666664</v>
          </cell>
          <cell r="FD361">
            <v>461423.99666666664</v>
          </cell>
          <cell r="FE361">
            <v>461423.99666666664</v>
          </cell>
          <cell r="FF361">
            <v>1893595.81</v>
          </cell>
          <cell r="FG361">
            <v>1793595.81</v>
          </cell>
          <cell r="FH361">
            <v>1701929.1400000001</v>
          </cell>
          <cell r="FI361">
            <v>1701929.1400000001</v>
          </cell>
          <cell r="FJ361">
            <v>1701929.1400000001</v>
          </cell>
          <cell r="FK361">
            <v>1701929.1400000001</v>
          </cell>
          <cell r="FL361">
            <v>1701929.1400000001</v>
          </cell>
          <cell r="FM361">
            <v>1685262.48</v>
          </cell>
          <cell r="FN361">
            <v>1685262.48</v>
          </cell>
          <cell r="FO361">
            <v>1636929.14</v>
          </cell>
          <cell r="FP361">
            <v>1559429.15</v>
          </cell>
          <cell r="FQ361">
            <v>1559429.15</v>
          </cell>
          <cell r="FR361">
            <v>20323149.719999999</v>
          </cell>
        </row>
        <row r="362">
          <cell r="D362" t="str">
            <v>4321p</v>
          </cell>
          <cell r="E362" t="str">
            <v>Transferi Fondu penzijskog i invalidskog osiguranja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  <cell r="ER362">
            <v>0</v>
          </cell>
          <cell r="ES362">
            <v>0</v>
          </cell>
        </row>
        <row r="363">
          <cell r="D363" t="str">
            <v>4322p</v>
          </cell>
          <cell r="E363" t="str">
            <v>Transferi Fondu zdravstva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  <cell r="ER363">
            <v>0</v>
          </cell>
          <cell r="ES363">
            <v>0</v>
          </cell>
        </row>
        <row r="364">
          <cell r="D364" t="str">
            <v>4323p</v>
          </cell>
          <cell r="E364" t="str">
            <v>Transferi zavodu za zapošljavanje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</row>
        <row r="365">
          <cell r="D365" t="str">
            <v>4324p</v>
          </cell>
          <cell r="E365" t="str">
            <v>Transferi opštinama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20833.333333333332</v>
          </cell>
          <cell r="CM365">
            <v>20833.333333333332</v>
          </cell>
          <cell r="CN365">
            <v>20833.333333333332</v>
          </cell>
          <cell r="CO365">
            <v>20833.333333333332</v>
          </cell>
          <cell r="CP365">
            <v>20833.333333333332</v>
          </cell>
          <cell r="CQ365">
            <v>20833.333333333332</v>
          </cell>
          <cell r="CR365">
            <v>20833.333333333332</v>
          </cell>
          <cell r="CS365">
            <v>20833.333333333332</v>
          </cell>
          <cell r="CT365">
            <v>20833.333333333332</v>
          </cell>
          <cell r="CU365">
            <v>20833.333333333332</v>
          </cell>
          <cell r="CV365">
            <v>20833.333333333332</v>
          </cell>
          <cell r="CW365">
            <v>20833.333333333332</v>
          </cell>
          <cell r="CX365">
            <v>155209.55905985044</v>
          </cell>
          <cell r="CY365">
            <v>155209.55905985044</v>
          </cell>
          <cell r="CZ365">
            <v>155209.55905985044</v>
          </cell>
          <cell r="DA365">
            <v>155209.55905985044</v>
          </cell>
          <cell r="DB365">
            <v>155209.55905985044</v>
          </cell>
          <cell r="DC365">
            <v>155209.55905985044</v>
          </cell>
          <cell r="DD365">
            <v>155209.55905985044</v>
          </cell>
          <cell r="DE365">
            <v>155209.55905985044</v>
          </cell>
          <cell r="DF365">
            <v>155209.55905985044</v>
          </cell>
          <cell r="DG365">
            <v>155209.55905985044</v>
          </cell>
          <cell r="DH365">
            <v>155209.55905985044</v>
          </cell>
          <cell r="DI365">
            <v>155209.55905985044</v>
          </cell>
          <cell r="DJ365">
            <v>35625</v>
          </cell>
          <cell r="DK365">
            <v>35625</v>
          </cell>
          <cell r="DL365">
            <v>35625</v>
          </cell>
          <cell r="DM365">
            <v>35625</v>
          </cell>
          <cell r="DN365">
            <v>35625</v>
          </cell>
          <cell r="DO365">
            <v>35625</v>
          </cell>
          <cell r="DP365">
            <v>35625</v>
          </cell>
          <cell r="DQ365">
            <v>35625</v>
          </cell>
          <cell r="DR365">
            <v>35625</v>
          </cell>
          <cell r="DS365">
            <v>35625</v>
          </cell>
          <cell r="DT365">
            <v>35625</v>
          </cell>
          <cell r="DU365">
            <v>35625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0</v>
          </cell>
          <cell r="EQ365">
            <v>0</v>
          </cell>
          <cell r="ER365">
            <v>0</v>
          </cell>
          <cell r="ES365">
            <v>0</v>
          </cell>
        </row>
        <row r="366">
          <cell r="D366" t="str">
            <v>4325p</v>
          </cell>
          <cell r="E366" t="str">
            <v>Transferi budžetu države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2106.7388384172764</v>
          </cell>
          <cell r="CY366">
            <v>2106.7388384172764</v>
          </cell>
          <cell r="CZ366">
            <v>2106.7388384172764</v>
          </cell>
          <cell r="DA366">
            <v>2106.7388384172764</v>
          </cell>
          <cell r="DB366">
            <v>2106.7388384172764</v>
          </cell>
          <cell r="DC366">
            <v>2106.7388384172764</v>
          </cell>
          <cell r="DD366">
            <v>2106.7388384172764</v>
          </cell>
          <cell r="DE366">
            <v>2106.7388384172764</v>
          </cell>
          <cell r="DF366">
            <v>2106.7388384172764</v>
          </cell>
          <cell r="DG366">
            <v>2106.7388384172764</v>
          </cell>
          <cell r="DH366">
            <v>2106.7388384172764</v>
          </cell>
          <cell r="DI366">
            <v>2106.7388384172764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0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</row>
        <row r="367">
          <cell r="D367" t="str">
            <v>4326p</v>
          </cell>
          <cell r="E367" t="str">
            <v>Transferi javnim preduzećima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28710.355794239727</v>
          </cell>
          <cell r="CY367">
            <v>28710.355794239727</v>
          </cell>
          <cell r="CZ367">
            <v>28710.355794239727</v>
          </cell>
          <cell r="DA367">
            <v>28710.355794239727</v>
          </cell>
          <cell r="DB367">
            <v>28710.355794239727</v>
          </cell>
          <cell r="DC367">
            <v>28710.355794239727</v>
          </cell>
          <cell r="DD367">
            <v>28710.355794239727</v>
          </cell>
          <cell r="DE367">
            <v>28710.355794239727</v>
          </cell>
          <cell r="DF367">
            <v>28710.355794239727</v>
          </cell>
          <cell r="DG367">
            <v>28710.355794239727</v>
          </cell>
          <cell r="DH367">
            <v>28710.355794239727</v>
          </cell>
          <cell r="DI367">
            <v>28710.355794239727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0</v>
          </cell>
          <cell r="DU367">
            <v>0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  <cell r="ER367">
            <v>0</v>
          </cell>
          <cell r="ES367">
            <v>0</v>
          </cell>
        </row>
        <row r="368">
          <cell r="A368">
            <v>0</v>
          </cell>
          <cell r="B368">
            <v>0</v>
          </cell>
          <cell r="C368">
            <v>441</v>
          </cell>
          <cell r="D368" t="str">
            <v>44p</v>
          </cell>
          <cell r="E368" t="str">
            <v>Kapitalni budžet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7522541.6666666651</v>
          </cell>
          <cell r="CY368">
            <v>7522541.6666666651</v>
          </cell>
          <cell r="CZ368">
            <v>7522541.6666666651</v>
          </cell>
          <cell r="DA368">
            <v>7522541.6666666651</v>
          </cell>
          <cell r="DB368">
            <v>7522541.6666666651</v>
          </cell>
          <cell r="DC368">
            <v>7522541.6666666651</v>
          </cell>
          <cell r="DD368">
            <v>7522541.6666666651</v>
          </cell>
          <cell r="DE368">
            <v>7522541.6666666651</v>
          </cell>
          <cell r="DF368">
            <v>7522541.6666666651</v>
          </cell>
          <cell r="DG368">
            <v>7522541.6666666651</v>
          </cell>
          <cell r="DH368">
            <v>7522541.6666666651</v>
          </cell>
          <cell r="DI368">
            <v>7522541.6666666651</v>
          </cell>
          <cell r="DJ368">
            <v>23724756.416666668</v>
          </cell>
          <cell r="DK368">
            <v>23724756.416666668</v>
          </cell>
          <cell r="DL368">
            <v>23724756.416666668</v>
          </cell>
          <cell r="DM368">
            <v>23724756.416666668</v>
          </cell>
          <cell r="DN368">
            <v>23724756.416666668</v>
          </cell>
          <cell r="DO368">
            <v>23724756.416666668</v>
          </cell>
          <cell r="DP368">
            <v>23724756.416666668</v>
          </cell>
          <cell r="DQ368">
            <v>23724756.416666668</v>
          </cell>
          <cell r="DR368">
            <v>23724756.416666668</v>
          </cell>
          <cell r="DS368">
            <v>23724756.416666668</v>
          </cell>
          <cell r="DT368">
            <v>23724756.416666668</v>
          </cell>
          <cell r="DU368">
            <v>23724756.416666668</v>
          </cell>
          <cell r="DV368">
            <v>27904816.666666668</v>
          </cell>
          <cell r="DW368">
            <v>27904816.666666668</v>
          </cell>
          <cell r="DX368">
            <v>27904816.666666668</v>
          </cell>
          <cell r="DY368">
            <v>27904816.666666668</v>
          </cell>
          <cell r="DZ368">
            <v>27904816.666666668</v>
          </cell>
          <cell r="EA368">
            <v>27904816.666666668</v>
          </cell>
          <cell r="EB368">
            <v>27904816.666666668</v>
          </cell>
          <cell r="EC368">
            <v>27904816.666666668</v>
          </cell>
          <cell r="ED368">
            <v>27904816.666666668</v>
          </cell>
          <cell r="EE368">
            <v>27904816.666666668</v>
          </cell>
          <cell r="EF368">
            <v>27904816.666666668</v>
          </cell>
          <cell r="EG368">
            <v>27904816.666666668</v>
          </cell>
          <cell r="EH368">
            <v>14153930</v>
          </cell>
          <cell r="EI368">
            <v>14153930</v>
          </cell>
          <cell r="EJ368">
            <v>14153930</v>
          </cell>
          <cell r="EK368">
            <v>14153930</v>
          </cell>
          <cell r="EL368">
            <v>14153930</v>
          </cell>
          <cell r="EM368">
            <v>14153930</v>
          </cell>
          <cell r="EN368">
            <v>33025836.670000002</v>
          </cell>
          <cell r="EO368">
            <v>33025836.670000002</v>
          </cell>
          <cell r="EP368">
            <v>33025836.670000002</v>
          </cell>
          <cell r="EQ368">
            <v>33025836.670000002</v>
          </cell>
          <cell r="ER368">
            <v>33025836.670000002</v>
          </cell>
          <cell r="ES368">
            <v>33025836.670000002</v>
          </cell>
          <cell r="ET368">
            <v>21472083.333333332</v>
          </cell>
          <cell r="EU368">
            <v>21472083.333333332</v>
          </cell>
          <cell r="EV368">
            <v>21472083.333333332</v>
          </cell>
          <cell r="EW368">
            <v>21472083.333333332</v>
          </cell>
          <cell r="EX368">
            <v>21472083.333333332</v>
          </cell>
          <cell r="EY368">
            <v>21472083.333333332</v>
          </cell>
          <cell r="EZ368">
            <v>26990416.666666664</v>
          </cell>
          <cell r="FA368">
            <v>26990416.666666664</v>
          </cell>
          <cell r="FB368">
            <v>26315416.666666701</v>
          </cell>
          <cell r="FC368">
            <v>26315416.666666701</v>
          </cell>
          <cell r="FD368">
            <v>26815416.670000002</v>
          </cell>
          <cell r="FE368">
            <v>26815416.66</v>
          </cell>
          <cell r="FF368">
            <v>26743749.989999995</v>
          </cell>
          <cell r="FG368">
            <v>26743749.989999995</v>
          </cell>
          <cell r="FH368">
            <v>26743749.989999995</v>
          </cell>
          <cell r="FI368">
            <v>26743749.989999995</v>
          </cell>
          <cell r="FJ368">
            <v>26743749.989999995</v>
          </cell>
          <cell r="FK368">
            <v>26743749.989999995</v>
          </cell>
          <cell r="FL368">
            <v>26743749.989999995</v>
          </cell>
          <cell r="FM368">
            <v>26743749.989999995</v>
          </cell>
          <cell r="FN368">
            <v>26743749.989999995</v>
          </cell>
          <cell r="FO368">
            <v>26743749.989999995</v>
          </cell>
          <cell r="FP368">
            <v>14243749.989999998</v>
          </cell>
          <cell r="FQ368">
            <v>14243750.109999999</v>
          </cell>
          <cell r="FR368">
            <v>320925000</v>
          </cell>
        </row>
        <row r="369">
          <cell r="A369">
            <v>0</v>
          </cell>
          <cell r="B369">
            <v>0</v>
          </cell>
          <cell r="C369">
            <v>441</v>
          </cell>
          <cell r="D369" t="str">
            <v>440p</v>
          </cell>
          <cell r="E369" t="str">
            <v>Kapitalni izdaci u tekućem budžetu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5664403.9874999989</v>
          </cell>
          <cell r="CM369">
            <v>5664403.9874999989</v>
          </cell>
          <cell r="CN369">
            <v>5664403.9874999989</v>
          </cell>
          <cell r="CO369">
            <v>5664403.9874999989</v>
          </cell>
          <cell r="CP369">
            <v>5664403.9874999989</v>
          </cell>
          <cell r="CQ369">
            <v>5664403.9874999989</v>
          </cell>
          <cell r="CR369">
            <v>5664403.9874999989</v>
          </cell>
          <cell r="CS369">
            <v>5664403.9874999989</v>
          </cell>
          <cell r="CT369">
            <v>5664403.9874999989</v>
          </cell>
          <cell r="CU369">
            <v>5664403.9874999989</v>
          </cell>
          <cell r="CV369">
            <v>5664403.9874999989</v>
          </cell>
          <cell r="CW369">
            <v>5664403.9874999989</v>
          </cell>
          <cell r="CX369">
            <v>862330.27666666661</v>
          </cell>
          <cell r="CY369">
            <v>862330.27666666661</v>
          </cell>
          <cell r="CZ369">
            <v>862330.27666666661</v>
          </cell>
          <cell r="DA369">
            <v>862330.27666666661</v>
          </cell>
          <cell r="DB369">
            <v>862330.27666666661</v>
          </cell>
          <cell r="DC369">
            <v>862330.27666666661</v>
          </cell>
          <cell r="DD369">
            <v>862330.27666666661</v>
          </cell>
          <cell r="DE369">
            <v>862330.27666666661</v>
          </cell>
          <cell r="DF369">
            <v>862330.27666666661</v>
          </cell>
          <cell r="DG369">
            <v>862330.27666666661</v>
          </cell>
          <cell r="DH369">
            <v>862330.27666666661</v>
          </cell>
          <cell r="DI369">
            <v>862330.27666666661</v>
          </cell>
          <cell r="DJ369">
            <v>1154156.4341666666</v>
          </cell>
          <cell r="DK369">
            <v>1154156.4341666666</v>
          </cell>
          <cell r="DL369">
            <v>1154156.4341666666</v>
          </cell>
          <cell r="DM369">
            <v>1154156.4341666666</v>
          </cell>
          <cell r="DN369">
            <v>1154156.4341666666</v>
          </cell>
          <cell r="DO369">
            <v>1154156.4341666666</v>
          </cell>
          <cell r="DP369">
            <v>1154156.4341666666</v>
          </cell>
          <cell r="DQ369">
            <v>1154156.4341666666</v>
          </cell>
          <cell r="DR369">
            <v>1154156.4341666666</v>
          </cell>
          <cell r="DS369">
            <v>1154156.4341666666</v>
          </cell>
          <cell r="DT369">
            <v>1154156.4341666666</v>
          </cell>
          <cell r="DU369">
            <v>1154156.4341666666</v>
          </cell>
          <cell r="DV369">
            <v>3369359.2083333335</v>
          </cell>
          <cell r="DW369">
            <v>3369359.2083333335</v>
          </cell>
          <cell r="DX369">
            <v>3369359.2083333335</v>
          </cell>
          <cell r="DY369">
            <v>3369359.2083333335</v>
          </cell>
          <cell r="DZ369">
            <v>3369359.2083333335</v>
          </cell>
          <cell r="EA369">
            <v>3369359.2083333335</v>
          </cell>
          <cell r="EB369">
            <v>3369359.2083333335</v>
          </cell>
          <cell r="EC369">
            <v>3369359.2083333335</v>
          </cell>
          <cell r="ED369">
            <v>3369359.2083333335</v>
          </cell>
          <cell r="EE369">
            <v>3369359.2083333335</v>
          </cell>
          <cell r="EF369">
            <v>3369359.2083333335</v>
          </cell>
          <cell r="EG369">
            <v>3369359.2083333335</v>
          </cell>
          <cell r="EH369">
            <v>2407128.2200000002</v>
          </cell>
          <cell r="EI369">
            <v>2407128.2200000002</v>
          </cell>
          <cell r="EJ369">
            <v>2407128.2200000002</v>
          </cell>
          <cell r="EK369">
            <v>2407128.2200000002</v>
          </cell>
          <cell r="EL369">
            <v>2407128.2200000002</v>
          </cell>
          <cell r="EM369">
            <v>2407128.2200000002</v>
          </cell>
          <cell r="EN369">
            <v>3610692.33</v>
          </cell>
          <cell r="EO369">
            <v>3610692.33</v>
          </cell>
          <cell r="EP369">
            <v>3610692.33</v>
          </cell>
          <cell r="EQ369">
            <v>3610692.33</v>
          </cell>
          <cell r="ER369">
            <v>3610692.33</v>
          </cell>
          <cell r="ES369">
            <v>3610692.33</v>
          </cell>
          <cell r="ET369">
            <v>3322124.294666667</v>
          </cell>
          <cell r="EU369">
            <v>3322124.294666667</v>
          </cell>
          <cell r="EV369">
            <v>3322124.294666667</v>
          </cell>
          <cell r="EW369">
            <v>3322124.294666667</v>
          </cell>
          <cell r="EX369">
            <v>3522124.2900000066</v>
          </cell>
          <cell r="EY369">
            <v>3322124.294666667</v>
          </cell>
          <cell r="EZ369">
            <v>4983186.4420000007</v>
          </cell>
          <cell r="FA369">
            <v>4983186.4420000007</v>
          </cell>
          <cell r="FB369">
            <v>5687111.6931666648</v>
          </cell>
          <cell r="FC369">
            <v>5687111.6931666648</v>
          </cell>
          <cell r="FD369">
            <v>5687111.6931666601</v>
          </cell>
          <cell r="FE369">
            <v>5687111.6931666601</v>
          </cell>
          <cell r="FF369">
            <v>4812459.1475000009</v>
          </cell>
          <cell r="FG369">
            <v>5271044.0675000008</v>
          </cell>
          <cell r="FH369">
            <v>5043677.4375000009</v>
          </cell>
          <cell r="FI369">
            <v>5031733.3975000009</v>
          </cell>
          <cell r="FJ369">
            <v>4720622.4975000015</v>
          </cell>
          <cell r="FK369">
            <v>4690580.477500001</v>
          </cell>
          <cell r="FL369">
            <v>5014205.3275000015</v>
          </cell>
          <cell r="FM369">
            <v>4967667.1475000018</v>
          </cell>
          <cell r="FN369">
            <v>4972709.1475000018</v>
          </cell>
          <cell r="FO369">
            <v>4947709.1475000018</v>
          </cell>
          <cell r="FP369">
            <v>4786209.1475000018</v>
          </cell>
          <cell r="FQ369">
            <v>4798442.6775000012</v>
          </cell>
          <cell r="FR369">
            <v>56657059.620000012</v>
          </cell>
        </row>
        <row r="370">
          <cell r="D370" t="str">
            <v>4411p</v>
          </cell>
          <cell r="E370" t="str">
            <v>Izdaci za infrastrukturu opšeg značaja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2236700</v>
          </cell>
          <cell r="CM370">
            <v>2236700</v>
          </cell>
          <cell r="CN370">
            <v>2236700</v>
          </cell>
          <cell r="CO370">
            <v>2236700</v>
          </cell>
          <cell r="CP370">
            <v>2236700</v>
          </cell>
          <cell r="CQ370">
            <v>2236700</v>
          </cell>
          <cell r="CR370">
            <v>2236700</v>
          </cell>
          <cell r="CS370">
            <v>2236700</v>
          </cell>
          <cell r="CT370">
            <v>2236700</v>
          </cell>
          <cell r="CU370">
            <v>2236700</v>
          </cell>
          <cell r="CV370">
            <v>2236700</v>
          </cell>
          <cell r="CW370">
            <v>2236700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12291.666666666666</v>
          </cell>
          <cell r="DK370">
            <v>12291.666666666666</v>
          </cell>
          <cell r="DL370">
            <v>12291.666666666666</v>
          </cell>
          <cell r="DM370">
            <v>12291.666666666666</v>
          </cell>
          <cell r="DN370">
            <v>12291.666666666666</v>
          </cell>
          <cell r="DO370">
            <v>12291.666666666666</v>
          </cell>
          <cell r="DP370">
            <v>12291.666666666666</v>
          </cell>
          <cell r="DQ370">
            <v>12291.666666666666</v>
          </cell>
          <cell r="DR370">
            <v>12291.666666666666</v>
          </cell>
          <cell r="DS370">
            <v>12291.666666666666</v>
          </cell>
          <cell r="DT370">
            <v>12291.666666666666</v>
          </cell>
          <cell r="DU370">
            <v>12291.666666666666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</row>
        <row r="371">
          <cell r="D371" t="str">
            <v>4412p</v>
          </cell>
          <cell r="E371" t="str">
            <v>Izdaci za lokalnu infrastrukturu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594416.66666666663</v>
          </cell>
          <cell r="CM371">
            <v>594416.66666666663</v>
          </cell>
          <cell r="CN371">
            <v>594416.66666666663</v>
          </cell>
          <cell r="CO371">
            <v>594416.66666666663</v>
          </cell>
          <cell r="CP371">
            <v>594416.66666666663</v>
          </cell>
          <cell r="CQ371">
            <v>594416.66666666663</v>
          </cell>
          <cell r="CR371">
            <v>594416.66666666663</v>
          </cell>
          <cell r="CS371">
            <v>594416.66666666663</v>
          </cell>
          <cell r="CT371">
            <v>594416.66666666663</v>
          </cell>
          <cell r="CU371">
            <v>594416.66666666663</v>
          </cell>
          <cell r="CV371">
            <v>594416.66666666663</v>
          </cell>
          <cell r="CW371">
            <v>594416.66666666663</v>
          </cell>
          <cell r="CX371">
            <v>117613.29480916439</v>
          </cell>
          <cell r="CY371">
            <v>117613.29480916439</v>
          </cell>
          <cell r="CZ371">
            <v>117613.29480916439</v>
          </cell>
          <cell r="DA371">
            <v>117613.29480916439</v>
          </cell>
          <cell r="DB371">
            <v>117613.29480916439</v>
          </cell>
          <cell r="DC371">
            <v>117613.29480916439</v>
          </cell>
          <cell r="DD371">
            <v>117613.29480916439</v>
          </cell>
          <cell r="DE371">
            <v>117613.29480916439</v>
          </cell>
          <cell r="DF371">
            <v>117613.29480916439</v>
          </cell>
          <cell r="DG371">
            <v>117613.29480916439</v>
          </cell>
          <cell r="DH371">
            <v>117613.29480916439</v>
          </cell>
          <cell r="DI371">
            <v>117613.29480916439</v>
          </cell>
          <cell r="DJ371">
            <v>107500</v>
          </cell>
          <cell r="DK371">
            <v>107500</v>
          </cell>
          <cell r="DL371">
            <v>107500</v>
          </cell>
          <cell r="DM371">
            <v>107500</v>
          </cell>
          <cell r="DN371">
            <v>107500</v>
          </cell>
          <cell r="DO371">
            <v>107500</v>
          </cell>
          <cell r="DP371">
            <v>107500</v>
          </cell>
          <cell r="DQ371">
            <v>107500</v>
          </cell>
          <cell r="DR371">
            <v>107500</v>
          </cell>
          <cell r="DS371">
            <v>107500</v>
          </cell>
          <cell r="DT371">
            <v>107500</v>
          </cell>
          <cell r="DU371">
            <v>107500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  <cell r="ER371">
            <v>0</v>
          </cell>
          <cell r="ES371">
            <v>0</v>
          </cell>
        </row>
        <row r="372">
          <cell r="D372" t="str">
            <v>4413p</v>
          </cell>
          <cell r="E372" t="str">
            <v>Izdaci za građevinske objekte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2233758.3333333335</v>
          </cell>
          <cell r="CM372">
            <v>2233758.3333333335</v>
          </cell>
          <cell r="CN372">
            <v>2233758.3333333335</v>
          </cell>
          <cell r="CO372">
            <v>2233758.3333333335</v>
          </cell>
          <cell r="CP372">
            <v>2233758.3333333335</v>
          </cell>
          <cell r="CQ372">
            <v>2233758.3333333335</v>
          </cell>
          <cell r="CR372">
            <v>2233758.3333333335</v>
          </cell>
          <cell r="CS372">
            <v>2233758.3333333335</v>
          </cell>
          <cell r="CT372">
            <v>2233758.3333333335</v>
          </cell>
          <cell r="CU372">
            <v>2233758.3333333335</v>
          </cell>
          <cell r="CV372">
            <v>2233758.3333333335</v>
          </cell>
          <cell r="CW372">
            <v>2233758.3333333335</v>
          </cell>
          <cell r="CX372">
            <v>79324.214022424232</v>
          </cell>
          <cell r="CY372">
            <v>79324.214022424232</v>
          </cell>
          <cell r="CZ372">
            <v>79324.214022424232</v>
          </cell>
          <cell r="DA372">
            <v>79324.214022424232</v>
          </cell>
          <cell r="DB372">
            <v>79324.214022424232</v>
          </cell>
          <cell r="DC372">
            <v>79324.214022424232</v>
          </cell>
          <cell r="DD372">
            <v>79324.214022424232</v>
          </cell>
          <cell r="DE372">
            <v>79324.214022424232</v>
          </cell>
          <cell r="DF372">
            <v>79324.214022424232</v>
          </cell>
          <cell r="DG372">
            <v>79324.214022424232</v>
          </cell>
          <cell r="DH372">
            <v>79324.214022424232</v>
          </cell>
          <cell r="DI372">
            <v>79324.214022424232</v>
          </cell>
          <cell r="DJ372">
            <v>97158.333333333328</v>
          </cell>
          <cell r="DK372">
            <v>97158.333333333328</v>
          </cell>
          <cell r="DL372">
            <v>97158.333333333328</v>
          </cell>
          <cell r="DM372">
            <v>97158.333333333328</v>
          </cell>
          <cell r="DN372">
            <v>97158.333333333328</v>
          </cell>
          <cell r="DO372">
            <v>97158.333333333328</v>
          </cell>
          <cell r="DP372">
            <v>97158.333333333328</v>
          </cell>
          <cell r="DQ372">
            <v>97158.333333333328</v>
          </cell>
          <cell r="DR372">
            <v>97158.333333333328</v>
          </cell>
          <cell r="DS372">
            <v>97158.333333333328</v>
          </cell>
          <cell r="DT372">
            <v>97158.333333333328</v>
          </cell>
          <cell r="DU372">
            <v>97158.333333333328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0</v>
          </cell>
          <cell r="EB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</row>
        <row r="373">
          <cell r="D373" t="str">
            <v>4414p</v>
          </cell>
          <cell r="E373" t="str">
            <v>Izdaci za uređenje zemljišta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54350</v>
          </cell>
          <cell r="CM373">
            <v>54350</v>
          </cell>
          <cell r="CN373">
            <v>54350</v>
          </cell>
          <cell r="CO373">
            <v>54350</v>
          </cell>
          <cell r="CP373">
            <v>54350</v>
          </cell>
          <cell r="CQ373">
            <v>54350</v>
          </cell>
          <cell r="CR373">
            <v>54350</v>
          </cell>
          <cell r="CS373">
            <v>54350</v>
          </cell>
          <cell r="CT373">
            <v>54350</v>
          </cell>
          <cell r="CU373">
            <v>54350</v>
          </cell>
          <cell r="CV373">
            <v>54350</v>
          </cell>
          <cell r="CW373">
            <v>54350</v>
          </cell>
          <cell r="CX373">
            <v>51249.018233773408</v>
          </cell>
          <cell r="CY373">
            <v>51249.018233773408</v>
          </cell>
          <cell r="CZ373">
            <v>51249.018233773408</v>
          </cell>
          <cell r="DA373">
            <v>51249.018233773408</v>
          </cell>
          <cell r="DB373">
            <v>51249.018233773408</v>
          </cell>
          <cell r="DC373">
            <v>51249.018233773408</v>
          </cell>
          <cell r="DD373">
            <v>51249.018233773408</v>
          </cell>
          <cell r="DE373">
            <v>51249.018233773408</v>
          </cell>
          <cell r="DF373">
            <v>51249.018233773408</v>
          </cell>
          <cell r="DG373">
            <v>51249.018233773408</v>
          </cell>
          <cell r="DH373">
            <v>51249.018233773408</v>
          </cell>
          <cell r="DI373">
            <v>51249.018233773408</v>
          </cell>
          <cell r="DJ373">
            <v>52016.666666666664</v>
          </cell>
          <cell r="DK373">
            <v>52016.666666666664</v>
          </cell>
          <cell r="DL373">
            <v>52016.666666666664</v>
          </cell>
          <cell r="DM373">
            <v>52016.666666666664</v>
          </cell>
          <cell r="DN373">
            <v>52016.666666666664</v>
          </cell>
          <cell r="DO373">
            <v>52016.666666666664</v>
          </cell>
          <cell r="DP373">
            <v>52016.666666666664</v>
          </cell>
          <cell r="DQ373">
            <v>52016.666666666664</v>
          </cell>
          <cell r="DR373">
            <v>52016.666666666664</v>
          </cell>
          <cell r="DS373">
            <v>52016.666666666664</v>
          </cell>
          <cell r="DT373">
            <v>52016.666666666664</v>
          </cell>
          <cell r="DU373">
            <v>52016.666666666664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0</v>
          </cell>
          <cell r="EQ373">
            <v>0</v>
          </cell>
          <cell r="ER373">
            <v>0</v>
          </cell>
          <cell r="ES373">
            <v>0</v>
          </cell>
        </row>
        <row r="374">
          <cell r="D374" t="str">
            <v>4415p</v>
          </cell>
          <cell r="E374" t="str">
            <v>Izdaci za opremu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453751.5708333333</v>
          </cell>
          <cell r="CM374">
            <v>453751.5708333333</v>
          </cell>
          <cell r="CN374">
            <v>453751.5708333333</v>
          </cell>
          <cell r="CO374">
            <v>453751.5708333333</v>
          </cell>
          <cell r="CP374">
            <v>453751.5708333333</v>
          </cell>
          <cell r="CQ374">
            <v>453751.5708333333</v>
          </cell>
          <cell r="CR374">
            <v>453751.5708333333</v>
          </cell>
          <cell r="CS374">
            <v>453751.5708333333</v>
          </cell>
          <cell r="CT374">
            <v>453751.5708333333</v>
          </cell>
          <cell r="CU374">
            <v>453751.5708333333</v>
          </cell>
          <cell r="CV374">
            <v>453751.5708333333</v>
          </cell>
          <cell r="CW374">
            <v>453751.5708333333</v>
          </cell>
          <cell r="CX374">
            <v>499741.32811873348</v>
          </cell>
          <cell r="CY374">
            <v>499741.32811873348</v>
          </cell>
          <cell r="CZ374">
            <v>499741.32811873348</v>
          </cell>
          <cell r="DA374">
            <v>499741.32811873348</v>
          </cell>
          <cell r="DB374">
            <v>499741.32811873348</v>
          </cell>
          <cell r="DC374">
            <v>499741.32811873348</v>
          </cell>
          <cell r="DD374">
            <v>499741.32811873348</v>
          </cell>
          <cell r="DE374">
            <v>499741.32811873348</v>
          </cell>
          <cell r="DF374">
            <v>499741.32811873348</v>
          </cell>
          <cell r="DG374">
            <v>499741.32811873348</v>
          </cell>
          <cell r="DH374">
            <v>499741.32811873348</v>
          </cell>
          <cell r="DI374">
            <v>499741.32811873348</v>
          </cell>
          <cell r="DJ374">
            <v>695586.18499999994</v>
          </cell>
          <cell r="DK374">
            <v>695586.18499999994</v>
          </cell>
          <cell r="DL374">
            <v>695586.18499999994</v>
          </cell>
          <cell r="DM374">
            <v>695586.18499999994</v>
          </cell>
          <cell r="DN374">
            <v>695586.18499999994</v>
          </cell>
          <cell r="DO374">
            <v>695586.18499999994</v>
          </cell>
          <cell r="DP374">
            <v>695586.18499999994</v>
          </cell>
          <cell r="DQ374">
            <v>695586.18499999994</v>
          </cell>
          <cell r="DR374">
            <v>695586.18499999994</v>
          </cell>
          <cell r="DS374">
            <v>695586.18499999994</v>
          </cell>
          <cell r="DT374">
            <v>695586.18499999994</v>
          </cell>
          <cell r="DU374">
            <v>695586.18499999994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0</v>
          </cell>
          <cell r="EB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  <cell r="ER374">
            <v>0</v>
          </cell>
          <cell r="ES374">
            <v>0</v>
          </cell>
        </row>
        <row r="375">
          <cell r="D375" t="str">
            <v>4416p</v>
          </cell>
          <cell r="E375" t="str">
            <v>Izdaci za investiciono održavanje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83094.083333333328</v>
          </cell>
          <cell r="CM375">
            <v>83094.083333333328</v>
          </cell>
          <cell r="CN375">
            <v>83094.083333333328</v>
          </cell>
          <cell r="CO375">
            <v>83094.083333333328</v>
          </cell>
          <cell r="CP375">
            <v>83094.083333333328</v>
          </cell>
          <cell r="CQ375">
            <v>83094.083333333328</v>
          </cell>
          <cell r="CR375">
            <v>83094.083333333328</v>
          </cell>
          <cell r="CS375">
            <v>83094.083333333328</v>
          </cell>
          <cell r="CT375">
            <v>83094.083333333328</v>
          </cell>
          <cell r="CU375">
            <v>83094.083333333328</v>
          </cell>
          <cell r="CV375">
            <v>83094.083333333328</v>
          </cell>
          <cell r="CW375">
            <v>83094.083333333328</v>
          </cell>
          <cell r="CX375">
            <v>102086.89323030265</v>
          </cell>
          <cell r="CY375">
            <v>102086.89323030265</v>
          </cell>
          <cell r="CZ375">
            <v>102086.89323030265</v>
          </cell>
          <cell r="DA375">
            <v>102086.89323030265</v>
          </cell>
          <cell r="DB375">
            <v>102086.89323030265</v>
          </cell>
          <cell r="DC375">
            <v>102086.89323030265</v>
          </cell>
          <cell r="DD375">
            <v>102086.89323030265</v>
          </cell>
          <cell r="DE375">
            <v>102086.89323030265</v>
          </cell>
          <cell r="DF375">
            <v>102086.89323030265</v>
          </cell>
          <cell r="DG375">
            <v>102086.89323030265</v>
          </cell>
          <cell r="DH375">
            <v>102086.89323030265</v>
          </cell>
          <cell r="DI375">
            <v>102086.89323030265</v>
          </cell>
          <cell r="DJ375">
            <v>174020.24916666668</v>
          </cell>
          <cell r="DK375">
            <v>174020.24916666668</v>
          </cell>
          <cell r="DL375">
            <v>174020.24916666668</v>
          </cell>
          <cell r="DM375">
            <v>174020.24916666668</v>
          </cell>
          <cell r="DN375">
            <v>174020.24916666668</v>
          </cell>
          <cell r="DO375">
            <v>174020.24916666668</v>
          </cell>
          <cell r="DP375">
            <v>174020.24916666668</v>
          </cell>
          <cell r="DQ375">
            <v>174020.24916666668</v>
          </cell>
          <cell r="DR375">
            <v>174020.24916666668</v>
          </cell>
          <cell r="DS375">
            <v>174020.24916666668</v>
          </cell>
          <cell r="DT375">
            <v>174020.24916666668</v>
          </cell>
          <cell r="DU375">
            <v>174020.24916666668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  <cell r="EA375">
            <v>0</v>
          </cell>
          <cell r="EB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  <cell r="ER375">
            <v>0</v>
          </cell>
          <cell r="ES375">
            <v>0</v>
          </cell>
        </row>
        <row r="376">
          <cell r="D376" t="str">
            <v>4417p</v>
          </cell>
          <cell r="E376" t="str">
            <v>Izdaci za zalihe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8333.3333333333339</v>
          </cell>
          <cell r="CM376">
            <v>8333.3333333333339</v>
          </cell>
          <cell r="CN376">
            <v>8333.3333333333339</v>
          </cell>
          <cell r="CO376">
            <v>8333.3333333333339</v>
          </cell>
          <cell r="CP376">
            <v>8333.3333333333339</v>
          </cell>
          <cell r="CQ376">
            <v>8333.3333333333339</v>
          </cell>
          <cell r="CR376">
            <v>8333.3333333333339</v>
          </cell>
          <cell r="CS376">
            <v>8333.3333333333339</v>
          </cell>
          <cell r="CT376">
            <v>8333.3333333333339</v>
          </cell>
          <cell r="CU376">
            <v>8333.3333333333339</v>
          </cell>
          <cell r="CV376">
            <v>8333.3333333333339</v>
          </cell>
          <cell r="CW376">
            <v>8333.3333333333339</v>
          </cell>
          <cell r="CX376">
            <v>12315.528252268523</v>
          </cell>
          <cell r="CY376">
            <v>12315.528252268523</v>
          </cell>
          <cell r="CZ376">
            <v>12315.528252268523</v>
          </cell>
          <cell r="DA376">
            <v>12315.528252268523</v>
          </cell>
          <cell r="DB376">
            <v>12315.528252268523</v>
          </cell>
          <cell r="DC376">
            <v>12315.528252268523</v>
          </cell>
          <cell r="DD376">
            <v>12315.528252268523</v>
          </cell>
          <cell r="DE376">
            <v>12315.528252268523</v>
          </cell>
          <cell r="DF376">
            <v>12315.528252268523</v>
          </cell>
          <cell r="DG376">
            <v>12315.528252268523</v>
          </cell>
          <cell r="DH376">
            <v>12315.528252268523</v>
          </cell>
          <cell r="DI376">
            <v>12315.528252268523</v>
          </cell>
          <cell r="DJ376">
            <v>15583.333333333334</v>
          </cell>
          <cell r="DK376">
            <v>15583.333333333334</v>
          </cell>
          <cell r="DL376">
            <v>15583.333333333334</v>
          </cell>
          <cell r="DM376">
            <v>15583.333333333334</v>
          </cell>
          <cell r="DN376">
            <v>15583.333333333334</v>
          </cell>
          <cell r="DO376">
            <v>15583.333333333334</v>
          </cell>
          <cell r="DP376">
            <v>15583.333333333334</v>
          </cell>
          <cell r="DQ376">
            <v>15583.333333333334</v>
          </cell>
          <cell r="DR376">
            <v>15583.333333333334</v>
          </cell>
          <cell r="DS376">
            <v>15583.333333333334</v>
          </cell>
          <cell r="DT376">
            <v>15583.333333333334</v>
          </cell>
          <cell r="DU376">
            <v>15583.333333333334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</row>
        <row r="377">
          <cell r="D377" t="str">
            <v>4418p</v>
          </cell>
          <cell r="E377" t="str">
            <v>Izdaci za kupovinu hartija od vrijednosti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  <cell r="DK377">
            <v>0</v>
          </cell>
          <cell r="DL377">
            <v>0</v>
          </cell>
          <cell r="DM377">
            <v>0</v>
          </cell>
          <cell r="DN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0</v>
          </cell>
          <cell r="EB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  <cell r="ER377">
            <v>0</v>
          </cell>
          <cell r="ES377">
            <v>0</v>
          </cell>
          <cell r="EX377">
            <v>70000000</v>
          </cell>
          <cell r="FF377">
            <v>26666.67</v>
          </cell>
          <cell r="FG377">
            <v>26666.67</v>
          </cell>
          <cell r="FH377">
            <v>26666.67</v>
          </cell>
          <cell r="FI377">
            <v>39926666.670000002</v>
          </cell>
          <cell r="FJ377">
            <v>26666.67</v>
          </cell>
          <cell r="FK377">
            <v>26666.67</v>
          </cell>
          <cell r="FL377">
            <v>26666.67</v>
          </cell>
          <cell r="FM377">
            <v>26666.67</v>
          </cell>
          <cell r="FN377">
            <v>26666.67</v>
          </cell>
          <cell r="FO377">
            <v>26666.67</v>
          </cell>
          <cell r="FP377">
            <v>26666.67</v>
          </cell>
          <cell r="FQ377">
            <v>26666.63</v>
          </cell>
          <cell r="FR377">
            <v>40220000.000000015</v>
          </cell>
        </row>
        <row r="378">
          <cell r="D378" t="str">
            <v>4419p</v>
          </cell>
          <cell r="E378" t="str">
            <v>Ostali kapitalni izdaci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  <cell r="DK378">
            <v>0</v>
          </cell>
          <cell r="DL378">
            <v>0</v>
          </cell>
          <cell r="DM378">
            <v>0</v>
          </cell>
          <cell r="DN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0</v>
          </cell>
          <cell r="EB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  <cell r="ER378">
            <v>0</v>
          </cell>
          <cell r="ES378">
            <v>0</v>
          </cell>
        </row>
        <row r="379">
          <cell r="A379" t="str">
            <v xml:space="preserve"> </v>
          </cell>
          <cell r="B379">
            <v>45</v>
          </cell>
          <cell r="C379">
            <v>0</v>
          </cell>
          <cell r="D379" t="str">
            <v>p</v>
          </cell>
          <cell r="E379" t="str">
            <v>Krediti i pozajmice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143333.33333333334</v>
          </cell>
          <cell r="CM379">
            <v>143333.33333333334</v>
          </cell>
          <cell r="CN379">
            <v>143333.33333333334</v>
          </cell>
          <cell r="CO379">
            <v>143333.33333333334</v>
          </cell>
          <cell r="CP379">
            <v>143333.33333333334</v>
          </cell>
          <cell r="CQ379">
            <v>143333.33333333334</v>
          </cell>
          <cell r="CR379">
            <v>143333.33333333334</v>
          </cell>
          <cell r="CS379">
            <v>143333.33333333334</v>
          </cell>
          <cell r="CT379">
            <v>143333.33333333334</v>
          </cell>
          <cell r="CU379">
            <v>143333.33333333334</v>
          </cell>
          <cell r="CV379">
            <v>143333.33333333334</v>
          </cell>
          <cell r="CW379">
            <v>143333.33333333334</v>
          </cell>
          <cell r="CX379">
            <v>178333.33333333334</v>
          </cell>
          <cell r="CY379">
            <v>178333.33333333334</v>
          </cell>
          <cell r="CZ379">
            <v>178333.33333333334</v>
          </cell>
          <cell r="DA379">
            <v>178333.33333333334</v>
          </cell>
          <cell r="DB379">
            <v>178333.33333333334</v>
          </cell>
          <cell r="DC379">
            <v>178333.33333333334</v>
          </cell>
          <cell r="DD379">
            <v>178333.33333333334</v>
          </cell>
          <cell r="DE379">
            <v>178333.33333333334</v>
          </cell>
          <cell r="DF379">
            <v>178333.33333333334</v>
          </cell>
          <cell r="DG379">
            <v>178333.33333333334</v>
          </cell>
          <cell r="DH379">
            <v>178333.33333333334</v>
          </cell>
          <cell r="DI379">
            <v>178333.33333333334</v>
          </cell>
          <cell r="DJ379">
            <v>187500</v>
          </cell>
          <cell r="DK379">
            <v>187500</v>
          </cell>
          <cell r="DL379">
            <v>187500</v>
          </cell>
          <cell r="DM379">
            <v>187500</v>
          </cell>
          <cell r="DN379">
            <v>187500</v>
          </cell>
          <cell r="DO379">
            <v>187500</v>
          </cell>
          <cell r="DP379">
            <v>187500</v>
          </cell>
          <cell r="DQ379">
            <v>187500</v>
          </cell>
          <cell r="DR379">
            <v>187500</v>
          </cell>
          <cell r="DS379">
            <v>187500</v>
          </cell>
          <cell r="DT379">
            <v>187500</v>
          </cell>
          <cell r="DU379">
            <v>187500</v>
          </cell>
          <cell r="DV379">
            <v>195833.33333333334</v>
          </cell>
          <cell r="DW379">
            <v>195833.33333333334</v>
          </cell>
          <cell r="DX379">
            <v>195833.33333333334</v>
          </cell>
          <cell r="DY379">
            <v>195833.33333333334</v>
          </cell>
          <cell r="DZ379">
            <v>195833.33333333334</v>
          </cell>
          <cell r="EA379">
            <v>195833.33333333334</v>
          </cell>
          <cell r="EB379">
            <v>195833.33333333334</v>
          </cell>
          <cell r="EC379">
            <v>195833.33333333334</v>
          </cell>
          <cell r="ED379">
            <v>195833.33333333334</v>
          </cell>
          <cell r="EE379">
            <v>195833.33333333334</v>
          </cell>
          <cell r="EF379">
            <v>195833.33333333334</v>
          </cell>
          <cell r="EG379">
            <v>195833.33333333334</v>
          </cell>
          <cell r="EH379">
            <v>202083.33333333334</v>
          </cell>
          <cell r="EI379">
            <v>202083.33333333334</v>
          </cell>
          <cell r="EJ379">
            <v>202083.33333333334</v>
          </cell>
          <cell r="EK379">
            <v>202083.33333333334</v>
          </cell>
          <cell r="EL379">
            <v>202083.33333333334</v>
          </cell>
          <cell r="EM379">
            <v>202083.33333333334</v>
          </cell>
          <cell r="EN379">
            <v>202083.33333333334</v>
          </cell>
          <cell r="EO379">
            <v>202083.33333333334</v>
          </cell>
          <cell r="EP379">
            <v>202083.33333333334</v>
          </cell>
          <cell r="EQ379">
            <v>202083.33333333334</v>
          </cell>
          <cell r="ER379">
            <v>202083.33333333334</v>
          </cell>
          <cell r="ES379">
            <v>202083.33333333334</v>
          </cell>
          <cell r="ET379">
            <v>239583.41666666666</v>
          </cell>
          <cell r="EU379">
            <v>239583.41666666666</v>
          </cell>
          <cell r="EV379">
            <v>239583.41666666666</v>
          </cell>
          <cell r="EW379">
            <v>239583.41666666666</v>
          </cell>
          <cell r="EX379">
            <v>239583.41666666666</v>
          </cell>
          <cell r="EY379">
            <v>239583.41666666666</v>
          </cell>
          <cell r="EZ379">
            <v>239583.41666666666</v>
          </cell>
          <cell r="FA379">
            <v>239583.41666666666</v>
          </cell>
          <cell r="FB379">
            <v>239583.41666666666</v>
          </cell>
          <cell r="FC379">
            <v>239583.41666666666</v>
          </cell>
          <cell r="FD379">
            <v>239583.41666666666</v>
          </cell>
          <cell r="FE379">
            <v>239583.41666666666</v>
          </cell>
          <cell r="FF379">
            <v>190000.08333333334</v>
          </cell>
          <cell r="FG379">
            <v>190000.08333333334</v>
          </cell>
          <cell r="FH379">
            <v>190000.08333333334</v>
          </cell>
          <cell r="FI379">
            <v>190000.08333333334</v>
          </cell>
          <cell r="FJ379">
            <v>190000.08333333334</v>
          </cell>
          <cell r="FK379">
            <v>190000.08333333334</v>
          </cell>
          <cell r="FL379">
            <v>190000.08333333334</v>
          </cell>
          <cell r="FM379">
            <v>190000.08333333334</v>
          </cell>
          <cell r="FN379">
            <v>190000.08333333334</v>
          </cell>
          <cell r="FO379">
            <v>190000.08333333334</v>
          </cell>
          <cell r="FP379">
            <v>190000.08333333334</v>
          </cell>
          <cell r="FQ379">
            <v>190000.08333333334</v>
          </cell>
          <cell r="FR379">
            <v>2280000.9999999995</v>
          </cell>
        </row>
        <row r="380">
          <cell r="C380">
            <v>451</v>
          </cell>
          <cell r="D380" t="str">
            <v>451p</v>
          </cell>
          <cell r="E380" t="str">
            <v>Pozajmice i krediti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143333.33333333334</v>
          </cell>
          <cell r="CM380">
            <v>143333.33333333334</v>
          </cell>
          <cell r="CN380">
            <v>143333.33333333334</v>
          </cell>
          <cell r="CO380">
            <v>143333.33333333334</v>
          </cell>
          <cell r="CP380">
            <v>143333.33333333334</v>
          </cell>
          <cell r="CQ380">
            <v>143333.33333333334</v>
          </cell>
          <cell r="CR380">
            <v>143333.33333333334</v>
          </cell>
          <cell r="CS380">
            <v>143333.33333333334</v>
          </cell>
          <cell r="CT380">
            <v>143333.33333333334</v>
          </cell>
          <cell r="CU380">
            <v>143333.33333333334</v>
          </cell>
          <cell r="CV380">
            <v>143333.33333333334</v>
          </cell>
          <cell r="CW380">
            <v>143333.33333333334</v>
          </cell>
          <cell r="CX380">
            <v>178333.33333333334</v>
          </cell>
          <cell r="CY380">
            <v>178333.33333333334</v>
          </cell>
          <cell r="CZ380">
            <v>178333.33333333334</v>
          </cell>
          <cell r="DA380">
            <v>178333.33333333334</v>
          </cell>
          <cell r="DB380">
            <v>178333.33333333334</v>
          </cell>
          <cell r="DC380">
            <v>178333.33333333334</v>
          </cell>
          <cell r="DD380">
            <v>178333.33333333334</v>
          </cell>
          <cell r="DE380">
            <v>178333.33333333334</v>
          </cell>
          <cell r="DF380">
            <v>178333.33333333334</v>
          </cell>
          <cell r="DG380">
            <v>178333.33333333334</v>
          </cell>
          <cell r="DH380">
            <v>178333.33333333334</v>
          </cell>
          <cell r="DI380">
            <v>178333.33333333334</v>
          </cell>
          <cell r="DJ380">
            <v>187500</v>
          </cell>
          <cell r="DK380">
            <v>187500</v>
          </cell>
          <cell r="DL380">
            <v>187500</v>
          </cell>
          <cell r="DM380">
            <v>187500</v>
          </cell>
          <cell r="DN380">
            <v>187500</v>
          </cell>
          <cell r="DO380">
            <v>187500</v>
          </cell>
          <cell r="DP380">
            <v>187500</v>
          </cell>
          <cell r="DQ380">
            <v>187500</v>
          </cell>
          <cell r="DR380">
            <v>187500</v>
          </cell>
          <cell r="DS380">
            <v>187500</v>
          </cell>
          <cell r="DT380">
            <v>187500</v>
          </cell>
          <cell r="DU380">
            <v>187500</v>
          </cell>
          <cell r="DV380">
            <v>195833.33333333334</v>
          </cell>
          <cell r="DW380">
            <v>195833.33333333334</v>
          </cell>
          <cell r="DX380">
            <v>195833.33333333334</v>
          </cell>
          <cell r="DY380">
            <v>195833.33333333334</v>
          </cell>
          <cell r="DZ380">
            <v>195833.33333333334</v>
          </cell>
          <cell r="EA380">
            <v>195833.33333333334</v>
          </cell>
          <cell r="EB380">
            <v>195833.33333333334</v>
          </cell>
          <cell r="EC380">
            <v>195833.33333333334</v>
          </cell>
          <cell r="ED380">
            <v>195833.33333333334</v>
          </cell>
          <cell r="EE380">
            <v>195833.33333333334</v>
          </cell>
          <cell r="EF380">
            <v>195833.33333333334</v>
          </cell>
          <cell r="EG380">
            <v>195833.33333333334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  <cell r="ER380">
            <v>0</v>
          </cell>
          <cell r="ES380">
            <v>0</v>
          </cell>
        </row>
        <row r="381">
          <cell r="D381" t="str">
            <v>4511p</v>
          </cell>
          <cell r="E381" t="str">
            <v>Pozajmice i krediti nefinansijskim institucijama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  <cell r="DK381">
            <v>0</v>
          </cell>
          <cell r="DL381">
            <v>0</v>
          </cell>
          <cell r="DM381">
            <v>0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0</v>
          </cell>
          <cell r="EB381">
            <v>0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  <cell r="ER381">
            <v>0</v>
          </cell>
          <cell r="ES381">
            <v>0</v>
          </cell>
        </row>
        <row r="382">
          <cell r="D382" t="str">
            <v>4512p</v>
          </cell>
          <cell r="E382" t="str">
            <v>Pozajmice i krediti finansijskim institucijama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M382">
            <v>0</v>
          </cell>
          <cell r="DN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R382">
            <v>0</v>
          </cell>
          <cell r="ES382">
            <v>0</v>
          </cell>
        </row>
        <row r="383">
          <cell r="D383" t="str">
            <v>4513p</v>
          </cell>
          <cell r="E383" t="str">
            <v>Pozajmice i krediti pojedincima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100000</v>
          </cell>
          <cell r="CM383">
            <v>100000</v>
          </cell>
          <cell r="CN383">
            <v>100000</v>
          </cell>
          <cell r="CO383">
            <v>100000</v>
          </cell>
          <cell r="CP383">
            <v>100000</v>
          </cell>
          <cell r="CQ383">
            <v>100000</v>
          </cell>
          <cell r="CR383">
            <v>100000</v>
          </cell>
          <cell r="CS383">
            <v>100000</v>
          </cell>
          <cell r="CT383">
            <v>100000</v>
          </cell>
          <cell r="CU383">
            <v>100000</v>
          </cell>
          <cell r="CV383">
            <v>100000</v>
          </cell>
          <cell r="CW383">
            <v>100000</v>
          </cell>
          <cell r="CX383">
            <v>114166.66666666667</v>
          </cell>
          <cell r="CY383">
            <v>114166.66666666667</v>
          </cell>
          <cell r="CZ383">
            <v>114166.66666666667</v>
          </cell>
          <cell r="DA383">
            <v>114166.66666666667</v>
          </cell>
          <cell r="DB383">
            <v>114166.66666666667</v>
          </cell>
          <cell r="DC383">
            <v>114166.66666666667</v>
          </cell>
          <cell r="DD383">
            <v>114166.66666666667</v>
          </cell>
          <cell r="DE383">
            <v>114166.66666666667</v>
          </cell>
          <cell r="DF383">
            <v>114166.66666666667</v>
          </cell>
          <cell r="DG383">
            <v>114166.66666666667</v>
          </cell>
          <cell r="DH383">
            <v>114166.66666666667</v>
          </cell>
          <cell r="DI383">
            <v>114166.66666666667</v>
          </cell>
          <cell r="DJ383">
            <v>120833.33333333333</v>
          </cell>
          <cell r="DK383">
            <v>120833.33333333333</v>
          </cell>
          <cell r="DL383">
            <v>120833.33333333333</v>
          </cell>
          <cell r="DM383">
            <v>120833.33333333333</v>
          </cell>
          <cell r="DN383">
            <v>120833.33333333333</v>
          </cell>
          <cell r="DO383">
            <v>120833.33333333333</v>
          </cell>
          <cell r="DP383">
            <v>120833.33333333333</v>
          </cell>
          <cell r="DQ383">
            <v>120833.33333333333</v>
          </cell>
          <cell r="DR383">
            <v>120833.33333333333</v>
          </cell>
          <cell r="DS383">
            <v>120833.33333333333</v>
          </cell>
          <cell r="DT383">
            <v>120833.33333333333</v>
          </cell>
          <cell r="DU383">
            <v>120833.33333333333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0</v>
          </cell>
          <cell r="EB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R383">
            <v>0</v>
          </cell>
          <cell r="ES383">
            <v>0</v>
          </cell>
        </row>
        <row r="384">
          <cell r="D384" t="str">
            <v>4514p</v>
          </cell>
          <cell r="E384" t="str">
            <v>Pozajmice i krediti vanbudžetskim fondovima i opštinama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0</v>
          </cell>
          <cell r="EB384">
            <v>0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  <cell r="ER384">
            <v>0</v>
          </cell>
          <cell r="ES384">
            <v>0</v>
          </cell>
        </row>
        <row r="385">
          <cell r="D385" t="str">
            <v>4515p</v>
          </cell>
          <cell r="E385" t="str">
            <v>Ostale pozajmice i krediti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43333.333333333336</v>
          </cell>
          <cell r="CM385">
            <v>43333.333333333336</v>
          </cell>
          <cell r="CN385">
            <v>43333.333333333336</v>
          </cell>
          <cell r="CO385">
            <v>43333.333333333336</v>
          </cell>
          <cell r="CP385">
            <v>43333.333333333336</v>
          </cell>
          <cell r="CQ385">
            <v>43333.333333333336</v>
          </cell>
          <cell r="CR385">
            <v>43333.333333333336</v>
          </cell>
          <cell r="CS385">
            <v>43333.333333333336</v>
          </cell>
          <cell r="CT385">
            <v>43333.333333333336</v>
          </cell>
          <cell r="CU385">
            <v>43333.333333333336</v>
          </cell>
          <cell r="CV385">
            <v>43333.333333333336</v>
          </cell>
          <cell r="CW385">
            <v>43333.333333333336</v>
          </cell>
          <cell r="CX385">
            <v>64166.666666666664</v>
          </cell>
          <cell r="CY385">
            <v>64166.666666666664</v>
          </cell>
          <cell r="CZ385">
            <v>64166.666666666664</v>
          </cell>
          <cell r="DA385">
            <v>64166.666666666664</v>
          </cell>
          <cell r="DB385">
            <v>64166.666666666664</v>
          </cell>
          <cell r="DC385">
            <v>64166.666666666664</v>
          </cell>
          <cell r="DD385">
            <v>64166.666666666664</v>
          </cell>
          <cell r="DE385">
            <v>64166.666666666664</v>
          </cell>
          <cell r="DF385">
            <v>64166.666666666664</v>
          </cell>
          <cell r="DG385">
            <v>64166.666666666664</v>
          </cell>
          <cell r="DH385">
            <v>64166.666666666664</v>
          </cell>
          <cell r="DI385">
            <v>64166.666666666664</v>
          </cell>
          <cell r="DJ385">
            <v>66666.666666666672</v>
          </cell>
          <cell r="DK385">
            <v>66666.666666666672</v>
          </cell>
          <cell r="DL385">
            <v>66666.666666666672</v>
          </cell>
          <cell r="DM385">
            <v>66666.666666666672</v>
          </cell>
          <cell r="DN385">
            <v>66666.666666666672</v>
          </cell>
          <cell r="DO385">
            <v>66666.666666666672</v>
          </cell>
          <cell r="DP385">
            <v>66666.666666666672</v>
          </cell>
          <cell r="DQ385">
            <v>66666.666666666672</v>
          </cell>
          <cell r="DR385">
            <v>66666.666666666672</v>
          </cell>
          <cell r="DS385">
            <v>66666.666666666672</v>
          </cell>
          <cell r="DT385">
            <v>66666.666666666672</v>
          </cell>
          <cell r="DU385">
            <v>66666.666666666672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  <cell r="EA385">
            <v>0</v>
          </cell>
          <cell r="EB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  <cell r="ER385">
            <v>0</v>
          </cell>
          <cell r="ES385">
            <v>0</v>
          </cell>
        </row>
        <row r="386">
          <cell r="A386" t="str">
            <v xml:space="preserve"> </v>
          </cell>
          <cell r="B386">
            <v>46</v>
          </cell>
          <cell r="C386">
            <v>0</v>
          </cell>
          <cell r="D386" t="str">
            <v>p</v>
          </cell>
          <cell r="E386" t="str">
            <v>Otplata dugova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9889761</v>
          </cell>
          <cell r="CM386">
            <v>9889761</v>
          </cell>
          <cell r="CN386">
            <v>9889761</v>
          </cell>
          <cell r="CO386">
            <v>9889761</v>
          </cell>
          <cell r="CP386">
            <v>9889761</v>
          </cell>
          <cell r="CQ386">
            <v>9889761</v>
          </cell>
          <cell r="CR386">
            <v>9889761</v>
          </cell>
          <cell r="CS386">
            <v>9889761</v>
          </cell>
          <cell r="CT386">
            <v>9889761</v>
          </cell>
          <cell r="CU386">
            <v>9889761</v>
          </cell>
          <cell r="CV386">
            <v>9889761</v>
          </cell>
          <cell r="CW386">
            <v>9889761</v>
          </cell>
          <cell r="CX386">
            <v>14285575.4575</v>
          </cell>
          <cell r="CY386">
            <v>14285575.4575</v>
          </cell>
          <cell r="CZ386">
            <v>14285575.4575</v>
          </cell>
          <cell r="DA386">
            <v>14285575.4575</v>
          </cell>
          <cell r="DB386">
            <v>14285575.4575</v>
          </cell>
          <cell r="DC386">
            <v>14285575.4575</v>
          </cell>
          <cell r="DD386">
            <v>14285575.4575</v>
          </cell>
          <cell r="DE386">
            <v>14285575.4575</v>
          </cell>
          <cell r="DF386">
            <v>14285575.4575</v>
          </cell>
          <cell r="DG386">
            <v>14285575.4575</v>
          </cell>
          <cell r="DH386">
            <v>14285575.4575</v>
          </cell>
          <cell r="DI386">
            <v>14285575.4575</v>
          </cell>
          <cell r="DJ386">
            <v>33191007.030833334</v>
          </cell>
          <cell r="DK386">
            <v>33191007.030833334</v>
          </cell>
          <cell r="DL386">
            <v>33191007.030833334</v>
          </cell>
          <cell r="DM386">
            <v>33191007.030833334</v>
          </cell>
          <cell r="DN386">
            <v>33191007.030833334</v>
          </cell>
          <cell r="DO386">
            <v>33191007.030833334</v>
          </cell>
          <cell r="DP386">
            <v>33191007.030833334</v>
          </cell>
          <cell r="DQ386">
            <v>33191007.030833334</v>
          </cell>
          <cell r="DR386">
            <v>33191007.030833334</v>
          </cell>
          <cell r="DS386">
            <v>33191007.030833334</v>
          </cell>
          <cell r="DT386">
            <v>33191007.030833334</v>
          </cell>
          <cell r="DU386">
            <v>33191007.030833334</v>
          </cell>
          <cell r="DV386">
            <v>32768615.2925</v>
          </cell>
          <cell r="DW386">
            <v>32768615.2925</v>
          </cell>
          <cell r="DX386">
            <v>32768615.2925</v>
          </cell>
          <cell r="DY386">
            <v>32768615.2925</v>
          </cell>
          <cell r="DZ386">
            <v>32768615.2925</v>
          </cell>
          <cell r="EA386">
            <v>32768615.2925</v>
          </cell>
          <cell r="EB386">
            <v>32768615.2925</v>
          </cell>
          <cell r="EC386">
            <v>32768615.2925</v>
          </cell>
          <cell r="ED386">
            <v>32768615.2925</v>
          </cell>
          <cell r="EE386">
            <v>32768615.2925</v>
          </cell>
          <cell r="EF386">
            <v>32768615.2925</v>
          </cell>
          <cell r="EG386">
            <v>32768615.2925</v>
          </cell>
          <cell r="EH386">
            <v>4617467.5633333325</v>
          </cell>
          <cell r="EI386">
            <v>5248180.4533333331</v>
          </cell>
          <cell r="EJ386">
            <v>18465645.143333334</v>
          </cell>
          <cell r="EK386">
            <v>67460865.603333324</v>
          </cell>
          <cell r="EL386">
            <v>10247541.783333333</v>
          </cell>
          <cell r="EM386">
            <v>16046343.563333331</v>
          </cell>
          <cell r="EN386">
            <v>23103608.363333337</v>
          </cell>
          <cell r="EO386">
            <v>16877006.883333333</v>
          </cell>
          <cell r="EP386">
            <v>17318908.093333334</v>
          </cell>
          <cell r="EQ386">
            <v>9686739.4033333324</v>
          </cell>
          <cell r="ER386">
            <v>11714826.133333333</v>
          </cell>
          <cell r="ES386">
            <v>19628370.163333334</v>
          </cell>
          <cell r="FF386">
            <v>1718363.6600000001</v>
          </cell>
          <cell r="FG386">
            <v>3362692.9499999997</v>
          </cell>
          <cell r="FH386">
            <v>17620925.690000001</v>
          </cell>
          <cell r="FI386">
            <v>21217195.289999999</v>
          </cell>
          <cell r="FJ386">
            <v>181489557.88</v>
          </cell>
          <cell r="FK386">
            <v>16844785.800000001</v>
          </cell>
          <cell r="FL386">
            <v>61721044.270000003</v>
          </cell>
          <cell r="FM386">
            <v>13754741.09</v>
          </cell>
          <cell r="FN386">
            <v>17831317.309999999</v>
          </cell>
          <cell r="FO386">
            <v>6151156.2299999995</v>
          </cell>
          <cell r="FP386">
            <v>10176505.869999999</v>
          </cell>
          <cell r="FQ386">
            <v>21711713.960000001</v>
          </cell>
          <cell r="FR386">
            <v>373600000</v>
          </cell>
        </row>
        <row r="387">
          <cell r="A387">
            <v>0</v>
          </cell>
          <cell r="B387">
            <v>0</v>
          </cell>
          <cell r="C387">
            <v>461</v>
          </cell>
          <cell r="D387" t="str">
            <v>461p</v>
          </cell>
          <cell r="E387" t="str">
            <v>Otplata duga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7208333.333333333</v>
          </cell>
          <cell r="CM387">
            <v>7208333.333333333</v>
          </cell>
          <cell r="CN387">
            <v>7208333.333333333</v>
          </cell>
          <cell r="CO387">
            <v>7208333.333333333</v>
          </cell>
          <cell r="CP387">
            <v>7208333.333333333</v>
          </cell>
          <cell r="CQ387">
            <v>7208333.333333333</v>
          </cell>
          <cell r="CR387">
            <v>7208333.333333333</v>
          </cell>
          <cell r="CS387">
            <v>7208333.333333333</v>
          </cell>
          <cell r="CT387">
            <v>7208333.333333333</v>
          </cell>
          <cell r="CU387">
            <v>7208333.333333333</v>
          </cell>
          <cell r="CV387">
            <v>7208333.333333333</v>
          </cell>
          <cell r="CW387">
            <v>7208333.333333333</v>
          </cell>
          <cell r="CX387">
            <v>11507395.460000001</v>
          </cell>
          <cell r="CY387">
            <v>11507395.460000001</v>
          </cell>
          <cell r="CZ387">
            <v>11507395.460000001</v>
          </cell>
          <cell r="DA387">
            <v>11507395.460000001</v>
          </cell>
          <cell r="DB387">
            <v>11507395.460000001</v>
          </cell>
          <cell r="DC387">
            <v>11507395.460000001</v>
          </cell>
          <cell r="DD387">
            <v>11507395.460000001</v>
          </cell>
          <cell r="DE387">
            <v>11507395.460000001</v>
          </cell>
          <cell r="DF387">
            <v>11507395.460000001</v>
          </cell>
          <cell r="DG387">
            <v>11507395.460000001</v>
          </cell>
          <cell r="DH387">
            <v>11507395.460000001</v>
          </cell>
          <cell r="DI387">
            <v>11507395.460000001</v>
          </cell>
          <cell r="DJ387">
            <v>30373417.030833334</v>
          </cell>
          <cell r="DK387">
            <v>30373417.030833334</v>
          </cell>
          <cell r="DL387">
            <v>30373417.030833334</v>
          </cell>
          <cell r="DM387">
            <v>30373417.030833334</v>
          </cell>
          <cell r="DN387">
            <v>30373417.030833334</v>
          </cell>
          <cell r="DO387">
            <v>30373417.030833334</v>
          </cell>
          <cell r="DP387">
            <v>30373417.030833334</v>
          </cell>
          <cell r="DQ387">
            <v>30373417.030833334</v>
          </cell>
          <cell r="DR387">
            <v>30373417.030833334</v>
          </cell>
          <cell r="DS387">
            <v>30373417.030833334</v>
          </cell>
          <cell r="DT387">
            <v>30373417.030833334</v>
          </cell>
          <cell r="DU387">
            <v>30373417.030833334</v>
          </cell>
          <cell r="DV387">
            <v>29487385.678333335</v>
          </cell>
          <cell r="DW387">
            <v>29487385.678333335</v>
          </cell>
          <cell r="DX387">
            <v>29487385.678333335</v>
          </cell>
          <cell r="DY387">
            <v>29487385.678333335</v>
          </cell>
          <cell r="DZ387">
            <v>29487385.678333335</v>
          </cell>
          <cell r="EA387">
            <v>29487385.678333335</v>
          </cell>
          <cell r="EB387">
            <v>29487385.678333335</v>
          </cell>
          <cell r="EC387">
            <v>29487385.678333335</v>
          </cell>
          <cell r="ED387">
            <v>29487385.678333335</v>
          </cell>
          <cell r="EE387">
            <v>29487385.678333335</v>
          </cell>
          <cell r="EF387">
            <v>29487385.678333335</v>
          </cell>
          <cell r="EG387">
            <v>29487385.678333335</v>
          </cell>
          <cell r="EH387">
            <v>1807759.33</v>
          </cell>
          <cell r="EI387">
            <v>2438472.2200000002</v>
          </cell>
          <cell r="EJ387">
            <v>15655936.91</v>
          </cell>
          <cell r="EK387">
            <v>64651157.369999997</v>
          </cell>
          <cell r="EL387">
            <v>7437833.5500000007</v>
          </cell>
          <cell r="EM387">
            <v>13236635.329999998</v>
          </cell>
          <cell r="EN387">
            <v>20293900.130000003</v>
          </cell>
          <cell r="EO387">
            <v>14067298.649999999</v>
          </cell>
          <cell r="EP387">
            <v>14509199.859999999</v>
          </cell>
          <cell r="EQ387">
            <v>6877031.1699999999</v>
          </cell>
          <cell r="ER387">
            <v>8905117.9000000004</v>
          </cell>
          <cell r="ES387">
            <v>16818661.93</v>
          </cell>
          <cell r="FF387">
            <v>1718363.6600000001</v>
          </cell>
          <cell r="FG387">
            <v>3362692.9499999997</v>
          </cell>
          <cell r="FH387">
            <v>17620925.690000001</v>
          </cell>
          <cell r="FI387">
            <v>21217195.289999999</v>
          </cell>
          <cell r="FJ387">
            <v>181489557.88</v>
          </cell>
          <cell r="FK387">
            <v>16844785.800000001</v>
          </cell>
          <cell r="FL387">
            <v>61721044.270000003</v>
          </cell>
          <cell r="FM387">
            <v>13754741.09</v>
          </cell>
          <cell r="FN387">
            <v>17831317.309999999</v>
          </cell>
          <cell r="FO387">
            <v>6151156.2299999995</v>
          </cell>
          <cell r="FP387">
            <v>10176505.869999999</v>
          </cell>
          <cell r="FQ387">
            <v>21711713.960000001</v>
          </cell>
          <cell r="FR387">
            <v>373600000</v>
          </cell>
        </row>
        <row r="388">
          <cell r="D388" t="str">
            <v>4611p</v>
          </cell>
          <cell r="E388" t="str">
            <v>Otplata hartija od vrijednosti i kredita rezidentima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1983333.3333333333</v>
          </cell>
          <cell r="CM388">
            <v>1983333.3333333333</v>
          </cell>
          <cell r="CN388">
            <v>1983333.3333333333</v>
          </cell>
          <cell r="CO388">
            <v>1983333.3333333333</v>
          </cell>
          <cell r="CP388">
            <v>1983333.3333333333</v>
          </cell>
          <cell r="CQ388">
            <v>1983333.3333333333</v>
          </cell>
          <cell r="CR388">
            <v>1983333.3333333333</v>
          </cell>
          <cell r="CS388">
            <v>1983333.3333333333</v>
          </cell>
          <cell r="CT388">
            <v>1983333.3333333333</v>
          </cell>
          <cell r="CU388">
            <v>1983333.3333333333</v>
          </cell>
          <cell r="CV388">
            <v>1983333.3333333333</v>
          </cell>
          <cell r="CW388">
            <v>1983333.3333333333</v>
          </cell>
          <cell r="CX388">
            <v>2500695.4391666665</v>
          </cell>
          <cell r="CY388">
            <v>2500695.4391666665</v>
          </cell>
          <cell r="CZ388">
            <v>2500695.4391666665</v>
          </cell>
          <cell r="DA388">
            <v>2500695.4391666665</v>
          </cell>
          <cell r="DB388">
            <v>2500695.4391666665</v>
          </cell>
          <cell r="DC388">
            <v>2500695.4391666665</v>
          </cell>
          <cell r="DD388">
            <v>2500695.4391666665</v>
          </cell>
          <cell r="DE388">
            <v>2500695.4391666665</v>
          </cell>
          <cell r="DF388">
            <v>2500695.4391666665</v>
          </cell>
          <cell r="DG388">
            <v>2500695.4391666665</v>
          </cell>
          <cell r="DH388">
            <v>2500695.4391666665</v>
          </cell>
          <cell r="DI388">
            <v>2500695.4391666665</v>
          </cell>
          <cell r="DJ388">
            <v>3892510.16</v>
          </cell>
          <cell r="DK388">
            <v>3892510.16</v>
          </cell>
          <cell r="DL388">
            <v>3892510.16</v>
          </cell>
          <cell r="DM388">
            <v>3892510.16</v>
          </cell>
          <cell r="DN388">
            <v>3892510.16</v>
          </cell>
          <cell r="DO388">
            <v>3892510.16</v>
          </cell>
          <cell r="DP388">
            <v>3892510.16</v>
          </cell>
          <cell r="DQ388">
            <v>3892510.16</v>
          </cell>
          <cell r="DR388">
            <v>3892510.16</v>
          </cell>
          <cell r="DS388">
            <v>3892510.16</v>
          </cell>
          <cell r="DT388">
            <v>3892510.16</v>
          </cell>
          <cell r="DU388">
            <v>3892510.16</v>
          </cell>
          <cell r="DV388">
            <v>3722931.8866666667</v>
          </cell>
          <cell r="DW388">
            <v>3722931.8866666667</v>
          </cell>
          <cell r="DX388">
            <v>3722931.8866666667</v>
          </cell>
          <cell r="DY388">
            <v>3722931.8866666667</v>
          </cell>
          <cell r="DZ388">
            <v>3722931.8866666667</v>
          </cell>
          <cell r="EA388">
            <v>3722931.8866666667</v>
          </cell>
          <cell r="EB388">
            <v>3722931.8866666667</v>
          </cell>
          <cell r="EC388">
            <v>3722931.8866666667</v>
          </cell>
          <cell r="ED388">
            <v>3722931.8866666667</v>
          </cell>
          <cell r="EE388">
            <v>3722931.8866666667</v>
          </cell>
          <cell r="EF388">
            <v>3722931.8866666667</v>
          </cell>
          <cell r="EG388">
            <v>3722931.8866666667</v>
          </cell>
          <cell r="EH388">
            <v>174340.51</v>
          </cell>
          <cell r="EI388">
            <v>177326.85</v>
          </cell>
          <cell r="EJ388">
            <v>7687779.1100000003</v>
          </cell>
          <cell r="EK388">
            <v>191127.48</v>
          </cell>
          <cell r="EL388">
            <v>949797.77</v>
          </cell>
          <cell r="EM388">
            <v>2019268.13</v>
          </cell>
          <cell r="EN388">
            <v>10660481.32</v>
          </cell>
          <cell r="EO388">
            <v>11526152.189999999</v>
          </cell>
          <cell r="EP388">
            <v>10016017.119999999</v>
          </cell>
          <cell r="EQ388">
            <v>1834828.67</v>
          </cell>
          <cell r="ER388">
            <v>2345417.37</v>
          </cell>
          <cell r="ES388">
            <v>4329305.63</v>
          </cell>
          <cell r="ET388">
            <v>116701.86</v>
          </cell>
          <cell r="EU388">
            <v>867332.36</v>
          </cell>
          <cell r="EV388">
            <v>7801367.0199999996</v>
          </cell>
          <cell r="EW388">
            <v>4481623.79</v>
          </cell>
          <cell r="EX388">
            <v>2831467.37</v>
          </cell>
          <cell r="EY388">
            <v>7170000.0800000001</v>
          </cell>
          <cell r="EZ388">
            <v>82322.3</v>
          </cell>
          <cell r="FA388">
            <v>10832753.109999999</v>
          </cell>
          <cell r="FB388">
            <v>1958366.01</v>
          </cell>
          <cell r="FC388">
            <v>1510132.11</v>
          </cell>
          <cell r="FD388">
            <v>834059.15</v>
          </cell>
          <cell r="FE388">
            <v>12202154.65</v>
          </cell>
          <cell r="FF388">
            <v>84944.84</v>
          </cell>
          <cell r="FG388">
            <v>835385.84</v>
          </cell>
          <cell r="FH388">
            <v>1812259.88</v>
          </cell>
          <cell r="FI388">
            <v>4541832.53</v>
          </cell>
          <cell r="FJ388">
            <v>2836722.65</v>
          </cell>
          <cell r="FK388">
            <v>7054086.1200000001</v>
          </cell>
          <cell r="FL388">
            <v>87625.45</v>
          </cell>
          <cell r="FM388">
            <v>10838080.380000001</v>
          </cell>
          <cell r="FN388">
            <v>1831359.63</v>
          </cell>
          <cell r="FO388">
            <v>1571862.21</v>
          </cell>
          <cell r="FP388">
            <v>839459.36</v>
          </cell>
          <cell r="FQ388">
            <v>11766381.15</v>
          </cell>
          <cell r="FR388">
            <v>44100000.039999999</v>
          </cell>
        </row>
        <row r="389">
          <cell r="D389" t="str">
            <v>4612p</v>
          </cell>
          <cell r="E389" t="str">
            <v>Otplata hartija od vrijednosti i kredita nerezidentima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5225000</v>
          </cell>
          <cell r="CM389">
            <v>5225000</v>
          </cell>
          <cell r="CN389">
            <v>5225000</v>
          </cell>
          <cell r="CO389">
            <v>5225000</v>
          </cell>
          <cell r="CP389">
            <v>5225000</v>
          </cell>
          <cell r="CQ389">
            <v>5225000</v>
          </cell>
          <cell r="CR389">
            <v>5225000</v>
          </cell>
          <cell r="CS389">
            <v>5225000</v>
          </cell>
          <cell r="CT389">
            <v>5225000</v>
          </cell>
          <cell r="CU389">
            <v>5225000</v>
          </cell>
          <cell r="CV389">
            <v>5225000</v>
          </cell>
          <cell r="CW389">
            <v>5225000</v>
          </cell>
          <cell r="CX389">
            <v>9006700.020833334</v>
          </cell>
          <cell r="CY389">
            <v>9006700.020833334</v>
          </cell>
          <cell r="CZ389">
            <v>9006700.020833334</v>
          </cell>
          <cell r="DA389">
            <v>9006700.020833334</v>
          </cell>
          <cell r="DB389">
            <v>9006700.020833334</v>
          </cell>
          <cell r="DC389">
            <v>9006700.020833334</v>
          </cell>
          <cell r="DD389">
            <v>9006700.020833334</v>
          </cell>
          <cell r="DE389">
            <v>9006700.020833334</v>
          </cell>
          <cell r="DF389">
            <v>9006700.020833334</v>
          </cell>
          <cell r="DG389">
            <v>9006700.020833334</v>
          </cell>
          <cell r="DH389">
            <v>9006700.020833334</v>
          </cell>
          <cell r="DI389">
            <v>9006700.020833334</v>
          </cell>
          <cell r="DJ389">
            <v>26480906.870833334</v>
          </cell>
          <cell r="DK389">
            <v>26480906.870833334</v>
          </cell>
          <cell r="DL389">
            <v>26480906.870833334</v>
          </cell>
          <cell r="DM389">
            <v>26480906.870833334</v>
          </cell>
          <cell r="DN389">
            <v>26480906.870833334</v>
          </cell>
          <cell r="DO389">
            <v>26480906.870833334</v>
          </cell>
          <cell r="DP389">
            <v>26480906.870833334</v>
          </cell>
          <cell r="DQ389">
            <v>26480906.870833334</v>
          </cell>
          <cell r="DR389">
            <v>26480906.870833334</v>
          </cell>
          <cell r="DS389">
            <v>26480906.870833334</v>
          </cell>
          <cell r="DT389">
            <v>26480906.870833334</v>
          </cell>
          <cell r="DU389">
            <v>26480906.870833334</v>
          </cell>
          <cell r="DV389">
            <v>25764453.791666668</v>
          </cell>
          <cell r="DW389">
            <v>25764453.791666668</v>
          </cell>
          <cell r="DX389">
            <v>25764453.791666668</v>
          </cell>
          <cell r="DY389">
            <v>25764453.791666668</v>
          </cell>
          <cell r="DZ389">
            <v>25764453.791666668</v>
          </cell>
          <cell r="EA389">
            <v>25764453.791666668</v>
          </cell>
          <cell r="EB389">
            <v>25764453.791666668</v>
          </cell>
          <cell r="EC389">
            <v>25764453.791666668</v>
          </cell>
          <cell r="ED389">
            <v>25764453.791666668</v>
          </cell>
          <cell r="EE389">
            <v>25764453.791666668</v>
          </cell>
          <cell r="EF389">
            <v>25764453.791666668</v>
          </cell>
          <cell r="EG389">
            <v>25764453.791666668</v>
          </cell>
          <cell r="EH389">
            <v>1633418.82</v>
          </cell>
          <cell r="EI389">
            <v>2261145.37</v>
          </cell>
          <cell r="EJ389">
            <v>7968157.7999999998</v>
          </cell>
          <cell r="EK389">
            <v>64460029.890000001</v>
          </cell>
          <cell r="EL389">
            <v>6488035.7800000003</v>
          </cell>
          <cell r="EM389">
            <v>11217367.199999999</v>
          </cell>
          <cell r="EN389">
            <v>9633418.8100000005</v>
          </cell>
          <cell r="EO389">
            <v>2541146.46</v>
          </cell>
          <cell r="EP389">
            <v>4493182.74</v>
          </cell>
          <cell r="EQ389">
            <v>5042202.5</v>
          </cell>
          <cell r="ER389">
            <v>6559700.5300000003</v>
          </cell>
          <cell r="ES389">
            <v>12489356.300000001</v>
          </cell>
          <cell r="ET389">
            <v>2071825.5645770216</v>
          </cell>
          <cell r="EU389">
            <v>2862393.2253735214</v>
          </cell>
          <cell r="EV389">
            <v>12467636.918240691</v>
          </cell>
          <cell r="EW389">
            <v>17326274.372907523</v>
          </cell>
          <cell r="EX389">
            <v>15150457.606090657</v>
          </cell>
          <cell r="EY389">
            <v>8947929.7645770218</v>
          </cell>
          <cell r="EZ389">
            <v>2071825.5545770216</v>
          </cell>
          <cell r="FA389">
            <v>2989936.9753735219</v>
          </cell>
          <cell r="FB389">
            <v>16625761.232895471</v>
          </cell>
          <cell r="FC389">
            <v>4165314.0029075216</v>
          </cell>
          <cell r="FD389">
            <v>6972714.957903021</v>
          </cell>
          <cell r="FE389">
            <v>369847929.82457697</v>
          </cell>
          <cell r="FF389">
            <v>1633418.82</v>
          </cell>
          <cell r="FG389">
            <v>2527307.11</v>
          </cell>
          <cell r="FH389">
            <v>15808665.810000001</v>
          </cell>
          <cell r="FI389">
            <v>16675362.76</v>
          </cell>
          <cell r="FJ389">
            <v>178652835.22999999</v>
          </cell>
          <cell r="FK389">
            <v>9790699.6799999997</v>
          </cell>
          <cell r="FL389">
            <v>61633418.82</v>
          </cell>
          <cell r="FM389">
            <v>2916660.71</v>
          </cell>
          <cell r="FN389">
            <v>15999957.68</v>
          </cell>
          <cell r="FO389">
            <v>4579294.0199999996</v>
          </cell>
          <cell r="FP389">
            <v>9337046.5099999998</v>
          </cell>
          <cell r="FQ389">
            <v>9945332.8100000005</v>
          </cell>
          <cell r="FR389">
            <v>329499999.95999998</v>
          </cell>
        </row>
        <row r="390">
          <cell r="A390">
            <v>0</v>
          </cell>
          <cell r="B390">
            <v>0</v>
          </cell>
          <cell r="C390">
            <v>462</v>
          </cell>
          <cell r="D390" t="str">
            <v>462p</v>
          </cell>
          <cell r="E390" t="str">
            <v>Otplata garancija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0</v>
          </cell>
          <cell r="DJ390">
            <v>0</v>
          </cell>
          <cell r="DK390">
            <v>0</v>
          </cell>
          <cell r="DL390">
            <v>0</v>
          </cell>
          <cell r="DM390">
            <v>0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0</v>
          </cell>
          <cell r="EB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  <cell r="ER390">
            <v>0</v>
          </cell>
          <cell r="ES390">
            <v>0</v>
          </cell>
          <cell r="FF390">
            <v>2253720.0299999998</v>
          </cell>
          <cell r="FG390">
            <v>0</v>
          </cell>
          <cell r="FH390">
            <v>7180952.3800000008</v>
          </cell>
          <cell r="FI390">
            <v>0</v>
          </cell>
          <cell r="FJ390">
            <v>0</v>
          </cell>
          <cell r="FK390">
            <v>0</v>
          </cell>
          <cell r="FL390">
            <v>0</v>
          </cell>
          <cell r="FM390">
            <v>0</v>
          </cell>
          <cell r="FN390">
            <v>0</v>
          </cell>
          <cell r="FO390">
            <v>0</v>
          </cell>
          <cell r="FP390">
            <v>0</v>
          </cell>
          <cell r="FQ390">
            <v>0</v>
          </cell>
          <cell r="FR390">
            <v>0</v>
          </cell>
        </row>
        <row r="391">
          <cell r="D391" t="str">
            <v>4621p</v>
          </cell>
          <cell r="E391" t="str">
            <v>Otplata garancija u zemlji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  <cell r="DK391">
            <v>0</v>
          </cell>
          <cell r="DL391">
            <v>0</v>
          </cell>
          <cell r="DM391">
            <v>0</v>
          </cell>
          <cell r="DN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0</v>
          </cell>
          <cell r="EB391">
            <v>0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  <cell r="ER391">
            <v>0</v>
          </cell>
          <cell r="ES391">
            <v>0</v>
          </cell>
        </row>
        <row r="392">
          <cell r="D392" t="str">
            <v>4622p</v>
          </cell>
          <cell r="E392" t="str">
            <v>Otplata garancija u inostranstvu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M392">
            <v>0</v>
          </cell>
          <cell r="DN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0</v>
          </cell>
          <cell r="EA392">
            <v>0</v>
          </cell>
          <cell r="EB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R392">
            <v>0</v>
          </cell>
          <cell r="ES392">
            <v>0</v>
          </cell>
        </row>
        <row r="393">
          <cell r="A393">
            <v>0</v>
          </cell>
          <cell r="B393">
            <v>0</v>
          </cell>
          <cell r="C393">
            <v>463</v>
          </cell>
          <cell r="D393" t="str">
            <v>4630p</v>
          </cell>
          <cell r="E393" t="str">
            <v>Otplata obaveza iz prethodnih godina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2681427.6666666665</v>
          </cell>
          <cell r="CM393">
            <v>2681427.6666666665</v>
          </cell>
          <cell r="CN393">
            <v>2681427.6666666665</v>
          </cell>
          <cell r="CO393">
            <v>2681427.6666666665</v>
          </cell>
          <cell r="CP393">
            <v>2681427.6666666665</v>
          </cell>
          <cell r="CQ393">
            <v>2681427.6666666665</v>
          </cell>
          <cell r="CR393">
            <v>2681427.6666666665</v>
          </cell>
          <cell r="CS393">
            <v>2681427.6666666665</v>
          </cell>
          <cell r="CT393">
            <v>2681427.6666666665</v>
          </cell>
          <cell r="CU393">
            <v>2681427.6666666665</v>
          </cell>
          <cell r="CV393">
            <v>2681427.6666666665</v>
          </cell>
          <cell r="CW393">
            <v>2681427.6666666665</v>
          </cell>
          <cell r="CX393">
            <v>2778179.9974999996</v>
          </cell>
          <cell r="CY393">
            <v>2778179.9974999996</v>
          </cell>
          <cell r="CZ393">
            <v>2778179.9974999996</v>
          </cell>
          <cell r="DA393">
            <v>2778179.9974999996</v>
          </cell>
          <cell r="DB393">
            <v>2778179.9974999996</v>
          </cell>
          <cell r="DC393">
            <v>2778179.9974999996</v>
          </cell>
          <cell r="DD393">
            <v>2778179.9974999996</v>
          </cell>
          <cell r="DE393">
            <v>2778179.9974999996</v>
          </cell>
          <cell r="DF393">
            <v>2778179.9974999996</v>
          </cell>
          <cell r="DG393">
            <v>2778179.9974999996</v>
          </cell>
          <cell r="DH393">
            <v>2778179.9974999996</v>
          </cell>
          <cell r="DI393">
            <v>2778179.9974999996</v>
          </cell>
          <cell r="DJ393">
            <v>2817590</v>
          </cell>
          <cell r="DK393">
            <v>2817590</v>
          </cell>
          <cell r="DL393">
            <v>2817590</v>
          </cell>
          <cell r="DM393">
            <v>2817590</v>
          </cell>
          <cell r="DN393">
            <v>2817590</v>
          </cell>
          <cell r="DO393">
            <v>2817590</v>
          </cell>
          <cell r="DP393">
            <v>2817590</v>
          </cell>
          <cell r="DQ393">
            <v>2817590</v>
          </cell>
          <cell r="DR393">
            <v>2817590</v>
          </cell>
          <cell r="DS393">
            <v>2817590</v>
          </cell>
          <cell r="DT393">
            <v>2817590</v>
          </cell>
          <cell r="DU393">
            <v>2817590</v>
          </cell>
          <cell r="DV393">
            <v>3281229.6141666663</v>
          </cell>
          <cell r="DW393">
            <v>3281229.6141666663</v>
          </cell>
          <cell r="DX393">
            <v>3281229.6141666663</v>
          </cell>
          <cell r="DY393">
            <v>3281229.6141666663</v>
          </cell>
          <cell r="DZ393">
            <v>3281229.6141666663</v>
          </cell>
          <cell r="EA393">
            <v>3281229.6141666663</v>
          </cell>
          <cell r="EB393">
            <v>3281229.6141666663</v>
          </cell>
          <cell r="EC393">
            <v>3281229.6141666663</v>
          </cell>
          <cell r="ED393">
            <v>3281229.6141666663</v>
          </cell>
          <cell r="EE393">
            <v>3281229.6141666663</v>
          </cell>
          <cell r="EF393">
            <v>3281229.6141666663</v>
          </cell>
          <cell r="EG393">
            <v>3281229.6141666663</v>
          </cell>
          <cell r="EH393">
            <v>2809708.2333333329</v>
          </cell>
          <cell r="EI393">
            <v>2809708.2333333329</v>
          </cell>
          <cell r="EJ393">
            <v>2809708.2333333329</v>
          </cell>
          <cell r="EK393">
            <v>2809708.2333333329</v>
          </cell>
          <cell r="EL393">
            <v>2809708.2333333329</v>
          </cell>
          <cell r="EM393">
            <v>2809708.2333333329</v>
          </cell>
          <cell r="EN393">
            <v>2809708.2333333329</v>
          </cell>
          <cell r="EO393">
            <v>2809708.2333333329</v>
          </cell>
          <cell r="EP393">
            <v>2809708.2333333329</v>
          </cell>
          <cell r="EQ393">
            <v>2809708.2333333329</v>
          </cell>
          <cell r="ER393">
            <v>2809708.2333333329</v>
          </cell>
          <cell r="ES393">
            <v>2809708.2333333329</v>
          </cell>
          <cell r="ET393">
            <v>1807457.9166666667</v>
          </cell>
          <cell r="EU393">
            <v>1882457.9166666667</v>
          </cell>
          <cell r="EV393">
            <v>1937457.9166666667</v>
          </cell>
          <cell r="EW393">
            <v>1912457.9166666667</v>
          </cell>
          <cell r="EX393">
            <v>1967457.9166666667</v>
          </cell>
          <cell r="EY393">
            <v>1907457.9166666667</v>
          </cell>
          <cell r="EZ393">
            <v>3852457.9166666665</v>
          </cell>
          <cell r="FA393">
            <v>3337457.9166666665</v>
          </cell>
          <cell r="FB393">
            <v>2702457.9166666698</v>
          </cell>
          <cell r="FC393">
            <v>2797457.9166666698</v>
          </cell>
          <cell r="FD393">
            <v>2792457.9166666698</v>
          </cell>
          <cell r="FE393">
            <v>3347457.9166666698</v>
          </cell>
          <cell r="FF393">
            <v>1281814.4500000002</v>
          </cell>
          <cell r="FG393">
            <v>1266814.4500000002</v>
          </cell>
          <cell r="FH393">
            <v>1451704.4</v>
          </cell>
          <cell r="FI393">
            <v>1544149.3599999999</v>
          </cell>
          <cell r="FJ393">
            <v>1677270.12</v>
          </cell>
          <cell r="FK393">
            <v>1669874.52</v>
          </cell>
          <cell r="FL393">
            <v>1839973.2600000002</v>
          </cell>
          <cell r="FM393">
            <v>1832577.67</v>
          </cell>
          <cell r="FN393">
            <v>1610709.73</v>
          </cell>
          <cell r="FO393">
            <v>1374050.6099999999</v>
          </cell>
          <cell r="FP393">
            <v>1448006.5899999999</v>
          </cell>
          <cell r="FQ393">
            <v>1533053.84</v>
          </cell>
          <cell r="FR393">
            <v>18530001</v>
          </cell>
        </row>
        <row r="394">
          <cell r="A394" t="str">
            <v xml:space="preserve"> </v>
          </cell>
          <cell r="B394">
            <v>47</v>
          </cell>
          <cell r="C394">
            <v>0</v>
          </cell>
          <cell r="D394" t="str">
            <v>47p</v>
          </cell>
          <cell r="E394" t="str">
            <v>Rezerve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613005.79833333334</v>
          </cell>
          <cell r="CM394">
            <v>613005.79833333334</v>
          </cell>
          <cell r="CN394">
            <v>613005.79833333334</v>
          </cell>
          <cell r="CO394">
            <v>613005.79833333334</v>
          </cell>
          <cell r="CP394">
            <v>613005.79833333334</v>
          </cell>
          <cell r="CQ394">
            <v>613005.79833333334</v>
          </cell>
          <cell r="CR394">
            <v>613005.79833333334</v>
          </cell>
          <cell r="CS394">
            <v>613005.79833333334</v>
          </cell>
          <cell r="CT394">
            <v>613005.79833333334</v>
          </cell>
          <cell r="CU394">
            <v>613005.79833333334</v>
          </cell>
          <cell r="CV394">
            <v>613005.79833333334</v>
          </cell>
          <cell r="CW394">
            <v>613005.79833333334</v>
          </cell>
          <cell r="CX394">
            <v>737887.48083333333</v>
          </cell>
          <cell r="CY394">
            <v>737887.48083333333</v>
          </cell>
          <cell r="CZ394">
            <v>737887.48083333333</v>
          </cell>
          <cell r="DA394">
            <v>737887.48083333333</v>
          </cell>
          <cell r="DB394">
            <v>737887.48083333333</v>
          </cell>
          <cell r="DC394">
            <v>737887.48083333333</v>
          </cell>
          <cell r="DD394">
            <v>737887.48083333333</v>
          </cell>
          <cell r="DE394">
            <v>737887.48083333333</v>
          </cell>
          <cell r="DF394">
            <v>737887.48083333333</v>
          </cell>
          <cell r="DG394">
            <v>737887.48083333333</v>
          </cell>
          <cell r="DH394">
            <v>737887.48083333333</v>
          </cell>
          <cell r="DI394">
            <v>737887.48083333333</v>
          </cell>
          <cell r="DJ394">
            <v>1087930.2858333334</v>
          </cell>
          <cell r="DK394">
            <v>1087930.2858333334</v>
          </cell>
          <cell r="DL394">
            <v>1087930.2858333334</v>
          </cell>
          <cell r="DM394">
            <v>1087930.2858333334</v>
          </cell>
          <cell r="DN394">
            <v>1087930.2858333334</v>
          </cell>
          <cell r="DO394">
            <v>1087930.2858333334</v>
          </cell>
          <cell r="DP394">
            <v>1087930.2858333334</v>
          </cell>
          <cell r="DQ394">
            <v>1087930.2858333334</v>
          </cell>
          <cell r="DR394">
            <v>1087930.2858333334</v>
          </cell>
          <cell r="DS394">
            <v>1087930.2858333334</v>
          </cell>
          <cell r="DT394">
            <v>1087930.2858333334</v>
          </cell>
          <cell r="DU394">
            <v>1087930.2858333334</v>
          </cell>
          <cell r="DV394">
            <v>1202439.8216666665</v>
          </cell>
          <cell r="DW394">
            <v>1202439.8216666665</v>
          </cell>
          <cell r="DX394">
            <v>1202439.8216666665</v>
          </cell>
          <cell r="DY394">
            <v>1202439.8216666665</v>
          </cell>
          <cell r="DZ394">
            <v>1202439.8216666665</v>
          </cell>
          <cell r="EA394">
            <v>1202439.8216666665</v>
          </cell>
          <cell r="EB394">
            <v>1202439.8216666665</v>
          </cell>
          <cell r="EC394">
            <v>1202439.8216666665</v>
          </cell>
          <cell r="ED394">
            <v>1202439.8216666665</v>
          </cell>
          <cell r="EE394">
            <v>1202439.8216666665</v>
          </cell>
          <cell r="EF394">
            <v>1202439.8216666665</v>
          </cell>
          <cell r="EG394">
            <v>1202439.8216666665</v>
          </cell>
          <cell r="EH394">
            <v>1191556.1566666667</v>
          </cell>
          <cell r="EI394">
            <v>1191556.1566666667</v>
          </cell>
          <cell r="EJ394">
            <v>1191556.1566666667</v>
          </cell>
          <cell r="EK394">
            <v>1191556.1566666667</v>
          </cell>
          <cell r="EL394">
            <v>1191556.1566666667</v>
          </cell>
          <cell r="EM394">
            <v>1191556.1566666667</v>
          </cell>
          <cell r="EN394">
            <v>1191556.1566666667</v>
          </cell>
          <cell r="EO394">
            <v>1191556.1566666667</v>
          </cell>
          <cell r="EP394">
            <v>1191556.1566666667</v>
          </cell>
          <cell r="EQ394">
            <v>1191556.1566666667</v>
          </cell>
          <cell r="ER394">
            <v>1191556.1566666667</v>
          </cell>
          <cell r="ES394">
            <v>1191556.1566666667</v>
          </cell>
          <cell r="ET394">
            <v>830846.24800000002</v>
          </cell>
          <cell r="EU394">
            <v>830846.24800000002</v>
          </cell>
          <cell r="EV394">
            <v>830846.24800000002</v>
          </cell>
          <cell r="EW394">
            <v>949846.13199999998</v>
          </cell>
          <cell r="EX394">
            <v>1306845.784</v>
          </cell>
          <cell r="EY394">
            <v>830846.24800000002</v>
          </cell>
          <cell r="EZ394">
            <v>1246269.3720000002</v>
          </cell>
          <cell r="FA394">
            <v>1246269.3720000002</v>
          </cell>
          <cell r="FB394">
            <v>5393218.1470000008</v>
          </cell>
          <cell r="FC394">
            <v>5393218.1470000008</v>
          </cell>
          <cell r="FD394">
            <v>5393218.1470000008</v>
          </cell>
          <cell r="FE394">
            <v>5393218.1470000008</v>
          </cell>
          <cell r="FF394">
            <v>1650583.3333333333</v>
          </cell>
          <cell r="FG394">
            <v>1843583.3333333333</v>
          </cell>
          <cell r="FH394">
            <v>1650583.3333333333</v>
          </cell>
          <cell r="FI394">
            <v>1650583.3333333333</v>
          </cell>
          <cell r="FJ394">
            <v>1650583.3333333333</v>
          </cell>
          <cell r="FK394">
            <v>1650583.3333333333</v>
          </cell>
          <cell r="FL394">
            <v>4650583.3333333302</v>
          </cell>
          <cell r="FM394">
            <v>1650583.3333333333</v>
          </cell>
          <cell r="FN394">
            <v>1650583.3333333333</v>
          </cell>
          <cell r="FO394">
            <v>2317250</v>
          </cell>
          <cell r="FP394">
            <v>2317250</v>
          </cell>
          <cell r="FQ394">
            <v>2317250</v>
          </cell>
          <cell r="FR394">
            <v>20000000</v>
          </cell>
        </row>
        <row r="395">
          <cell r="A395" t="str">
            <v xml:space="preserve"> </v>
          </cell>
          <cell r="B395" t="str">
            <v xml:space="preserve"> </v>
          </cell>
          <cell r="C395">
            <v>471</v>
          </cell>
          <cell r="D395" t="str">
            <v>4710p</v>
          </cell>
          <cell r="E395" t="str">
            <v>Tekuća budžetska rezerva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579172.46499999997</v>
          </cell>
          <cell r="CM395">
            <v>579172.46499999997</v>
          </cell>
          <cell r="CN395">
            <v>579172.46499999997</v>
          </cell>
          <cell r="CO395">
            <v>579172.46499999997</v>
          </cell>
          <cell r="CP395">
            <v>579172.46499999997</v>
          </cell>
          <cell r="CQ395">
            <v>579172.46499999997</v>
          </cell>
          <cell r="CR395">
            <v>579172.46499999997</v>
          </cell>
          <cell r="CS395">
            <v>579172.46499999997</v>
          </cell>
          <cell r="CT395">
            <v>579172.46499999997</v>
          </cell>
          <cell r="CU395">
            <v>579172.46499999997</v>
          </cell>
          <cell r="CV395">
            <v>579172.46499999997</v>
          </cell>
          <cell r="CW395">
            <v>579172.46499999997</v>
          </cell>
          <cell r="CX395">
            <v>737887.48083333333</v>
          </cell>
          <cell r="CY395">
            <v>737887.48083333333</v>
          </cell>
          <cell r="CZ395">
            <v>737887.48083333333</v>
          </cell>
          <cell r="DA395">
            <v>737887.48083333333</v>
          </cell>
          <cell r="DB395">
            <v>737887.48083333333</v>
          </cell>
          <cell r="DC395">
            <v>737887.48083333333</v>
          </cell>
          <cell r="DD395">
            <v>737887.48083333333</v>
          </cell>
          <cell r="DE395">
            <v>737887.48083333333</v>
          </cell>
          <cell r="DF395">
            <v>737887.48083333333</v>
          </cell>
          <cell r="DG395">
            <v>737887.48083333333</v>
          </cell>
          <cell r="DH395">
            <v>737887.48083333333</v>
          </cell>
          <cell r="DI395">
            <v>737887.48083333333</v>
          </cell>
          <cell r="DJ395">
            <v>1087930.2858333334</v>
          </cell>
          <cell r="DK395">
            <v>1087930.2858333334</v>
          </cell>
          <cell r="DL395">
            <v>1087930.2858333334</v>
          </cell>
          <cell r="DM395">
            <v>1087930.2858333334</v>
          </cell>
          <cell r="DN395">
            <v>1087930.2858333334</v>
          </cell>
          <cell r="DO395">
            <v>1087930.2858333334</v>
          </cell>
          <cell r="DP395">
            <v>1087930.2858333334</v>
          </cell>
          <cell r="DQ395">
            <v>1087930.2858333334</v>
          </cell>
          <cell r="DR395">
            <v>1087930.2858333334</v>
          </cell>
          <cell r="DS395">
            <v>1087930.2858333334</v>
          </cell>
          <cell r="DT395">
            <v>1087930.2858333334</v>
          </cell>
          <cell r="DU395">
            <v>1087930.2858333334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0</v>
          </cell>
          <cell r="EA395">
            <v>0</v>
          </cell>
          <cell r="EB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  <cell r="ER395">
            <v>0</v>
          </cell>
          <cell r="ES395">
            <v>0</v>
          </cell>
          <cell r="ET395">
            <v>830846.24800000002</v>
          </cell>
          <cell r="EU395">
            <v>830846.24800000002</v>
          </cell>
          <cell r="EV395">
            <v>830846.24800000002</v>
          </cell>
          <cell r="EW395">
            <v>830846.24800000002</v>
          </cell>
          <cell r="EX395">
            <v>830846.24800000002</v>
          </cell>
          <cell r="EY395">
            <v>830846.24800000002</v>
          </cell>
          <cell r="EZ395">
            <v>1246269.3720000002</v>
          </cell>
          <cell r="FA395">
            <v>1246269.3720000002</v>
          </cell>
          <cell r="FB395">
            <v>2223304.53675</v>
          </cell>
          <cell r="FC395">
            <v>3116522.6837499999</v>
          </cell>
          <cell r="FD395">
            <v>8116522.6837499999</v>
          </cell>
          <cell r="FE395">
            <v>8116522.6837499999</v>
          </cell>
          <cell r="FF395">
            <v>1650583.3333333333</v>
          </cell>
          <cell r="FG395">
            <v>1843583.3333333333</v>
          </cell>
          <cell r="FH395">
            <v>1650583.3333333333</v>
          </cell>
          <cell r="FI395">
            <v>1650583.3333333333</v>
          </cell>
          <cell r="FJ395">
            <v>1650583.3333333333</v>
          </cell>
          <cell r="FK395">
            <v>1650583.3333333333</v>
          </cell>
          <cell r="FL395">
            <v>4650583.3333333302</v>
          </cell>
          <cell r="FM395">
            <v>1650583.3333333333</v>
          </cell>
          <cell r="FN395">
            <v>1650583.3333333333</v>
          </cell>
          <cell r="FO395">
            <v>2317250</v>
          </cell>
          <cell r="FP395">
            <v>2317250</v>
          </cell>
          <cell r="FQ395">
            <v>2317250</v>
          </cell>
          <cell r="FR395">
            <v>20000000</v>
          </cell>
        </row>
        <row r="396">
          <cell r="C396">
            <v>472</v>
          </cell>
          <cell r="D396" t="str">
            <v>4720p</v>
          </cell>
          <cell r="E396" t="str">
            <v>Stalna budžetska rezerva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33833.333333333336</v>
          </cell>
          <cell r="CM396">
            <v>33833.333333333336</v>
          </cell>
          <cell r="CN396">
            <v>33833.333333333336</v>
          </cell>
          <cell r="CO396">
            <v>33833.333333333336</v>
          </cell>
          <cell r="CP396">
            <v>33833.333333333336</v>
          </cell>
          <cell r="CQ396">
            <v>33833.333333333336</v>
          </cell>
          <cell r="CR396">
            <v>33833.333333333336</v>
          </cell>
          <cell r="CS396">
            <v>33833.333333333336</v>
          </cell>
          <cell r="CT396">
            <v>33833.333333333336</v>
          </cell>
          <cell r="CU396">
            <v>33833.333333333336</v>
          </cell>
          <cell r="CV396">
            <v>33833.333333333336</v>
          </cell>
          <cell r="CW396">
            <v>33833.333333333336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0</v>
          </cell>
          <cell r="EB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  <cell r="ER396">
            <v>0</v>
          </cell>
          <cell r="ES396">
            <v>0</v>
          </cell>
          <cell r="ET396">
            <v>0</v>
          </cell>
          <cell r="EU396">
            <v>0</v>
          </cell>
          <cell r="EV396">
            <v>0</v>
          </cell>
          <cell r="EW396">
            <v>118999.88400000001</v>
          </cell>
          <cell r="EX396">
            <v>475999.53600000002</v>
          </cell>
          <cell r="EY396">
            <v>0</v>
          </cell>
          <cell r="EZ396">
            <v>0</v>
          </cell>
          <cell r="FA396">
            <v>0</v>
          </cell>
          <cell r="FB396">
            <v>0</v>
          </cell>
          <cell r="FC396">
            <v>0</v>
          </cell>
          <cell r="FD396">
            <v>0</v>
          </cell>
          <cell r="FE396">
            <v>0</v>
          </cell>
          <cell r="FF396">
            <v>0</v>
          </cell>
        </row>
        <row r="397">
          <cell r="C397">
            <v>473</v>
          </cell>
          <cell r="D397" t="str">
            <v>4730p</v>
          </cell>
          <cell r="E397" t="str">
            <v>Ostale rezerve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0</v>
          </cell>
          <cell r="EB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  <cell r="ER397">
            <v>0</v>
          </cell>
          <cell r="ES397">
            <v>0</v>
          </cell>
        </row>
        <row r="398">
          <cell r="D398">
            <v>1005</v>
          </cell>
          <cell r="E398" t="str">
            <v>Neto povećanje obaveza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M399">
            <v>0</v>
          </cell>
          <cell r="DN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R399">
            <v>0</v>
          </cell>
          <cell r="ES399">
            <v>0</v>
          </cell>
        </row>
        <row r="400">
          <cell r="FF400">
            <v>0</v>
          </cell>
        </row>
      </sheetData>
      <sheetData sheetId="13">
        <row r="6">
          <cell r="G6" t="str">
            <v>Crna Gora</v>
          </cell>
        </row>
        <row r="7">
          <cell r="G7" t="str">
            <v>Ministarstvo finansija</v>
          </cell>
        </row>
        <row r="8">
          <cell r="G8" t="str">
            <v>Direktorat za državni budžet</v>
          </cell>
        </row>
        <row r="27">
          <cell r="D27">
            <v>7</v>
          </cell>
          <cell r="E27" t="str">
            <v>Prihodi budžeta</v>
          </cell>
          <cell r="F27" t="str">
            <v>Total Revenues</v>
          </cell>
          <cell r="G27" t="str">
            <v>Prihodi budžeta</v>
          </cell>
        </row>
        <row r="28">
          <cell r="D28">
            <v>71</v>
          </cell>
          <cell r="E28" t="str">
            <v>Tekući prihodi</v>
          </cell>
          <cell r="F28" t="str">
            <v>Current Revenues</v>
          </cell>
          <cell r="G28" t="str">
            <v>Tekući prihodi</v>
          </cell>
        </row>
        <row r="29">
          <cell r="D29">
            <v>711</v>
          </cell>
          <cell r="E29" t="str">
            <v>Porezi</v>
          </cell>
          <cell r="F29" t="str">
            <v>Taxes</v>
          </cell>
          <cell r="G29" t="str">
            <v>Porezi</v>
          </cell>
        </row>
        <row r="30">
          <cell r="D30">
            <v>7111</v>
          </cell>
          <cell r="E30" t="str">
            <v>Porez na dohodak fizičkih lica</v>
          </cell>
          <cell r="F30" t="str">
            <v>Personal Income Tax</v>
          </cell>
          <cell r="G30" t="str">
            <v>Porez na dohodak fizičkih lica</v>
          </cell>
        </row>
        <row r="31">
          <cell r="D31">
            <v>7112</v>
          </cell>
          <cell r="E31" t="str">
            <v>Porez na dobit pravnih lica</v>
          </cell>
          <cell r="F31" t="str">
            <v>Corporate Income Tax</v>
          </cell>
          <cell r="G31" t="str">
            <v>Porez na dobit pravnih lica</v>
          </cell>
        </row>
        <row r="32">
          <cell r="D32">
            <v>7113</v>
          </cell>
          <cell r="E32" t="str">
            <v>Porez na promet nepokretnosti</v>
          </cell>
          <cell r="F32" t="str">
            <v xml:space="preserve">Taxes on Sales of Property </v>
          </cell>
          <cell r="G32" t="str">
            <v>Porez na promet nepokretnosti</v>
          </cell>
        </row>
        <row r="33">
          <cell r="D33">
            <v>7114</v>
          </cell>
          <cell r="E33" t="str">
            <v>Porez na dodatu vrijednost</v>
          </cell>
          <cell r="F33" t="str">
            <v>Value Added Tax</v>
          </cell>
          <cell r="G33" t="str">
            <v>Porez na dodatu vrijednost</v>
          </cell>
        </row>
        <row r="34">
          <cell r="D34">
            <v>7115</v>
          </cell>
          <cell r="E34" t="str">
            <v>Akcize</v>
          </cell>
          <cell r="F34" t="str">
            <v>Excises</v>
          </cell>
          <cell r="G34" t="str">
            <v>Akcize</v>
          </cell>
        </row>
        <row r="35">
          <cell r="D35">
            <v>7116</v>
          </cell>
          <cell r="E35" t="str">
            <v>Porez na međunarodnu trgovinu i transakcije</v>
          </cell>
          <cell r="F35" t="str">
            <v>Tax on International Trade and Transactions</v>
          </cell>
          <cell r="G35" t="str">
            <v>Porez na međunarodnu trgovinu i transakcije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7118</v>
          </cell>
          <cell r="E37" t="str">
            <v>Ostali državni porezi</v>
          </cell>
          <cell r="F37" t="str">
            <v>Other Republic Taxes</v>
          </cell>
          <cell r="G37" t="str">
            <v>Ostali državni porezi</v>
          </cell>
        </row>
        <row r="38">
          <cell r="D38">
            <v>712</v>
          </cell>
          <cell r="E38" t="str">
            <v>Doprinosi</v>
          </cell>
          <cell r="F38" t="str">
            <v>Contributions</v>
          </cell>
          <cell r="G38" t="str">
            <v>Doprinosi</v>
          </cell>
        </row>
        <row r="39">
          <cell r="D39">
            <v>7121</v>
          </cell>
          <cell r="E39" t="str">
            <v>Doprinosi za penzijsko i invalidsko osiguranje</v>
          </cell>
          <cell r="F39" t="str">
            <v>Contributions for Pension and Disability Insurance</v>
          </cell>
          <cell r="G39" t="str">
            <v>Doprinosi za penzijsko i invalidsko osiguranje</v>
          </cell>
        </row>
        <row r="40">
          <cell r="D40">
            <v>7122</v>
          </cell>
          <cell r="E40" t="str">
            <v>Doprinosi za zdravstveno osiguranje</v>
          </cell>
          <cell r="F40" t="str">
            <v>Contributions for Health Insurance</v>
          </cell>
          <cell r="G40" t="str">
            <v>Doprinosi za zdravstveno osiguranje</v>
          </cell>
        </row>
        <row r="41">
          <cell r="D41">
            <v>7123</v>
          </cell>
          <cell r="E41" t="str">
            <v>Doprinosi za osiguranje od nezaposlenosti</v>
          </cell>
          <cell r="F41" t="str">
            <v>Contributions for  Unemployment Insurance</v>
          </cell>
          <cell r="G41" t="str">
            <v>Doprinosi za osiguranje od nezaposlenosti</v>
          </cell>
        </row>
        <row r="42">
          <cell r="D42">
            <v>7124</v>
          </cell>
          <cell r="E42" t="str">
            <v>Ostali doprinosi</v>
          </cell>
          <cell r="F42" t="str">
            <v>Other contributions</v>
          </cell>
          <cell r="G42" t="str">
            <v>Ostali doprinosi</v>
          </cell>
        </row>
        <row r="43">
          <cell r="D43">
            <v>713</v>
          </cell>
          <cell r="E43" t="str">
            <v>Takse</v>
          </cell>
          <cell r="F43" t="str">
            <v>Duties</v>
          </cell>
          <cell r="G43" t="str">
            <v>Takse</v>
          </cell>
        </row>
        <row r="44">
          <cell r="D44">
            <v>7131</v>
          </cell>
          <cell r="E44" t="str">
            <v>Administrativne takse</v>
          </cell>
          <cell r="F44" t="str">
            <v>Administrative Duties</v>
          </cell>
          <cell r="G44" t="str">
            <v>Administrativne takse</v>
          </cell>
        </row>
        <row r="45">
          <cell r="D45">
            <v>7132</v>
          </cell>
          <cell r="E45" t="str">
            <v>Sudske takse</v>
          </cell>
          <cell r="F45" t="str">
            <v>Court Duties</v>
          </cell>
          <cell r="G45" t="str">
            <v>Sudske takse</v>
          </cell>
        </row>
        <row r="46">
          <cell r="D46">
            <v>7133</v>
          </cell>
          <cell r="E46" t="str">
            <v>Boravišne takse</v>
          </cell>
          <cell r="F46" t="str">
            <v>Residential Duties</v>
          </cell>
          <cell r="G46" t="str">
            <v>Boravišne takse</v>
          </cell>
        </row>
        <row r="47">
          <cell r="D47">
            <v>7134</v>
          </cell>
          <cell r="E47" t="str">
            <v>Registracione takse</v>
          </cell>
          <cell r="F47" t="str">
            <v>Registration Duties</v>
          </cell>
          <cell r="G47" t="str">
            <v>Registracione takse</v>
          </cell>
        </row>
        <row r="48">
          <cell r="D48">
            <v>7135</v>
          </cell>
          <cell r="E48" t="str">
            <v>Lokalne komunalne takse</v>
          </cell>
          <cell r="F48" t="str">
            <v>Local Duties</v>
          </cell>
          <cell r="G48" t="str">
            <v>Lokalne komunalne takse</v>
          </cell>
        </row>
        <row r="49">
          <cell r="D49">
            <v>7136</v>
          </cell>
          <cell r="E49" t="str">
            <v>Ostale takse</v>
          </cell>
          <cell r="F49" t="str">
            <v>Other duties</v>
          </cell>
          <cell r="G49" t="str">
            <v>Ostale takse</v>
          </cell>
        </row>
        <row r="50">
          <cell r="D50">
            <v>714</v>
          </cell>
          <cell r="E50" t="str">
            <v>Naknade</v>
          </cell>
          <cell r="F50" t="str">
            <v>Fees</v>
          </cell>
          <cell r="G50" t="str">
            <v>Naknade</v>
          </cell>
        </row>
        <row r="51">
          <cell r="D51">
            <v>7141</v>
          </cell>
          <cell r="E51" t="str">
            <v>Naknade za korišćenje dobara od opšteg interesa</v>
          </cell>
          <cell r="F51" t="str">
            <v>Fees for Use of Goods of Common Interest</v>
          </cell>
          <cell r="G51" t="str">
            <v>Naknade za korišćenje dobara od opšteg interesa</v>
          </cell>
        </row>
        <row r="52">
          <cell r="D52">
            <v>7142</v>
          </cell>
          <cell r="E52" t="str">
            <v>Naknade za korišćenje prirodnih dobara</v>
          </cell>
          <cell r="F52" t="str">
            <v>Fees for Use of Natural Resources</v>
          </cell>
          <cell r="G52" t="str">
            <v>Naknade za korišćenje prirodnih dobara</v>
          </cell>
        </row>
        <row r="53">
          <cell r="D53">
            <v>7143</v>
          </cell>
          <cell r="E53" t="str">
            <v>Ekološke naknade</v>
          </cell>
          <cell r="F53" t="str">
            <v>Ecological Fees</v>
          </cell>
          <cell r="G53" t="str">
            <v>Ekološke naknade</v>
          </cell>
        </row>
        <row r="54">
          <cell r="D54">
            <v>7144</v>
          </cell>
          <cell r="E54" t="str">
            <v>Naknade za priređivanje igara na sreću</v>
          </cell>
          <cell r="F54" t="str">
            <v>Fees for Organizing Games of Chance</v>
          </cell>
          <cell r="G54" t="str">
            <v>Naknade za priređivanje igara na sreću</v>
          </cell>
        </row>
        <row r="55">
          <cell r="D55">
            <v>7145</v>
          </cell>
          <cell r="E55" t="str">
            <v>Naknade za korišćenje građevinskog zemljišta</v>
          </cell>
          <cell r="F55" t="str">
            <v>Fees for Usage of Construction Land</v>
          </cell>
          <cell r="G55" t="str">
            <v>Naknade za korišćenje građevinskog zemljišta</v>
          </cell>
        </row>
        <row r="56">
          <cell r="D56">
            <v>7146</v>
          </cell>
          <cell r="E56" t="str">
            <v xml:space="preserve">Naknade za uređivanje i izgradnju građevinskog zemljišta </v>
          </cell>
          <cell r="F56" t="str">
            <v xml:space="preserve">Fees for Regulation and Upkeep of Construction Land </v>
          </cell>
          <cell r="G56" t="str">
            <v xml:space="preserve">Naknade za uređivanje i izgradnju građevinskog zemljišta </v>
          </cell>
        </row>
        <row r="57">
          <cell r="D57">
            <v>7147</v>
          </cell>
          <cell r="E57" t="str">
            <v xml:space="preserve">Naknade za izgradnju i održavanje lokalnih puteva i drugih javnih objekata od opštinskog značaja </v>
          </cell>
          <cell r="F57" t="str">
            <v>Fees for Construction and Upkeep of Local Roads and Other Local Facilities</v>
          </cell>
          <cell r="G57" t="str">
            <v xml:space="preserve">Naknade za izgradnju i održavanje lokalnih puteva i drugih javnih objekata od opštinskog značaja </v>
          </cell>
        </row>
        <row r="58">
          <cell r="D58">
            <v>7148</v>
          </cell>
          <cell r="E58" t="str">
            <v>Naknada za puteve</v>
          </cell>
          <cell r="F58" t="str">
            <v>Road fees</v>
          </cell>
          <cell r="G58" t="str">
            <v>Naknada za puteve</v>
          </cell>
        </row>
        <row r="59">
          <cell r="D59">
            <v>7149</v>
          </cell>
          <cell r="E59" t="str">
            <v>Ostale naknade</v>
          </cell>
          <cell r="F59" t="str">
            <v>Other fees</v>
          </cell>
          <cell r="G59" t="str">
            <v>Ostale naknade</v>
          </cell>
        </row>
        <row r="60">
          <cell r="D60">
            <v>715</v>
          </cell>
          <cell r="E60" t="str">
            <v>Ostali prihodi</v>
          </cell>
          <cell r="F60" t="str">
            <v>Other revenues</v>
          </cell>
          <cell r="G60" t="str">
            <v>Ostali prihodi</v>
          </cell>
        </row>
        <row r="61">
          <cell r="D61">
            <v>7151</v>
          </cell>
          <cell r="E61" t="str">
            <v>Prihodi od kapitala</v>
          </cell>
          <cell r="F61" t="str">
            <v>Revenues from Capital</v>
          </cell>
          <cell r="G61" t="str">
            <v>Prihodi od kapitala</v>
          </cell>
        </row>
        <row r="62">
          <cell r="D62">
            <v>7152</v>
          </cell>
          <cell r="E62" t="str">
            <v>Novčane kazne i oduzete imovinske koristi</v>
          </cell>
          <cell r="F62" t="str">
            <v>Fines and Seized Property Gains</v>
          </cell>
          <cell r="G62" t="str">
            <v>Novčane kazne i oduzete imovinske koristi</v>
          </cell>
        </row>
        <row r="63">
          <cell r="D63">
            <v>7153</v>
          </cell>
          <cell r="E63" t="str">
            <v>Prihodi koje organi ostvaruju vršenjem svoje djelatnosti</v>
          </cell>
          <cell r="F63" t="str">
            <v>Revenues from Government Body Activities</v>
          </cell>
          <cell r="G63" t="str">
            <v>Prihodi koje organi ostvaruju vršenjem svoje djelatnosti</v>
          </cell>
        </row>
        <row r="64">
          <cell r="D64">
            <v>7154</v>
          </cell>
          <cell r="E64" t="str">
            <v>Samodoprinosi</v>
          </cell>
          <cell r="F64" t="str">
            <v>Self contributions</v>
          </cell>
          <cell r="G64" t="str">
            <v>Samodoprinosi</v>
          </cell>
        </row>
        <row r="65">
          <cell r="D65">
            <v>7155</v>
          </cell>
          <cell r="E65" t="str">
            <v>Ostali prihodi</v>
          </cell>
          <cell r="F65" t="str">
            <v>Other Revenues</v>
          </cell>
          <cell r="G65" t="str">
            <v>Ostali prihodi</v>
          </cell>
        </row>
        <row r="66">
          <cell r="D66">
            <v>72</v>
          </cell>
          <cell r="E66" t="str">
            <v>Primici od prodaje imovine</v>
          </cell>
          <cell r="F66" t="str">
            <v>Revenues from Selling Assets</v>
          </cell>
          <cell r="G66" t="str">
            <v>Primici od prodaje imovine</v>
          </cell>
        </row>
        <row r="67">
          <cell r="D67">
            <v>7212</v>
          </cell>
          <cell r="E67" t="str">
            <v>Primici od prodaje nefinansijske imovine</v>
          </cell>
          <cell r="F67" t="str">
            <v>Revenues from Selling Non-Financial Assets</v>
          </cell>
          <cell r="G67" t="str">
            <v>Primici od prodaje nefinansijske imovine</v>
          </cell>
        </row>
        <row r="68">
          <cell r="D68">
            <v>7222</v>
          </cell>
          <cell r="E68" t="str">
            <v>Primici od prodaje finansijske imovine</v>
          </cell>
          <cell r="F68" t="str">
            <v>Revenues from Selling Financial Assets</v>
          </cell>
          <cell r="G68" t="str">
            <v>Primici od prodaje finansijske imovine</v>
          </cell>
        </row>
        <row r="69">
          <cell r="D69">
            <v>73</v>
          </cell>
          <cell r="E69" t="str">
            <v>Primici od otplate kredita i sredstva prenesena iz prethodne godine</v>
          </cell>
          <cell r="F69" t="str">
            <v>Receipts from Repayment of Loans and Funds Carried over from Previous Year</v>
          </cell>
          <cell r="G69" t="str">
            <v>Primici od otplate kredita i sredstva prenesena iz prethodne godine</v>
          </cell>
        </row>
        <row r="70">
          <cell r="D70">
            <v>7311</v>
          </cell>
          <cell r="E70" t="str">
            <v>Primici od otplate kredita</v>
          </cell>
          <cell r="F70" t="str">
            <v>Receipts from Repayment of Loans</v>
          </cell>
          <cell r="G70" t="str">
            <v>Primici od otplate kredita</v>
          </cell>
        </row>
        <row r="71">
          <cell r="D71">
            <v>7321</v>
          </cell>
          <cell r="E71" t="str">
            <v>Sredstva prenesena iz prethodne godine</v>
          </cell>
          <cell r="F71" t="str">
            <v>Funds Carried over from Previous Year</v>
          </cell>
          <cell r="G71" t="str">
            <v>Sredstva prenesena iz prethodne godine</v>
          </cell>
        </row>
        <row r="72">
          <cell r="D72">
            <v>74</v>
          </cell>
          <cell r="E72" t="str">
            <v>Donacije i transferi</v>
          </cell>
          <cell r="F72" t="str">
            <v>Grants and Transfers</v>
          </cell>
          <cell r="G72" t="str">
            <v>Donacije i transferi</v>
          </cell>
        </row>
        <row r="73">
          <cell r="D73">
            <v>7411</v>
          </cell>
          <cell r="E73" t="str">
            <v>Donacije</v>
          </cell>
          <cell r="F73" t="str">
            <v>Grants</v>
          </cell>
          <cell r="G73" t="str">
            <v>Donacije</v>
          </cell>
        </row>
        <row r="74">
          <cell r="D74">
            <v>7421</v>
          </cell>
          <cell r="E74" t="str">
            <v>Transferi</v>
          </cell>
          <cell r="F74" t="str">
            <v>Transfers</v>
          </cell>
          <cell r="G74" t="str">
            <v>Transferi</v>
          </cell>
        </row>
        <row r="75">
          <cell r="D75">
            <v>75</v>
          </cell>
          <cell r="E75" t="str">
            <v xml:space="preserve">Pozajmice i krediti </v>
          </cell>
          <cell r="F75" t="str">
            <v>Loans and borrowings</v>
          </cell>
          <cell r="G75" t="str">
            <v xml:space="preserve">Pozajmice i krediti </v>
          </cell>
        </row>
        <row r="76">
          <cell r="D76">
            <v>751</v>
          </cell>
          <cell r="E76" t="str">
            <v>Pozajmice i krediti</v>
          </cell>
          <cell r="F76" t="str">
            <v>Loans and borrowings</v>
          </cell>
          <cell r="G76" t="str">
            <v>Pozajmice i krediti</v>
          </cell>
        </row>
        <row r="77">
          <cell r="D77">
            <v>7511</v>
          </cell>
          <cell r="E77" t="str">
            <v>Pozajmice i krediti od domaćih izvora</v>
          </cell>
          <cell r="F77" t="str">
            <v>Domestic Loans and Borrowings</v>
          </cell>
          <cell r="G77" t="str">
            <v>Pozajmice i krediti od domaćih izvora</v>
          </cell>
        </row>
        <row r="78">
          <cell r="D78">
            <v>7512</v>
          </cell>
          <cell r="E78" t="str">
            <v>Pozajmice i krediti od inostranih izvora</v>
          </cell>
          <cell r="F78" t="str">
            <v>Foreign Loans and Borrowings</v>
          </cell>
          <cell r="G78" t="str">
            <v>Pozajmice i krediti od inostranih izvora</v>
          </cell>
        </row>
        <row r="79">
          <cell r="D79">
            <v>4</v>
          </cell>
          <cell r="E79" t="str">
            <v>Budžetski izdaci</v>
          </cell>
          <cell r="F79" t="str">
            <v>Total Expenditures</v>
          </cell>
          <cell r="G79" t="str">
            <v>Budžetski izdaci</v>
          </cell>
        </row>
        <row r="80">
          <cell r="D80">
            <v>40</v>
          </cell>
          <cell r="E80" t="str">
            <v>Tekuća budžetska potrošnja</v>
          </cell>
          <cell r="F80" t="str">
            <v>Current Budgetary Consumption</v>
          </cell>
          <cell r="G80" t="str">
            <v>Tekuća budžetska potrošnja</v>
          </cell>
        </row>
        <row r="81">
          <cell r="D81">
            <v>41</v>
          </cell>
          <cell r="E81" t="str">
            <v>Tekući izdaci</v>
          </cell>
          <cell r="F81" t="str">
            <v>Current Expenditures</v>
          </cell>
          <cell r="G81" t="str">
            <v>Tekući izdaci</v>
          </cell>
        </row>
        <row r="82">
          <cell r="D82">
            <v>411</v>
          </cell>
          <cell r="E82" t="str">
            <v>Bruto zarade i doprinosi na teret poslodavca</v>
          </cell>
          <cell r="F82" t="str">
            <v>Gross Salaries and Contributions</v>
          </cell>
          <cell r="G82" t="str">
            <v>Bruto zarade i doprinosi na teret poslodavca</v>
          </cell>
        </row>
        <row r="83">
          <cell r="D83">
            <v>4111</v>
          </cell>
          <cell r="E83" t="str">
            <v>Neto zarade</v>
          </cell>
          <cell r="F83" t="str">
            <v>Net Salaries</v>
          </cell>
          <cell r="G83" t="str">
            <v>Neto zarade</v>
          </cell>
        </row>
        <row r="84">
          <cell r="D84">
            <v>4112</v>
          </cell>
          <cell r="E84" t="str">
            <v>Porez na zarade</v>
          </cell>
          <cell r="F84" t="str">
            <v>Personal Income Tax</v>
          </cell>
          <cell r="G84" t="str">
            <v>Porez na zarade</v>
          </cell>
        </row>
        <row r="85">
          <cell r="D85">
            <v>4113</v>
          </cell>
          <cell r="E85" t="str">
            <v>Doprinosi na teret zaposlenog</v>
          </cell>
          <cell r="F85" t="str">
            <v>Contributions Charged to Employee</v>
          </cell>
          <cell r="G85" t="str">
            <v>Doprinosi na teret zaposlenog</v>
          </cell>
        </row>
        <row r="86">
          <cell r="D86">
            <v>4114</v>
          </cell>
          <cell r="E86" t="str">
            <v>Doprinosi na teret poslodavca</v>
          </cell>
          <cell r="F86" t="str">
            <v>Contributions Charged to Employer</v>
          </cell>
          <cell r="G86" t="str">
            <v>Doprinosi na teret poslodavca</v>
          </cell>
        </row>
        <row r="87">
          <cell r="D87">
            <v>4115</v>
          </cell>
          <cell r="E87" t="str">
            <v>Opštinski prirez</v>
          </cell>
          <cell r="F87" t="str">
            <v>Surtax on PIT</v>
          </cell>
          <cell r="G87" t="str">
            <v>Opštinski prirez</v>
          </cell>
        </row>
        <row r="88">
          <cell r="D88">
            <v>412</v>
          </cell>
          <cell r="E88" t="str">
            <v>Ostala lična primanja</v>
          </cell>
          <cell r="F88" t="str">
            <v>Other Personal Income</v>
          </cell>
          <cell r="G88" t="str">
            <v>Ostala lična primanja</v>
          </cell>
        </row>
        <row r="89">
          <cell r="D89">
            <v>4121</v>
          </cell>
          <cell r="E89" t="str">
            <v>Naknada za zimnicu</v>
          </cell>
          <cell r="F89" t="str">
            <v>Compensation for Meals</v>
          </cell>
          <cell r="G89" t="str">
            <v>Naknada za zimnicu</v>
          </cell>
        </row>
        <row r="90">
          <cell r="D90">
            <v>4122</v>
          </cell>
          <cell r="E90" t="str">
            <v>Naknada za stanovanje i odvojen život</v>
          </cell>
          <cell r="F90" t="str">
            <v>Compensation for Living Costs and Separate Living</v>
          </cell>
          <cell r="G90" t="str">
            <v>Naknada za stanovanje i odvojen život</v>
          </cell>
        </row>
        <row r="91">
          <cell r="D91">
            <v>4123</v>
          </cell>
          <cell r="E91" t="str">
            <v>Naknada za prevoz</v>
          </cell>
          <cell r="F91" t="str">
            <v>Compensation for Transport</v>
          </cell>
          <cell r="G91" t="str">
            <v>Naknada za prevoz</v>
          </cell>
        </row>
        <row r="92">
          <cell r="D92">
            <v>4124</v>
          </cell>
          <cell r="E92" t="str">
            <v>Jubilarne nagrade</v>
          </cell>
          <cell r="F92" t="str">
            <v>Annual awards</v>
          </cell>
          <cell r="G92" t="str">
            <v>Jubilarne nagrade</v>
          </cell>
        </row>
        <row r="93">
          <cell r="D93">
            <v>4125</v>
          </cell>
          <cell r="E93" t="str">
            <v>Otpremnine</v>
          </cell>
          <cell r="F93" t="str">
            <v>Compensation for Early Retirement</v>
          </cell>
          <cell r="G93" t="str">
            <v>Otpremnine</v>
          </cell>
        </row>
        <row r="94">
          <cell r="D94">
            <v>4126</v>
          </cell>
          <cell r="E94" t="str">
            <v>Naknada skupstinskim poslanicima</v>
          </cell>
          <cell r="F94" t="str">
            <v>Parliament Members Compensation</v>
          </cell>
          <cell r="G94" t="str">
            <v>Naknada skupstinskim poslanicima</v>
          </cell>
        </row>
        <row r="95">
          <cell r="D95">
            <v>4127</v>
          </cell>
          <cell r="E95" t="str">
            <v>Ostale naknade</v>
          </cell>
          <cell r="F95" t="str">
            <v>Other Compensations</v>
          </cell>
          <cell r="G95" t="str">
            <v>Ostale naknade</v>
          </cell>
        </row>
        <row r="96">
          <cell r="D96">
            <v>4128</v>
          </cell>
          <cell r="E96" t="str">
            <v>Ostala prava iz oblasti socijalne zaštite</v>
          </cell>
          <cell r="F96" t="str">
            <v xml:space="preserve">Other </v>
          </cell>
          <cell r="G96" t="str">
            <v>Ostala prava iz oblasti socijalne zaštite</v>
          </cell>
        </row>
        <row r="97">
          <cell r="D97">
            <v>413</v>
          </cell>
          <cell r="E97" t="str">
            <v>Rashodi za materijal</v>
          </cell>
          <cell r="F97" t="str">
            <v>Expenditures for Supplies</v>
          </cell>
          <cell r="G97" t="str">
            <v>Rashodi za materijal</v>
          </cell>
        </row>
        <row r="98">
          <cell r="D98">
            <v>4131</v>
          </cell>
          <cell r="E98" t="str">
            <v>Administrativni materijal</v>
          </cell>
          <cell r="F98" t="str">
            <v>Administrative Supplies</v>
          </cell>
          <cell r="G98" t="str">
            <v>Administrativni materijal</v>
          </cell>
        </row>
        <row r="99">
          <cell r="D99">
            <v>4132</v>
          </cell>
          <cell r="E99" t="str">
            <v>Materijal za zdravstvenu zaštitu</v>
          </cell>
          <cell r="F99" t="str">
            <v>Health Protection Supplies</v>
          </cell>
          <cell r="G99" t="str">
            <v>Materijal za zdravstvenu zaštitu</v>
          </cell>
        </row>
        <row r="100">
          <cell r="D100">
            <v>4133</v>
          </cell>
          <cell r="E100" t="str">
            <v>Materijal za posebne namjene</v>
          </cell>
          <cell r="F100" t="str">
            <v>Special Supplies</v>
          </cell>
          <cell r="G100" t="str">
            <v>Materijal za posebne namjene</v>
          </cell>
        </row>
        <row r="101">
          <cell r="D101">
            <v>4134</v>
          </cell>
          <cell r="E101" t="str">
            <v>Rashodi za energiju</v>
          </cell>
          <cell r="F101" t="str">
            <v>Expenditures for Energy</v>
          </cell>
          <cell r="G101" t="str">
            <v>Rashodi za energiju</v>
          </cell>
        </row>
        <row r="102">
          <cell r="D102">
            <v>4135</v>
          </cell>
          <cell r="E102" t="str">
            <v>Rashodi za gorivo</v>
          </cell>
          <cell r="F102" t="str">
            <v>Expenditures for Fuel</v>
          </cell>
          <cell r="G102" t="str">
            <v>Rashodi za gorivo</v>
          </cell>
        </row>
        <row r="103">
          <cell r="D103">
            <v>4139</v>
          </cell>
          <cell r="E103" t="str">
            <v>Ostali rashodi za materijal</v>
          </cell>
          <cell r="F103" t="str">
            <v>Other Expenditures for Supplies</v>
          </cell>
          <cell r="G103" t="str">
            <v>Ostali rashodi za materijal</v>
          </cell>
        </row>
        <row r="104">
          <cell r="D104">
            <v>414</v>
          </cell>
          <cell r="E104" t="str">
            <v>Rashodi za usluge</v>
          </cell>
          <cell r="F104" t="str">
            <v>Expenditures for Services</v>
          </cell>
          <cell r="G104" t="str">
            <v>Rashodi za usluge</v>
          </cell>
        </row>
        <row r="105">
          <cell r="D105">
            <v>4141</v>
          </cell>
          <cell r="E105" t="str">
            <v>Službena putovanja</v>
          </cell>
          <cell r="F105" t="str">
            <v>Business trips</v>
          </cell>
          <cell r="G105" t="str">
            <v>Službena putovanja</v>
          </cell>
        </row>
        <row r="106">
          <cell r="D106">
            <v>4142</v>
          </cell>
          <cell r="E106" t="str">
            <v>Reprezentacija</v>
          </cell>
          <cell r="F106" t="str">
            <v>Representation Costs</v>
          </cell>
          <cell r="G106" t="str">
            <v>Reprezentacija</v>
          </cell>
        </row>
        <row r="107">
          <cell r="D107">
            <v>4143</v>
          </cell>
          <cell r="E107" t="str">
            <v>Komunikacione usluge</v>
          </cell>
          <cell r="F107" t="str">
            <v>Communication Services</v>
          </cell>
          <cell r="G107" t="str">
            <v>Komunikacione usluge</v>
          </cell>
        </row>
        <row r="108">
          <cell r="D108">
            <v>4144</v>
          </cell>
          <cell r="E108" t="str">
            <v>Bankarske usluge i negativne kursne razlike</v>
          </cell>
          <cell r="F108" t="str">
            <v>Bank Services and FX Conversion Loss</v>
          </cell>
          <cell r="G108" t="str">
            <v>Bankarske usluge i negativne kursne razlike</v>
          </cell>
        </row>
        <row r="109">
          <cell r="D109">
            <v>4145</v>
          </cell>
          <cell r="E109" t="str">
            <v>Usluge prevoza</v>
          </cell>
          <cell r="F109" t="str">
            <v>Transport Services</v>
          </cell>
          <cell r="G109" t="str">
            <v>Usluge prevoza</v>
          </cell>
        </row>
        <row r="110">
          <cell r="D110">
            <v>4146</v>
          </cell>
          <cell r="E110" t="str">
            <v>Advokatske, notarske i pravne usluge</v>
          </cell>
          <cell r="F110" t="str">
            <v>Legal Services (lawyers, notars and others)</v>
          </cell>
          <cell r="G110" t="str">
            <v>Advokatske, notarske i pravne usluge</v>
          </cell>
        </row>
        <row r="111">
          <cell r="D111">
            <v>4147</v>
          </cell>
          <cell r="E111" t="str">
            <v>Konsultantske usluge, projekti i studije</v>
          </cell>
          <cell r="F111" t="str">
            <v>Consultancy Services</v>
          </cell>
          <cell r="G111" t="str">
            <v>Konsultantske usluge, projekti i studije</v>
          </cell>
        </row>
        <row r="112">
          <cell r="D112">
            <v>4148</v>
          </cell>
          <cell r="E112" t="str">
            <v>Usluge stručnog usavršavanja</v>
          </cell>
          <cell r="F112" t="str">
            <v>Professional Training Services</v>
          </cell>
          <cell r="G112" t="str">
            <v>Usluge stručnog usavršavanja</v>
          </cell>
        </row>
        <row r="113">
          <cell r="D113">
            <v>4149</v>
          </cell>
          <cell r="E113" t="str">
            <v>Ostale usluge</v>
          </cell>
          <cell r="F113" t="str">
            <v>Other Services</v>
          </cell>
          <cell r="G113" t="str">
            <v>Ostale usluge</v>
          </cell>
        </row>
        <row r="114">
          <cell r="D114">
            <v>415</v>
          </cell>
          <cell r="E114" t="str">
            <v>Rashodi za tekuće održavanje</v>
          </cell>
          <cell r="F114" t="str">
            <v>Current Maintenance</v>
          </cell>
          <cell r="G114" t="str">
            <v>Rashodi za tekuće održavanje</v>
          </cell>
        </row>
        <row r="115">
          <cell r="D115">
            <v>4151</v>
          </cell>
          <cell r="E115" t="str">
            <v>Tekuće održavanje javne infrastrukture</v>
          </cell>
          <cell r="F115" t="str">
            <v>Current Maintenance of Public Infrastructure</v>
          </cell>
          <cell r="G115" t="str">
            <v>Tekuće održavanje javne infrastrukture</v>
          </cell>
        </row>
        <row r="116">
          <cell r="D116">
            <v>4152</v>
          </cell>
          <cell r="E116" t="str">
            <v>Tekuće održavanje građevinskih objekata</v>
          </cell>
          <cell r="F116" t="str">
            <v>Current Maintenance of Buildings</v>
          </cell>
          <cell r="G116" t="str">
            <v>Tekuće održavanje građevinskih objekata</v>
          </cell>
        </row>
        <row r="117">
          <cell r="D117">
            <v>4153</v>
          </cell>
          <cell r="E117" t="str">
            <v>Tekuće održavanje opreme</v>
          </cell>
          <cell r="F117" t="str">
            <v>Current Maintenance of Equipment</v>
          </cell>
          <cell r="G117" t="str">
            <v>Tekuće održavanje opreme</v>
          </cell>
        </row>
        <row r="118">
          <cell r="D118">
            <v>416</v>
          </cell>
          <cell r="E118" t="str">
            <v>Kamate</v>
          </cell>
          <cell r="F118" t="str">
            <v>Interests</v>
          </cell>
          <cell r="G118" t="str">
            <v>Kamate</v>
          </cell>
        </row>
        <row r="119">
          <cell r="D119">
            <v>4161</v>
          </cell>
          <cell r="E119" t="str">
            <v>Kamate rezidentima</v>
          </cell>
          <cell r="F119" t="str">
            <v>Interests on Domestic Debt</v>
          </cell>
          <cell r="G119" t="str">
            <v>Kamate rezidentima</v>
          </cell>
        </row>
        <row r="120">
          <cell r="D120">
            <v>4162</v>
          </cell>
          <cell r="E120" t="str">
            <v>Kamate nerezidentima</v>
          </cell>
          <cell r="F120" t="str">
            <v>Interests on Foreign Debt</v>
          </cell>
          <cell r="G120" t="str">
            <v>Kamate nerezidentima</v>
          </cell>
        </row>
        <row r="121">
          <cell r="D121">
            <v>417</v>
          </cell>
          <cell r="E121" t="str">
            <v>Renta</v>
          </cell>
          <cell r="F121" t="str">
            <v>Rent</v>
          </cell>
          <cell r="G121" t="str">
            <v>Renta</v>
          </cell>
        </row>
        <row r="122">
          <cell r="D122">
            <v>4171</v>
          </cell>
          <cell r="E122" t="str">
            <v>Zakup objekata</v>
          </cell>
          <cell r="F122" t="str">
            <v>Rent of Real Estate</v>
          </cell>
          <cell r="G122" t="str">
            <v>Zakup objekata</v>
          </cell>
        </row>
        <row r="123">
          <cell r="D123">
            <v>4172</v>
          </cell>
          <cell r="E123" t="str">
            <v>Zakup opreme</v>
          </cell>
          <cell r="F123" t="str">
            <v>Rent of Equipment</v>
          </cell>
          <cell r="G123" t="str">
            <v>Zakup opreme</v>
          </cell>
        </row>
        <row r="124">
          <cell r="D124">
            <v>4173</v>
          </cell>
          <cell r="E124" t="str">
            <v>Zakup zemljišta</v>
          </cell>
          <cell r="F124" t="str">
            <v>Rent of Property</v>
          </cell>
          <cell r="G124" t="str">
            <v>Zakup zemljišta</v>
          </cell>
        </row>
        <row r="125">
          <cell r="D125">
            <v>418</v>
          </cell>
          <cell r="E125" t="str">
            <v>Subvencije</v>
          </cell>
          <cell r="F125" t="str">
            <v>Subsidies</v>
          </cell>
          <cell r="G125" t="str">
            <v>Subvencije</v>
          </cell>
        </row>
        <row r="126">
          <cell r="D126">
            <v>4181</v>
          </cell>
          <cell r="E126" t="str">
            <v>Subvencije za proizvodnju i pružanje usluga</v>
          </cell>
          <cell r="F126" t="str">
            <v>Production and Services Subsidies</v>
          </cell>
          <cell r="G126" t="str">
            <v>Subvencije za proizvodnju i pružanje usluga</v>
          </cell>
        </row>
        <row r="127">
          <cell r="D127">
            <v>4182</v>
          </cell>
          <cell r="E127" t="str">
            <v>Izvozne subvencije</v>
          </cell>
          <cell r="F127" t="str">
            <v>Export Subsidies</v>
          </cell>
          <cell r="G127" t="str">
            <v>Izvozne subvencije</v>
          </cell>
        </row>
        <row r="128">
          <cell r="D128">
            <v>4183</v>
          </cell>
          <cell r="E128" t="str">
            <v>Uvozne subvencije</v>
          </cell>
          <cell r="F128" t="str">
            <v>Import Subsidies</v>
          </cell>
          <cell r="G128" t="str">
            <v>Uvozne subvencije</v>
          </cell>
        </row>
        <row r="129">
          <cell r="D129">
            <v>419</v>
          </cell>
          <cell r="E129" t="str">
            <v>Ostali izdaci</v>
          </cell>
          <cell r="F129" t="str">
            <v>Other expenditures</v>
          </cell>
          <cell r="G129" t="str">
            <v>Ostali izdaci</v>
          </cell>
        </row>
        <row r="130">
          <cell r="D130">
            <v>4191</v>
          </cell>
          <cell r="E130" t="str">
            <v>Izdaci po osnovu isplate ugovora o djelu</v>
          </cell>
          <cell r="F130" t="str">
            <v xml:space="preserve">Expenditures for Service Contracts </v>
          </cell>
          <cell r="G130" t="str">
            <v>Izdaci po osnovu isplate ugovora o djelu</v>
          </cell>
        </row>
        <row r="131">
          <cell r="D131">
            <v>4192</v>
          </cell>
          <cell r="E131" t="str">
            <v>Izdaci po osnovu troškova sudskih postupaka</v>
          </cell>
          <cell r="F131" t="str">
            <v>Expenditures for Judicial Proceeding</v>
          </cell>
          <cell r="G131" t="str">
            <v>Izdaci po osnovu troškova sudskih postupaka</v>
          </cell>
        </row>
        <row r="132">
          <cell r="D132">
            <v>4193</v>
          </cell>
          <cell r="E132" t="str">
            <v>Izrada i održavanje softvera</v>
          </cell>
          <cell r="F132" t="str">
            <v>Expenditures for Software Maintenance</v>
          </cell>
          <cell r="G132" t="str">
            <v>Izrada i održavanje softvera</v>
          </cell>
        </row>
        <row r="133">
          <cell r="D133">
            <v>4194</v>
          </cell>
          <cell r="E133" t="str">
            <v>Osiguranje</v>
          </cell>
          <cell r="F133" t="str">
            <v>Insurance</v>
          </cell>
          <cell r="G133" t="str">
            <v>Osiguranje</v>
          </cell>
        </row>
        <row r="134">
          <cell r="D134">
            <v>4195</v>
          </cell>
          <cell r="E134" t="str">
            <v>Kontribucije za članstvo u domaćim i međunarodnim organizacijama</v>
          </cell>
          <cell r="F134" t="str">
            <v>Contribution for Domestic and International Institutions Membership</v>
          </cell>
          <cell r="G134" t="str">
            <v>Kontribucije za članstvo u domaćim i međunarodnim organizacijama</v>
          </cell>
        </row>
        <row r="135">
          <cell r="D135">
            <v>4196</v>
          </cell>
          <cell r="E135" t="str">
            <v>Komunalne naknade</v>
          </cell>
          <cell r="F135" t="str">
            <v>Utility Charges</v>
          </cell>
          <cell r="G135" t="str">
            <v>Komunalne naknade</v>
          </cell>
        </row>
        <row r="136">
          <cell r="D136">
            <v>4197</v>
          </cell>
          <cell r="E136" t="str">
            <v>Kazne</v>
          </cell>
          <cell r="F136" t="str">
            <v>Penalties</v>
          </cell>
          <cell r="G136" t="str">
            <v>Kazne</v>
          </cell>
        </row>
        <row r="137">
          <cell r="D137">
            <v>4198</v>
          </cell>
          <cell r="E137" t="str">
            <v>Takse</v>
          </cell>
          <cell r="F137" t="str">
            <v>Fees</v>
          </cell>
          <cell r="G137" t="str">
            <v>Takse</v>
          </cell>
        </row>
        <row r="138">
          <cell r="D138">
            <v>4199</v>
          </cell>
          <cell r="E138" t="str">
            <v>Ostalo</v>
          </cell>
          <cell r="F138" t="str">
            <v>Others</v>
          </cell>
          <cell r="G138" t="str">
            <v>Ostalo</v>
          </cell>
        </row>
        <row r="139">
          <cell r="D139">
            <v>42</v>
          </cell>
          <cell r="E139" t="str">
            <v>Transferi za socijalnu zaštitu</v>
          </cell>
          <cell r="F139" t="str">
            <v>Social Security Transfers</v>
          </cell>
          <cell r="G139" t="str">
            <v>Transferi za socijalnu zaštitu</v>
          </cell>
        </row>
        <row r="140">
          <cell r="D140">
            <v>421</v>
          </cell>
          <cell r="E140" t="str">
            <v>Prava iz oblasti socijalne zaštite</v>
          </cell>
          <cell r="F140" t="str">
            <v>Social Security</v>
          </cell>
          <cell r="G140" t="str">
            <v>Prava iz oblasti socijalne zaštite</v>
          </cell>
        </row>
        <row r="141">
          <cell r="D141">
            <v>4211</v>
          </cell>
          <cell r="E141" t="str">
            <v>Dječiji dodaci</v>
          </cell>
          <cell r="F141" t="str">
            <v>Children benefits</v>
          </cell>
          <cell r="G141" t="str">
            <v>Dječiji dodaci</v>
          </cell>
        </row>
        <row r="142">
          <cell r="D142">
            <v>4212</v>
          </cell>
          <cell r="E142" t="str">
            <v>Boračko invalidska zaštita</v>
          </cell>
          <cell r="F142" t="str">
            <v>Veteran and disability benefits</v>
          </cell>
          <cell r="G142" t="str">
            <v>Boračko invalidska zaštita</v>
          </cell>
        </row>
        <row r="143">
          <cell r="D143">
            <v>4213</v>
          </cell>
          <cell r="E143" t="str">
            <v>Materijalno obezbjeđenje porodice</v>
          </cell>
          <cell r="F143" t="str">
            <v>Assistance for the Family</v>
          </cell>
          <cell r="G143" t="str">
            <v>Materijalno obezbjeđenje porodice</v>
          </cell>
        </row>
        <row r="144">
          <cell r="D144">
            <v>4214</v>
          </cell>
          <cell r="E144" t="str">
            <v>Porodiljska odsustva</v>
          </cell>
          <cell r="F144" t="str">
            <v>Maternity leave</v>
          </cell>
          <cell r="G144" t="str">
            <v>Porodiljska odsustva</v>
          </cell>
        </row>
        <row r="145">
          <cell r="D145">
            <v>4215</v>
          </cell>
          <cell r="E145" t="str">
            <v>Tuđa njega i pomoć</v>
          </cell>
          <cell r="F145" t="str">
            <v>Care and Assistance Benefits</v>
          </cell>
          <cell r="G145" t="str">
            <v>Tuđa njega i pomoć</v>
          </cell>
        </row>
        <row r="146">
          <cell r="D146">
            <v>4216</v>
          </cell>
          <cell r="E146" t="str">
            <v>Ishrana djece u predškolskim ustanovama</v>
          </cell>
          <cell r="F146" t="str">
            <v>Pre-school Meal Plans</v>
          </cell>
          <cell r="G146" t="str">
            <v>Ishrana djece u predškolskim ustanovama</v>
          </cell>
        </row>
        <row r="147">
          <cell r="D147">
            <v>4217</v>
          </cell>
          <cell r="E147" t="str">
            <v>Izdržavanje štićenika u domovima</v>
          </cell>
          <cell r="F147" t="str">
            <v>Support to Nurse Homes</v>
          </cell>
          <cell r="G147" t="str">
            <v>Izdržavanje štićenika u domovima</v>
          </cell>
        </row>
        <row r="148">
          <cell r="D148">
            <v>4218</v>
          </cell>
          <cell r="E148" t="str">
            <v>Ostala prava iz oblasti socijalne zaštite</v>
          </cell>
          <cell r="F148" t="str">
            <v>Other rights from social protection</v>
          </cell>
          <cell r="G148" t="str">
            <v>Ostala prava iz oblasti socijalne zaštite</v>
          </cell>
        </row>
        <row r="149">
          <cell r="D149">
            <v>422</v>
          </cell>
          <cell r="E149" t="str">
            <v>Sredstva za tehnološke viškove</v>
          </cell>
          <cell r="F149" t="str">
            <v>Funds for redundant labor</v>
          </cell>
          <cell r="G149" t="str">
            <v>Sredstva za tehnološke viškove</v>
          </cell>
        </row>
        <row r="150">
          <cell r="D150">
            <v>4221</v>
          </cell>
          <cell r="E150" t="str">
            <v>Garantovane zarade</v>
          </cell>
          <cell r="F150" t="str">
            <v>Guaranteed Earnings</v>
          </cell>
          <cell r="G150" t="str">
            <v>Garantovane zarade</v>
          </cell>
        </row>
        <row r="151">
          <cell r="D151">
            <v>4222</v>
          </cell>
          <cell r="E151" t="str">
            <v>Otpremnine za tehnološke viškove</v>
          </cell>
          <cell r="F151" t="str">
            <v>Redundant Labor Benefits</v>
          </cell>
          <cell r="G151" t="str">
            <v>Otpremnine za tehnološke viškove</v>
          </cell>
        </row>
        <row r="152">
          <cell r="D152">
            <v>4223</v>
          </cell>
          <cell r="E152" t="str">
            <v>Dokup staža</v>
          </cell>
          <cell r="F152" t="str">
            <v>Additional Insurance Payment</v>
          </cell>
          <cell r="G152" t="str">
            <v>Dokup staža</v>
          </cell>
        </row>
        <row r="153">
          <cell r="D153">
            <v>4224</v>
          </cell>
          <cell r="E153" t="str">
            <v>Naknade nezaposlenim licima</v>
          </cell>
          <cell r="F153" t="str">
            <v>Compensation to Unemployed</v>
          </cell>
          <cell r="G153" t="str">
            <v>Naknade nezaposlenim licima</v>
          </cell>
        </row>
        <row r="154">
          <cell r="D154">
            <v>4225</v>
          </cell>
          <cell r="E154" t="str">
            <v>Ostalo</v>
          </cell>
          <cell r="F154" t="str">
            <v>Other</v>
          </cell>
          <cell r="G154" t="str">
            <v>Ostalo</v>
          </cell>
        </row>
        <row r="155">
          <cell r="D155">
            <v>423</v>
          </cell>
          <cell r="E155" t="str">
            <v>Prava iz oblasti penzijskog i invalidskog osiguranja</v>
          </cell>
          <cell r="F155" t="str">
            <v>Pension and Disability Insurance</v>
          </cell>
          <cell r="G155" t="str">
            <v>Prava iz oblasti penzijskog i invalidskog osiguranja</v>
          </cell>
        </row>
        <row r="156">
          <cell r="D156">
            <v>4231</v>
          </cell>
          <cell r="E156" t="str">
            <v>Starosna penzija</v>
          </cell>
          <cell r="F156" t="str">
            <v>Age pension</v>
          </cell>
          <cell r="G156" t="str">
            <v>Starosna penzija</v>
          </cell>
        </row>
        <row r="157">
          <cell r="D157">
            <v>4232</v>
          </cell>
          <cell r="E157" t="str">
            <v>Invalidska penzija</v>
          </cell>
          <cell r="F157" t="str">
            <v>Disability pension</v>
          </cell>
          <cell r="G157" t="str">
            <v>Invalidska penzija</v>
          </cell>
        </row>
        <row r="158">
          <cell r="D158">
            <v>4233</v>
          </cell>
          <cell r="E158" t="str">
            <v>Porodična penzija</v>
          </cell>
          <cell r="F158" t="str">
            <v>Family pension</v>
          </cell>
          <cell r="G158" t="str">
            <v>Porodična penzija</v>
          </cell>
        </row>
        <row r="159">
          <cell r="D159">
            <v>4234</v>
          </cell>
          <cell r="E159" t="str">
            <v>Naknade</v>
          </cell>
          <cell r="F159" t="str">
            <v>Compensations</v>
          </cell>
          <cell r="G159" t="str">
            <v>Naknade</v>
          </cell>
        </row>
        <row r="160">
          <cell r="D160">
            <v>4235</v>
          </cell>
          <cell r="E160" t="str">
            <v>Dodaci</v>
          </cell>
          <cell r="F160" t="str">
            <v>Addendums</v>
          </cell>
          <cell r="G160" t="str">
            <v>Dodaci</v>
          </cell>
        </row>
        <row r="161">
          <cell r="D161">
            <v>4236</v>
          </cell>
          <cell r="E161" t="str">
            <v>Ostala prava</v>
          </cell>
          <cell r="F161" t="str">
            <v>Other rughts</v>
          </cell>
          <cell r="G161" t="str">
            <v>Ostala prava</v>
          </cell>
        </row>
        <row r="162">
          <cell r="D162">
            <v>4237</v>
          </cell>
          <cell r="E162" t="str">
            <v>Doprinos za zdravstvenu zaštitu penzionera</v>
          </cell>
          <cell r="F162" t="str">
            <v>Contribution to Health Protection of Pensioners</v>
          </cell>
          <cell r="G162" t="str">
            <v>Doprinos za zdravstvenu zaštitu penzionera</v>
          </cell>
        </row>
        <row r="163">
          <cell r="D163">
            <v>424</v>
          </cell>
          <cell r="E163" t="str">
            <v>Ostala prava iz oblasti zdravstvene zaštite</v>
          </cell>
          <cell r="F163" t="str">
            <v>Other Health Care Transfers</v>
          </cell>
          <cell r="G163" t="str">
            <v>Ostala prava iz oblasti zdravstvene zaštite</v>
          </cell>
        </row>
        <row r="164">
          <cell r="D164">
            <v>4241</v>
          </cell>
          <cell r="E164" t="str">
            <v>Liječenje van Crne Gore</v>
          </cell>
          <cell r="F164" t="str">
            <v>Health Treatment Abroad</v>
          </cell>
          <cell r="G164" t="str">
            <v>Liječenje van Crne Gore</v>
          </cell>
        </row>
        <row r="165">
          <cell r="D165">
            <v>425</v>
          </cell>
          <cell r="E165" t="str">
            <v>Ostala prava iz zdravstvenog osiguranja</v>
          </cell>
          <cell r="F165" t="str">
            <v>Other Health Care Insurance</v>
          </cell>
          <cell r="G165" t="str">
            <v>Ostala prava iz zdravstvenog osiguranja</v>
          </cell>
        </row>
        <row r="166">
          <cell r="D166">
            <v>4251</v>
          </cell>
          <cell r="E166" t="str">
            <v>Ortopedske sprave i pomagala</v>
          </cell>
          <cell r="F166" t="str">
            <v>Orthopedic Devices and Supplies</v>
          </cell>
          <cell r="G166" t="str">
            <v>Ortopedske sprave i pomagala</v>
          </cell>
        </row>
        <row r="167">
          <cell r="D167">
            <v>4252</v>
          </cell>
          <cell r="E167" t="str">
            <v>Naknade za bolovanje preko 60 dana</v>
          </cell>
          <cell r="F167" t="str">
            <v xml:space="preserve">Compensation for Health Leave </v>
          </cell>
          <cell r="G167" t="str">
            <v>Naknade za bolovanje preko 60 dana</v>
          </cell>
        </row>
        <row r="168">
          <cell r="D168">
            <v>4253</v>
          </cell>
          <cell r="E168" t="str">
            <v>Naknade za putne troškove osiguranika</v>
          </cell>
          <cell r="F168" t="str">
            <v>Compensation for Travel Costs of Insured Person</v>
          </cell>
          <cell r="G168" t="str">
            <v>Naknade za putne troškove osiguranika</v>
          </cell>
        </row>
        <row r="169">
          <cell r="D169">
            <v>43</v>
          </cell>
          <cell r="E169" t="str">
            <v xml:space="preserve">Transferi institucijama, pojedincima, nevladinom i javnom sektoru </v>
          </cell>
          <cell r="F169" t="str">
            <v xml:space="preserve">Transfers to Institutions, Individuals, NGO and Public Sector </v>
          </cell>
          <cell r="G169" t="str">
            <v xml:space="preserve">Transferi institucijama, pojedincima, nevladinom i javnom sektoru </v>
          </cell>
        </row>
        <row r="170">
          <cell r="D170">
            <v>431</v>
          </cell>
          <cell r="E170" t="str">
            <v xml:space="preserve">Transferi institucijama, pojedincima, nevladinom i javnom sektoru </v>
          </cell>
          <cell r="F170" t="str">
            <v xml:space="preserve">Transfers to Institutions, Individuals, NGO and Public Sector </v>
          </cell>
          <cell r="G170" t="str">
            <v xml:space="preserve">Transferi institucijama, pojedincima, nevladinom i javnom sektoru </v>
          </cell>
        </row>
        <row r="171">
          <cell r="D171">
            <v>4311</v>
          </cell>
          <cell r="E171" t="str">
            <v xml:space="preserve">Transferi za zdravstvenu zaštitu </v>
          </cell>
          <cell r="F171" t="str">
            <v>Transfers for Health Protection</v>
          </cell>
          <cell r="G171" t="str">
            <v xml:space="preserve">Transferi za zdravstvenu zaštitu </v>
          </cell>
        </row>
        <row r="172">
          <cell r="D172">
            <v>4312</v>
          </cell>
          <cell r="E172" t="str">
            <v>Transferi obrazovanju</v>
          </cell>
          <cell r="F172" t="str">
            <v>Transfer for Education</v>
          </cell>
          <cell r="G172" t="str">
            <v>Transferi obrazovanju</v>
          </cell>
        </row>
        <row r="173">
          <cell r="D173">
            <v>4313</v>
          </cell>
          <cell r="E173" t="str">
            <v>Transferi institucijama kulture i sporta</v>
          </cell>
          <cell r="F173" t="str">
            <v>Transfers for Culture and Sports</v>
          </cell>
          <cell r="G173" t="str">
            <v>Transferi institucijama kulture i sporta</v>
          </cell>
        </row>
        <row r="174">
          <cell r="D174">
            <v>4314</v>
          </cell>
          <cell r="E174" t="str">
            <v>Transferi nevladinim organizacijama</v>
          </cell>
          <cell r="F174" t="str">
            <v>Transfers to NGOs</v>
          </cell>
          <cell r="G174" t="str">
            <v>Transferi nevladinim organizacijama</v>
          </cell>
        </row>
        <row r="175">
          <cell r="D175">
            <v>4315</v>
          </cell>
          <cell r="E175" t="str">
            <v>Transferi političkim partijama, strankama i udruženjima</v>
          </cell>
          <cell r="F175" t="str">
            <v>Transfers to Political Parties</v>
          </cell>
          <cell r="G175" t="str">
            <v>Transferi političkim partijama, strankama i udruženjima</v>
          </cell>
        </row>
        <row r="176">
          <cell r="D176">
            <v>4316</v>
          </cell>
          <cell r="E176" t="str">
            <v>Transferi za jednokratne socijalne pomoći</v>
          </cell>
          <cell r="F176" t="str">
            <v>Transfers for Non-refundable Social Help</v>
          </cell>
          <cell r="G176" t="str">
            <v>Transferi za jednokratne socijalne pomoći</v>
          </cell>
        </row>
        <row r="177">
          <cell r="D177">
            <v>4317</v>
          </cell>
          <cell r="E177" t="str">
            <v>Transferi za lična primanja pripravnika</v>
          </cell>
          <cell r="F177" t="str">
            <v>Trasfers for Intern's Salary</v>
          </cell>
          <cell r="G177" t="str">
            <v>Transferi za lična primanja pripravnika</v>
          </cell>
        </row>
        <row r="178">
          <cell r="D178">
            <v>4318</v>
          </cell>
          <cell r="E178" t="str">
            <v>Ostali transferi pojedincima</v>
          </cell>
          <cell r="F178" t="str">
            <v>Other Transfers to Individuals</v>
          </cell>
          <cell r="G178" t="str">
            <v>Ostali transferi pojedincima</v>
          </cell>
        </row>
        <row r="179">
          <cell r="D179">
            <v>4319</v>
          </cell>
          <cell r="E179" t="str">
            <v>Ostali transferi institucijama</v>
          </cell>
          <cell r="F179" t="str">
            <v>Other Transfers to Institutions</v>
          </cell>
          <cell r="G179" t="str">
            <v>Ostali transferi institucijama</v>
          </cell>
        </row>
        <row r="180">
          <cell r="D180">
            <v>432</v>
          </cell>
          <cell r="E180" t="str">
            <v xml:space="preserve">Ostali transferi </v>
          </cell>
          <cell r="F180" t="str">
            <v>Other Transfers</v>
          </cell>
          <cell r="G180" t="str">
            <v xml:space="preserve">Ostali transferi </v>
          </cell>
        </row>
        <row r="181">
          <cell r="D181">
            <v>4321</v>
          </cell>
          <cell r="E181" t="str">
            <v>Transferi Fondu penzijskog i invalidskog osiguranja</v>
          </cell>
          <cell r="F181" t="str">
            <v>Transfers to Fund for Pension and Disability Insurance</v>
          </cell>
          <cell r="G181" t="str">
            <v>Transferi Fondu penzijskog i invalidskog osiguranja</v>
          </cell>
        </row>
        <row r="182">
          <cell r="D182">
            <v>4322</v>
          </cell>
          <cell r="E182" t="str">
            <v>Transferi Fondu zdravstva</v>
          </cell>
          <cell r="F182" t="str">
            <v>Transfers to Health Fund</v>
          </cell>
          <cell r="G182" t="str">
            <v>Transferi Fondu zdravstva</v>
          </cell>
        </row>
        <row r="183">
          <cell r="D183">
            <v>4323</v>
          </cell>
          <cell r="E183" t="str">
            <v>Transferi zavodu za zapošljavanje</v>
          </cell>
          <cell r="F183" t="str">
            <v>Transfers to Employment Fund</v>
          </cell>
          <cell r="G183" t="str">
            <v>Transferi zavodu za zapošljavanje</v>
          </cell>
        </row>
        <row r="184">
          <cell r="D184">
            <v>4324</v>
          </cell>
          <cell r="E184" t="str">
            <v>Transferi opštinama</v>
          </cell>
          <cell r="F184" t="str">
            <v>Transfers to Municipalities</v>
          </cell>
          <cell r="G184" t="str">
            <v>Transferi opštinama</v>
          </cell>
        </row>
        <row r="185">
          <cell r="D185">
            <v>4325</v>
          </cell>
          <cell r="E185" t="str">
            <v>Transferi budžetu države</v>
          </cell>
          <cell r="F185" t="str">
            <v>Transfers to State Budget</v>
          </cell>
          <cell r="G185" t="str">
            <v>Transferi budžetu države</v>
          </cell>
        </row>
        <row r="186">
          <cell r="D186">
            <v>4326</v>
          </cell>
          <cell r="E186" t="str">
            <v>Transferi javnim preduzećima</v>
          </cell>
          <cell r="F186" t="str">
            <v>Transfers to State Owned Enterprises</v>
          </cell>
          <cell r="G186" t="str">
            <v>Transferi javnim preduzećima</v>
          </cell>
        </row>
        <row r="187">
          <cell r="D187">
            <v>44</v>
          </cell>
          <cell r="E187" t="str">
            <v>Kapitalni budžet</v>
          </cell>
          <cell r="F187" t="str">
            <v>Capital Expenditure</v>
          </cell>
          <cell r="G187" t="str">
            <v>Kapitalni budžet</v>
          </cell>
        </row>
        <row r="188">
          <cell r="D188">
            <v>440</v>
          </cell>
          <cell r="E188" t="str">
            <v>Kapitalni izdaci u tekućem budžetu</v>
          </cell>
          <cell r="F188" t="str">
            <v>Current Capital Expenditure</v>
          </cell>
          <cell r="G188" t="str">
            <v>Kapitalni izdaci u tekućem budžetu</v>
          </cell>
        </row>
        <row r="189">
          <cell r="D189">
            <v>441</v>
          </cell>
          <cell r="E189" t="str">
            <v>Kapitalni izdaci</v>
          </cell>
          <cell r="F189" t="str">
            <v>Capital Expenditure</v>
          </cell>
          <cell r="G189" t="str">
            <v>Kapitalni izdaci</v>
          </cell>
        </row>
        <row r="190">
          <cell r="D190">
            <v>4411</v>
          </cell>
          <cell r="E190" t="str">
            <v>Izdaci za infrastrukturu opšeg značaja</v>
          </cell>
          <cell r="F190" t="str">
            <v>Capital Expenditure for Public Infrastructure</v>
          </cell>
          <cell r="G190" t="str">
            <v>Izdaci za infrastrukturu opšeg značaja</v>
          </cell>
        </row>
        <row r="191">
          <cell r="D191">
            <v>4412</v>
          </cell>
          <cell r="E191" t="str">
            <v>Izdaci za lokalnu infrastrukturu</v>
          </cell>
          <cell r="F191" t="str">
            <v>Capital Expenditure for Local Infrastructure</v>
          </cell>
          <cell r="G191" t="str">
            <v>Izdaci za lokalnu infrastrukturu</v>
          </cell>
        </row>
        <row r="192">
          <cell r="D192">
            <v>4413</v>
          </cell>
          <cell r="E192" t="str">
            <v>Izdaci za građevinske objekte</v>
          </cell>
          <cell r="F192" t="str">
            <v>Capital Expenditure for Building Construction</v>
          </cell>
          <cell r="G192" t="str">
            <v>Izdaci za građevinske objekte</v>
          </cell>
        </row>
        <row r="193">
          <cell r="D193">
            <v>4414</v>
          </cell>
          <cell r="E193" t="str">
            <v>Izdaci za uređenje zemljišta</v>
          </cell>
          <cell r="F193" t="str">
            <v>Capital Expenditure for Land Construction/Improvement</v>
          </cell>
          <cell r="G193" t="str">
            <v>Izdaci za uređenje zemljišta</v>
          </cell>
        </row>
        <row r="194">
          <cell r="D194">
            <v>4415</v>
          </cell>
          <cell r="E194" t="str">
            <v>Izdaci za opremu</v>
          </cell>
          <cell r="F194" t="str">
            <v>Capital Expenditure for Equipment</v>
          </cell>
          <cell r="G194" t="str">
            <v>Izdaci za opremu</v>
          </cell>
        </row>
        <row r="195">
          <cell r="D195">
            <v>4416</v>
          </cell>
          <cell r="E195" t="str">
            <v>Izdaci za investiciono održavanje</v>
          </cell>
          <cell r="F195" t="str">
            <v>Capital Expenditure for Investment Upkeep</v>
          </cell>
          <cell r="G195" t="str">
            <v>Izdaci za investiciono održavanje</v>
          </cell>
        </row>
        <row r="196">
          <cell r="D196">
            <v>4417</v>
          </cell>
          <cell r="E196" t="str">
            <v>Izdaci za zalihe</v>
          </cell>
          <cell r="F196" t="str">
            <v>Capital Expenditure for Stock</v>
          </cell>
          <cell r="G196" t="str">
            <v>Izdaci za zalihe</v>
          </cell>
        </row>
        <row r="197">
          <cell r="D197">
            <v>4418</v>
          </cell>
          <cell r="E197" t="str">
            <v>Izdaci za kupovinu hartija od vrijednosti</v>
          </cell>
          <cell r="F197" t="str">
            <v>Capital Expenditure for Securities</v>
          </cell>
          <cell r="G197" t="str">
            <v>Izdaci za kupovinu hartija od vrijednosti</v>
          </cell>
        </row>
        <row r="198">
          <cell r="D198">
            <v>4419</v>
          </cell>
          <cell r="E198" t="str">
            <v>Ostali kapitalni izdaci</v>
          </cell>
          <cell r="F198" t="str">
            <v>Other Capital Expenditure</v>
          </cell>
          <cell r="G198" t="str">
            <v>Ostali kapitalni izdaci</v>
          </cell>
        </row>
        <row r="199">
          <cell r="D199">
            <v>45</v>
          </cell>
          <cell r="E199" t="str">
            <v>Krediti i pozajmice</v>
          </cell>
          <cell r="F199" t="str">
            <v>Credits and Borrowings</v>
          </cell>
          <cell r="G199" t="str">
            <v>Krediti i pozajmice</v>
          </cell>
        </row>
        <row r="200">
          <cell r="D200">
            <v>451</v>
          </cell>
          <cell r="E200" t="str">
            <v>Pozajmice i krediti</v>
          </cell>
          <cell r="F200" t="str">
            <v>Credits and Borrowings</v>
          </cell>
          <cell r="G200" t="str">
            <v>Pozajmice i krediti</v>
          </cell>
        </row>
        <row r="201">
          <cell r="D201">
            <v>4511</v>
          </cell>
          <cell r="E201" t="str">
            <v>Pozajmice i krediti nefinansijskim institucijama</v>
          </cell>
          <cell r="F201" t="str">
            <v>Credits and Borrowings to Non-Financial Institutions</v>
          </cell>
          <cell r="G201" t="str">
            <v>Pozajmice i krediti nefinansijskim institucijama</v>
          </cell>
        </row>
        <row r="202">
          <cell r="D202">
            <v>4512</v>
          </cell>
          <cell r="E202" t="str">
            <v>Pozajmice i krediti finansijskim institucijama</v>
          </cell>
          <cell r="F202" t="str">
            <v>Credits and Borrowings to Financial Institutions</v>
          </cell>
          <cell r="G202" t="str">
            <v>Pozajmice i krediti finansijskim institucijama</v>
          </cell>
        </row>
        <row r="203">
          <cell r="D203">
            <v>4513</v>
          </cell>
          <cell r="E203" t="str">
            <v>Pozajmice i krediti pojedincima</v>
          </cell>
          <cell r="F203" t="str">
            <v>Credits and Borrowings to Individuals</v>
          </cell>
          <cell r="G203" t="str">
            <v>Pozajmice i krediti pojedincima</v>
          </cell>
        </row>
        <row r="204">
          <cell r="D204">
            <v>4514</v>
          </cell>
          <cell r="E204" t="str">
            <v>Pozajmice i krediti vanbudžetskim fondovima i opštinama</v>
          </cell>
          <cell r="F204" t="str">
            <v>Credits and Borrowings to Municipalities and State Funds</v>
          </cell>
          <cell r="G204" t="str">
            <v>Pozajmice i krediti vanbudžetskim fondovima i opštinama</v>
          </cell>
        </row>
        <row r="205">
          <cell r="D205">
            <v>4515</v>
          </cell>
          <cell r="E205" t="str">
            <v>Ostale pozajmice i krediti</v>
          </cell>
          <cell r="F205" t="str">
            <v>Other Credits and Borrowings</v>
          </cell>
          <cell r="G205" t="str">
            <v>Ostale pozajmice i krediti</v>
          </cell>
        </row>
        <row r="206">
          <cell r="D206">
            <v>46</v>
          </cell>
          <cell r="E206" t="str">
            <v>Otplata dugova</v>
          </cell>
          <cell r="F206" t="str">
            <v>Repayment of Debt</v>
          </cell>
          <cell r="G206" t="str">
            <v>Otplata dugova</v>
          </cell>
        </row>
        <row r="207">
          <cell r="D207">
            <v>461</v>
          </cell>
          <cell r="E207" t="str">
            <v>Otplata duga</v>
          </cell>
          <cell r="F207" t="str">
            <v>Repayment of Debt</v>
          </cell>
          <cell r="G207" t="str">
            <v>Otplata duga</v>
          </cell>
        </row>
        <row r="208">
          <cell r="D208">
            <v>4611</v>
          </cell>
          <cell r="E208" t="str">
            <v>Otplata hartija od vrijednosti i kredita rezidentima</v>
          </cell>
          <cell r="F208" t="str">
            <v>Repayment of Domestic Debt</v>
          </cell>
          <cell r="G208" t="str">
            <v>Otplata hartija od vrijednosti i kredita rezidentima</v>
          </cell>
        </row>
        <row r="209">
          <cell r="D209">
            <v>4612</v>
          </cell>
          <cell r="E209" t="str">
            <v>Otplata hartija od vrijednosti i kredita nerezidentima</v>
          </cell>
          <cell r="F209" t="str">
            <v>Repayment of Foreign Debt</v>
          </cell>
          <cell r="G209" t="str">
            <v>Otplata hartija od vrijednosti i kredita nerezidentima</v>
          </cell>
        </row>
        <row r="210">
          <cell r="D210">
            <v>462</v>
          </cell>
          <cell r="E210" t="str">
            <v>Otplata garancija</v>
          </cell>
          <cell r="F210" t="str">
            <v>Repayment of Guarantees</v>
          </cell>
          <cell r="G210" t="str">
            <v>Otplata garancija</v>
          </cell>
        </row>
        <row r="211">
          <cell r="D211">
            <v>4621</v>
          </cell>
          <cell r="E211" t="str">
            <v>Otplata garancija u zemlji</v>
          </cell>
          <cell r="F211" t="str">
            <v>Repayment of Domestic Guarantees</v>
          </cell>
          <cell r="G211" t="str">
            <v>Otplata garancija u zemlji</v>
          </cell>
        </row>
        <row r="212">
          <cell r="D212">
            <v>4622</v>
          </cell>
          <cell r="E212" t="str">
            <v>Otplata garancija u inostranstvu</v>
          </cell>
          <cell r="F212" t="str">
            <v>Repayment of Foreign Guarantees</v>
          </cell>
          <cell r="G212" t="str">
            <v>Otplata garancija u inostranstvu</v>
          </cell>
        </row>
        <row r="213">
          <cell r="D213">
            <v>4630</v>
          </cell>
          <cell r="E213" t="str">
            <v>Otplata obaveza iz prethodnih godina</v>
          </cell>
          <cell r="F213" t="str">
            <v>Repayments of Arrears</v>
          </cell>
          <cell r="G213" t="str">
            <v>Otplata obaveza iz prethodnih godina</v>
          </cell>
        </row>
        <row r="214">
          <cell r="D214">
            <v>47</v>
          </cell>
          <cell r="E214" t="str">
            <v>Rezerve</v>
          </cell>
          <cell r="F214" t="str">
            <v>Reserves</v>
          </cell>
          <cell r="G214" t="str">
            <v>Rezerve</v>
          </cell>
        </row>
        <row r="215">
          <cell r="D215">
            <v>4710</v>
          </cell>
          <cell r="E215" t="str">
            <v>Tekuća budžetska rezerva</v>
          </cell>
          <cell r="F215" t="str">
            <v>Current Budget Reserve</v>
          </cell>
          <cell r="G215" t="str">
            <v>Tekuća budžetska rezerva</v>
          </cell>
        </row>
        <row r="216">
          <cell r="D216">
            <v>4720</v>
          </cell>
          <cell r="E216" t="str">
            <v>Stalna budžetska rezerva</v>
          </cell>
          <cell r="F216" t="str">
            <v>Permanent Budget Reserve</v>
          </cell>
          <cell r="G216" t="str">
            <v>Stalna budžetska rezerva</v>
          </cell>
        </row>
        <row r="217">
          <cell r="D217">
            <v>4730</v>
          </cell>
          <cell r="E217" t="str">
            <v>Ostale rezerve</v>
          </cell>
          <cell r="F217" t="str">
            <v>Other Reserves</v>
          </cell>
          <cell r="G217" t="str">
            <v>Ostale rezerve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D219">
            <v>1000</v>
          </cell>
          <cell r="E219" t="str">
            <v>Suficit / deficit</v>
          </cell>
          <cell r="F219" t="str">
            <v>Surplus / deficit</v>
          </cell>
          <cell r="G219" t="str">
            <v>Suficit / deficit</v>
          </cell>
        </row>
        <row r="220">
          <cell r="D220">
            <v>1001</v>
          </cell>
          <cell r="E220" t="str">
            <v>Primarni bilans</v>
          </cell>
          <cell r="F220" t="str">
            <v>Primary balance</v>
          </cell>
          <cell r="G220" t="str">
            <v>Primarni bilans</v>
          </cell>
        </row>
        <row r="221">
          <cell r="D221">
            <v>0</v>
          </cell>
          <cell r="E221">
            <v>0</v>
          </cell>
          <cell r="F221" t="str">
            <v xml:space="preserve"> </v>
          </cell>
          <cell r="G221" t="str">
            <v/>
          </cell>
        </row>
        <row r="222">
          <cell r="D222">
            <v>1002</v>
          </cell>
          <cell r="E222" t="str">
            <v>Nedostajuća sredstva</v>
          </cell>
          <cell r="F222" t="str">
            <v>Financing needs</v>
          </cell>
          <cell r="G222" t="str">
            <v>Nedostajuća sredstva</v>
          </cell>
        </row>
        <row r="223">
          <cell r="D223">
            <v>1003</v>
          </cell>
          <cell r="E223" t="str">
            <v>Finansiranje</v>
          </cell>
          <cell r="F223" t="str">
            <v>Financing</v>
          </cell>
          <cell r="G223" t="str">
            <v>Finansiranje</v>
          </cell>
        </row>
        <row r="224">
          <cell r="D224">
            <v>0</v>
          </cell>
          <cell r="E224">
            <v>0</v>
          </cell>
          <cell r="F224">
            <v>0</v>
          </cell>
          <cell r="G224" t="str">
            <v/>
          </cell>
        </row>
        <row r="225">
          <cell r="D225">
            <v>1004</v>
          </cell>
          <cell r="E225" t="str">
            <v>Povećanje / smanjenje depozita</v>
          </cell>
          <cell r="F225" t="str">
            <v>Increase / decrease of deposits</v>
          </cell>
          <cell r="G225" t="str">
            <v>Povećanje / smanjenje depozita</v>
          </cell>
        </row>
        <row r="231">
          <cell r="G231" t="str">
            <v>Januar</v>
          </cell>
        </row>
        <row r="232">
          <cell r="G232" t="str">
            <v>Februar</v>
          </cell>
        </row>
        <row r="233">
          <cell r="G233" t="str">
            <v>Mart</v>
          </cell>
        </row>
        <row r="234">
          <cell r="G234" t="str">
            <v>April</v>
          </cell>
        </row>
        <row r="235">
          <cell r="G235" t="str">
            <v>Maj</v>
          </cell>
        </row>
        <row r="236">
          <cell r="G236" t="str">
            <v>Jun</v>
          </cell>
        </row>
        <row r="237">
          <cell r="G237" t="str">
            <v>Jul</v>
          </cell>
        </row>
        <row r="238">
          <cell r="G238" t="str">
            <v>Avgust</v>
          </cell>
        </row>
        <row r="239">
          <cell r="G239" t="str">
            <v>Septembar</v>
          </cell>
        </row>
        <row r="240">
          <cell r="G240" t="str">
            <v>Oktobar</v>
          </cell>
        </row>
        <row r="241">
          <cell r="G241" t="str">
            <v>Novembar</v>
          </cell>
        </row>
        <row r="242">
          <cell r="G242" t="str">
            <v>Decembar</v>
          </cell>
        </row>
        <row r="245">
          <cell r="G245" t="str">
            <v>Jan - Dec</v>
          </cell>
        </row>
        <row r="246">
          <cell r="G246" t="str">
            <v>Jan - Dec</v>
          </cell>
        </row>
        <row r="248">
          <cell r="G248" t="str">
            <v>BDP</v>
          </cell>
        </row>
        <row r="249">
          <cell r="G249" t="str">
            <v>% BDP</v>
          </cell>
        </row>
        <row r="252">
          <cell r="G252" t="str">
            <v>Plan ostvarenja budžeta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2020-10</v>
      </c>
      <c r="O6" s="145" t="str">
        <f>+CONCATENATE(N6,"p")</f>
        <v>2020-10p</v>
      </c>
      <c r="P6" s="130"/>
      <c r="Q6" s="130"/>
      <c r="R6" s="145" t="str">
        <f>+IF(Master!B3-10&gt;=0,CONCATENATE(Master!B4-1,"-",Master!B3),CONCATENATE(Master!B4-1,"-0",Master!B3))</f>
        <v>2019-10</v>
      </c>
      <c r="S6" s="130"/>
      <c r="T6" s="130"/>
    </row>
    <row r="7" spans="1:20">
      <c r="A7" s="146"/>
      <c r="B7" s="482" t="s">
        <v>694</v>
      </c>
      <c r="C7" s="483"/>
      <c r="D7" s="483"/>
      <c r="E7" s="483"/>
      <c r="F7" s="483"/>
      <c r="G7" s="491" t="s">
        <v>693</v>
      </c>
      <c r="H7" s="492"/>
      <c r="I7" s="492"/>
      <c r="J7" s="492"/>
      <c r="K7" s="492"/>
      <c r="L7" s="492"/>
      <c r="M7" s="493"/>
      <c r="N7" s="494" t="str">
        <f>+Master!G241</f>
        <v>Decembar</v>
      </c>
      <c r="O7" s="492"/>
      <c r="P7" s="492"/>
      <c r="Q7" s="492"/>
      <c r="R7" s="492"/>
      <c r="S7" s="492"/>
      <c r="T7" s="495"/>
    </row>
    <row r="8" spans="1:20">
      <c r="A8" s="146"/>
      <c r="B8" s="484"/>
      <c r="C8" s="485"/>
      <c r="D8" s="485"/>
      <c r="E8" s="485"/>
      <c r="F8" s="486"/>
      <c r="G8" s="147" t="str">
        <f>+Master!G24</f>
        <v>Ostvarenje</v>
      </c>
      <c r="H8" s="147" t="str">
        <f>+Master!G23</f>
        <v>Plan</v>
      </c>
      <c r="I8" s="478" t="str">
        <f>+Master!G259</f>
        <v>Odstupanje</v>
      </c>
      <c r="J8" s="478"/>
      <c r="K8" s="147" t="str">
        <f>+CONCATENATE(Master!G244," ",Master!B4-1)</f>
        <v>Jan - Okt 2019</v>
      </c>
      <c r="L8" s="478" t="str">
        <f>+I8</f>
        <v>Odstupanje</v>
      </c>
      <c r="M8" s="490"/>
      <c r="N8" s="148" t="str">
        <f>+G8</f>
        <v>Ostvarenje</v>
      </c>
      <c r="O8" s="147" t="str">
        <f>+H8</f>
        <v>Plan</v>
      </c>
      <c r="P8" s="478" t="str">
        <f>+I8</f>
        <v>Odstupanje</v>
      </c>
      <c r="Q8" s="478"/>
      <c r="R8" s="147" t="str">
        <f>+CONCATENATE(Master!G243," ",Master!B4-1)</f>
        <v>Oktobar 2019</v>
      </c>
      <c r="S8" s="478" t="str">
        <f>+P8</f>
        <v>Odstupanje</v>
      </c>
      <c r="T8" s="479"/>
    </row>
    <row r="9" spans="1:20" ht="15.7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524" t="str">
        <f>+VLOOKUP($A10,Master!$D$28:$G$224,4,FALSE)</f>
        <v>Prihodi budžeta</v>
      </c>
      <c r="C10" s="525"/>
      <c r="D10" s="525"/>
      <c r="E10" s="525"/>
      <c r="F10" s="525"/>
      <c r="G10" s="153">
        <v>1351853176.5899999</v>
      </c>
      <c r="H10" s="153">
        <v>1276056399.4371703</v>
      </c>
      <c r="I10" s="154">
        <f>+G10-H10</f>
        <v>75796777.152829647</v>
      </c>
      <c r="J10" s="155">
        <f>+IF(ISNUMBER(G10/H10-1),G10/H10-1,"…")</f>
        <v>5.9399237515098235E-2</v>
      </c>
      <c r="K10" s="153">
        <v>1243436508.1900001</v>
      </c>
      <c r="L10" s="154">
        <f>+G10-K10</f>
        <v>108416668.39999986</v>
      </c>
      <c r="M10" s="156">
        <f>+IF(ISNUMBER(G10/K10-1),G10/K10-1,"…")</f>
        <v>8.7191157478410997E-2</v>
      </c>
      <c r="N10" s="157">
        <v>155249038.93000004</v>
      </c>
      <c r="O10" s="153">
        <v>145612291.91159928</v>
      </c>
      <c r="P10" s="154">
        <f>+N10-O10</f>
        <v>9636747.0184007585</v>
      </c>
      <c r="Q10" s="155">
        <f>+IF(ISNUMBER(N10/O10-1),N10/O10-1,"…")</f>
        <v>6.6180862150368336E-2</v>
      </c>
      <c r="R10" s="153">
        <v>145120002.57999998</v>
      </c>
      <c r="S10" s="154">
        <f>+N10-R10</f>
        <v>10129036.350000054</v>
      </c>
      <c r="T10" s="158">
        <f>+IF(ISNUMBER(N10/R10-1),N10/R10-1,"…")</f>
        <v>6.9797658282263697E-2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159">
        <v>833203582.51999998</v>
      </c>
      <c r="H11" s="159">
        <v>797828901.35953081</v>
      </c>
      <c r="I11" s="160">
        <f t="shared" ref="I11:I67" si="0">+G11-H11</f>
        <v>35374681.160469174</v>
      </c>
      <c r="J11" s="161">
        <f t="shared" ref="J11:J67" si="1">+IF(ISNUMBER(G11/H11-1),G11/H11-1,"…")</f>
        <v>4.4338681013171399E-2</v>
      </c>
      <c r="K11" s="159">
        <v>755696459.51000011</v>
      </c>
      <c r="L11" s="160">
        <f t="shared" ref="L11:L67" si="2">+G11-K11</f>
        <v>77507123.009999871</v>
      </c>
      <c r="M11" s="162">
        <f t="shared" ref="M11:M67" si="3">+IF(ISNUMBER(G11/K11-1),G11/K11-1,"…")</f>
        <v>0.10256382974224354</v>
      </c>
      <c r="N11" s="163">
        <v>70043886.920000002</v>
      </c>
      <c r="O11" s="159">
        <v>76418346.230174497</v>
      </c>
      <c r="P11" s="160">
        <f t="shared" ref="P11:P67" si="4">+N11-O11</f>
        <v>-6374459.310174495</v>
      </c>
      <c r="Q11" s="161">
        <f t="shared" ref="Q11:Q67" si="5">+IF(ISNUMBER(N11/O11-1),N11/O11-1,"…")</f>
        <v>-8.3415300443357099E-2</v>
      </c>
      <c r="R11" s="159">
        <v>72178168.760000005</v>
      </c>
      <c r="S11" s="160">
        <f t="shared" ref="S11:S67" si="6">+N11-R11</f>
        <v>-2134281.8400000036</v>
      </c>
      <c r="T11" s="164">
        <f t="shared" ref="T11:T67" si="7">+IF(ISNUMBER(N11/R11-1),N11/R11-1,"…")</f>
        <v>-2.9569631325736645E-2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v>104405821.67</v>
      </c>
      <c r="H12" s="165">
        <v>96011654.614494905</v>
      </c>
      <c r="I12" s="166">
        <f t="shared" si="0"/>
        <v>8394167.0555050969</v>
      </c>
      <c r="J12" s="167">
        <f t="shared" si="1"/>
        <v>8.7428626130955367E-2</v>
      </c>
      <c r="K12" s="165">
        <v>95618433.909999996</v>
      </c>
      <c r="L12" s="166">
        <f t="shared" si="2"/>
        <v>8787387.7600000054</v>
      </c>
      <c r="M12" s="168">
        <f t="shared" si="3"/>
        <v>9.1900561436417672E-2</v>
      </c>
      <c r="N12" s="169">
        <v>15621993.34</v>
      </c>
      <c r="O12" s="165">
        <v>15517267.438764038</v>
      </c>
      <c r="P12" s="166">
        <f t="shared" si="4"/>
        <v>104725.90123596229</v>
      </c>
      <c r="Q12" s="167">
        <f t="shared" si="5"/>
        <v>6.7489911899272226E-3</v>
      </c>
      <c r="R12" s="165">
        <v>15533677.899999995</v>
      </c>
      <c r="S12" s="166">
        <f t="shared" si="6"/>
        <v>88315.440000005066</v>
      </c>
      <c r="T12" s="170">
        <f t="shared" si="7"/>
        <v>5.6854172314211304E-3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v>45020371.5</v>
      </c>
      <c r="H13" s="165">
        <v>44395641.531501003</v>
      </c>
      <c r="I13" s="166">
        <f t="shared" si="0"/>
        <v>624729.96849899739</v>
      </c>
      <c r="J13" s="167">
        <f t="shared" si="1"/>
        <v>1.4071876133510131E-2</v>
      </c>
      <c r="K13" s="165">
        <v>40638726.390000008</v>
      </c>
      <c r="L13" s="166">
        <f t="shared" si="2"/>
        <v>4381645.109999992</v>
      </c>
      <c r="M13" s="168">
        <f t="shared" si="3"/>
        <v>0.10781944955534306</v>
      </c>
      <c r="N13" s="169">
        <v>1484776.32</v>
      </c>
      <c r="O13" s="165">
        <v>1100346.3151346263</v>
      </c>
      <c r="P13" s="166">
        <f t="shared" si="4"/>
        <v>384430.00486537372</v>
      </c>
      <c r="Q13" s="167">
        <f t="shared" si="5"/>
        <v>0.34937182919391985</v>
      </c>
      <c r="R13" s="165">
        <v>1041215.8400000002</v>
      </c>
      <c r="S13" s="166">
        <f t="shared" si="6"/>
        <v>443560.47999999986</v>
      </c>
      <c r="T13" s="170">
        <f t="shared" si="7"/>
        <v>0.42600243192612175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v>1479399.88</v>
      </c>
      <c r="H14" s="165">
        <v>1544536.6728920399</v>
      </c>
      <c r="I14" s="166">
        <f t="shared" si="0"/>
        <v>-65136.792892039986</v>
      </c>
      <c r="J14" s="167">
        <f t="shared" si="1"/>
        <v>-4.217238349548269E-2</v>
      </c>
      <c r="K14" s="165">
        <v>1440565.32</v>
      </c>
      <c r="L14" s="166">
        <f t="shared" si="2"/>
        <v>38834.559999999823</v>
      </c>
      <c r="M14" s="168">
        <f t="shared" si="3"/>
        <v>2.6957861237420166E-2</v>
      </c>
      <c r="N14" s="169">
        <v>164005.82999999999</v>
      </c>
      <c r="O14" s="165">
        <v>149884.2713057833</v>
      </c>
      <c r="P14" s="166">
        <f t="shared" si="4"/>
        <v>14121.558694216685</v>
      </c>
      <c r="Q14" s="167">
        <f t="shared" si="5"/>
        <v>9.4216414912588586E-2</v>
      </c>
      <c r="R14" s="165">
        <v>140999.42000000001</v>
      </c>
      <c r="S14" s="166">
        <f t="shared" si="6"/>
        <v>23006.409999999974</v>
      </c>
      <c r="T14" s="170">
        <f t="shared" si="7"/>
        <v>0.16316669955096241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v>497589192.80000001</v>
      </c>
      <c r="H15" s="165">
        <v>455945630.52919102</v>
      </c>
      <c r="I15" s="166">
        <f t="shared" si="0"/>
        <v>41643562.270808995</v>
      </c>
      <c r="J15" s="167">
        <f t="shared" si="1"/>
        <v>9.1334491400818063E-2</v>
      </c>
      <c r="K15" s="165">
        <v>429195069.32999998</v>
      </c>
      <c r="L15" s="166">
        <f t="shared" si="2"/>
        <v>68394123.470000029</v>
      </c>
      <c r="M15" s="168">
        <f t="shared" si="3"/>
        <v>0.15935440166348491</v>
      </c>
      <c r="N15" s="169">
        <v>37184322.609999999</v>
      </c>
      <c r="O15" s="165">
        <v>41248055.373853616</v>
      </c>
      <c r="P15" s="166">
        <f t="shared" si="4"/>
        <v>-4063732.763853617</v>
      </c>
      <c r="Q15" s="167">
        <f t="shared" si="5"/>
        <v>-9.8519378114235723E-2</v>
      </c>
      <c r="R15" s="165">
        <v>40192913.060000002</v>
      </c>
      <c r="S15" s="166">
        <f t="shared" si="6"/>
        <v>-3008590.450000003</v>
      </c>
      <c r="T15" s="170">
        <f t="shared" si="7"/>
        <v>-7.4853754578792953E-2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v>156466946.75</v>
      </c>
      <c r="H16" s="165">
        <v>171111988.52539012</v>
      </c>
      <c r="I16" s="166">
        <f t="shared" si="0"/>
        <v>-14645041.775390118</v>
      </c>
      <c r="J16" s="167">
        <f t="shared" si="1"/>
        <v>-8.5587467608776224E-2</v>
      </c>
      <c r="K16" s="165">
        <v>161445470.17000002</v>
      </c>
      <c r="L16" s="166">
        <f t="shared" si="2"/>
        <v>-4978523.4200000167</v>
      </c>
      <c r="M16" s="168">
        <f t="shared" si="3"/>
        <v>-3.083718245397471E-2</v>
      </c>
      <c r="N16" s="169">
        <v>13096343.609999999</v>
      </c>
      <c r="O16" s="165">
        <v>16210263.721078064</v>
      </c>
      <c r="P16" s="166">
        <f t="shared" si="4"/>
        <v>-3113920.1110780649</v>
      </c>
      <c r="Q16" s="167">
        <f t="shared" si="5"/>
        <v>-0.19209558614577393</v>
      </c>
      <c r="R16" s="165">
        <v>13187797.070000002</v>
      </c>
      <c r="S16" s="166">
        <f t="shared" si="6"/>
        <v>-91453.460000002757</v>
      </c>
      <c r="T16" s="170">
        <f t="shared" si="7"/>
        <v>-6.9347033105358058E-3</v>
      </c>
    </row>
    <row r="17" spans="1:20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v>22270229.460000001</v>
      </c>
      <c r="H17" s="165">
        <v>23735353.696558259</v>
      </c>
      <c r="I17" s="166">
        <f t="shared" si="0"/>
        <v>-1465124.2365582585</v>
      </c>
      <c r="J17" s="167">
        <f t="shared" si="1"/>
        <v>-6.1727508057767388E-2</v>
      </c>
      <c r="K17" s="165">
        <v>22269382.640000001</v>
      </c>
      <c r="L17" s="166">
        <f t="shared" si="2"/>
        <v>846.82000000029802</v>
      </c>
      <c r="M17" s="168">
        <f t="shared" si="3"/>
        <v>3.8026200083196571E-5</v>
      </c>
      <c r="N17" s="169">
        <v>1965267.81</v>
      </c>
      <c r="O17" s="165">
        <v>1802456.6976206759</v>
      </c>
      <c r="P17" s="166">
        <f t="shared" si="4"/>
        <v>162811.11237932416</v>
      </c>
      <c r="Q17" s="167">
        <f t="shared" si="5"/>
        <v>9.0327336348352771E-2</v>
      </c>
      <c r="R17" s="165">
        <v>1691131.2300000002</v>
      </c>
      <c r="S17" s="166">
        <f t="shared" si="6"/>
        <v>274136.57999999984</v>
      </c>
      <c r="T17" s="170">
        <f t="shared" si="7"/>
        <v>0.16210248804878358</v>
      </c>
    </row>
    <row r="18" spans="1:20">
      <c r="A18" s="152">
        <v>7117</v>
      </c>
      <c r="B18" s="512" t="e">
        <f>+VLOOKUP($A18,Master!$D$28:$G$224,4,FALSE)</f>
        <v>#N/A</v>
      </c>
      <c r="C18" s="513"/>
      <c r="D18" s="513"/>
      <c r="E18" s="513"/>
      <c r="F18" s="513"/>
      <c r="G18" s="165">
        <v>0</v>
      </c>
      <c r="H18" s="165">
        <v>0</v>
      </c>
      <c r="I18" s="166">
        <f t="shared" si="0"/>
        <v>0</v>
      </c>
      <c r="J18" s="167" t="str">
        <f t="shared" si="1"/>
        <v>…</v>
      </c>
      <c r="K18" s="165">
        <v>0</v>
      </c>
      <c r="L18" s="166">
        <f t="shared" si="2"/>
        <v>0</v>
      </c>
      <c r="M18" s="168" t="str">
        <f t="shared" si="3"/>
        <v>…</v>
      </c>
      <c r="N18" s="169">
        <v>0</v>
      </c>
      <c r="O18" s="165">
        <v>0</v>
      </c>
      <c r="P18" s="166">
        <f t="shared" si="4"/>
        <v>0</v>
      </c>
      <c r="Q18" s="167" t="str">
        <f t="shared" si="5"/>
        <v>…</v>
      </c>
      <c r="R18" s="165">
        <v>0</v>
      </c>
      <c r="S18" s="166">
        <f t="shared" si="6"/>
        <v>0</v>
      </c>
      <c r="T18" s="170" t="str">
        <f t="shared" si="7"/>
        <v>…</v>
      </c>
    </row>
    <row r="19" spans="1:20">
      <c r="A19" s="152">
        <v>7118</v>
      </c>
      <c r="B19" s="512" t="str">
        <f>+VLOOKUP($A19,Master!$D$28:$G$224,4,FALSE)</f>
        <v>Ostali državni porezi</v>
      </c>
      <c r="C19" s="513"/>
      <c r="D19" s="513"/>
      <c r="E19" s="513"/>
      <c r="F19" s="513"/>
      <c r="G19" s="165">
        <v>5971620.4600000009</v>
      </c>
      <c r="H19" s="165">
        <v>5084095.7895035082</v>
      </c>
      <c r="I19" s="166">
        <f t="shared" si="0"/>
        <v>887524.67049649265</v>
      </c>
      <c r="J19" s="167">
        <f t="shared" si="1"/>
        <v>0.17456883332702988</v>
      </c>
      <c r="K19" s="165">
        <v>5088811.7500000009</v>
      </c>
      <c r="L19" s="166">
        <f t="shared" si="2"/>
        <v>882808.71</v>
      </c>
      <c r="M19" s="168">
        <f t="shared" si="3"/>
        <v>0.17348032377106493</v>
      </c>
      <c r="N19" s="169">
        <v>527177.4</v>
      </c>
      <c r="O19" s="165">
        <v>390072.41241769306</v>
      </c>
      <c r="P19" s="166">
        <f t="shared" si="4"/>
        <v>137104.98758230696</v>
      </c>
      <c r="Q19" s="167">
        <f t="shared" si="5"/>
        <v>0.35148598880018644</v>
      </c>
      <c r="R19" s="165">
        <v>390434.24000000005</v>
      </c>
      <c r="S19" s="166">
        <f t="shared" si="6"/>
        <v>136743.15999999997</v>
      </c>
      <c r="T19" s="170">
        <f t="shared" si="7"/>
        <v>0.35023352460071111</v>
      </c>
    </row>
    <row r="20" spans="1:20">
      <c r="A20" s="152">
        <v>712</v>
      </c>
      <c r="B20" s="522" t="str">
        <f>+VLOOKUP($A20,Master!$D$28:$G$224,4,FALSE)</f>
        <v>Doprinosi</v>
      </c>
      <c r="C20" s="523"/>
      <c r="D20" s="523"/>
      <c r="E20" s="523"/>
      <c r="F20" s="523"/>
      <c r="G20" s="171">
        <v>444303244.54999995</v>
      </c>
      <c r="H20" s="171">
        <v>397823173.70918262</v>
      </c>
      <c r="I20" s="172">
        <f t="shared" si="0"/>
        <v>46480070.840817332</v>
      </c>
      <c r="J20" s="173">
        <f t="shared" si="1"/>
        <v>0.11683600632776425</v>
      </c>
      <c r="K20" s="171">
        <v>398494284.19000012</v>
      </c>
      <c r="L20" s="172">
        <f t="shared" si="2"/>
        <v>45808960.359999835</v>
      </c>
      <c r="M20" s="174">
        <f t="shared" si="3"/>
        <v>0.11495512527391316</v>
      </c>
      <c r="N20" s="175">
        <v>75176038.930000007</v>
      </c>
      <c r="O20" s="171">
        <v>59783744.593186989</v>
      </c>
      <c r="P20" s="172">
        <f t="shared" si="4"/>
        <v>15392294.336813018</v>
      </c>
      <c r="Q20" s="173">
        <f t="shared" si="5"/>
        <v>0.25746621329181751</v>
      </c>
      <c r="R20" s="171">
        <v>60241080.990000002</v>
      </c>
      <c r="S20" s="172">
        <f t="shared" si="6"/>
        <v>14934957.940000005</v>
      </c>
      <c r="T20" s="176">
        <f t="shared" si="7"/>
        <v>0.24791981974027322</v>
      </c>
    </row>
    <row r="21" spans="1:20">
      <c r="A21" s="152">
        <v>7121</v>
      </c>
      <c r="B21" s="512" t="str">
        <f>+VLOOKUP($A21,Master!$D$28:$G$224,4,FALSE)</f>
        <v>Doprinosi za penzijsko i invalidsko osiguranje</v>
      </c>
      <c r="C21" s="513"/>
      <c r="D21" s="513"/>
      <c r="E21" s="513"/>
      <c r="F21" s="513"/>
      <c r="G21" s="165">
        <v>270120228.04000002</v>
      </c>
      <c r="H21" s="165">
        <v>234882396.70208701</v>
      </c>
      <c r="I21" s="166">
        <f t="shared" si="0"/>
        <v>35237831.337913007</v>
      </c>
      <c r="J21" s="167">
        <f t="shared" si="1"/>
        <v>0.15002329605230869</v>
      </c>
      <c r="K21" s="165">
        <v>241949355.73000002</v>
      </c>
      <c r="L21" s="166">
        <f t="shared" si="2"/>
        <v>28170872.310000002</v>
      </c>
      <c r="M21" s="168">
        <f t="shared" si="3"/>
        <v>0.11643292963109553</v>
      </c>
      <c r="N21" s="169">
        <v>45661635.619999997</v>
      </c>
      <c r="O21" s="165">
        <v>35471517.456119657</v>
      </c>
      <c r="P21" s="166">
        <f t="shared" si="4"/>
        <v>10190118.163880341</v>
      </c>
      <c r="Q21" s="167">
        <f t="shared" si="5"/>
        <v>0.28727607090635776</v>
      </c>
      <c r="R21" s="165">
        <v>36741484.630000003</v>
      </c>
      <c r="S21" s="166">
        <f t="shared" si="6"/>
        <v>8920150.9899999946</v>
      </c>
      <c r="T21" s="170">
        <f t="shared" si="7"/>
        <v>0.24278145207873703</v>
      </c>
    </row>
    <row r="22" spans="1:20">
      <c r="A22" s="152">
        <v>7122</v>
      </c>
      <c r="B22" s="512" t="str">
        <f>+VLOOKUP($A22,Master!$D$28:$G$224,4,FALSE)</f>
        <v>Doprinosi za zdravstveno osiguranje</v>
      </c>
      <c r="C22" s="513"/>
      <c r="D22" s="513"/>
      <c r="E22" s="513"/>
      <c r="F22" s="513"/>
      <c r="G22" s="165">
        <v>151034703.57999998</v>
      </c>
      <c r="H22" s="165">
        <v>138667298.82084399</v>
      </c>
      <c r="I22" s="166">
        <f t="shared" si="0"/>
        <v>12367404.759155989</v>
      </c>
      <c r="J22" s="167">
        <f t="shared" si="1"/>
        <v>8.9187608501226201E-2</v>
      </c>
      <c r="K22" s="165">
        <v>134703897.09</v>
      </c>
      <c r="L22" s="166">
        <f t="shared" si="2"/>
        <v>16330806.48999998</v>
      </c>
      <c r="M22" s="168">
        <f t="shared" si="3"/>
        <v>0.1212348480095482</v>
      </c>
      <c r="N22" s="169">
        <v>25500379.309999999</v>
      </c>
      <c r="O22" s="165">
        <v>20777724.488506641</v>
      </c>
      <c r="P22" s="166">
        <f t="shared" si="4"/>
        <v>4722654.8214933574</v>
      </c>
      <c r="Q22" s="167">
        <f t="shared" si="5"/>
        <v>0.22729413050527891</v>
      </c>
      <c r="R22" s="165">
        <v>20296721.100000005</v>
      </c>
      <c r="S22" s="166">
        <f t="shared" si="6"/>
        <v>5203658.2099999934</v>
      </c>
      <c r="T22" s="170">
        <f t="shared" si="7"/>
        <v>0.25637925378991344</v>
      </c>
    </row>
    <row r="23" spans="1:20">
      <c r="A23" s="152">
        <v>7123</v>
      </c>
      <c r="B23" s="512" t="str">
        <f>+VLOOKUP($A23,Master!$D$28:$G$224,4,FALSE)</f>
        <v>Doprinosi za osiguranje od nezaposlenosti</v>
      </c>
      <c r="C23" s="513"/>
      <c r="D23" s="513"/>
      <c r="E23" s="513"/>
      <c r="F23" s="513"/>
      <c r="G23" s="165">
        <v>12160117.389999999</v>
      </c>
      <c r="H23" s="165">
        <v>11617385.520490499</v>
      </c>
      <c r="I23" s="166">
        <f t="shared" si="0"/>
        <v>542731.86950949952</v>
      </c>
      <c r="J23" s="167">
        <f t="shared" si="1"/>
        <v>4.6717212625184912E-2</v>
      </c>
      <c r="K23" s="165">
        <v>10770190.189999999</v>
      </c>
      <c r="L23" s="166">
        <f t="shared" si="2"/>
        <v>1389927.1999999993</v>
      </c>
      <c r="M23" s="168">
        <f t="shared" si="3"/>
        <v>0.12905317134422845</v>
      </c>
      <c r="N23" s="169">
        <v>2051002.51</v>
      </c>
      <c r="O23" s="165">
        <v>1773125.5378420665</v>
      </c>
      <c r="P23" s="166">
        <f t="shared" si="4"/>
        <v>277876.97215793352</v>
      </c>
      <c r="Q23" s="167">
        <f t="shared" si="5"/>
        <v>0.15671590433247951</v>
      </c>
      <c r="R23" s="165">
        <v>1652845.01</v>
      </c>
      <c r="S23" s="166">
        <f t="shared" si="6"/>
        <v>398157.5</v>
      </c>
      <c r="T23" s="170">
        <f t="shared" si="7"/>
        <v>0.24089221771616676</v>
      </c>
    </row>
    <row r="24" spans="1:20">
      <c r="A24" s="152">
        <v>7124</v>
      </c>
      <c r="B24" s="512" t="str">
        <f>+VLOOKUP($A24,Master!$D$28:$G$224,4,FALSE)</f>
        <v>Ostali doprinosi</v>
      </c>
      <c r="C24" s="513"/>
      <c r="D24" s="513"/>
      <c r="E24" s="513"/>
      <c r="F24" s="513"/>
      <c r="G24" s="165">
        <v>10988195.539999999</v>
      </c>
      <c r="H24" s="165">
        <v>12656092.6657611</v>
      </c>
      <c r="I24" s="166">
        <f t="shared" si="0"/>
        <v>-1667897.125761101</v>
      </c>
      <c r="J24" s="167">
        <f t="shared" si="1"/>
        <v>-0.13178610253647338</v>
      </c>
      <c r="K24" s="165">
        <v>11070841.18</v>
      </c>
      <c r="L24" s="166">
        <f t="shared" si="2"/>
        <v>-82645.640000000596</v>
      </c>
      <c r="M24" s="168">
        <f t="shared" si="3"/>
        <v>-7.4651635459556109E-3</v>
      </c>
      <c r="N24" s="169">
        <v>1963021.49</v>
      </c>
      <c r="O24" s="165">
        <v>1761377.1107186193</v>
      </c>
      <c r="P24" s="166">
        <f t="shared" si="4"/>
        <v>201644.37928138068</v>
      </c>
      <c r="Q24" s="167">
        <f t="shared" si="5"/>
        <v>0.11448109439727672</v>
      </c>
      <c r="R24" s="165">
        <v>1550030.2500000012</v>
      </c>
      <c r="S24" s="166">
        <f t="shared" si="6"/>
        <v>412991.23999999883</v>
      </c>
      <c r="T24" s="170">
        <f t="shared" si="7"/>
        <v>0.26644076139804262</v>
      </c>
    </row>
    <row r="25" spans="1:20">
      <c r="A25" s="152">
        <v>713</v>
      </c>
      <c r="B25" s="514" t="str">
        <f>+VLOOKUP($A25,Master!$D$28:$G$224,4,FALSE)</f>
        <v>Takse</v>
      </c>
      <c r="C25" s="515"/>
      <c r="D25" s="515"/>
      <c r="E25" s="515"/>
      <c r="F25" s="515"/>
      <c r="G25" s="177">
        <v>15006989.84</v>
      </c>
      <c r="H25" s="177">
        <v>20923047.198280636</v>
      </c>
      <c r="I25" s="178">
        <f t="shared" si="0"/>
        <v>-5916057.3582806364</v>
      </c>
      <c r="J25" s="179">
        <f t="shared" si="1"/>
        <v>-0.28275314308743671</v>
      </c>
      <c r="K25" s="177">
        <v>27179432.649999999</v>
      </c>
      <c r="L25" s="178">
        <f t="shared" si="2"/>
        <v>-12172442.809999999</v>
      </c>
      <c r="M25" s="180">
        <f t="shared" si="3"/>
        <v>-0.44785492643460312</v>
      </c>
      <c r="N25" s="181">
        <v>1146974.23</v>
      </c>
      <c r="O25" s="177">
        <v>2370557.2656825301</v>
      </c>
      <c r="P25" s="178">
        <f t="shared" si="4"/>
        <v>-1223583.0356825301</v>
      </c>
      <c r="Q25" s="179">
        <f t="shared" si="5"/>
        <v>-0.51615839591634438</v>
      </c>
      <c r="R25" s="177">
        <v>3282224.9699999997</v>
      </c>
      <c r="S25" s="178">
        <f t="shared" si="6"/>
        <v>-2135250.7399999998</v>
      </c>
      <c r="T25" s="182">
        <f t="shared" si="7"/>
        <v>-0.65054978239349626</v>
      </c>
    </row>
    <row r="26" spans="1:20">
      <c r="A26" s="152">
        <v>714</v>
      </c>
      <c r="B26" s="514" t="str">
        <f>+VLOOKUP($A26,Master!$D$28:$G$224,4,FALSE)</f>
        <v>Naknade</v>
      </c>
      <c r="C26" s="515"/>
      <c r="D26" s="515"/>
      <c r="E26" s="515"/>
      <c r="F26" s="515"/>
      <c r="G26" s="177">
        <v>16956990.550000001</v>
      </c>
      <c r="H26" s="177">
        <v>13024243.768271768</v>
      </c>
      <c r="I26" s="178">
        <f t="shared" si="0"/>
        <v>3932746.7817282323</v>
      </c>
      <c r="J26" s="179">
        <f t="shared" si="1"/>
        <v>0.30195586413306841</v>
      </c>
      <c r="K26" s="177">
        <v>13233490.179999998</v>
      </c>
      <c r="L26" s="178">
        <f t="shared" si="2"/>
        <v>3723500.3700000029</v>
      </c>
      <c r="M26" s="180">
        <f t="shared" si="3"/>
        <v>0.28136948902772407</v>
      </c>
      <c r="N26" s="181">
        <v>1428133.03</v>
      </c>
      <c r="O26" s="177">
        <v>915688.23864849063</v>
      </c>
      <c r="P26" s="178">
        <f t="shared" si="4"/>
        <v>512444.7913515094</v>
      </c>
      <c r="Q26" s="179">
        <f t="shared" si="5"/>
        <v>0.5596280149976065</v>
      </c>
      <c r="R26" s="177">
        <v>927547.93</v>
      </c>
      <c r="S26" s="178">
        <f t="shared" si="6"/>
        <v>500585.1</v>
      </c>
      <c r="T26" s="182">
        <f t="shared" si="7"/>
        <v>0.53968650439444121</v>
      </c>
    </row>
    <row r="27" spans="1:20">
      <c r="A27" s="152">
        <v>715</v>
      </c>
      <c r="B27" s="514" t="str">
        <f>+VLOOKUP($A27,Master!$D$28:$G$224,4,FALSE)</f>
        <v>Ostali prihodi</v>
      </c>
      <c r="C27" s="515"/>
      <c r="D27" s="515"/>
      <c r="E27" s="515"/>
      <c r="F27" s="515"/>
      <c r="G27" s="177">
        <v>29530041.649999999</v>
      </c>
      <c r="H27" s="177">
        <v>31410770.914738216</v>
      </c>
      <c r="I27" s="178">
        <f t="shared" si="0"/>
        <v>-1880729.264738217</v>
      </c>
      <c r="J27" s="179">
        <f t="shared" si="1"/>
        <v>-5.987529786655954E-2</v>
      </c>
      <c r="K27" s="177">
        <v>33675751.280000009</v>
      </c>
      <c r="L27" s="178">
        <f t="shared" si="2"/>
        <v>-4145709.6300000101</v>
      </c>
      <c r="M27" s="180">
        <f t="shared" si="3"/>
        <v>-0.12310667089592575</v>
      </c>
      <c r="N27" s="181">
        <v>4214617.99</v>
      </c>
      <c r="O27" s="177">
        <v>4766285.5166419055</v>
      </c>
      <c r="P27" s="178">
        <f t="shared" si="4"/>
        <v>-551667.52664190531</v>
      </c>
      <c r="Q27" s="179">
        <f t="shared" si="5"/>
        <v>-0.11574370119366739</v>
      </c>
      <c r="R27" s="177">
        <v>5571807.3499999987</v>
      </c>
      <c r="S27" s="178">
        <f t="shared" si="6"/>
        <v>-1357189.3599999985</v>
      </c>
      <c r="T27" s="182">
        <f t="shared" si="7"/>
        <v>-0.24358153014748418</v>
      </c>
    </row>
    <row r="28" spans="1:20">
      <c r="A28" s="152">
        <v>73</v>
      </c>
      <c r="B28" s="514" t="str">
        <f>+VLOOKUP($A28,Master!$D$28:$G$224,4,FALSE)</f>
        <v>Primici od otplate kredita i sredstva prenesena iz prethodne godine</v>
      </c>
      <c r="C28" s="515"/>
      <c r="D28" s="515"/>
      <c r="E28" s="515"/>
      <c r="F28" s="515"/>
      <c r="G28" s="177">
        <v>7382202.0500000007</v>
      </c>
      <c r="H28" s="177">
        <v>7046262.487166306</v>
      </c>
      <c r="I28" s="178">
        <f t="shared" si="0"/>
        <v>335939.56283369474</v>
      </c>
      <c r="J28" s="179">
        <f t="shared" si="1"/>
        <v>4.767627709662503E-2</v>
      </c>
      <c r="K28" s="177">
        <v>8543082.6699999999</v>
      </c>
      <c r="L28" s="178">
        <f t="shared" si="2"/>
        <v>-1160880.6199999992</v>
      </c>
      <c r="M28" s="180">
        <f t="shared" si="3"/>
        <v>-0.13588544847828321</v>
      </c>
      <c r="N28" s="181">
        <v>2215639.15</v>
      </c>
      <c r="O28" s="177">
        <v>691003.4005981891</v>
      </c>
      <c r="P28" s="178">
        <f t="shared" si="4"/>
        <v>1524635.7494018108</v>
      </c>
      <c r="Q28" s="179">
        <f t="shared" si="5"/>
        <v>2.2064084606269105</v>
      </c>
      <c r="R28" s="177">
        <v>1810625.69</v>
      </c>
      <c r="S28" s="178">
        <f t="shared" si="6"/>
        <v>405013.45999999996</v>
      </c>
      <c r="T28" s="182">
        <f t="shared" si="7"/>
        <v>0.22368701727633167</v>
      </c>
    </row>
    <row r="29" spans="1:20" ht="15.75" thickBot="1">
      <c r="A29" s="152">
        <v>74</v>
      </c>
      <c r="B29" s="516" t="str">
        <f>+VLOOKUP($A29,Master!$D$28:$G$224,4,FALSE)</f>
        <v>Donacije i transferi</v>
      </c>
      <c r="C29" s="517"/>
      <c r="D29" s="517"/>
      <c r="E29" s="517"/>
      <c r="F29" s="517"/>
      <c r="G29" s="177">
        <v>5470125.4299999997</v>
      </c>
      <c r="H29" s="177">
        <v>8000000.0000000009</v>
      </c>
      <c r="I29" s="178">
        <f t="shared" si="0"/>
        <v>-2529874.5700000012</v>
      </c>
      <c r="J29" s="179">
        <f t="shared" si="1"/>
        <v>-0.31623432125000017</v>
      </c>
      <c r="K29" s="177">
        <v>6614007.7099999981</v>
      </c>
      <c r="L29" s="178">
        <f t="shared" si="2"/>
        <v>-1143882.2799999984</v>
      </c>
      <c r="M29" s="180">
        <f t="shared" si="3"/>
        <v>-0.1729484346186223</v>
      </c>
      <c r="N29" s="181">
        <v>1023748.68</v>
      </c>
      <c r="O29" s="177">
        <v>666666.66666666663</v>
      </c>
      <c r="P29" s="178">
        <f t="shared" si="4"/>
        <v>357082.01333333342</v>
      </c>
      <c r="Q29" s="179">
        <f t="shared" si="5"/>
        <v>0.53562302000000006</v>
      </c>
      <c r="R29" s="177">
        <v>1108546.8900000001</v>
      </c>
      <c r="S29" s="178">
        <f t="shared" si="6"/>
        <v>-84798.210000000079</v>
      </c>
      <c r="T29" s="182">
        <f t="shared" si="7"/>
        <v>-7.6494923908902113E-2</v>
      </c>
    </row>
    <row r="30" spans="1:20" ht="15.75" thickBot="1">
      <c r="A30" s="152">
        <v>4</v>
      </c>
      <c r="B30" s="502" t="str">
        <f>+VLOOKUP($A30,Master!$D$28:$G$224,4,FALSE)</f>
        <v>Izdaci budžeta</v>
      </c>
      <c r="C30" s="503"/>
      <c r="D30" s="503"/>
      <c r="E30" s="503"/>
      <c r="F30" s="503"/>
      <c r="G30" s="153">
        <v>1454424592.8399999</v>
      </c>
      <c r="H30" s="153">
        <v>1337605069.8199997</v>
      </c>
      <c r="I30" s="154">
        <f t="shared" si="0"/>
        <v>116819523.02000022</v>
      </c>
      <c r="J30" s="155">
        <f t="shared" si="1"/>
        <v>8.7334838702219031E-2</v>
      </c>
      <c r="K30" s="153">
        <v>1444789714.3500001</v>
      </c>
      <c r="L30" s="154">
        <f t="shared" si="2"/>
        <v>9634878.4899997711</v>
      </c>
      <c r="M30" s="156">
        <f t="shared" si="3"/>
        <v>6.6687064520905004E-3</v>
      </c>
      <c r="N30" s="157">
        <v>173918629.21999994</v>
      </c>
      <c r="O30" s="153">
        <v>110629366.79018211</v>
      </c>
      <c r="P30" s="154">
        <f t="shared" si="4"/>
        <v>63289262.429817826</v>
      </c>
      <c r="Q30" s="155">
        <f t="shared" si="5"/>
        <v>0.57208374472441137</v>
      </c>
      <c r="R30" s="153">
        <v>160423364.29416665</v>
      </c>
      <c r="S30" s="154">
        <f t="shared" si="6"/>
        <v>13495264.925833285</v>
      </c>
      <c r="T30" s="158">
        <f t="shared" si="7"/>
        <v>8.4122814561395032E-2</v>
      </c>
    </row>
    <row r="31" spans="1:20" ht="15.75" thickBot="1">
      <c r="A31" s="152">
        <v>41</v>
      </c>
      <c r="B31" s="518" t="str">
        <f>+VLOOKUP($A31,Master!$D$28:$G$224,4,FALSE)</f>
        <v>Tekući izdaci</v>
      </c>
      <c r="C31" s="519"/>
      <c r="D31" s="519"/>
      <c r="E31" s="519"/>
      <c r="F31" s="519"/>
      <c r="G31" s="183">
        <v>1379272218.5099998</v>
      </c>
      <c r="H31" s="183">
        <v>1235784569.8199997</v>
      </c>
      <c r="I31" s="184">
        <f t="shared" si="0"/>
        <v>143487648.69000006</v>
      </c>
      <c r="J31" s="185">
        <f t="shared" si="1"/>
        <v>0.11611056829338784</v>
      </c>
      <c r="K31" s="183">
        <v>1367570486.9199996</v>
      </c>
      <c r="L31" s="184">
        <f t="shared" si="2"/>
        <v>11701731.590000153</v>
      </c>
      <c r="M31" s="186">
        <f t="shared" si="3"/>
        <v>8.556583885013902E-3</v>
      </c>
      <c r="N31" s="187">
        <v>155933566.94999993</v>
      </c>
      <c r="O31" s="183">
        <v>103106825.12351544</v>
      </c>
      <c r="P31" s="184">
        <f t="shared" si="4"/>
        <v>52826741.826484486</v>
      </c>
      <c r="Q31" s="185">
        <f t="shared" si="5"/>
        <v>0.51234961180505167</v>
      </c>
      <c r="R31" s="183">
        <v>141764211.89999998</v>
      </c>
      <c r="S31" s="184">
        <f t="shared" si="6"/>
        <v>14169355.049999952</v>
      </c>
      <c r="T31" s="188">
        <f t="shared" si="7"/>
        <v>9.995015568523713E-2</v>
      </c>
    </row>
    <row r="32" spans="1:20">
      <c r="A32" s="152">
        <v>40</v>
      </c>
      <c r="B32" s="520" t="str">
        <f>+VLOOKUP($A32,Master!$D$28:$G$224,4,FALSE)</f>
        <v>Tekuća budžetska potrošnja</v>
      </c>
      <c r="C32" s="521"/>
      <c r="D32" s="521"/>
      <c r="E32" s="521"/>
      <c r="F32" s="521"/>
      <c r="G32" s="189">
        <v>691525208.71000004</v>
      </c>
      <c r="H32" s="189">
        <v>625526473.45999992</v>
      </c>
      <c r="I32" s="190">
        <f t="shared" si="0"/>
        <v>65998735.250000119</v>
      </c>
      <c r="J32" s="191">
        <f t="shared" si="1"/>
        <v>0.10550910001448632</v>
      </c>
      <c r="K32" s="189">
        <v>605642630.8599999</v>
      </c>
      <c r="L32" s="190">
        <f t="shared" si="2"/>
        <v>85882577.850000143</v>
      </c>
      <c r="M32" s="192">
        <f t="shared" si="3"/>
        <v>0.14180404990323869</v>
      </c>
      <c r="N32" s="193">
        <v>79489436.039999947</v>
      </c>
      <c r="O32" s="189">
        <v>52676003.419999987</v>
      </c>
      <c r="P32" s="190">
        <f t="shared" si="4"/>
        <v>26813432.61999996</v>
      </c>
      <c r="Q32" s="191">
        <f t="shared" si="5"/>
        <v>0.50902556912317798</v>
      </c>
      <c r="R32" s="189">
        <v>70669565.12999998</v>
      </c>
      <c r="S32" s="190">
        <f t="shared" si="6"/>
        <v>8819870.9099999666</v>
      </c>
      <c r="T32" s="194">
        <f t="shared" si="7"/>
        <v>0.12480437503436459</v>
      </c>
    </row>
    <row r="33" spans="1:20">
      <c r="A33" s="152">
        <v>411</v>
      </c>
      <c r="B33" s="512" t="str">
        <f>+VLOOKUP($A33,Master!$D$28:$G$224,4,FALSE)</f>
        <v>Bruto zarade i doprinosi na teret poslodavca</v>
      </c>
      <c r="C33" s="513"/>
      <c r="D33" s="513"/>
      <c r="E33" s="513"/>
      <c r="F33" s="513"/>
      <c r="G33" s="165">
        <v>387343216.04000008</v>
      </c>
      <c r="H33" s="165">
        <v>386488693.71999997</v>
      </c>
      <c r="I33" s="166">
        <f t="shared" si="0"/>
        <v>854522.32000011206</v>
      </c>
      <c r="J33" s="167">
        <f t="shared" si="1"/>
        <v>2.2109891799815262E-3</v>
      </c>
      <c r="K33" s="165">
        <v>371004370.16999996</v>
      </c>
      <c r="L33" s="166">
        <f t="shared" si="2"/>
        <v>16338845.870000124</v>
      </c>
      <c r="M33" s="168">
        <f t="shared" si="3"/>
        <v>4.4039497061755473E-2</v>
      </c>
      <c r="N33" s="169">
        <v>35561795.230000004</v>
      </c>
      <c r="O33" s="165">
        <v>32195307.643333331</v>
      </c>
      <c r="P33" s="166">
        <f t="shared" si="4"/>
        <v>3366487.5866666734</v>
      </c>
      <c r="Q33" s="167">
        <f t="shared" si="5"/>
        <v>0.10456454163946383</v>
      </c>
      <c r="R33" s="165">
        <v>29829447.000000007</v>
      </c>
      <c r="S33" s="166">
        <f t="shared" si="6"/>
        <v>5732348.2299999967</v>
      </c>
      <c r="T33" s="170">
        <f t="shared" si="7"/>
        <v>0.19217078446006708</v>
      </c>
    </row>
    <row r="34" spans="1:20">
      <c r="A34" s="152">
        <v>412</v>
      </c>
      <c r="B34" s="512" t="str">
        <f>+VLOOKUP($A34,Master!$D$28:$G$224,4,FALSE)</f>
        <v>Ostala lična primanja</v>
      </c>
      <c r="C34" s="513"/>
      <c r="D34" s="513"/>
      <c r="E34" s="513"/>
      <c r="F34" s="513"/>
      <c r="G34" s="165">
        <v>11826015.559999991</v>
      </c>
      <c r="H34" s="165">
        <v>11478163.960000001</v>
      </c>
      <c r="I34" s="166">
        <f t="shared" si="0"/>
        <v>347851.59999999031</v>
      </c>
      <c r="J34" s="167">
        <f t="shared" si="1"/>
        <v>3.0305508896040445E-2</v>
      </c>
      <c r="K34" s="165">
        <v>12022159.040000003</v>
      </c>
      <c r="L34" s="166">
        <f t="shared" si="2"/>
        <v>-196143.48000001162</v>
      </c>
      <c r="M34" s="168">
        <f t="shared" si="3"/>
        <v>-1.6315162638208758E-2</v>
      </c>
      <c r="N34" s="169">
        <v>2425531.3999999957</v>
      </c>
      <c r="O34" s="165">
        <v>956513.66333333333</v>
      </c>
      <c r="P34" s="166">
        <f t="shared" si="4"/>
        <v>1469017.7366666624</v>
      </c>
      <c r="Q34" s="167">
        <f t="shared" si="5"/>
        <v>1.5358042367605234</v>
      </c>
      <c r="R34" s="165">
        <v>1871989.5499999975</v>
      </c>
      <c r="S34" s="166">
        <f t="shared" si="6"/>
        <v>553541.84999999823</v>
      </c>
      <c r="T34" s="170">
        <f t="shared" si="7"/>
        <v>0.29569708335177358</v>
      </c>
    </row>
    <row r="35" spans="1:20">
      <c r="A35" s="152">
        <v>413</v>
      </c>
      <c r="B35" s="512" t="str">
        <f>+VLOOKUP($A35,Master!$D$28:$G$224,4,FALSE)</f>
        <v>Rashodi za materijal</v>
      </c>
      <c r="C35" s="513"/>
      <c r="D35" s="513"/>
      <c r="E35" s="513"/>
      <c r="F35" s="513"/>
      <c r="G35" s="165">
        <v>28585285.350000001</v>
      </c>
      <c r="H35" s="165">
        <v>29295302.830000002</v>
      </c>
      <c r="I35" s="166">
        <f t="shared" si="0"/>
        <v>-710017.48000000045</v>
      </c>
      <c r="J35" s="167">
        <f t="shared" si="1"/>
        <v>-2.4236563933823008E-2</v>
      </c>
      <c r="K35" s="165">
        <v>27269260.950000003</v>
      </c>
      <c r="L35" s="166">
        <f t="shared" si="2"/>
        <v>1316024.3999999985</v>
      </c>
      <c r="M35" s="168">
        <f t="shared" si="3"/>
        <v>4.8260361819596698E-2</v>
      </c>
      <c r="N35" s="169">
        <v>6753045.8400000036</v>
      </c>
      <c r="O35" s="165">
        <v>2567060.8260771562</v>
      </c>
      <c r="P35" s="166">
        <f t="shared" si="4"/>
        <v>4185985.0139228473</v>
      </c>
      <c r="Q35" s="167">
        <f t="shared" si="5"/>
        <v>1.6306528351023313</v>
      </c>
      <c r="R35" s="165">
        <v>5693241.2300000023</v>
      </c>
      <c r="S35" s="166">
        <f t="shared" si="6"/>
        <v>1059804.6100000013</v>
      </c>
      <c r="T35" s="170">
        <f t="shared" si="7"/>
        <v>0.18615136214770955</v>
      </c>
    </row>
    <row r="36" spans="1:20">
      <c r="A36" s="152">
        <v>414</v>
      </c>
      <c r="B36" s="512" t="str">
        <f>+VLOOKUP($A36,Master!$D$28:$G$224,4,FALSE)</f>
        <v>Rashodi za usluge</v>
      </c>
      <c r="C36" s="513"/>
      <c r="D36" s="513"/>
      <c r="E36" s="513"/>
      <c r="F36" s="513"/>
      <c r="G36" s="165">
        <v>51906870.649999976</v>
      </c>
      <c r="H36" s="165">
        <v>40692845.799999997</v>
      </c>
      <c r="I36" s="166">
        <f t="shared" si="0"/>
        <v>11214024.849999979</v>
      </c>
      <c r="J36" s="167">
        <f t="shared" si="1"/>
        <v>0.27557730676088465</v>
      </c>
      <c r="K36" s="165">
        <v>47503563.839999989</v>
      </c>
      <c r="L36" s="166">
        <f t="shared" si="2"/>
        <v>4403306.8099999875</v>
      </c>
      <c r="M36" s="168">
        <f t="shared" si="3"/>
        <v>9.269424131694759E-2</v>
      </c>
      <c r="N36" s="169">
        <v>9401300.1599999405</v>
      </c>
      <c r="O36" s="165">
        <v>3555210.7859614557</v>
      </c>
      <c r="P36" s="166">
        <f t="shared" si="4"/>
        <v>5846089.3740384849</v>
      </c>
      <c r="Q36" s="167">
        <f t="shared" si="5"/>
        <v>1.6443720853691923</v>
      </c>
      <c r="R36" s="165">
        <v>9675540.9999999683</v>
      </c>
      <c r="S36" s="166">
        <f t="shared" si="6"/>
        <v>-274240.84000002779</v>
      </c>
      <c r="T36" s="170">
        <f t="shared" si="7"/>
        <v>-2.8343721555211143E-2</v>
      </c>
    </row>
    <row r="37" spans="1:20">
      <c r="A37" s="152">
        <v>415</v>
      </c>
      <c r="B37" s="512" t="str">
        <f>+VLOOKUP($A37,Master!$D$28:$G$224,4,FALSE)</f>
        <v>Rashodi za tekuće održavanje</v>
      </c>
      <c r="C37" s="513"/>
      <c r="D37" s="513"/>
      <c r="E37" s="513"/>
      <c r="F37" s="513"/>
      <c r="G37" s="165">
        <v>21275343.770000003</v>
      </c>
      <c r="H37" s="165">
        <v>21654903.199999999</v>
      </c>
      <c r="I37" s="166">
        <f t="shared" si="0"/>
        <v>-379559.42999999598</v>
      </c>
      <c r="J37" s="167">
        <f t="shared" si="1"/>
        <v>-1.7527643808631588E-2</v>
      </c>
      <c r="K37" s="165">
        <v>20415784.170000002</v>
      </c>
      <c r="L37" s="166">
        <f t="shared" si="2"/>
        <v>859559.60000000149</v>
      </c>
      <c r="M37" s="168">
        <f t="shared" si="3"/>
        <v>4.2102698228122959E-2</v>
      </c>
      <c r="N37" s="169">
        <v>3374454.9999999991</v>
      </c>
      <c r="O37" s="165">
        <v>1804116.9333333331</v>
      </c>
      <c r="P37" s="166">
        <f t="shared" si="4"/>
        <v>1570338.066666666</v>
      </c>
      <c r="Q37" s="167">
        <f t="shared" si="5"/>
        <v>0.8704192270759683</v>
      </c>
      <c r="R37" s="165">
        <v>4861519.66</v>
      </c>
      <c r="S37" s="166">
        <f t="shared" si="6"/>
        <v>-1487064.6600000011</v>
      </c>
      <c r="T37" s="170">
        <f t="shared" si="7"/>
        <v>-0.30588473646119141</v>
      </c>
    </row>
    <row r="38" spans="1:20">
      <c r="A38" s="152">
        <v>416</v>
      </c>
      <c r="B38" s="512" t="str">
        <f>+VLOOKUP($A38,Master!$D$28:$G$224,4,FALSE)</f>
        <v>Kamate</v>
      </c>
      <c r="C38" s="513"/>
      <c r="D38" s="513"/>
      <c r="E38" s="513"/>
      <c r="F38" s="513"/>
      <c r="G38" s="165">
        <v>74981970.939999998</v>
      </c>
      <c r="H38" s="165">
        <v>73316123.120000005</v>
      </c>
      <c r="I38" s="166">
        <f t="shared" si="0"/>
        <v>1665847.8199999928</v>
      </c>
      <c r="J38" s="167">
        <f t="shared" si="1"/>
        <v>2.2721439011081035E-2</v>
      </c>
      <c r="K38" s="165">
        <v>67922775.539999992</v>
      </c>
      <c r="L38" s="166">
        <f t="shared" si="2"/>
        <v>7059195.400000006</v>
      </c>
      <c r="M38" s="168">
        <f t="shared" si="3"/>
        <v>0.1039297252486806</v>
      </c>
      <c r="N38" s="169">
        <v>5676117.540000001</v>
      </c>
      <c r="O38" s="165">
        <v>6297113.5108333332</v>
      </c>
      <c r="P38" s="166">
        <f t="shared" si="4"/>
        <v>-620995.97083333228</v>
      </c>
      <c r="Q38" s="167">
        <f t="shared" si="5"/>
        <v>-9.8615972185508882E-2</v>
      </c>
      <c r="R38" s="165">
        <v>5611866.1400000006</v>
      </c>
      <c r="S38" s="166">
        <f t="shared" si="6"/>
        <v>64251.400000000373</v>
      </c>
      <c r="T38" s="170">
        <f t="shared" si="7"/>
        <v>1.1449203954105869E-2</v>
      </c>
    </row>
    <row r="39" spans="1:20">
      <c r="A39" s="152">
        <v>417</v>
      </c>
      <c r="B39" s="512" t="str">
        <f>+VLOOKUP($A39,Master!$D$28:$G$224,4,FALSE)</f>
        <v>Renta</v>
      </c>
      <c r="C39" s="513"/>
      <c r="D39" s="513"/>
      <c r="E39" s="513"/>
      <c r="F39" s="513"/>
      <c r="G39" s="165">
        <v>8048001.6999999993</v>
      </c>
      <c r="H39" s="165">
        <v>8172802.1399999997</v>
      </c>
      <c r="I39" s="166">
        <f t="shared" si="0"/>
        <v>-124800.44000000041</v>
      </c>
      <c r="J39" s="167">
        <f t="shared" si="1"/>
        <v>-1.527021428662656E-2</v>
      </c>
      <c r="K39" s="165">
        <v>7928041.8100000005</v>
      </c>
      <c r="L39" s="166">
        <f t="shared" si="2"/>
        <v>119959.88999999873</v>
      </c>
      <c r="M39" s="168">
        <f t="shared" si="3"/>
        <v>1.5131086953740214E-2</v>
      </c>
      <c r="N39" s="169">
        <v>640245.18999999983</v>
      </c>
      <c r="O39" s="165">
        <v>678983.51166666672</v>
      </c>
      <c r="P39" s="166">
        <f t="shared" si="4"/>
        <v>-38738.321666666889</v>
      </c>
      <c r="Q39" s="167">
        <f t="shared" si="5"/>
        <v>-5.7053405570303029E-2</v>
      </c>
      <c r="R39" s="165">
        <v>668357.00999999989</v>
      </c>
      <c r="S39" s="166">
        <f t="shared" si="6"/>
        <v>-28111.820000000065</v>
      </c>
      <c r="T39" s="170">
        <f t="shared" si="7"/>
        <v>-4.2061083491890194E-2</v>
      </c>
    </row>
    <row r="40" spans="1:20">
      <c r="A40" s="152">
        <v>418</v>
      </c>
      <c r="B40" s="512" t="str">
        <f>+VLOOKUP($A40,Master!$D$28:$G$224,4,FALSE)</f>
        <v>Subvencije</v>
      </c>
      <c r="C40" s="513"/>
      <c r="D40" s="513"/>
      <c r="E40" s="513"/>
      <c r="F40" s="513"/>
      <c r="G40" s="165">
        <v>18426863.34</v>
      </c>
      <c r="H40" s="165">
        <v>18874600</v>
      </c>
      <c r="I40" s="166">
        <f t="shared" si="0"/>
        <v>-447736.66000000015</v>
      </c>
      <c r="J40" s="167">
        <f t="shared" si="1"/>
        <v>-2.372165026013795E-2</v>
      </c>
      <c r="K40" s="165">
        <v>17425749.960000001</v>
      </c>
      <c r="L40" s="166">
        <f t="shared" si="2"/>
        <v>1001113.379999999</v>
      </c>
      <c r="M40" s="168">
        <f t="shared" si="3"/>
        <v>5.7450232116150524E-2</v>
      </c>
      <c r="N40" s="169">
        <v>4582041.3</v>
      </c>
      <c r="O40" s="165">
        <v>1572883.3333333333</v>
      </c>
      <c r="P40" s="166">
        <f t="shared" si="4"/>
        <v>3009157.9666666668</v>
      </c>
      <c r="Q40" s="167">
        <f t="shared" si="5"/>
        <v>1.913147595180825</v>
      </c>
      <c r="R40" s="165">
        <v>3977237.29</v>
      </c>
      <c r="S40" s="166">
        <f t="shared" si="6"/>
        <v>604804.00999999978</v>
      </c>
      <c r="T40" s="170">
        <f t="shared" si="7"/>
        <v>0.15206636313117738</v>
      </c>
    </row>
    <row r="41" spans="1:20">
      <c r="A41" s="152">
        <v>419</v>
      </c>
      <c r="B41" s="512" t="str">
        <f>+VLOOKUP($A41,Master!$D$28:$G$224,4,FALSE)</f>
        <v>Ostali izdaci</v>
      </c>
      <c r="C41" s="513"/>
      <c r="D41" s="513"/>
      <c r="E41" s="513"/>
      <c r="F41" s="513"/>
      <c r="G41" s="165">
        <v>24777222.48</v>
      </c>
      <c r="H41" s="165">
        <v>25049575.370000001</v>
      </c>
      <c r="I41" s="166">
        <f t="shared" si="0"/>
        <v>-272352.8900000006</v>
      </c>
      <c r="J41" s="167">
        <f t="shared" si="1"/>
        <v>-1.0872555162199538E-2</v>
      </c>
      <c r="K41" s="165">
        <v>21938694.789999999</v>
      </c>
      <c r="L41" s="166">
        <f t="shared" si="2"/>
        <v>2838527.6900000013</v>
      </c>
      <c r="M41" s="168">
        <f t="shared" si="3"/>
        <v>0.12938452889612417</v>
      </c>
      <c r="N41" s="169">
        <v>4342483.6900000004</v>
      </c>
      <c r="O41" s="165">
        <v>2186482.9354613866</v>
      </c>
      <c r="P41" s="166">
        <f t="shared" si="4"/>
        <v>2156000.7545386138</v>
      </c>
      <c r="Q41" s="167">
        <f t="shared" si="5"/>
        <v>0.98605880684985059</v>
      </c>
      <c r="R41" s="165">
        <v>3716241.4300000006</v>
      </c>
      <c r="S41" s="166">
        <f t="shared" si="6"/>
        <v>626242.25999999978</v>
      </c>
      <c r="T41" s="170">
        <f t="shared" si="7"/>
        <v>0.16851495571427377</v>
      </c>
    </row>
    <row r="42" spans="1:20">
      <c r="A42" s="152">
        <v>440</v>
      </c>
      <c r="B42" s="512" t="e">
        <f>+VLOOKUP($A42,Master!$D$28:$G$224,4,FALSE)</f>
        <v>#N/A</v>
      </c>
      <c r="C42" s="513"/>
      <c r="D42" s="513"/>
      <c r="E42" s="513"/>
      <c r="F42" s="513"/>
      <c r="G42" s="165">
        <v>64354418.879999995</v>
      </c>
      <c r="H42" s="165">
        <v>10502963.32</v>
      </c>
      <c r="I42" s="166">
        <f t="shared" si="0"/>
        <v>53851455.559999995</v>
      </c>
      <c r="J42" s="167">
        <f t="shared" si="1"/>
        <v>5.1272630322772557</v>
      </c>
      <c r="K42" s="165">
        <v>12212230.590000002</v>
      </c>
      <c r="L42" s="166">
        <f t="shared" si="2"/>
        <v>52142188.289999992</v>
      </c>
      <c r="M42" s="168">
        <f t="shared" si="3"/>
        <v>4.2696694846801106</v>
      </c>
      <c r="N42" s="169">
        <v>6732420.6899999958</v>
      </c>
      <c r="O42" s="165">
        <v>862330.27666666661</v>
      </c>
      <c r="P42" s="166">
        <f t="shared" si="4"/>
        <v>5870090.4133333294</v>
      </c>
      <c r="Q42" s="167">
        <f t="shared" si="5"/>
        <v>6.8072414620812509</v>
      </c>
      <c r="R42" s="165">
        <v>4764124.82</v>
      </c>
      <c r="S42" s="166">
        <f t="shared" si="6"/>
        <v>1968295.8699999955</v>
      </c>
      <c r="T42" s="170">
        <f t="shared" si="7"/>
        <v>0.41314951735458427</v>
      </c>
    </row>
    <row r="43" spans="1:20">
      <c r="A43" s="152">
        <v>42</v>
      </c>
      <c r="B43" s="508" t="str">
        <f>+VLOOKUP($A43,Master!$D$28:$G$224,4,FALSE)</f>
        <v>Transferi za socijalnu zaštitu</v>
      </c>
      <c r="C43" s="509"/>
      <c r="D43" s="509"/>
      <c r="E43" s="509"/>
      <c r="F43" s="509"/>
      <c r="G43" s="195">
        <v>492148010.11999995</v>
      </c>
      <c r="H43" s="195">
        <v>498223398.96999997</v>
      </c>
      <c r="I43" s="196">
        <f t="shared" si="0"/>
        <v>-6075388.8500000238</v>
      </c>
      <c r="J43" s="197">
        <f t="shared" si="1"/>
        <v>-1.2194105821926371E-2</v>
      </c>
      <c r="K43" s="195">
        <v>482967420.4799999</v>
      </c>
      <c r="L43" s="196">
        <f t="shared" si="2"/>
        <v>9180589.6400000453</v>
      </c>
      <c r="M43" s="198">
        <f t="shared" si="3"/>
        <v>1.9008714150689165E-2</v>
      </c>
      <c r="N43" s="199">
        <v>42841697.649999999</v>
      </c>
      <c r="O43" s="195">
        <v>41226949.914166674</v>
      </c>
      <c r="P43" s="196">
        <f t="shared" si="4"/>
        <v>1614747.7358333245</v>
      </c>
      <c r="Q43" s="197">
        <f t="shared" si="5"/>
        <v>3.9167285942694807E-2</v>
      </c>
      <c r="R43" s="195">
        <v>43051593.350000001</v>
      </c>
      <c r="S43" s="196">
        <f t="shared" si="6"/>
        <v>-209895.70000000298</v>
      </c>
      <c r="T43" s="200">
        <f t="shared" si="7"/>
        <v>-4.875445568148784E-3</v>
      </c>
    </row>
    <row r="44" spans="1:20">
      <c r="A44" s="152">
        <v>421</v>
      </c>
      <c r="B44" s="512" t="str">
        <f>+VLOOKUP($A44,Master!$D$28:$G$224,4,FALSE)</f>
        <v>Prava iz oblasti socijalne zaštite</v>
      </c>
      <c r="C44" s="513"/>
      <c r="D44" s="513"/>
      <c r="E44" s="513"/>
      <c r="F44" s="513"/>
      <c r="G44" s="165">
        <v>61864914.019999996</v>
      </c>
      <c r="H44" s="165">
        <v>58645000</v>
      </c>
      <c r="I44" s="166">
        <f t="shared" si="0"/>
        <v>3219914.0199999958</v>
      </c>
      <c r="J44" s="167">
        <f t="shared" si="1"/>
        <v>5.4905175547787399E-2</v>
      </c>
      <c r="K44" s="165">
        <v>64036543.990000002</v>
      </c>
      <c r="L44" s="166">
        <f t="shared" si="2"/>
        <v>-2171629.9700000063</v>
      </c>
      <c r="M44" s="168">
        <f t="shared" si="3"/>
        <v>-3.391235433222517E-2</v>
      </c>
      <c r="N44" s="169">
        <v>5256058.13</v>
      </c>
      <c r="O44" s="165">
        <v>4887083.333333333</v>
      </c>
      <c r="P44" s="166">
        <f t="shared" si="4"/>
        <v>368974.79666666687</v>
      </c>
      <c r="Q44" s="167">
        <f t="shared" si="5"/>
        <v>7.5500001023105279E-2</v>
      </c>
      <c r="R44" s="165">
        <v>5578422.5699999994</v>
      </c>
      <c r="S44" s="166">
        <f t="shared" si="6"/>
        <v>-322364.43999999948</v>
      </c>
      <c r="T44" s="170">
        <f t="shared" si="7"/>
        <v>-5.7787741239545332E-2</v>
      </c>
    </row>
    <row r="45" spans="1:20">
      <c r="A45" s="152">
        <v>422</v>
      </c>
      <c r="B45" s="512" t="str">
        <f>+VLOOKUP($A45,Master!$D$28:$G$224,4,FALSE)</f>
        <v>Sredstva za tehnološke viškove</v>
      </c>
      <c r="C45" s="513"/>
      <c r="D45" s="513"/>
      <c r="E45" s="513"/>
      <c r="F45" s="513"/>
      <c r="G45" s="165">
        <v>22587777.399999995</v>
      </c>
      <c r="H45" s="165">
        <v>20758124</v>
      </c>
      <c r="I45" s="166">
        <f t="shared" si="0"/>
        <v>1829653.3999999948</v>
      </c>
      <c r="J45" s="167">
        <f t="shared" si="1"/>
        <v>8.8141558456823699E-2</v>
      </c>
      <c r="K45" s="165">
        <v>13086355.520000001</v>
      </c>
      <c r="L45" s="166">
        <f t="shared" si="2"/>
        <v>9501421.8799999934</v>
      </c>
      <c r="M45" s="168">
        <f t="shared" si="3"/>
        <v>0.72605561307568633</v>
      </c>
      <c r="N45" s="169">
        <v>3352388.2399999998</v>
      </c>
      <c r="O45" s="165">
        <v>1438177</v>
      </c>
      <c r="P45" s="166">
        <f t="shared" si="4"/>
        <v>1914211.2399999998</v>
      </c>
      <c r="Q45" s="167">
        <f t="shared" si="5"/>
        <v>1.3309983680729145</v>
      </c>
      <c r="R45" s="165">
        <v>1939799.67</v>
      </c>
      <c r="S45" s="166">
        <f t="shared" si="6"/>
        <v>1412588.5699999998</v>
      </c>
      <c r="T45" s="170">
        <f t="shared" si="7"/>
        <v>0.7282136355864004</v>
      </c>
    </row>
    <row r="46" spans="1:20">
      <c r="A46" s="152">
        <v>423</v>
      </c>
      <c r="B46" s="512" t="str">
        <f>+VLOOKUP($A46,Master!$D$28:$G$224,4,FALSE)</f>
        <v>Prava iz oblasti penzijskog i invalidskog osiguranja</v>
      </c>
      <c r="C46" s="513"/>
      <c r="D46" s="513"/>
      <c r="E46" s="513"/>
      <c r="F46" s="513"/>
      <c r="G46" s="165">
        <v>384390842.84999996</v>
      </c>
      <c r="H46" s="165">
        <v>397320274.96999997</v>
      </c>
      <c r="I46" s="166">
        <f t="shared" si="0"/>
        <v>-12929432.120000005</v>
      </c>
      <c r="J46" s="167">
        <f t="shared" si="1"/>
        <v>-3.2541586560052238E-2</v>
      </c>
      <c r="K46" s="165">
        <v>383189899.51999998</v>
      </c>
      <c r="L46" s="166">
        <f t="shared" si="2"/>
        <v>1200943.3299999833</v>
      </c>
      <c r="M46" s="168">
        <f t="shared" si="3"/>
        <v>3.1340683340148612E-3</v>
      </c>
      <c r="N46" s="169">
        <v>32063162.379999995</v>
      </c>
      <c r="O46" s="165">
        <v>33110022.91416667</v>
      </c>
      <c r="P46" s="166">
        <f t="shared" si="4"/>
        <v>-1046860.5341666751</v>
      </c>
      <c r="Q46" s="167">
        <f t="shared" si="5"/>
        <v>-3.1617632427513587E-2</v>
      </c>
      <c r="R46" s="165">
        <v>32148029.949999999</v>
      </c>
      <c r="S46" s="166">
        <f t="shared" si="6"/>
        <v>-84867.570000004023</v>
      </c>
      <c r="T46" s="170">
        <f t="shared" si="7"/>
        <v>-2.6398995562714189E-3</v>
      </c>
    </row>
    <row r="47" spans="1:20">
      <c r="A47" s="152">
        <v>424</v>
      </c>
      <c r="B47" s="512" t="str">
        <f>+VLOOKUP($A47,Master!$D$28:$G$224,4,FALSE)</f>
        <v>Ostala prava iz oblasti zdravstvene zaštite</v>
      </c>
      <c r="C47" s="513"/>
      <c r="D47" s="513"/>
      <c r="E47" s="513"/>
      <c r="F47" s="513"/>
      <c r="G47" s="165">
        <v>15215135.74</v>
      </c>
      <c r="H47" s="165">
        <v>14500000</v>
      </c>
      <c r="I47" s="166">
        <f t="shared" si="0"/>
        <v>715135.74000000022</v>
      </c>
      <c r="J47" s="167">
        <f t="shared" si="1"/>
        <v>4.931970620689663E-2</v>
      </c>
      <c r="K47" s="165">
        <v>14792096.09</v>
      </c>
      <c r="L47" s="166">
        <f t="shared" si="2"/>
        <v>423039.65000000037</v>
      </c>
      <c r="M47" s="168">
        <f t="shared" si="3"/>
        <v>2.8599033390946493E-2</v>
      </c>
      <c r="N47" s="169">
        <v>1426429.0600000005</v>
      </c>
      <c r="O47" s="165">
        <v>1208333.3333333333</v>
      </c>
      <c r="P47" s="166">
        <f t="shared" si="4"/>
        <v>218095.72666666727</v>
      </c>
      <c r="Q47" s="167">
        <f t="shared" si="5"/>
        <v>0.18049301517241423</v>
      </c>
      <c r="R47" s="165">
        <v>2021633.8499999989</v>
      </c>
      <c r="S47" s="166">
        <f t="shared" si="6"/>
        <v>-595204.78999999841</v>
      </c>
      <c r="T47" s="170">
        <f t="shared" si="7"/>
        <v>-0.29441770081164731</v>
      </c>
    </row>
    <row r="48" spans="1:20">
      <c r="A48" s="152">
        <v>425</v>
      </c>
      <c r="B48" s="512" t="str">
        <f>+VLOOKUP($A48,Master!$D$28:$G$224,4,FALSE)</f>
        <v>Ostala prava iz zdravstvenog osiguranja</v>
      </c>
      <c r="C48" s="513"/>
      <c r="D48" s="513"/>
      <c r="E48" s="513"/>
      <c r="F48" s="513"/>
      <c r="G48" s="165">
        <v>8089340.1100000003</v>
      </c>
      <c r="H48" s="165">
        <v>7000000</v>
      </c>
      <c r="I48" s="166">
        <f t="shared" si="0"/>
        <v>1089340.1100000003</v>
      </c>
      <c r="J48" s="167">
        <f t="shared" si="1"/>
        <v>0.15562001571428574</v>
      </c>
      <c r="K48" s="165">
        <v>7862525.3599999994</v>
      </c>
      <c r="L48" s="166">
        <f t="shared" si="2"/>
        <v>226814.75000000093</v>
      </c>
      <c r="M48" s="168">
        <f t="shared" si="3"/>
        <v>2.8847569911049753E-2</v>
      </c>
      <c r="N48" s="169">
        <v>743659.84</v>
      </c>
      <c r="O48" s="165">
        <v>583333.33333333326</v>
      </c>
      <c r="P48" s="166">
        <f t="shared" si="4"/>
        <v>160326.50666666671</v>
      </c>
      <c r="Q48" s="167">
        <f t="shared" si="5"/>
        <v>0.27484544000000022</v>
      </c>
      <c r="R48" s="165">
        <v>1363707.3099999998</v>
      </c>
      <c r="S48" s="166">
        <f t="shared" si="6"/>
        <v>-620047.46999999986</v>
      </c>
      <c r="T48" s="170">
        <f t="shared" si="7"/>
        <v>-0.45467782232537857</v>
      </c>
    </row>
    <row r="49" spans="1:20">
      <c r="A49" s="152">
        <v>43</v>
      </c>
      <c r="B49" s="510" t="str">
        <f>+VLOOKUP($A49,Master!$D$28:$G$224,4,FALSE)</f>
        <v xml:space="preserve">Transferi institucijama, pojedincima, nevladinom i javnom sektoru </v>
      </c>
      <c r="C49" s="511"/>
      <c r="D49" s="511"/>
      <c r="E49" s="511"/>
      <c r="F49" s="511"/>
      <c r="G49" s="177">
        <v>99049746.079999998</v>
      </c>
      <c r="H49" s="177">
        <v>101040047.61999999</v>
      </c>
      <c r="I49" s="178">
        <f t="shared" si="0"/>
        <v>-1990301.5399999917</v>
      </c>
      <c r="J49" s="179">
        <f t="shared" si="1"/>
        <v>-1.969814530853442E-2</v>
      </c>
      <c r="K49" s="177">
        <v>94307026.210000023</v>
      </c>
      <c r="L49" s="178">
        <f t="shared" si="2"/>
        <v>4742719.869999975</v>
      </c>
      <c r="M49" s="180">
        <f t="shared" si="3"/>
        <v>5.0290207003654608E-2</v>
      </c>
      <c r="N49" s="181">
        <v>11500398.329999996</v>
      </c>
      <c r="O49" s="177">
        <v>8287650.975182116</v>
      </c>
      <c r="P49" s="178">
        <f t="shared" si="4"/>
        <v>3212747.3548178803</v>
      </c>
      <c r="Q49" s="179">
        <f t="shared" si="5"/>
        <v>0.38765476061174042</v>
      </c>
      <c r="R49" s="177">
        <v>17851748.629999999</v>
      </c>
      <c r="S49" s="178">
        <f t="shared" si="6"/>
        <v>-6351350.3000000026</v>
      </c>
      <c r="T49" s="182">
        <f t="shared" si="7"/>
        <v>-0.35578309058903679</v>
      </c>
    </row>
    <row r="50" spans="1:20">
      <c r="A50" s="152">
        <v>44</v>
      </c>
      <c r="B50" s="510" t="str">
        <f>+VLOOKUP($A50,Master!$D$28:$G$224,4,FALSE)</f>
        <v>Kapitalni izdaci</v>
      </c>
      <c r="C50" s="511"/>
      <c r="D50" s="511"/>
      <c r="E50" s="511"/>
      <c r="F50" s="511"/>
      <c r="G50" s="177">
        <v>75152374.330000043</v>
      </c>
      <c r="H50" s="177">
        <v>101820500</v>
      </c>
      <c r="I50" s="178">
        <f t="shared" si="0"/>
        <v>-26668125.669999957</v>
      </c>
      <c r="J50" s="179">
        <f t="shared" si="1"/>
        <v>-0.26191312820109858</v>
      </c>
      <c r="K50" s="177">
        <v>77219227.430000037</v>
      </c>
      <c r="L50" s="178">
        <f t="shared" si="2"/>
        <v>-2066853.099999994</v>
      </c>
      <c r="M50" s="180">
        <f t="shared" si="3"/>
        <v>-2.6766042199445894E-2</v>
      </c>
      <c r="N50" s="181">
        <v>17985062.270000018</v>
      </c>
      <c r="O50" s="177">
        <v>7522541.6666666651</v>
      </c>
      <c r="P50" s="178">
        <f t="shared" si="4"/>
        <v>10462520.603333354</v>
      </c>
      <c r="Q50" s="179">
        <f t="shared" si="5"/>
        <v>1.3908225526611715</v>
      </c>
      <c r="R50" s="177">
        <v>18659152.394166682</v>
      </c>
      <c r="S50" s="178">
        <f t="shared" si="6"/>
        <v>-674090.12416666374</v>
      </c>
      <c r="T50" s="182">
        <f t="shared" si="7"/>
        <v>-3.612651367686992E-2</v>
      </c>
    </row>
    <row r="51" spans="1:20">
      <c r="A51" s="152">
        <v>451</v>
      </c>
      <c r="B51" s="480" t="str">
        <f>+VLOOKUP($A51,Master!$D$28:$G$224,4,FALSE)</f>
        <v>Pozajmice i krediti</v>
      </c>
      <c r="C51" s="481"/>
      <c r="D51" s="481"/>
      <c r="E51" s="481"/>
      <c r="F51" s="481"/>
      <c r="G51" s="165">
        <v>2484899.7699999996</v>
      </c>
      <c r="H51" s="165">
        <v>2139999.9999999995</v>
      </c>
      <c r="I51" s="166">
        <f t="shared" si="0"/>
        <v>344899.77</v>
      </c>
      <c r="J51" s="167">
        <f t="shared" si="1"/>
        <v>0.16116811682242993</v>
      </c>
      <c r="K51" s="165">
        <v>2752781.98</v>
      </c>
      <c r="L51" s="166">
        <f t="shared" si="2"/>
        <v>-267882.21000000043</v>
      </c>
      <c r="M51" s="168">
        <f t="shared" si="3"/>
        <v>-9.7313267794640446E-2</v>
      </c>
      <c r="N51" s="169">
        <v>599222.64999999991</v>
      </c>
      <c r="O51" s="165">
        <v>178333.33333333334</v>
      </c>
      <c r="P51" s="166">
        <f t="shared" si="4"/>
        <v>420889.31666666653</v>
      </c>
      <c r="Q51" s="167">
        <f t="shared" si="5"/>
        <v>2.3601270093457938</v>
      </c>
      <c r="R51" s="165">
        <v>828836.39999999991</v>
      </c>
      <c r="S51" s="166">
        <f t="shared" si="6"/>
        <v>-229613.75</v>
      </c>
      <c r="T51" s="170">
        <f t="shared" si="7"/>
        <v>-0.27703145035618615</v>
      </c>
    </row>
    <row r="52" spans="1:20">
      <c r="A52" s="152">
        <v>47</v>
      </c>
      <c r="B52" s="480" t="str">
        <f>+VLOOKUP($A52,Master!$D$28:$G$224,4,FALSE)</f>
        <v>Rezerve</v>
      </c>
      <c r="C52" s="481"/>
      <c r="D52" s="481"/>
      <c r="E52" s="481"/>
      <c r="F52" s="481"/>
      <c r="G52" s="165">
        <v>13532542.719999999</v>
      </c>
      <c r="H52" s="165">
        <v>8854649.7699999977</v>
      </c>
      <c r="I52" s="166">
        <f t="shared" si="0"/>
        <v>4677892.9500000011</v>
      </c>
      <c r="J52" s="167">
        <f t="shared" si="1"/>
        <v>0.52829790804927601</v>
      </c>
      <c r="K52" s="165">
        <v>14126844.789999999</v>
      </c>
      <c r="L52" s="166">
        <f t="shared" si="2"/>
        <v>-594302.0700000003</v>
      </c>
      <c r="M52" s="168">
        <f t="shared" si="3"/>
        <v>-4.2068988428377918E-2</v>
      </c>
      <c r="N52" s="169">
        <v>2586424.5499999998</v>
      </c>
      <c r="O52" s="165">
        <v>737887.48083333333</v>
      </c>
      <c r="P52" s="166">
        <f t="shared" si="4"/>
        <v>1848537.0691666664</v>
      </c>
      <c r="Q52" s="167">
        <f t="shared" si="5"/>
        <v>2.5051747281022045</v>
      </c>
      <c r="R52" s="165">
        <v>1306027.21</v>
      </c>
      <c r="S52" s="166">
        <f t="shared" si="6"/>
        <v>1280397.3399999999</v>
      </c>
      <c r="T52" s="170">
        <f t="shared" si="7"/>
        <v>0.98037569982940842</v>
      </c>
    </row>
    <row r="53" spans="1:20" ht="15.75" thickBot="1">
      <c r="A53" s="152">
        <v>462</v>
      </c>
      <c r="B53" s="498" t="str">
        <f>+VLOOKUP($A53,Master!$D$28:$G$224,4,FALSE)</f>
        <v>Otplata garancija</v>
      </c>
      <c r="C53" s="499"/>
      <c r="D53" s="499"/>
      <c r="E53" s="499"/>
      <c r="F53" s="499"/>
      <c r="G53" s="201">
        <v>15258930.949999999</v>
      </c>
      <c r="H53" s="201">
        <v>0</v>
      </c>
      <c r="I53" s="202">
        <f t="shared" si="0"/>
        <v>15258930.949999999</v>
      </c>
      <c r="J53" s="203" t="str">
        <f t="shared" si="1"/>
        <v>…</v>
      </c>
      <c r="K53" s="201">
        <v>107230592.5</v>
      </c>
      <c r="L53" s="202">
        <f t="shared" si="2"/>
        <v>-91971661.549999997</v>
      </c>
      <c r="M53" s="204">
        <f t="shared" si="3"/>
        <v>-0.857699835520353</v>
      </c>
      <c r="N53" s="205">
        <v>0</v>
      </c>
      <c r="O53" s="201">
        <v>0</v>
      </c>
      <c r="P53" s="202">
        <f t="shared" si="4"/>
        <v>0</v>
      </c>
      <c r="Q53" s="203" t="str">
        <f t="shared" si="5"/>
        <v>…</v>
      </c>
      <c r="R53" s="201">
        <v>575548.03</v>
      </c>
      <c r="S53" s="202">
        <f t="shared" si="6"/>
        <v>-575548.03</v>
      </c>
      <c r="T53" s="206">
        <f t="shared" si="7"/>
        <v>-1</v>
      </c>
    </row>
    <row r="54" spans="1:20" ht="15.75" thickBot="1">
      <c r="A54" s="146">
        <v>4630</v>
      </c>
      <c r="B54" s="498" t="str">
        <f>+VLOOKUP($A54,Master!$D$28:$G$224,4,FALSE)</f>
        <v>Otplata obaveza iz prethodnog perioda</v>
      </c>
      <c r="C54" s="499"/>
      <c r="D54" s="499"/>
      <c r="E54" s="499"/>
      <c r="F54" s="499"/>
      <c r="G54" s="201">
        <v>65272880.160000011</v>
      </c>
      <c r="H54" s="201">
        <v>0</v>
      </c>
      <c r="I54" s="202">
        <f>+G54-H54</f>
        <v>65272880.160000011</v>
      </c>
      <c r="J54" s="203" t="str">
        <f>+IF(ISNUMBER(G54/H54-1),G54/H54-1,"…")</f>
        <v>…</v>
      </c>
      <c r="K54" s="201">
        <v>60543190.100000016</v>
      </c>
      <c r="L54" s="202">
        <f>+G54-K54</f>
        <v>4729690.0599999949</v>
      </c>
      <c r="M54" s="204">
        <f>+IF(ISNUMBER(G54/K54-1),G54/K54-1,"…")</f>
        <v>7.8120925775267303E-2</v>
      </c>
      <c r="N54" s="205">
        <v>18916387.729999989</v>
      </c>
      <c r="O54" s="201">
        <v>0</v>
      </c>
      <c r="P54" s="202">
        <f>+N54-O54</f>
        <v>18916387.729999989</v>
      </c>
      <c r="Q54" s="203" t="str">
        <f>+IF(ISNUMBER(N54/O54-O592),N54/O54-1,"…")</f>
        <v>…</v>
      </c>
      <c r="R54" s="201">
        <v>7480893.1499999976</v>
      </c>
      <c r="S54" s="202">
        <f>+N54-R54</f>
        <v>11435494.579999991</v>
      </c>
      <c r="T54" s="206">
        <f>+IF(ISNUMBER(N54/R54-1),N54/R54-1,"…")</f>
        <v>1.5286269100100696</v>
      </c>
    </row>
    <row r="55" spans="1:20" ht="15.75" thickBot="1">
      <c r="A55" s="146">
        <v>1005</v>
      </c>
      <c r="B55" s="498" t="str">
        <f>+VLOOKUP($A55,Master!$D$28:$G$226,4,FALSE)</f>
        <v>Neto povećanje obaveza</v>
      </c>
      <c r="C55" s="499"/>
      <c r="D55" s="499"/>
      <c r="E55" s="499"/>
      <c r="F55" s="499"/>
      <c r="G55" s="201">
        <v>0</v>
      </c>
      <c r="H55" s="201">
        <v>0</v>
      </c>
      <c r="I55" s="202">
        <f>+G55-H55</f>
        <v>0</v>
      </c>
      <c r="J55" s="203" t="str">
        <f>+IF(ISNUMBER(G55/H55-1),G55/H55-1,"…")</f>
        <v>…</v>
      </c>
      <c r="K55" s="201">
        <v>14438105.227299999</v>
      </c>
      <c r="L55" s="202">
        <f>+G55-K55</f>
        <v>-14438105.227299999</v>
      </c>
      <c r="M55" s="204">
        <f>+IF(ISNUMBER(G55/K55-1),G55/K55-1,"…")</f>
        <v>-1</v>
      </c>
      <c r="N55" s="205">
        <v>0</v>
      </c>
      <c r="O55" s="201">
        <v>0</v>
      </c>
      <c r="P55" s="202">
        <f>+N55-O55</f>
        <v>0</v>
      </c>
      <c r="Q55" s="203" t="str">
        <f>+IF(ISNUMBER(N55/O55-O593),N55/O55-1,"…")</f>
        <v>…</v>
      </c>
      <c r="R55" s="201">
        <v>14438105.227299999</v>
      </c>
      <c r="S55" s="202">
        <f>+N55-R55</f>
        <v>-14438105.227299999</v>
      </c>
      <c r="T55" s="206">
        <f>+IF(ISNUMBER(N55/R55-1),N55/R55-1,"…")</f>
        <v>-1</v>
      </c>
    </row>
    <row r="56" spans="1:20" ht="15.75" thickBot="1">
      <c r="A56" s="146">
        <v>1000</v>
      </c>
      <c r="B56" s="504" t="str">
        <f>+VLOOKUP($A56,Master!$D$28:$G$224,4,FALSE)</f>
        <v>Suficit / deficit</v>
      </c>
      <c r="C56" s="505"/>
      <c r="D56" s="505"/>
      <c r="E56" s="505"/>
      <c r="F56" s="505"/>
      <c r="G56" s="153">
        <v>-102571416.25000001</v>
      </c>
      <c r="H56" s="153">
        <v>-61509737.965015844</v>
      </c>
      <c r="I56" s="154">
        <f t="shared" si="0"/>
        <v>-41061678.284984171</v>
      </c>
      <c r="J56" s="155">
        <f t="shared" si="1"/>
        <v>0.66756386295025893</v>
      </c>
      <c r="K56" s="153">
        <v>-215791311.3872999</v>
      </c>
      <c r="L56" s="154">
        <f t="shared" si="2"/>
        <v>113219895.13729988</v>
      </c>
      <c r="M56" s="156">
        <f t="shared" si="3"/>
        <v>-0.52467309461822609</v>
      </c>
      <c r="N56" s="157">
        <v>-18669590.289999902</v>
      </c>
      <c r="O56" s="153">
        <v>34982925.121417165</v>
      </c>
      <c r="P56" s="154">
        <f t="shared" si="4"/>
        <v>-53652515.411417067</v>
      </c>
      <c r="Q56" s="155">
        <f t="shared" si="5"/>
        <v>-1.5336772218218553</v>
      </c>
      <c r="R56" s="153">
        <v>-29741466.94146667</v>
      </c>
      <c r="S56" s="154">
        <f t="shared" si="6"/>
        <v>11071876.651466768</v>
      </c>
      <c r="T56" s="158">
        <f t="shared" si="7"/>
        <v>-0.37227069778558708</v>
      </c>
    </row>
    <row r="57" spans="1:20" ht="15.75" thickBot="1">
      <c r="A57" s="146">
        <v>1001</v>
      </c>
      <c r="B57" s="506" t="str">
        <f>+VLOOKUP($A57,Master!$D$28:$G$224,4,FALSE)</f>
        <v>Primarni suficit/deficit</v>
      </c>
      <c r="C57" s="507"/>
      <c r="D57" s="507"/>
      <c r="E57" s="507"/>
      <c r="F57" s="507"/>
      <c r="G57" s="207">
        <v>-27589445.31000001</v>
      </c>
      <c r="H57" s="207">
        <v>11767452.737170577</v>
      </c>
      <c r="I57" s="208">
        <f t="shared" si="0"/>
        <v>-39356898.047170587</v>
      </c>
      <c r="J57" s="209">
        <f t="shared" si="1"/>
        <v>-3.3445554383109211</v>
      </c>
      <c r="K57" s="207">
        <v>-147868535.8472999</v>
      </c>
      <c r="L57" s="208">
        <f t="shared" si="2"/>
        <v>120279090.5372999</v>
      </c>
      <c r="M57" s="210">
        <f t="shared" si="3"/>
        <v>-0.81341909452264449</v>
      </c>
      <c r="N57" s="211">
        <v>-12993472.749999901</v>
      </c>
      <c r="O57" s="207">
        <v>41280038.632250495</v>
      </c>
      <c r="P57" s="208">
        <f t="shared" si="4"/>
        <v>-54273511.382250398</v>
      </c>
      <c r="Q57" s="209">
        <f t="shared" si="5"/>
        <v>-1.3147640646791596</v>
      </c>
      <c r="R57" s="207">
        <v>-24129600.80146667</v>
      </c>
      <c r="S57" s="208">
        <f t="shared" si="6"/>
        <v>11136128.051466769</v>
      </c>
      <c r="T57" s="212">
        <f t="shared" si="7"/>
        <v>-0.46151314906087804</v>
      </c>
    </row>
    <row r="58" spans="1:20">
      <c r="A58" s="146">
        <v>46</v>
      </c>
      <c r="B58" s="508" t="str">
        <f>+VLOOKUP($A58,Master!$D$28:$G$224,4,FALSE)</f>
        <v>Otplata dugova</v>
      </c>
      <c r="C58" s="509"/>
      <c r="D58" s="509"/>
      <c r="E58" s="509"/>
      <c r="F58" s="509"/>
      <c r="G58" s="195">
        <v>209750952.28</v>
      </c>
      <c r="H58" s="195">
        <v>171426905.49000001</v>
      </c>
      <c r="I58" s="196">
        <f t="shared" si="0"/>
        <v>38324046.789999992</v>
      </c>
      <c r="J58" s="197">
        <f t="shared" si="1"/>
        <v>0.22355911215019608</v>
      </c>
      <c r="K58" s="195">
        <v>174025451.75</v>
      </c>
      <c r="L58" s="196">
        <f t="shared" si="2"/>
        <v>35725500.530000001</v>
      </c>
      <c r="M58" s="198">
        <f t="shared" si="3"/>
        <v>0.20528894004149589</v>
      </c>
      <c r="N58" s="199">
        <v>31216208.469999999</v>
      </c>
      <c r="O58" s="195">
        <v>14285575.4575</v>
      </c>
      <c r="P58" s="196">
        <f t="shared" si="4"/>
        <v>16930633.012499999</v>
      </c>
      <c r="Q58" s="197">
        <f t="shared" si="5"/>
        <v>1.1851558281897092</v>
      </c>
      <c r="R58" s="195">
        <v>64186408.939999998</v>
      </c>
      <c r="S58" s="196">
        <f t="shared" si="6"/>
        <v>-32970200.469999999</v>
      </c>
      <c r="T58" s="200">
        <f t="shared" si="7"/>
        <v>-0.51366326632823145</v>
      </c>
    </row>
    <row r="59" spans="1:20">
      <c r="A59" s="146">
        <v>4611</v>
      </c>
      <c r="B59" s="496" t="str">
        <f>+VLOOKUP($A59,Master!$D$28:$G$224,4,FALSE)</f>
        <v>Otplata hartija od vrijednosti i kredita rezidentima</v>
      </c>
      <c r="C59" s="497"/>
      <c r="D59" s="497"/>
      <c r="E59" s="497"/>
      <c r="F59" s="497"/>
      <c r="G59" s="213">
        <v>99756836.799999982</v>
      </c>
      <c r="H59" s="213">
        <v>30008345.269999992</v>
      </c>
      <c r="I59" s="214">
        <f t="shared" si="0"/>
        <v>69748491.529999986</v>
      </c>
      <c r="J59" s="215">
        <f t="shared" si="1"/>
        <v>2.3243031530875213</v>
      </c>
      <c r="K59" s="213">
        <v>107621020.41999999</v>
      </c>
      <c r="L59" s="214">
        <f t="shared" si="2"/>
        <v>-7864183.6200000048</v>
      </c>
      <c r="M59" s="216">
        <f t="shared" si="3"/>
        <v>-7.3072933050712385E-2</v>
      </c>
      <c r="N59" s="217">
        <v>9805053.8499999996</v>
      </c>
      <c r="O59" s="213">
        <v>2500695.4391666665</v>
      </c>
      <c r="P59" s="214">
        <f t="shared" si="4"/>
        <v>7304358.4108333327</v>
      </c>
      <c r="Q59" s="215">
        <f t="shared" si="5"/>
        <v>2.9209308324517291</v>
      </c>
      <c r="R59" s="213">
        <v>48820983.07</v>
      </c>
      <c r="S59" s="214">
        <f t="shared" si="6"/>
        <v>-39015929.219999999</v>
      </c>
      <c r="T59" s="218">
        <f t="shared" si="7"/>
        <v>-0.79916312139922674</v>
      </c>
    </row>
    <row r="60" spans="1:20">
      <c r="A60" s="146">
        <v>4612</v>
      </c>
      <c r="B60" s="480" t="str">
        <f>+VLOOKUP($A60,Master!$D$28:$G$224,4,FALSE)</f>
        <v>Otplata hartija od vrijednosti i kredita nerezidentima</v>
      </c>
      <c r="C60" s="481"/>
      <c r="D60" s="481"/>
      <c r="E60" s="481"/>
      <c r="F60" s="481"/>
      <c r="G60" s="213">
        <v>109994115.48000002</v>
      </c>
      <c r="H60" s="213">
        <v>108080400.24999999</v>
      </c>
      <c r="I60" s="214">
        <f t="shared" si="0"/>
        <v>1913715.230000034</v>
      </c>
      <c r="J60" s="215">
        <f t="shared" si="1"/>
        <v>1.7706403987896246E-2</v>
      </c>
      <c r="K60" s="213">
        <v>66404431.329999998</v>
      </c>
      <c r="L60" s="214">
        <f t="shared" si="2"/>
        <v>43589684.150000021</v>
      </c>
      <c r="M60" s="216">
        <f t="shared" si="3"/>
        <v>0.65642733891325711</v>
      </c>
      <c r="N60" s="217">
        <v>21411154.620000001</v>
      </c>
      <c r="O60" s="213">
        <v>9006700.020833334</v>
      </c>
      <c r="P60" s="214">
        <f t="shared" si="4"/>
        <v>12404454.599166667</v>
      </c>
      <c r="Q60" s="215">
        <f t="shared" si="5"/>
        <v>1.3772474458429849</v>
      </c>
      <c r="R60" s="213">
        <v>15365425.870000001</v>
      </c>
      <c r="S60" s="214">
        <f t="shared" si="6"/>
        <v>6045728.75</v>
      </c>
      <c r="T60" s="218">
        <f t="shared" si="7"/>
        <v>0.39346314258714399</v>
      </c>
    </row>
    <row r="61" spans="1:20" ht="15.75" thickBot="1">
      <c r="A61" s="146" t="s">
        <v>686</v>
      </c>
      <c r="B61" s="256" t="str">
        <f>+B54</f>
        <v>Otplata obaveza iz prethodnog perioda</v>
      </c>
      <c r="C61" s="257"/>
      <c r="D61" s="257"/>
      <c r="E61" s="257"/>
      <c r="F61" s="257"/>
      <c r="G61" s="213"/>
      <c r="H61" s="213">
        <v>33338159.969999988</v>
      </c>
      <c r="I61" s="214">
        <f>+G61-H61</f>
        <v>-33338159.969999988</v>
      </c>
      <c r="J61" s="215">
        <f>+IF(ISNUMBER(G61/H61-1),G61/H61-1,"…")</f>
        <v>-1</v>
      </c>
      <c r="K61" s="213"/>
      <c r="L61" s="214">
        <f>+G61-K61</f>
        <v>0</v>
      </c>
      <c r="M61" s="216" t="str">
        <f>+IF(ISNUMBER(G61/K61-1),G61/K61-1,"…")</f>
        <v>…</v>
      </c>
      <c r="N61" s="217"/>
      <c r="O61" s="213">
        <v>2778179.9974999996</v>
      </c>
      <c r="P61" s="214"/>
      <c r="Q61" s="215"/>
      <c r="R61" s="213"/>
      <c r="S61" s="214"/>
      <c r="T61" s="218"/>
    </row>
    <row r="62" spans="1:20" ht="15.75" thickBot="1">
      <c r="A62" s="146">
        <v>1002</v>
      </c>
      <c r="B62" s="500" t="str">
        <f>+VLOOKUP($A62,Master!$D$28:$G$224,4,FALSE)</f>
        <v>Nedostajuća sredstva</v>
      </c>
      <c r="C62" s="501"/>
      <c r="D62" s="501"/>
      <c r="E62" s="501"/>
      <c r="F62" s="501"/>
      <c r="G62" s="219">
        <v>-312322368.52999997</v>
      </c>
      <c r="H62" s="219">
        <v>-232936643.45501581</v>
      </c>
      <c r="I62" s="220">
        <f t="shared" si="0"/>
        <v>-79385725.074984163</v>
      </c>
      <c r="J62" s="221">
        <f t="shared" si="1"/>
        <v>0.34080393663058417</v>
      </c>
      <c r="K62" s="219">
        <v>-389816763.1372999</v>
      </c>
      <c r="L62" s="220">
        <f t="shared" si="2"/>
        <v>77494394.607299924</v>
      </c>
      <c r="M62" s="222">
        <f t="shared" si="3"/>
        <v>-0.19879697831261589</v>
      </c>
      <c r="N62" s="223">
        <v>-49885798.759999901</v>
      </c>
      <c r="O62" s="219">
        <v>20697349.663917165</v>
      </c>
      <c r="P62" s="220">
        <f t="shared" si="4"/>
        <v>-70583148.42391707</v>
      </c>
      <c r="Q62" s="221">
        <f t="shared" si="5"/>
        <v>-3.4102505668621221</v>
      </c>
      <c r="R62" s="219">
        <v>-93927875.881466672</v>
      </c>
      <c r="S62" s="220">
        <f t="shared" si="6"/>
        <v>44042077.121466771</v>
      </c>
      <c r="T62" s="224">
        <f t="shared" si="7"/>
        <v>-0.46889250617192879</v>
      </c>
    </row>
    <row r="63" spans="1:20" ht="15.75" thickBot="1">
      <c r="A63" s="146">
        <v>1003</v>
      </c>
      <c r="B63" s="502" t="str">
        <f>+VLOOKUP($A63,Master!$D$28:$G$224,4,FALSE)</f>
        <v>Finansiranje</v>
      </c>
      <c r="C63" s="503"/>
      <c r="D63" s="503"/>
      <c r="E63" s="503"/>
      <c r="F63" s="503"/>
      <c r="G63" s="153">
        <v>312322368.52999997</v>
      </c>
      <c r="H63" s="153">
        <v>232936643.45501578</v>
      </c>
      <c r="I63" s="154">
        <f t="shared" si="0"/>
        <v>79385725.074984193</v>
      </c>
      <c r="J63" s="155">
        <f t="shared" si="1"/>
        <v>0.34080393663058417</v>
      </c>
      <c r="K63" s="153">
        <v>389816763.1372999</v>
      </c>
      <c r="L63" s="154">
        <f t="shared" si="2"/>
        <v>-77494394.607299924</v>
      </c>
      <c r="M63" s="156">
        <f t="shared" si="3"/>
        <v>-0.19879697831261589</v>
      </c>
      <c r="N63" s="157">
        <v>49885798.759999901</v>
      </c>
      <c r="O63" s="153">
        <v>-20697349.663917169</v>
      </c>
      <c r="P63" s="154">
        <f t="shared" si="4"/>
        <v>70583148.42391707</v>
      </c>
      <c r="Q63" s="155">
        <f t="shared" si="5"/>
        <v>-3.4102505668621217</v>
      </c>
      <c r="R63" s="153">
        <v>93927875.881466672</v>
      </c>
      <c r="S63" s="154">
        <f t="shared" si="6"/>
        <v>-44042077.121466771</v>
      </c>
      <c r="T63" s="158">
        <f t="shared" si="7"/>
        <v>-0.46889250617192879</v>
      </c>
    </row>
    <row r="64" spans="1:20">
      <c r="A64" s="146">
        <v>7511</v>
      </c>
      <c r="B64" s="496" t="str">
        <f>+VLOOKUP($A64,Master!$D$28:$G$224,4,FALSE)</f>
        <v>Pozajmice i krediti od domaćih izvora</v>
      </c>
      <c r="C64" s="497"/>
      <c r="D64" s="497"/>
      <c r="E64" s="497"/>
      <c r="F64" s="497"/>
      <c r="G64" s="213">
        <v>104410759.67</v>
      </c>
      <c r="H64" s="213">
        <v>0</v>
      </c>
      <c r="I64" s="214">
        <f t="shared" si="0"/>
        <v>104410759.67</v>
      </c>
      <c r="J64" s="215" t="str">
        <f t="shared" si="1"/>
        <v>…</v>
      </c>
      <c r="K64" s="213">
        <v>145350142</v>
      </c>
      <c r="L64" s="214">
        <f t="shared" si="2"/>
        <v>-40939382.329999998</v>
      </c>
      <c r="M64" s="216">
        <f t="shared" si="3"/>
        <v>-0.28166042197605834</v>
      </c>
      <c r="N64" s="217">
        <v>6000000</v>
      </c>
      <c r="O64" s="213">
        <v>0</v>
      </c>
      <c r="P64" s="214">
        <f t="shared" si="4"/>
        <v>6000000</v>
      </c>
      <c r="Q64" s="215" t="str">
        <f t="shared" si="5"/>
        <v>…</v>
      </c>
      <c r="R64" s="213">
        <v>20000000</v>
      </c>
      <c r="S64" s="214">
        <f t="shared" si="6"/>
        <v>-14000000</v>
      </c>
      <c r="T64" s="218">
        <f t="shared" si="7"/>
        <v>-0.7</v>
      </c>
    </row>
    <row r="65" spans="1:20">
      <c r="A65" s="146">
        <v>7512</v>
      </c>
      <c r="B65" s="480" t="str">
        <f>+VLOOKUP($A65,Master!$D$28:$G$224,4,FALSE)</f>
        <v>Pozajmice i krediti od inostranih izvora</v>
      </c>
      <c r="C65" s="481"/>
      <c r="D65" s="481"/>
      <c r="E65" s="481"/>
      <c r="F65" s="481"/>
      <c r="G65" s="213">
        <v>205747503.70999998</v>
      </c>
      <c r="H65" s="213">
        <v>227975575.86282948</v>
      </c>
      <c r="I65" s="214">
        <f t="shared" si="0"/>
        <v>-22228072.152829498</v>
      </c>
      <c r="J65" s="215">
        <f t="shared" si="1"/>
        <v>-9.7501989275394552E-2</v>
      </c>
      <c r="K65" s="213">
        <v>188517208.25000003</v>
      </c>
      <c r="L65" s="214">
        <f t="shared" si="2"/>
        <v>17230295.459999949</v>
      </c>
      <c r="M65" s="216">
        <f t="shared" si="3"/>
        <v>9.1399059109501524E-2</v>
      </c>
      <c r="N65" s="217">
        <v>991400.6100000001</v>
      </c>
      <c r="O65" s="213">
        <v>18997964.655235786</v>
      </c>
      <c r="P65" s="214">
        <f t="shared" si="4"/>
        <v>-18006564.045235787</v>
      </c>
      <c r="Q65" s="215">
        <f t="shared" si="5"/>
        <v>-0.94781543033733495</v>
      </c>
      <c r="R65" s="213">
        <v>83544900.230000019</v>
      </c>
      <c r="S65" s="214">
        <f t="shared" si="6"/>
        <v>-82553499.62000002</v>
      </c>
      <c r="T65" s="218">
        <f t="shared" si="7"/>
        <v>-0.98813331984034136</v>
      </c>
    </row>
    <row r="66" spans="1:20">
      <c r="A66" s="146">
        <v>72</v>
      </c>
      <c r="B66" s="480" t="str">
        <f>+VLOOKUP($A66,Master!$D$28:$G$224,4,FALSE)</f>
        <v>Primici od prodaje imovine</v>
      </c>
      <c r="C66" s="481"/>
      <c r="D66" s="481"/>
      <c r="E66" s="481"/>
      <c r="F66" s="481"/>
      <c r="G66" s="213">
        <v>3918918.72</v>
      </c>
      <c r="H66" s="213">
        <v>5000000</v>
      </c>
      <c r="I66" s="214">
        <f t="shared" si="0"/>
        <v>-1081081.2799999998</v>
      </c>
      <c r="J66" s="215">
        <f t="shared" si="1"/>
        <v>-0.21621625599999994</v>
      </c>
      <c r="K66" s="213">
        <v>11948846.35</v>
      </c>
      <c r="L66" s="214">
        <f t="shared" si="2"/>
        <v>-8029927.629999999</v>
      </c>
      <c r="M66" s="216">
        <f t="shared" si="3"/>
        <v>-0.67202534828812155</v>
      </c>
      <c r="N66" s="217">
        <v>462623.71</v>
      </c>
      <c r="O66" s="213">
        <v>416666.66666666669</v>
      </c>
      <c r="P66" s="214">
        <f t="shared" si="4"/>
        <v>45957.043333333335</v>
      </c>
      <c r="Q66" s="215">
        <f t="shared" si="5"/>
        <v>0.11029690399999992</v>
      </c>
      <c r="R66" s="213">
        <v>27299.41</v>
      </c>
      <c r="S66" s="214">
        <f t="shared" si="6"/>
        <v>435324.30000000005</v>
      </c>
      <c r="T66" s="218">
        <f t="shared" si="7"/>
        <v>15.946289681718397</v>
      </c>
    </row>
    <row r="67" spans="1:20" ht="15.75" thickBot="1">
      <c r="A67" s="146">
        <v>1004</v>
      </c>
      <c r="B67" s="225" t="str">
        <f>+VLOOKUP($A67,Master!$D$28:$G$224,4,FALSE)</f>
        <v>Povećanje / smanjenje depozita</v>
      </c>
      <c r="C67" s="226"/>
      <c r="D67" s="226"/>
      <c r="E67" s="226"/>
      <c r="F67" s="226"/>
      <c r="G67" s="227">
        <v>-1754813.5699999332</v>
      </c>
      <c r="H67" s="227">
        <v>-38932.407813630998</v>
      </c>
      <c r="I67" s="228">
        <f t="shared" si="0"/>
        <v>-1715881.1621863022</v>
      </c>
      <c r="J67" s="229">
        <f t="shared" si="1"/>
        <v>44.073337832075687</v>
      </c>
      <c r="K67" s="227">
        <v>44000566.537299901</v>
      </c>
      <c r="L67" s="228">
        <f t="shared" si="2"/>
        <v>-45755380.107299834</v>
      </c>
      <c r="M67" s="230">
        <f t="shared" si="3"/>
        <v>-1.0398816130813304</v>
      </c>
      <c r="N67" s="231">
        <v>42431774.439999901</v>
      </c>
      <c r="O67" s="227">
        <v>-40111980.985819623</v>
      </c>
      <c r="P67" s="228">
        <f t="shared" si="4"/>
        <v>82543755.425819516</v>
      </c>
      <c r="Q67" s="229">
        <f t="shared" si="5"/>
        <v>-2.0578329316370683</v>
      </c>
      <c r="R67" s="227">
        <v>-9644323.7585333437</v>
      </c>
      <c r="S67" s="228">
        <f t="shared" si="6"/>
        <v>52076098.198533244</v>
      </c>
      <c r="T67" s="232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4"/>
  <sheetViews>
    <sheetView showRowColHeaders="0" topLeftCell="C1" workbookViewId="0">
      <pane ySplit="5" topLeftCell="A6" activePane="bottomLeft" state="frozen"/>
      <selection activeCell="DK219" sqref="DK219"/>
      <selection pane="bottomLeft" activeCell="I16" sqref="I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+Master!G268</f>
        <v>Prihodi za mjesec Oktobar</v>
      </c>
      <c r="E11" s="135"/>
      <c r="F11" s="135"/>
      <c r="G11" s="135"/>
      <c r="H11" s="275" t="str">
        <f>+Master!G272</f>
        <v>Prihodi za period Januar - Oktobar</v>
      </c>
      <c r="I11" s="276"/>
      <c r="J11" s="264"/>
      <c r="K11" s="136"/>
    </row>
    <row r="12" spans="3:11">
      <c r="C12" s="134"/>
      <c r="D12" s="138">
        <f>+'Analitka - 2020'!N10</f>
        <v>136431894.15000001</v>
      </c>
      <c r="E12" s="475">
        <f>+D12/'2020'!T7</f>
        <v>2.9612114286024355E-2</v>
      </c>
      <c r="F12" s="135"/>
      <c r="G12" s="135"/>
      <c r="H12" s="277">
        <f>+'Analitka - 2020'!G10</f>
        <v>1302376973.8000002</v>
      </c>
      <c r="I12" s="474">
        <f>+H12/'2020'!T7</f>
        <v>0.28267683324289716</v>
      </c>
      <c r="J12" s="264"/>
      <c r="K12" s="136"/>
    </row>
    <row r="13" spans="3:11">
      <c r="C13" s="134"/>
      <c r="D13" s="139" t="s">
        <v>419</v>
      </c>
      <c r="E13" s="139" t="str">
        <f>+Master!G248</f>
        <v>% BDP</v>
      </c>
      <c r="F13" s="135"/>
      <c r="G13" s="135"/>
      <c r="H13" s="278" t="str">
        <f>+D13</f>
        <v>mil. €</v>
      </c>
      <c r="I13" s="278" t="str">
        <f>+E13</f>
        <v>% BDP</v>
      </c>
      <c r="J13" s="264"/>
      <c r="K13" s="136"/>
    </row>
    <row r="14" spans="3:11">
      <c r="C14" s="134"/>
      <c r="G14" s="135"/>
      <c r="H14" s="279"/>
      <c r="I14" s="279"/>
      <c r="J14" s="264"/>
      <c r="K14" s="136"/>
    </row>
    <row r="15" spans="3:11">
      <c r="C15" s="134"/>
      <c r="D15" s="137" t="str">
        <f>+Master!G269</f>
        <v>Rashodi za mjesec Oktobar</v>
      </c>
      <c r="E15" s="135"/>
      <c r="F15" s="135"/>
      <c r="G15" s="135"/>
      <c r="H15" s="275" t="str">
        <f>+Master!G273</f>
        <v>Rashodi za period Januar - Oktobar</v>
      </c>
      <c r="I15" s="276"/>
      <c r="J15" s="264"/>
      <c r="K15" s="136"/>
    </row>
    <row r="16" spans="3:11">
      <c r="C16" s="134"/>
      <c r="D16" s="138">
        <f>+'Analitka - 2020'!N29</f>
        <v>188625051.82999998</v>
      </c>
      <c r="E16" s="475">
        <f>+D16/'2020'!T7</f>
        <v>4.0940475295726343E-2</v>
      </c>
      <c r="F16" s="135"/>
      <c r="G16" s="135"/>
      <c r="H16" s="277">
        <f>+'Analitka - 2020'!G29</f>
        <v>1688152516.7599998</v>
      </c>
      <c r="I16" s="474">
        <f>+H16/'2020'!T7</f>
        <v>0.3664082036680919</v>
      </c>
      <c r="J16" s="264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5"/>
      <c r="H17" s="278" t="str">
        <f>+D13</f>
        <v>mil. €</v>
      </c>
      <c r="I17" s="278" t="str">
        <f>+E13</f>
        <v>% BDP</v>
      </c>
      <c r="J17" s="264"/>
      <c r="K17" s="136"/>
    </row>
    <row r="18" spans="3:12">
      <c r="C18" s="134"/>
      <c r="D18" s="135"/>
      <c r="E18" s="135"/>
      <c r="F18" s="135"/>
      <c r="G18" s="135"/>
      <c r="H18" s="276"/>
      <c r="I18" s="276"/>
      <c r="J18" s="264"/>
      <c r="K18" s="136"/>
    </row>
    <row r="19" spans="3:12">
      <c r="C19" s="134"/>
      <c r="D19" s="137" t="str">
        <f>+Master!G270</f>
        <v>Suficit/Deficit za mjesec Oktobar</v>
      </c>
      <c r="E19" s="135"/>
      <c r="F19" s="135"/>
      <c r="G19" s="135"/>
      <c r="H19" s="275" t="str">
        <f>+Master!G274</f>
        <v>Suficit/Deficit za period Januar - Oktobar</v>
      </c>
      <c r="I19" s="276"/>
      <c r="J19" s="264"/>
      <c r="K19" s="136"/>
    </row>
    <row r="20" spans="3:12">
      <c r="C20" s="134"/>
      <c r="D20" s="138">
        <f>+'Analitka - 2020'!N53</f>
        <v>-52193157.679999977</v>
      </c>
      <c r="E20" s="475">
        <f>+D20/'2020'!T7</f>
        <v>-1.132836100970199E-2</v>
      </c>
      <c r="F20" s="135"/>
      <c r="G20" s="135"/>
      <c r="H20" s="277">
        <f>+'Analitka - 2020'!G53</f>
        <v>-385775542.96000004</v>
      </c>
      <c r="I20" s="474">
        <f>+H20/'2020'!T7</f>
        <v>-8.3731370425194809E-2</v>
      </c>
      <c r="J20" s="264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5"/>
      <c r="H21" s="265" t="str">
        <f>+D13</f>
        <v>mil. €</v>
      </c>
      <c r="I21" s="265" t="str">
        <f>+E13</f>
        <v>% BDP</v>
      </c>
      <c r="J21" s="264"/>
      <c r="K21" s="136"/>
    </row>
    <row r="22" spans="3:12">
      <c r="C22" s="134"/>
      <c r="D22" s="528"/>
      <c r="E22" s="529"/>
      <c r="F22" s="529"/>
      <c r="G22" s="140"/>
      <c r="H22" s="141"/>
      <c r="I22" s="135"/>
      <c r="J22" s="135"/>
      <c r="K22" s="136"/>
    </row>
    <row r="23" spans="3:12">
      <c r="C23" s="134"/>
      <c r="D23" s="135"/>
      <c r="E23" s="135"/>
      <c r="F23" s="135"/>
      <c r="G23" s="135"/>
      <c r="H23" s="135"/>
      <c r="I23" s="135"/>
      <c r="J23" s="135"/>
      <c r="K23" s="136"/>
    </row>
    <row r="24" spans="3:12">
      <c r="C24" s="134"/>
      <c r="D24" s="135"/>
      <c r="E24" s="135"/>
      <c r="F24" s="135"/>
      <c r="G24" s="135"/>
      <c r="H24" s="135"/>
      <c r="I24" s="135"/>
      <c r="J24" s="135"/>
      <c r="K24" s="136"/>
    </row>
    <row r="25" spans="3:12">
      <c r="C25" s="134"/>
      <c r="D25" s="135"/>
      <c r="E25" s="135"/>
      <c r="F25" s="135"/>
      <c r="G25" s="135"/>
      <c r="H25" s="135"/>
      <c r="I25" s="135"/>
      <c r="J25" s="135"/>
      <c r="K25" s="136"/>
    </row>
    <row r="26" spans="3:12">
      <c r="C26" s="134"/>
      <c r="D26" s="135"/>
      <c r="E26" s="135"/>
      <c r="F26" s="135"/>
      <c r="G26" s="135"/>
      <c r="H26" s="135"/>
      <c r="I26" s="135"/>
      <c r="J26" s="135"/>
      <c r="K26" s="136"/>
    </row>
    <row r="27" spans="3:12">
      <c r="C27" s="134"/>
      <c r="D27" s="135"/>
      <c r="E27" s="135"/>
      <c r="F27" s="135"/>
      <c r="G27" s="135"/>
      <c r="H27" s="135"/>
      <c r="I27" s="135"/>
      <c r="J27" s="135"/>
      <c r="K27" s="136"/>
    </row>
    <row r="28" spans="3:12">
      <c r="C28" s="134"/>
      <c r="D28" s="135"/>
      <c r="E28" s="135"/>
      <c r="F28" s="135"/>
      <c r="G28" s="135"/>
      <c r="H28" s="135"/>
      <c r="I28" s="135"/>
      <c r="J28" s="135"/>
      <c r="K28" s="136"/>
    </row>
    <row r="29" spans="3:12">
      <c r="C29" s="134"/>
      <c r="D29" s="135"/>
      <c r="E29" s="135"/>
      <c r="F29" s="135"/>
      <c r="G29" s="135"/>
      <c r="H29" s="135"/>
      <c r="I29" s="135"/>
      <c r="J29" s="135"/>
      <c r="K29" s="136"/>
    </row>
    <row r="30" spans="3:12">
      <c r="C30" s="134"/>
      <c r="D30" s="135"/>
      <c r="E30" s="135"/>
      <c r="F30" s="135"/>
      <c r="G30" s="135"/>
      <c r="H30" s="135"/>
      <c r="I30" s="135"/>
      <c r="J30" s="135"/>
      <c r="K30" s="136"/>
    </row>
    <row r="31" spans="3:12" ht="15.75" thickBot="1">
      <c r="C31" s="142"/>
      <c r="D31" s="143"/>
      <c r="E31" s="143"/>
      <c r="F31" s="143"/>
      <c r="G31" s="143"/>
      <c r="H31" s="143"/>
      <c r="I31" s="143"/>
      <c r="J31" s="143"/>
      <c r="K31" s="144"/>
    </row>
    <row r="32" spans="3:12">
      <c r="L32" s="476"/>
    </row>
    <row r="34" spans="8:8">
      <c r="H34" s="235"/>
    </row>
  </sheetData>
  <sheetProtection algorithmName="SHA-512" hashValue="sHa2jo8q7r26qhkaNendFRF5xgXUmJvSPoNRstJ+PXakRUBr2vmnnsThLf3+84KLM7G8ebyShJOcuFaoc0mufA==" saltValue="XmZqztv78uLhb6hWMWWEzg==" spinCount="100000" sheet="1" objects="1" scenarios="1"/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H11" sqref="H11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77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>
      <c r="G1" s="373"/>
    </row>
    <row r="2" spans="1:20" s="1" customFormat="1">
      <c r="C2" s="2"/>
      <c r="E2" s="3" t="str">
        <f>+Master!G6</f>
        <v>Crna Gora</v>
      </c>
      <c r="G2" s="373"/>
      <c r="I2" s="4"/>
    </row>
    <row r="3" spans="1:20" s="1" customFormat="1">
      <c r="B3" s="165"/>
      <c r="E3" s="4" t="str">
        <f>+Master!G7</f>
        <v>Ministarstvo finansija</v>
      </c>
      <c r="G3" s="373"/>
    </row>
    <row r="4" spans="1:20" s="1" customFormat="1">
      <c r="E4" s="4" t="str">
        <f>+Master!G8</f>
        <v>Direktorat za državni budžet</v>
      </c>
      <c r="G4" s="373"/>
      <c r="H4" s="381"/>
      <c r="I4" s="381"/>
      <c r="J4" s="381"/>
    </row>
    <row r="5" spans="1:20" s="1" customFormat="1">
      <c r="G5" s="373"/>
    </row>
    <row r="6" spans="1:20" ht="15.75" thickBot="1">
      <c r="A6" s="130"/>
      <c r="B6" s="130"/>
      <c r="C6" s="130"/>
      <c r="D6" s="130"/>
      <c r="E6" s="130"/>
      <c r="F6" s="130"/>
      <c r="G6" s="374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2020-10</v>
      </c>
      <c r="O6" s="145" t="str">
        <f>+CONCATENATE(N6,"p")</f>
        <v>2020-10p</v>
      </c>
      <c r="P6" s="130"/>
      <c r="Q6" s="130"/>
      <c r="R6" s="145" t="str">
        <f>+IF(Master!B3-10&gt;=0,CONCATENATE(Master!B4-1,"-",Master!B3),CONCATENATE(Master!B4-1,"-0",Master!B3))</f>
        <v>2019-10</v>
      </c>
      <c r="S6" s="130"/>
      <c r="T6" s="130"/>
    </row>
    <row r="7" spans="1:20">
      <c r="A7" s="146"/>
      <c r="B7" s="482" t="str">
        <f>+Master!G253</f>
        <v>Analitika za period Jan - Okt</v>
      </c>
      <c r="C7" s="483"/>
      <c r="D7" s="483"/>
      <c r="E7" s="483"/>
      <c r="F7" s="483"/>
      <c r="G7" s="491" t="str">
        <f>+Master!G244</f>
        <v>Jan - Okt</v>
      </c>
      <c r="H7" s="492"/>
      <c r="I7" s="492"/>
      <c r="J7" s="492"/>
      <c r="K7" s="492"/>
      <c r="L7" s="492"/>
      <c r="M7" s="493"/>
      <c r="N7" s="494" t="str">
        <f>+Master!G243</f>
        <v>Oktobar</v>
      </c>
      <c r="O7" s="492"/>
      <c r="P7" s="492"/>
      <c r="Q7" s="492"/>
      <c r="R7" s="492"/>
      <c r="S7" s="492"/>
      <c r="T7" s="495"/>
    </row>
    <row r="8" spans="1:20">
      <c r="A8" s="146"/>
      <c r="B8" s="484"/>
      <c r="C8" s="485"/>
      <c r="D8" s="485"/>
      <c r="E8" s="485"/>
      <c r="F8" s="486"/>
      <c r="G8" s="375" t="str">
        <f>+Master!G24</f>
        <v>Ostvarenje</v>
      </c>
      <c r="H8" s="147" t="str">
        <f>+Master!G23</f>
        <v>Plan</v>
      </c>
      <c r="I8" s="478" t="str">
        <f>+Master!G259</f>
        <v>Odstupanje</v>
      </c>
      <c r="J8" s="478"/>
      <c r="K8" s="147" t="str">
        <f>+CONCATENATE(Master!G244," ",Master!B4-1)</f>
        <v>Jan - Okt 2019</v>
      </c>
      <c r="L8" s="478" t="str">
        <f>+I8</f>
        <v>Odstupanje</v>
      </c>
      <c r="M8" s="490"/>
      <c r="N8" s="148" t="str">
        <f>+G8</f>
        <v>Ostvarenje</v>
      </c>
      <c r="O8" s="147" t="str">
        <f>+H8</f>
        <v>Plan</v>
      </c>
      <c r="P8" s="478" t="str">
        <f>+I8</f>
        <v>Odstupanje</v>
      </c>
      <c r="Q8" s="478"/>
      <c r="R8" s="147" t="str">
        <f>+CONCATENATE(Master!G243," ",Master!B4-1)</f>
        <v>Oktobar 2019</v>
      </c>
      <c r="S8" s="478" t="str">
        <f>+P8</f>
        <v>Odstupanje</v>
      </c>
      <c r="T8" s="479"/>
    </row>
    <row r="9" spans="1:20" ht="15.75" thickBot="1">
      <c r="A9" s="146"/>
      <c r="B9" s="487"/>
      <c r="C9" s="488"/>
      <c r="D9" s="488"/>
      <c r="E9" s="488"/>
      <c r="F9" s="489"/>
      <c r="G9" s="376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502" t="str">
        <f>+VLOOKUP($A10,Master!$D$28:$G$224,4,FALSE)</f>
        <v>Prihodi budžeta</v>
      </c>
      <c r="C10" s="503"/>
      <c r="D10" s="503"/>
      <c r="E10" s="503"/>
      <c r="F10" s="503"/>
      <c r="G10" s="153">
        <f>'2020'!S10</f>
        <v>1302376973.8000002</v>
      </c>
      <c r="H10" s="153">
        <f>SUM('2020'!G103:P103)</f>
        <v>1398976166.0563641</v>
      </c>
      <c r="I10" s="154">
        <f>+G10-H10</f>
        <v>-96599192.256363869</v>
      </c>
      <c r="J10" s="155">
        <f>+IF(ISNUMBER(G10/H10-1),G10/H10-1,"…")</f>
        <v>-6.9049919934427217E-2</v>
      </c>
      <c r="K10" s="153">
        <f>SUM('2019'!G10:P10)</f>
        <v>1494752572.8500001</v>
      </c>
      <c r="L10" s="154">
        <f>+G10-K10</f>
        <v>-192375599.04999995</v>
      </c>
      <c r="M10" s="156">
        <f>+IF(ISNUMBER(G10/K10-1),G10/K10-1,"…")</f>
        <v>-0.12870063082293492</v>
      </c>
      <c r="N10" s="153">
        <f>'2020'!P10</f>
        <v>136431894.15000001</v>
      </c>
      <c r="O10" s="153">
        <f>'2020'!P103</f>
        <v>171190045.10814694</v>
      </c>
      <c r="P10" s="154">
        <f>+N10-O10</f>
        <v>-34758150.95814693</v>
      </c>
      <c r="Q10" s="155">
        <f>+IF(ISNUMBER(N10/O10-1),N10/O10-1,"…")</f>
        <v>-0.20303838892144077</v>
      </c>
      <c r="R10" s="153">
        <f>'2019'!P10</f>
        <v>156600856.53</v>
      </c>
      <c r="S10" s="154">
        <f>+N10-R10</f>
        <v>-20168962.379999995</v>
      </c>
      <c r="T10" s="156">
        <f>+IF(ISNUMBER(N10/R10-1),N10/R10-1,"…")</f>
        <v>-0.12879215878449701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286">
        <f>'2020'!S11</f>
        <v>804958699.65999997</v>
      </c>
      <c r="H11" s="286">
        <f>SUM('2020'!G104:P104)</f>
        <v>880254138.02748275</v>
      </c>
      <c r="I11" s="160">
        <f t="shared" ref="I11:I57" si="0">+G11-H11</f>
        <v>-75295438.367482781</v>
      </c>
      <c r="J11" s="161">
        <f t="shared" ref="J11:J57" si="1">+IF(ISNUMBER(G11/H11-1),G11/H11-1,"…")</f>
        <v>-8.5538295265738307E-2</v>
      </c>
      <c r="K11" s="286">
        <f>SUM('2019'!G11:P11)</f>
        <v>980445452.58000004</v>
      </c>
      <c r="L11" s="160">
        <f>+G11-K11</f>
        <v>-175486752.92000008</v>
      </c>
      <c r="M11" s="162">
        <f t="shared" ref="M11:M57" si="2">+IF(ISNUMBER(G11/K11-1),G11/K11-1,"…")</f>
        <v>-0.17898675796620223</v>
      </c>
      <c r="N11" s="286">
        <f>'2020'!P11</f>
        <v>81734836.820000008</v>
      </c>
      <c r="O11" s="286">
        <f>'2020'!P104</f>
        <v>96098494.299763739</v>
      </c>
      <c r="P11" s="160">
        <f t="shared" ref="P11:P57" si="3">+N11-O11</f>
        <v>-14363657.479763731</v>
      </c>
      <c r="Q11" s="161">
        <f t="shared" ref="Q11:Q55" si="4">+IF(ISNUMBER(N11/O11-1),N11/O11-1,"…")</f>
        <v>-0.14946808047750071</v>
      </c>
      <c r="R11" s="286">
        <f>'2019'!P11</f>
        <v>101600991.11</v>
      </c>
      <c r="S11" s="160">
        <f t="shared" ref="S11:S57" si="5">+N11-R11</f>
        <v>-19866154.289999992</v>
      </c>
      <c r="T11" s="162">
        <f t="shared" ref="T11:T56" si="6">+IF(ISNUMBER(N11/R11-1),N11/R11-1,"…")</f>
        <v>-0.19553110725555389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f>'2020'!S12</f>
        <v>91575954.730000004</v>
      </c>
      <c r="H12" s="165">
        <f>SUM('2020'!G105:P105)</f>
        <v>88815759.592992663</v>
      </c>
      <c r="I12" s="166">
        <f t="shared" si="0"/>
        <v>2760195.1370073408</v>
      </c>
      <c r="J12" s="167">
        <f t="shared" si="1"/>
        <v>3.1077763109342404E-2</v>
      </c>
      <c r="K12" s="165">
        <f>SUM('2019'!G12:P12)</f>
        <v>96372014.319999993</v>
      </c>
      <c r="L12" s="166">
        <f>+G12-K12</f>
        <v>-4796059.5899999887</v>
      </c>
      <c r="M12" s="168">
        <f t="shared" si="2"/>
        <v>-4.9766102989970085E-2</v>
      </c>
      <c r="N12" s="165">
        <f>'2020'!P12</f>
        <v>8848138.8900000006</v>
      </c>
      <c r="O12" s="165">
        <f>'2020'!P105</f>
        <v>12215525.566863246</v>
      </c>
      <c r="P12" s="166">
        <f t="shared" si="3"/>
        <v>-3367386.6768632457</v>
      </c>
      <c r="Q12" s="167">
        <f t="shared" si="4"/>
        <v>-0.27566449420709926</v>
      </c>
      <c r="R12" s="165">
        <f>'2019'!P12</f>
        <v>10824900.91</v>
      </c>
      <c r="S12" s="166">
        <f t="shared" si="5"/>
        <v>-1976762.0199999996</v>
      </c>
      <c r="T12" s="168">
        <f t="shared" si="6"/>
        <v>-0.18261248176173828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f>'2020'!S13</f>
        <v>75826728.379999995</v>
      </c>
      <c r="H13" s="165">
        <f>SUM('2020'!G106:P106)</f>
        <v>64736999.402154282</v>
      </c>
      <c r="I13" s="166">
        <f t="shared" si="0"/>
        <v>11089728.977845713</v>
      </c>
      <c r="J13" s="167">
        <f t="shared" si="1"/>
        <v>0.1713043403348824</v>
      </c>
      <c r="K13" s="165">
        <f>SUM('2019'!G13:P13)</f>
        <v>64150550.75</v>
      </c>
      <c r="L13" s="166">
        <f t="shared" ref="L13:L57" si="7">+G13-K13</f>
        <v>11676177.629999995</v>
      </c>
      <c r="M13" s="168">
        <f t="shared" si="2"/>
        <v>0.18201211826696584</v>
      </c>
      <c r="N13" s="165">
        <f>'2020'!P13</f>
        <v>2191915.17</v>
      </c>
      <c r="O13" s="165">
        <f>'2020'!P106</f>
        <v>448859.9419620441</v>
      </c>
      <c r="P13" s="166">
        <f t="shared" si="3"/>
        <v>1743055.2280379557</v>
      </c>
      <c r="Q13" s="167">
        <f t="shared" si="4"/>
        <v>3.8832942418937213</v>
      </c>
      <c r="R13" s="165">
        <f>'2019'!P13</f>
        <v>690017.25</v>
      </c>
      <c r="S13" s="166">
        <f t="shared" si="5"/>
        <v>1501897.92</v>
      </c>
      <c r="T13" s="168">
        <f t="shared" si="6"/>
        <v>2.1766092369429892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f>'2020'!S14</f>
        <v>1296669.07</v>
      </c>
      <c r="H14" s="165">
        <f>SUM('2020'!G107:P107)</f>
        <v>1431158.8561071937</v>
      </c>
      <c r="I14" s="166">
        <f t="shared" si="0"/>
        <v>-134489.78610719368</v>
      </c>
      <c r="J14" s="167">
        <f t="shared" si="1"/>
        <v>-9.3972647084762495E-2</v>
      </c>
      <c r="K14" s="165">
        <f>SUM('2019'!G14:P14)</f>
        <v>1575091.19</v>
      </c>
      <c r="L14" s="166">
        <f t="shared" si="7"/>
        <v>-278422.11999999988</v>
      </c>
      <c r="M14" s="168">
        <f t="shared" si="2"/>
        <v>-0.1767657147520455</v>
      </c>
      <c r="N14" s="165">
        <f>'2020'!P14</f>
        <v>204159.6</v>
      </c>
      <c r="O14" s="165">
        <f>'2020'!P107</f>
        <v>177686.88135689148</v>
      </c>
      <c r="P14" s="166">
        <f t="shared" si="3"/>
        <v>26472.718643108528</v>
      </c>
      <c r="Q14" s="167">
        <f t="shared" si="4"/>
        <v>0.14898521737199588</v>
      </c>
      <c r="R14" s="165">
        <f>'2019'!P14</f>
        <v>174049.01</v>
      </c>
      <c r="S14" s="166">
        <f t="shared" si="5"/>
        <v>30110.589999999997</v>
      </c>
      <c r="T14" s="168">
        <f t="shared" si="6"/>
        <v>0.17300063930268839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f>'2020'!S15</f>
        <v>439081869.86000001</v>
      </c>
      <c r="H15" s="165">
        <f>SUM('2020'!G108:P108)</f>
        <v>508796239.9461019</v>
      </c>
      <c r="I15" s="166">
        <f t="shared" si="0"/>
        <v>-69714370.08610189</v>
      </c>
      <c r="J15" s="167">
        <f t="shared" si="1"/>
        <v>-0.13701824937520546</v>
      </c>
      <c r="K15" s="165">
        <f>SUM('2019'!G15:P15)</f>
        <v>583727136.10000002</v>
      </c>
      <c r="L15" s="166">
        <f t="shared" si="7"/>
        <v>-144645266.24000001</v>
      </c>
      <c r="M15" s="168">
        <f t="shared" si="2"/>
        <v>-0.24779602881991147</v>
      </c>
      <c r="N15" s="165">
        <f>'2020'!P15</f>
        <v>50214319.770000003</v>
      </c>
      <c r="O15" s="165">
        <f>'2020'!P108</f>
        <v>60132973.705961175</v>
      </c>
      <c r="P15" s="166">
        <f t="shared" si="3"/>
        <v>-9918653.935961172</v>
      </c>
      <c r="Q15" s="167">
        <f t="shared" si="4"/>
        <v>-0.16494534237507541</v>
      </c>
      <c r="R15" s="165">
        <f>'2019'!P15</f>
        <v>65908952.759999998</v>
      </c>
      <c r="S15" s="166">
        <f t="shared" si="5"/>
        <v>-15694632.989999995</v>
      </c>
      <c r="T15" s="168">
        <f t="shared" si="6"/>
        <v>-0.23812596518033335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f>'2020'!S16</f>
        <v>169984605.98000002</v>
      </c>
      <c r="H16" s="165">
        <f>SUM('2020'!G109:P109)</f>
        <v>186312609.11566859</v>
      </c>
      <c r="I16" s="166">
        <f t="shared" si="0"/>
        <v>-16328003.135668576</v>
      </c>
      <c r="J16" s="167">
        <f t="shared" si="1"/>
        <v>-8.7637670972293913E-2</v>
      </c>
      <c r="K16" s="165">
        <f>SUM('2019'!G16:P16)</f>
        <v>199295138.15000001</v>
      </c>
      <c r="L16" s="166">
        <f t="shared" si="7"/>
        <v>-29310532.169999987</v>
      </c>
      <c r="M16" s="168">
        <f t="shared" si="2"/>
        <v>-0.14707098448101297</v>
      </c>
      <c r="N16" s="165">
        <f>'2020'!P16</f>
        <v>17308311.120000001</v>
      </c>
      <c r="O16" s="165">
        <f>'2020'!P109</f>
        <v>19896747.919690695</v>
      </c>
      <c r="P16" s="166">
        <f t="shared" si="3"/>
        <v>-2588436.7996906936</v>
      </c>
      <c r="Q16" s="167">
        <f t="shared" si="4"/>
        <v>-0.1300934610087241</v>
      </c>
      <c r="R16" s="165">
        <f>'2019'!P16</f>
        <v>20585777.449999999</v>
      </c>
      <c r="S16" s="166">
        <f t="shared" si="5"/>
        <v>-3277466.3299999982</v>
      </c>
      <c r="T16" s="168">
        <f t="shared" si="6"/>
        <v>-0.15921022841913601</v>
      </c>
    </row>
    <row r="17" spans="1:20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f>'2020'!S17</f>
        <v>18916815.209999997</v>
      </c>
      <c r="H17" s="165">
        <f>SUM('2020'!G110:P110)</f>
        <v>22379071.387408502</v>
      </c>
      <c r="I17" s="166">
        <f t="shared" si="0"/>
        <v>-3462256.1774085052</v>
      </c>
      <c r="J17" s="167">
        <f t="shared" si="1"/>
        <v>-0.15470955507816697</v>
      </c>
      <c r="K17" s="165">
        <f>SUM('2019'!G17:P17)</f>
        <v>24063585.800000001</v>
      </c>
      <c r="L17" s="166">
        <f t="shared" si="7"/>
        <v>-5146770.5900000036</v>
      </c>
      <c r="M17" s="168">
        <f t="shared" si="2"/>
        <v>-0.21388211352939779</v>
      </c>
      <c r="N17" s="165">
        <f>'2020'!P17</f>
        <v>2059336.2</v>
      </c>
      <c r="O17" s="165">
        <f>'2020'!P110</f>
        <v>2461642.7901004632</v>
      </c>
      <c r="P17" s="166">
        <f t="shared" si="3"/>
        <v>-402306.59010046325</v>
      </c>
      <c r="Q17" s="167">
        <f t="shared" si="4"/>
        <v>-0.16343012549113367</v>
      </c>
      <c r="R17" s="165">
        <f>'2019'!P17</f>
        <v>2492699.6800000002</v>
      </c>
      <c r="S17" s="166">
        <f t="shared" si="5"/>
        <v>-433363.48000000021</v>
      </c>
      <c r="T17" s="168">
        <f t="shared" si="6"/>
        <v>-0.1738530652035869</v>
      </c>
    </row>
    <row r="18" spans="1:20">
      <c r="A18" s="152">
        <v>7118</v>
      </c>
      <c r="B18" s="512" t="str">
        <f>+VLOOKUP($A18,Master!$D$28:$G$224,4,FALSE)</f>
        <v>Ostali državni porezi</v>
      </c>
      <c r="C18" s="513"/>
      <c r="D18" s="513"/>
      <c r="E18" s="513"/>
      <c r="F18" s="513"/>
      <c r="G18" s="165">
        <f>'2020'!S18</f>
        <v>8276056.4300000006</v>
      </c>
      <c r="H18" s="165">
        <f>SUM('2020'!G111:P111)</f>
        <v>7782299.7270493945</v>
      </c>
      <c r="I18" s="166">
        <f t="shared" si="0"/>
        <v>493756.70295060612</v>
      </c>
      <c r="J18" s="167">
        <f t="shared" si="1"/>
        <v>6.3446117506169353E-2</v>
      </c>
      <c r="K18" s="165">
        <f>SUM('2019'!G18:P18)</f>
        <v>11261936.270000001</v>
      </c>
      <c r="L18" s="166">
        <f t="shared" si="7"/>
        <v>-2985879.8400000008</v>
      </c>
      <c r="M18" s="168">
        <f t="shared" si="2"/>
        <v>-0.26513023767981247</v>
      </c>
      <c r="N18" s="165">
        <f>'2020'!P18</f>
        <v>908656.07</v>
      </c>
      <c r="O18" s="165">
        <f>'2020'!P111</f>
        <v>765057.49382921238</v>
      </c>
      <c r="P18" s="166">
        <f t="shared" si="3"/>
        <v>143598.57617078756</v>
      </c>
      <c r="Q18" s="167">
        <f t="shared" si="4"/>
        <v>0.18769645069687235</v>
      </c>
      <c r="R18" s="165">
        <f>'2019'!P18</f>
        <v>924594.05</v>
      </c>
      <c r="S18" s="166">
        <f t="shared" si="5"/>
        <v>-15937.980000000098</v>
      </c>
      <c r="T18" s="168">
        <f t="shared" si="6"/>
        <v>-1.7237813719437334E-2</v>
      </c>
    </row>
    <row r="19" spans="1:20">
      <c r="A19" s="152">
        <v>712</v>
      </c>
      <c r="B19" s="514" t="str">
        <f>+VLOOKUP($A19,Master!$D$28:$G$224,4,FALSE)</f>
        <v>Doprinosi</v>
      </c>
      <c r="C19" s="515"/>
      <c r="D19" s="515"/>
      <c r="E19" s="515"/>
      <c r="F19" s="515"/>
      <c r="G19" s="171">
        <f>'2020'!S19</f>
        <v>406606992.83999997</v>
      </c>
      <c r="H19" s="171">
        <f>SUM('2020'!G112:P112)</f>
        <v>386658988.86823225</v>
      </c>
      <c r="I19" s="172">
        <f t="shared" si="0"/>
        <v>19948003.971767724</v>
      </c>
      <c r="J19" s="173">
        <f t="shared" si="1"/>
        <v>5.1590689848324489E-2</v>
      </c>
      <c r="K19" s="171">
        <f>SUM('2019'!G19:P19)</f>
        <v>417058690.01999998</v>
      </c>
      <c r="L19" s="172">
        <f t="shared" si="7"/>
        <v>-10451697.180000007</v>
      </c>
      <c r="M19" s="174">
        <f t="shared" si="2"/>
        <v>-2.5060494913794473E-2</v>
      </c>
      <c r="N19" s="171">
        <f>'2020'!P19</f>
        <v>46766265.019999996</v>
      </c>
      <c r="O19" s="171">
        <f>'2020'!P112</f>
        <v>56930028.965902433</v>
      </c>
      <c r="P19" s="172">
        <f t="shared" si="3"/>
        <v>-10163763.945902437</v>
      </c>
      <c r="Q19" s="173">
        <f t="shared" si="4"/>
        <v>-0.1785308058070707</v>
      </c>
      <c r="R19" s="171">
        <f>'2019'!P19</f>
        <v>46487647.670000002</v>
      </c>
      <c r="S19" s="172">
        <f t="shared" si="5"/>
        <v>278617.34999999404</v>
      </c>
      <c r="T19" s="174">
        <f t="shared" si="6"/>
        <v>5.9933630537256644E-3</v>
      </c>
    </row>
    <row r="20" spans="1:20">
      <c r="A20" s="152">
        <v>7121</v>
      </c>
      <c r="B20" s="512" t="str">
        <f>+VLOOKUP($A20,Master!$D$28:$G$224,4,FALSE)</f>
        <v>Doprinosi za penzijsko i invalidsko osiguranje</v>
      </c>
      <c r="C20" s="513"/>
      <c r="D20" s="513"/>
      <c r="E20" s="513"/>
      <c r="F20" s="513"/>
      <c r="G20" s="165">
        <f>'2020'!S20</f>
        <v>253102356.31999999</v>
      </c>
      <c r="H20" s="165">
        <f>SUM('2020'!G113:P113)</f>
        <v>238588161.93689439</v>
      </c>
      <c r="I20" s="166">
        <f t="shared" si="0"/>
        <v>14514194.383105606</v>
      </c>
      <c r="J20" s="167">
        <f t="shared" si="1"/>
        <v>6.0833673662922694E-2</v>
      </c>
      <c r="K20" s="165">
        <f>SUM('2019'!G20:P20)</f>
        <v>248756258.93000001</v>
      </c>
      <c r="L20" s="166">
        <f t="shared" si="7"/>
        <v>4346097.3899999857</v>
      </c>
      <c r="M20" s="168">
        <f t="shared" si="2"/>
        <v>1.747130869669089E-2</v>
      </c>
      <c r="N20" s="165">
        <f>'2020'!P20</f>
        <v>29441670.030000001</v>
      </c>
      <c r="O20" s="165">
        <f>'2020'!P113</f>
        <v>35541512.532779805</v>
      </c>
      <c r="P20" s="166">
        <f t="shared" si="3"/>
        <v>-6099842.5027798042</v>
      </c>
      <c r="Q20" s="167">
        <f t="shared" si="4"/>
        <v>-0.17162585574133749</v>
      </c>
      <c r="R20" s="165">
        <f>'2019'!P20</f>
        <v>28563512.620000001</v>
      </c>
      <c r="S20" s="166">
        <f t="shared" si="5"/>
        <v>878157.41000000015</v>
      </c>
      <c r="T20" s="168">
        <f t="shared" si="6"/>
        <v>3.07440272379218E-2</v>
      </c>
    </row>
    <row r="21" spans="1:20">
      <c r="A21" s="152">
        <v>7122</v>
      </c>
      <c r="B21" s="512" t="str">
        <f>+VLOOKUP($A21,Master!$D$28:$G$224,4,FALSE)</f>
        <v>Doprinosi za zdravstveno osiguranje</v>
      </c>
      <c r="C21" s="513"/>
      <c r="D21" s="513"/>
      <c r="E21" s="513"/>
      <c r="F21" s="513"/>
      <c r="G21" s="165">
        <f>'2020'!S21</f>
        <v>131464469.16999999</v>
      </c>
      <c r="H21" s="165">
        <f>SUM('2020'!G114:P114)</f>
        <v>126967456.22041297</v>
      </c>
      <c r="I21" s="166">
        <f t="shared" si="0"/>
        <v>4497012.9495870173</v>
      </c>
      <c r="J21" s="167">
        <f t="shared" si="1"/>
        <v>3.5418626815522547E-2</v>
      </c>
      <c r="K21" s="165">
        <f>SUM('2019'!G21:P21)</f>
        <v>146082649.25</v>
      </c>
      <c r="L21" s="166">
        <f t="shared" si="7"/>
        <v>-14618180.080000013</v>
      </c>
      <c r="M21" s="168">
        <f t="shared" si="2"/>
        <v>-0.10006787359793179</v>
      </c>
      <c r="N21" s="165">
        <f>'2020'!P21</f>
        <v>14861911.289999999</v>
      </c>
      <c r="O21" s="165">
        <f>'2020'!P114</f>
        <v>18421242.178837776</v>
      </c>
      <c r="P21" s="166">
        <f t="shared" si="3"/>
        <v>-3559330.8888377771</v>
      </c>
      <c r="Q21" s="167">
        <f t="shared" si="4"/>
        <v>-0.1932188315143436</v>
      </c>
      <c r="R21" s="165">
        <f>'2019'!P21</f>
        <v>15344312.359999999</v>
      </c>
      <c r="S21" s="166">
        <f t="shared" si="5"/>
        <v>-482401.0700000003</v>
      </c>
      <c r="T21" s="168">
        <f t="shared" si="6"/>
        <v>-3.1438428694760989E-2</v>
      </c>
    </row>
    <row r="22" spans="1:20">
      <c r="A22" s="152">
        <v>7123</v>
      </c>
      <c r="B22" s="512" t="str">
        <f>+VLOOKUP($A22,Master!$D$28:$G$224,4,FALSE)</f>
        <v>Doprinosi za osiguranje od nezaposlenosti</v>
      </c>
      <c r="C22" s="513"/>
      <c r="D22" s="513"/>
      <c r="E22" s="513"/>
      <c r="F22" s="513"/>
      <c r="G22" s="165">
        <f>'2020'!S22</f>
        <v>11876948.100000003</v>
      </c>
      <c r="H22" s="165">
        <f>SUM('2020'!G115:P115)</f>
        <v>11342554.560600176</v>
      </c>
      <c r="I22" s="166">
        <f t="shared" si="0"/>
        <v>534393.5393998269</v>
      </c>
      <c r="J22" s="167">
        <f t="shared" si="1"/>
        <v>4.7114037366512873E-2</v>
      </c>
      <c r="K22" s="165">
        <f>SUM('2019'!G22:P22)</f>
        <v>11508054.73</v>
      </c>
      <c r="L22" s="166">
        <f t="shared" si="7"/>
        <v>368893.37000000291</v>
      </c>
      <c r="M22" s="168">
        <f t="shared" si="2"/>
        <v>3.2055232500619368E-2</v>
      </c>
      <c r="N22" s="165">
        <f>'2020'!P22</f>
        <v>1260451.97</v>
      </c>
      <c r="O22" s="165">
        <f>'2020'!P115</f>
        <v>1551370.5209708875</v>
      </c>
      <c r="P22" s="166">
        <f t="shared" si="3"/>
        <v>-290918.55097088753</v>
      </c>
      <c r="Q22" s="167">
        <f t="shared" si="4"/>
        <v>-0.18752357804815267</v>
      </c>
      <c r="R22" s="165">
        <f>'2019'!P22</f>
        <v>1311319.78</v>
      </c>
      <c r="S22" s="166">
        <f t="shared" si="5"/>
        <v>-50867.810000000056</v>
      </c>
      <c r="T22" s="168">
        <f t="shared" si="6"/>
        <v>-3.8791308402287727E-2</v>
      </c>
    </row>
    <row r="23" spans="1:20">
      <c r="A23" s="152">
        <v>7124</v>
      </c>
      <c r="B23" s="512" t="str">
        <f>+VLOOKUP($A23,Master!$D$28:$G$224,4,FALSE)</f>
        <v>Ostali doprinosi</v>
      </c>
      <c r="C23" s="513"/>
      <c r="D23" s="513"/>
      <c r="E23" s="513"/>
      <c r="F23" s="513"/>
      <c r="G23" s="165">
        <f>'2020'!S23</f>
        <v>10163219.25</v>
      </c>
      <c r="H23" s="165">
        <f>SUM('2020'!G116:P116)</f>
        <v>9760816.1503247097</v>
      </c>
      <c r="I23" s="166">
        <f t="shared" si="0"/>
        <v>402403.09967529029</v>
      </c>
      <c r="J23" s="167">
        <f t="shared" si="1"/>
        <v>4.1226378355861515E-2</v>
      </c>
      <c r="K23" s="165">
        <f>SUM('2019'!G23:P23)</f>
        <v>10711727.109999999</v>
      </c>
      <c r="L23" s="166">
        <f t="shared" si="7"/>
        <v>-548507.8599999994</v>
      </c>
      <c r="M23" s="168">
        <f t="shared" si="2"/>
        <v>-5.1206295153648607E-2</v>
      </c>
      <c r="N23" s="165">
        <f>'2020'!P23</f>
        <v>1202231.73</v>
      </c>
      <c r="O23" s="165">
        <f>'2020'!P116</f>
        <v>1415903.733313961</v>
      </c>
      <c r="P23" s="166">
        <f t="shared" si="3"/>
        <v>-213672.00331396097</v>
      </c>
      <c r="Q23" s="167">
        <f t="shared" si="4"/>
        <v>-0.15090856693615451</v>
      </c>
      <c r="R23" s="165">
        <f>'2019'!P23</f>
        <v>1268502.9099999999</v>
      </c>
      <c r="S23" s="166">
        <f t="shared" si="5"/>
        <v>-66271.179999999935</v>
      </c>
      <c r="T23" s="168">
        <f t="shared" si="6"/>
        <v>-5.2243616847516661E-2</v>
      </c>
    </row>
    <row r="24" spans="1:20">
      <c r="A24" s="152">
        <v>713</v>
      </c>
      <c r="B24" s="514" t="str">
        <f>+VLOOKUP($A24,Master!$D$28:$G$224,4,FALSE)</f>
        <v>Takse</v>
      </c>
      <c r="C24" s="515"/>
      <c r="D24" s="515"/>
      <c r="E24" s="515"/>
      <c r="F24" s="515"/>
      <c r="G24" s="177">
        <f>'2020'!S24</f>
        <v>8465896.75</v>
      </c>
      <c r="H24" s="177">
        <f>SUM('2020'!G117:P117)</f>
        <v>9938208.0764081664</v>
      </c>
      <c r="I24" s="178">
        <f t="shared" si="0"/>
        <v>-1472311.3264081664</v>
      </c>
      <c r="J24" s="179">
        <f t="shared" si="1"/>
        <v>-0.14814655872452653</v>
      </c>
      <c r="K24" s="177">
        <f>SUM('2019'!G24:P24)</f>
        <v>13155365.189999998</v>
      </c>
      <c r="L24" s="178">
        <f t="shared" si="7"/>
        <v>-4689468.4399999976</v>
      </c>
      <c r="M24" s="180">
        <f t="shared" si="2"/>
        <v>-0.35646813085543838</v>
      </c>
      <c r="N24" s="177">
        <f>'2020'!P24</f>
        <v>1020237.03</v>
      </c>
      <c r="O24" s="177">
        <f>'2020'!P117</f>
        <v>1276386.1061063381</v>
      </c>
      <c r="P24" s="178">
        <f t="shared" si="3"/>
        <v>-256149.07610633806</v>
      </c>
      <c r="Q24" s="179">
        <f t="shared" si="4"/>
        <v>-0.20068306516413759</v>
      </c>
      <c r="R24" s="177">
        <f>'2019'!P24</f>
        <v>1362143.29</v>
      </c>
      <c r="S24" s="178">
        <f t="shared" si="5"/>
        <v>-341906.26</v>
      </c>
      <c r="T24" s="180">
        <f t="shared" si="6"/>
        <v>-0.2510060890877347</v>
      </c>
    </row>
    <row r="25" spans="1:20">
      <c r="A25" s="152">
        <v>714</v>
      </c>
      <c r="B25" s="514" t="str">
        <f>+VLOOKUP($A25,Master!$D$28:$G$224,4,FALSE)</f>
        <v>Naknade</v>
      </c>
      <c r="C25" s="515"/>
      <c r="D25" s="515"/>
      <c r="E25" s="515"/>
      <c r="F25" s="515"/>
      <c r="G25" s="177">
        <f>'2020'!S25</f>
        <v>22247308.93</v>
      </c>
      <c r="H25" s="177">
        <f>SUM('2020'!G118:P118)</f>
        <v>19752037.290908501</v>
      </c>
      <c r="I25" s="178">
        <f t="shared" si="0"/>
        <v>2495271.6390914991</v>
      </c>
      <c r="J25" s="179">
        <f t="shared" si="1"/>
        <v>0.12632983637794304</v>
      </c>
      <c r="K25" s="177">
        <f>SUM('2019'!G25:P25)</f>
        <v>22961589.420000002</v>
      </c>
      <c r="L25" s="178">
        <f t="shared" si="7"/>
        <v>-714280.49000000209</v>
      </c>
      <c r="M25" s="180">
        <f t="shared" si="2"/>
        <v>-3.1107623994785394E-2</v>
      </c>
      <c r="N25" s="177">
        <f>'2020'!P25</f>
        <v>3223177.49</v>
      </c>
      <c r="O25" s="177">
        <f>'2020'!P118</f>
        <v>1995229.2228867295</v>
      </c>
      <c r="P25" s="178">
        <f t="shared" si="3"/>
        <v>1227948.2671132707</v>
      </c>
      <c r="Q25" s="179">
        <f t="shared" si="4"/>
        <v>0.61544220234337566</v>
      </c>
      <c r="R25" s="177">
        <f>'2019'!P25</f>
        <v>2477150.35</v>
      </c>
      <c r="S25" s="178">
        <f t="shared" si="5"/>
        <v>746027.14000000013</v>
      </c>
      <c r="T25" s="180">
        <f t="shared" si="6"/>
        <v>0.30116344774954817</v>
      </c>
    </row>
    <row r="26" spans="1:20">
      <c r="A26" s="152">
        <v>715</v>
      </c>
      <c r="B26" s="514" t="str">
        <f>+VLOOKUP($A26,Master!$D$28:$G$224,4,FALSE)</f>
        <v>Ostali prihodi</v>
      </c>
      <c r="C26" s="515"/>
      <c r="D26" s="515"/>
      <c r="E26" s="515"/>
      <c r="F26" s="515"/>
      <c r="G26" s="177">
        <f>'2020'!S26</f>
        <v>31108620.600000001</v>
      </c>
      <c r="H26" s="177">
        <f>SUM('2020'!G119:P119)</f>
        <v>44628706.984044045</v>
      </c>
      <c r="I26" s="178">
        <f t="shared" si="0"/>
        <v>-13520086.384044044</v>
      </c>
      <c r="J26" s="179">
        <f t="shared" si="1"/>
        <v>-0.30294595783108469</v>
      </c>
      <c r="K26" s="177">
        <f>SUM('2019'!G26:P26)</f>
        <v>31201037.940000001</v>
      </c>
      <c r="L26" s="178">
        <f t="shared" si="7"/>
        <v>-92417.339999999851</v>
      </c>
      <c r="M26" s="180">
        <f t="shared" si="2"/>
        <v>-2.9619956931471458E-3</v>
      </c>
      <c r="N26" s="177">
        <f>'2020'!P26</f>
        <v>1940110.29</v>
      </c>
      <c r="O26" s="177">
        <f>'2020'!P119</f>
        <v>3831817.5735939299</v>
      </c>
      <c r="P26" s="178">
        <f t="shared" si="3"/>
        <v>-1891707.2835939298</v>
      </c>
      <c r="Q26" s="179">
        <f t="shared" si="4"/>
        <v>-0.49368406696346556</v>
      </c>
      <c r="R26" s="177">
        <f>'2019'!P26</f>
        <v>2504909.62</v>
      </c>
      <c r="S26" s="178">
        <f t="shared" si="5"/>
        <v>-564799.33000000007</v>
      </c>
      <c r="T26" s="180" t="s">
        <v>756</v>
      </c>
    </row>
    <row r="27" spans="1:20">
      <c r="A27" s="152">
        <v>73</v>
      </c>
      <c r="B27" s="514" t="str">
        <f>+VLOOKUP($A27,Master!$D$28:$G$224,4,FALSE)</f>
        <v>Primici od otplate kredita i sredstva prenesena iz prethodne godine</v>
      </c>
      <c r="C27" s="515"/>
      <c r="D27" s="515"/>
      <c r="E27" s="515"/>
      <c r="F27" s="515"/>
      <c r="G27" s="177">
        <f>'2020'!S27</f>
        <v>5281715.1499999994</v>
      </c>
      <c r="H27" s="177">
        <f>SUM('2020'!G120:P120)</f>
        <v>14300787.197621912</v>
      </c>
      <c r="I27" s="178">
        <f t="shared" si="0"/>
        <v>-9019072.0476219133</v>
      </c>
      <c r="J27" s="179">
        <f t="shared" si="1"/>
        <v>-0.63066962139830318</v>
      </c>
      <c r="K27" s="177">
        <f>SUM('2019'!G27:P27)</f>
        <v>4998655.8099999996</v>
      </c>
      <c r="L27" s="178">
        <f t="shared" si="7"/>
        <v>283059.33999999985</v>
      </c>
      <c r="M27" s="180">
        <f t="shared" si="2"/>
        <v>5.6627091514028338E-2</v>
      </c>
      <c r="N27" s="177">
        <f>'2020'!P27</f>
        <v>338814.6</v>
      </c>
      <c r="O27" s="177">
        <f>'2020'!P120</f>
        <v>9201611.3215604126</v>
      </c>
      <c r="P27" s="178">
        <f t="shared" si="3"/>
        <v>-8862796.721560413</v>
      </c>
      <c r="Q27" s="179">
        <f t="shared" si="4"/>
        <v>-0.96317877509060623</v>
      </c>
      <c r="R27" s="177">
        <f>'2019'!P27</f>
        <v>223272.51</v>
      </c>
      <c r="S27" s="178">
        <f t="shared" si="5"/>
        <v>115542.08999999997</v>
      </c>
      <c r="T27" s="180" t="s">
        <v>756</v>
      </c>
    </row>
    <row r="28" spans="1:20" ht="15.75" thickBot="1">
      <c r="A28" s="152">
        <v>74</v>
      </c>
      <c r="B28" s="516" t="str">
        <f>+VLOOKUP($A28,Master!$D$28:$G$224,4,FALSE)</f>
        <v>Donacije i transferi</v>
      </c>
      <c r="C28" s="517"/>
      <c r="D28" s="517"/>
      <c r="E28" s="517"/>
      <c r="F28" s="517"/>
      <c r="G28" s="177">
        <f>'2020'!S28</f>
        <v>23707739.869999997</v>
      </c>
      <c r="H28" s="177">
        <f>SUM('2020'!G121:P121)</f>
        <v>43443299.611666664</v>
      </c>
      <c r="I28" s="178">
        <f t="shared" si="0"/>
        <v>-19735559.741666667</v>
      </c>
      <c r="J28" s="179">
        <f t="shared" si="1"/>
        <v>-0.45428316721059325</v>
      </c>
      <c r="K28" s="177">
        <f>SUM('2019'!G28:P28)</f>
        <v>24931781.889999997</v>
      </c>
      <c r="L28" s="178">
        <f t="shared" si="7"/>
        <v>-1224042.0199999996</v>
      </c>
      <c r="M28" s="180">
        <f t="shared" si="2"/>
        <v>-4.9095649296168276E-2</v>
      </c>
      <c r="N28" s="177">
        <f>'2020'!P28</f>
        <v>1408452.9</v>
      </c>
      <c r="O28" s="177">
        <f>'2020'!P121</f>
        <v>1856477.6183333334</v>
      </c>
      <c r="P28" s="178">
        <f t="shared" si="3"/>
        <v>-448024.7183333335</v>
      </c>
      <c r="Q28" s="179">
        <f t="shared" si="4"/>
        <v>-0.24133052502704078</v>
      </c>
      <c r="R28" s="177">
        <f>'2019'!P28</f>
        <v>1944741.98</v>
      </c>
      <c r="S28" s="178">
        <f t="shared" si="5"/>
        <v>-536289.08000000007</v>
      </c>
      <c r="T28" s="180">
        <f t="shared" si="6"/>
        <v>-0.27576361569569252</v>
      </c>
    </row>
    <row r="29" spans="1:20" ht="15.75" thickBot="1">
      <c r="A29" s="152">
        <v>4</v>
      </c>
      <c r="B29" s="502" t="str">
        <f>+VLOOKUP($A29,Master!$D$28:$G$224,4,FALSE)</f>
        <v>Izdaci budžeta</v>
      </c>
      <c r="C29" s="503"/>
      <c r="D29" s="503"/>
      <c r="E29" s="503"/>
      <c r="F29" s="503"/>
      <c r="G29" s="153">
        <f>'2020'!S29</f>
        <v>1688152516.7599998</v>
      </c>
      <c r="H29" s="153">
        <f>SUM('2020'!G122:P122)</f>
        <v>1712931832.5216665</v>
      </c>
      <c r="I29" s="154">
        <f t="shared" si="0"/>
        <v>-24779315.761666775</v>
      </c>
      <c r="J29" s="155">
        <f t="shared" si="1"/>
        <v>-1.4466025612466016E-2</v>
      </c>
      <c r="K29" s="153">
        <f>SUM('2019'!G29:P29)</f>
        <v>1555508673.3599997</v>
      </c>
      <c r="L29" s="154">
        <f t="shared" si="7"/>
        <v>132643843.4000001</v>
      </c>
      <c r="M29" s="156">
        <f t="shared" si="2"/>
        <v>8.5273612209105121E-2</v>
      </c>
      <c r="N29" s="153">
        <f>'2020'!P29</f>
        <v>188625051.82999998</v>
      </c>
      <c r="O29" s="153">
        <f>'2020'!P122</f>
        <v>231952338.51690477</v>
      </c>
      <c r="P29" s="154">
        <f t="shared" si="3"/>
        <v>-43327286.686904788</v>
      </c>
      <c r="Q29" s="155">
        <f t="shared" si="4"/>
        <v>-0.1867939205266822</v>
      </c>
      <c r="R29" s="153">
        <f>'2019'!P29</f>
        <v>179163452.16999996</v>
      </c>
      <c r="S29" s="154">
        <f t="shared" si="5"/>
        <v>9461599.6600000262</v>
      </c>
      <c r="T29" s="156">
        <f t="shared" si="6"/>
        <v>5.2809875816761664E-2</v>
      </c>
    </row>
    <row r="30" spans="1:20">
      <c r="A30" s="152">
        <v>41</v>
      </c>
      <c r="B30" s="520" t="str">
        <f>+VLOOKUP($A30,Master!$D$28:$G$224,4,FALSE)</f>
        <v>Tekući izdaci</v>
      </c>
      <c r="C30" s="521"/>
      <c r="D30" s="521"/>
      <c r="E30" s="521"/>
      <c r="F30" s="521"/>
      <c r="G30" s="327">
        <f>'2020'!S30</f>
        <v>692320211.79000008</v>
      </c>
      <c r="H30" s="327">
        <f>SUM('2020'!G123:P123)</f>
        <v>700916648.23738086</v>
      </c>
      <c r="I30" s="190">
        <f t="shared" si="0"/>
        <v>-8596436.4473807812</v>
      </c>
      <c r="J30" s="191">
        <f t="shared" si="1"/>
        <v>-1.226456308178514E-2</v>
      </c>
      <c r="K30" s="327">
        <f>SUM('2019'!G30:P30)</f>
        <v>656067194.38999999</v>
      </c>
      <c r="L30" s="190">
        <f t="shared" si="7"/>
        <v>36253017.400000095</v>
      </c>
      <c r="M30" s="192">
        <f t="shared" si="2"/>
        <v>5.5258085924731359E-2</v>
      </c>
      <c r="N30" s="327">
        <f>'2020'!P30</f>
        <v>80441694.499999985</v>
      </c>
      <c r="O30" s="327">
        <f>'2020'!P123</f>
        <v>80948940.234047621</v>
      </c>
      <c r="P30" s="190">
        <f t="shared" si="3"/>
        <v>-507245.73404763639</v>
      </c>
      <c r="Q30" s="191">
        <f t="shared" si="4"/>
        <v>-6.2662430487790965E-3</v>
      </c>
      <c r="R30" s="327">
        <f>'2019'!P30</f>
        <v>75122823.509999976</v>
      </c>
      <c r="S30" s="190">
        <f t="shared" si="5"/>
        <v>5318870.9900000095</v>
      </c>
      <c r="T30" s="192">
        <f t="shared" si="6"/>
        <v>7.0802330656434709E-2</v>
      </c>
    </row>
    <row r="31" spans="1:20">
      <c r="A31" s="152">
        <v>411</v>
      </c>
      <c r="B31" s="512" t="str">
        <f>+VLOOKUP($A31,Master!$D$28:$G$224,4,FALSE)</f>
        <v>Bruto zarade i doprinosi na teret poslodavca</v>
      </c>
      <c r="C31" s="513"/>
      <c r="D31" s="513"/>
      <c r="E31" s="513"/>
      <c r="F31" s="513"/>
      <c r="G31" s="165">
        <f>'2020'!S31</f>
        <v>413403524.09000003</v>
      </c>
      <c r="H31" s="165">
        <f>SUM('2020'!G124:P124)</f>
        <v>414964195.55571425</v>
      </c>
      <c r="I31" s="166">
        <f t="shared" si="0"/>
        <v>-1560671.4657142162</v>
      </c>
      <c r="J31" s="167">
        <f t="shared" si="1"/>
        <v>-3.7609786155747837E-3</v>
      </c>
      <c r="K31" s="165">
        <f>SUM('2019'!G31:P31)</f>
        <v>389876870.60000002</v>
      </c>
      <c r="L31" s="166">
        <f t="shared" si="7"/>
        <v>23526653.49000001</v>
      </c>
      <c r="M31" s="168">
        <f t="shared" si="2"/>
        <v>6.0343804067662932E-2</v>
      </c>
      <c r="N31" s="165">
        <f>'2020'!P31</f>
        <v>42400898.109999999</v>
      </c>
      <c r="O31" s="165">
        <f>'2020'!P124</f>
        <v>41753797.367142849</v>
      </c>
      <c r="P31" s="166">
        <f t="shared" si="3"/>
        <v>647100.74285715073</v>
      </c>
      <c r="Q31" s="167">
        <f t="shared" si="4"/>
        <v>1.5498009370672694E-2</v>
      </c>
      <c r="R31" s="165">
        <f>'2019'!P31</f>
        <v>38895006.189999998</v>
      </c>
      <c r="S31" s="166">
        <f t="shared" si="5"/>
        <v>3505891.9200000018</v>
      </c>
      <c r="T31" s="168">
        <f t="shared" si="6"/>
        <v>9.0137327729783889E-2</v>
      </c>
    </row>
    <row r="32" spans="1:20">
      <c r="A32" s="152">
        <v>412</v>
      </c>
      <c r="B32" s="512" t="str">
        <f>+VLOOKUP($A32,Master!$D$28:$G$224,4,FALSE)</f>
        <v>Ostala lična primanja</v>
      </c>
      <c r="C32" s="513"/>
      <c r="D32" s="513"/>
      <c r="E32" s="513"/>
      <c r="F32" s="513"/>
      <c r="G32" s="165">
        <f>'2020'!S32</f>
        <v>9520470.7599999998</v>
      </c>
      <c r="H32" s="165">
        <f>SUM('2020'!G125:P125)</f>
        <v>11724718.188571429</v>
      </c>
      <c r="I32" s="166">
        <f t="shared" si="0"/>
        <v>-2204247.4285714291</v>
      </c>
      <c r="J32" s="167">
        <f t="shared" si="1"/>
        <v>-0.18800003489380246</v>
      </c>
      <c r="K32" s="165">
        <f>SUM('2019'!G32:P32)</f>
        <v>10180859.27</v>
      </c>
      <c r="L32" s="166">
        <f t="shared" si="7"/>
        <v>-660388.50999999978</v>
      </c>
      <c r="M32" s="168">
        <f t="shared" si="2"/>
        <v>-6.4865694779415173E-2</v>
      </c>
      <c r="N32" s="165">
        <f>'2020'!P32</f>
        <v>1092201.97</v>
      </c>
      <c r="O32" s="165">
        <f>'2020'!P125</f>
        <v>1605574.7457142856</v>
      </c>
      <c r="P32" s="166">
        <f t="shared" si="3"/>
        <v>-513372.77571428567</v>
      </c>
      <c r="Q32" s="167">
        <f t="shared" si="4"/>
        <v>-0.31974392788913553</v>
      </c>
      <c r="R32" s="165">
        <f>'2019'!P32</f>
        <v>1121921.44</v>
      </c>
      <c r="S32" s="166">
        <f t="shared" si="5"/>
        <v>-29719.469999999972</v>
      </c>
      <c r="T32" s="168">
        <f t="shared" si="6"/>
        <v>-2.6489795934374838E-2</v>
      </c>
    </row>
    <row r="33" spans="1:20">
      <c r="A33" s="152">
        <v>413</v>
      </c>
      <c r="B33" s="512" t="str">
        <f>+VLOOKUP($A33,Master!$D$28:$G$224,4,FALSE)</f>
        <v>Rashodi za materijal</v>
      </c>
      <c r="C33" s="513"/>
      <c r="D33" s="513"/>
      <c r="E33" s="513"/>
      <c r="F33" s="513"/>
      <c r="G33" s="165">
        <f>'2020'!S33</f>
        <v>28162610.380000003</v>
      </c>
      <c r="H33" s="165">
        <f>SUM('2020'!G126:P126)</f>
        <v>28402491.572285715</v>
      </c>
      <c r="I33" s="166">
        <f t="shared" si="0"/>
        <v>-239881.19228571281</v>
      </c>
      <c r="J33" s="167">
        <f t="shared" si="1"/>
        <v>-8.4457798948801566E-3</v>
      </c>
      <c r="K33" s="165">
        <f>SUM('2019'!G33:P33)</f>
        <v>24448363.320000004</v>
      </c>
      <c r="L33" s="166">
        <f t="shared" si="7"/>
        <v>3714247.0599999987</v>
      </c>
      <c r="M33" s="168">
        <f t="shared" si="2"/>
        <v>0.15192211484200069</v>
      </c>
      <c r="N33" s="165">
        <f>'2020'!P33</f>
        <v>4832686.4400000004</v>
      </c>
      <c r="O33" s="165">
        <f>'2020'!P126</f>
        <v>3331584.2171428567</v>
      </c>
      <c r="P33" s="166">
        <f t="shared" si="3"/>
        <v>1501102.2228571437</v>
      </c>
      <c r="Q33" s="167">
        <f t="shared" si="4"/>
        <v>0.45056709511743298</v>
      </c>
      <c r="R33" s="165">
        <f>'2019'!P33</f>
        <v>3186923.23</v>
      </c>
      <c r="S33" s="166">
        <f t="shared" si="5"/>
        <v>1645763.2100000004</v>
      </c>
      <c r="T33" s="168">
        <f t="shared" si="6"/>
        <v>0.51641131311468724</v>
      </c>
    </row>
    <row r="34" spans="1:20">
      <c r="A34" s="152">
        <v>414</v>
      </c>
      <c r="B34" s="512" t="str">
        <f>+VLOOKUP($A34,Master!$D$28:$G$224,4,FALSE)</f>
        <v>Rashodi za usluge</v>
      </c>
      <c r="C34" s="513"/>
      <c r="D34" s="513"/>
      <c r="E34" s="513"/>
      <c r="F34" s="513"/>
      <c r="G34" s="165">
        <f>'2020'!S34</f>
        <v>58698756.57</v>
      </c>
      <c r="H34" s="165">
        <f>SUM('2020'!G127:P127)</f>
        <v>51920119.856857151</v>
      </c>
      <c r="I34" s="166">
        <f t="shared" si="0"/>
        <v>6778636.7131428495</v>
      </c>
      <c r="J34" s="167">
        <f t="shared" si="1"/>
        <v>0.13055895733352374</v>
      </c>
      <c r="K34" s="165">
        <f>SUM('2019'!G34:P34)</f>
        <v>55153508.920000002</v>
      </c>
      <c r="L34" s="166">
        <f t="shared" si="7"/>
        <v>3545247.6499999985</v>
      </c>
      <c r="M34" s="168">
        <f t="shared" si="2"/>
        <v>6.4279639127627686E-2</v>
      </c>
      <c r="N34" s="165">
        <f>'2020'!P34</f>
        <v>6678925.5700000003</v>
      </c>
      <c r="O34" s="165">
        <f>'2020'!P127</f>
        <v>4490161.0014285715</v>
      </c>
      <c r="P34" s="166">
        <f t="shared" si="3"/>
        <v>2188764.5685714288</v>
      </c>
      <c r="Q34" s="167">
        <f t="shared" si="4"/>
        <v>0.48745792586837311</v>
      </c>
      <c r="R34" s="165">
        <f>'2019'!P34</f>
        <v>7942946.5700000003</v>
      </c>
      <c r="S34" s="166">
        <f t="shared" si="5"/>
        <v>-1264021</v>
      </c>
      <c r="T34" s="168">
        <f t="shared" si="6"/>
        <v>-0.15913754283254611</v>
      </c>
    </row>
    <row r="35" spans="1:20">
      <c r="A35" s="152">
        <v>415</v>
      </c>
      <c r="B35" s="512" t="str">
        <f>+VLOOKUP($A35,Master!$D$28:$G$224,4,FALSE)</f>
        <v>Rashodi za tekuće održavanje</v>
      </c>
      <c r="C35" s="513"/>
      <c r="D35" s="513"/>
      <c r="E35" s="513"/>
      <c r="F35" s="513"/>
      <c r="G35" s="165">
        <f>'2020'!S35</f>
        <v>17778062.890000001</v>
      </c>
      <c r="H35" s="165">
        <f>SUM('2020'!G128:P128)</f>
        <v>20382851.307428569</v>
      </c>
      <c r="I35" s="166">
        <f t="shared" si="0"/>
        <v>-2604788.417428568</v>
      </c>
      <c r="J35" s="167">
        <f t="shared" si="1"/>
        <v>-0.12779313247893087</v>
      </c>
      <c r="K35" s="165">
        <f>SUM('2019'!G35:P35)</f>
        <v>15510931.83</v>
      </c>
      <c r="L35" s="166">
        <f t="shared" si="7"/>
        <v>2267131.0600000005</v>
      </c>
      <c r="M35" s="168">
        <f t="shared" si="2"/>
        <v>0.14616343394760456</v>
      </c>
      <c r="N35" s="165">
        <f>'2020'!P35</f>
        <v>1995541.06</v>
      </c>
      <c r="O35" s="165">
        <f>'2020'!P128</f>
        <v>2564587.1557142856</v>
      </c>
      <c r="P35" s="166">
        <f t="shared" si="3"/>
        <v>-569046.0957142855</v>
      </c>
      <c r="Q35" s="167">
        <f t="shared" si="4"/>
        <v>-0.22188604292365943</v>
      </c>
      <c r="R35" s="165">
        <f>'2019'!P35</f>
        <v>2758305.97</v>
      </c>
      <c r="S35" s="166">
        <f t="shared" si="5"/>
        <v>-762764.91000000015</v>
      </c>
      <c r="T35" s="168">
        <f t="shared" si="6"/>
        <v>-0.27653382847878916</v>
      </c>
    </row>
    <row r="36" spans="1:20">
      <c r="A36" s="152">
        <v>416</v>
      </c>
      <c r="B36" s="512" t="str">
        <f>+VLOOKUP($A36,Master!$D$28:$G$224,4,FALSE)</f>
        <v>Kamate</v>
      </c>
      <c r="C36" s="513"/>
      <c r="D36" s="513"/>
      <c r="E36" s="513"/>
      <c r="F36" s="513"/>
      <c r="G36" s="165">
        <f>'2020'!S36</f>
        <v>91854472.440000013</v>
      </c>
      <c r="H36" s="165">
        <f>SUM('2020'!G129:P129)</f>
        <v>94317394.169999987</v>
      </c>
      <c r="I36" s="166">
        <f t="shared" si="0"/>
        <v>-2462921.7299999744</v>
      </c>
      <c r="J36" s="167">
        <f t="shared" si="1"/>
        <v>-2.6113123159029805E-2</v>
      </c>
      <c r="K36" s="165">
        <f>SUM('2019'!G36:P36)</f>
        <v>95582770.840000004</v>
      </c>
      <c r="L36" s="166">
        <f t="shared" si="7"/>
        <v>-3728298.3999999911</v>
      </c>
      <c r="M36" s="168">
        <f t="shared" si="2"/>
        <v>-3.900596694608216E-2</v>
      </c>
      <c r="N36" s="165">
        <f>'2020'!P36</f>
        <v>14223016.369999999</v>
      </c>
      <c r="O36" s="165">
        <f>'2020'!P129</f>
        <v>17371477.57</v>
      </c>
      <c r="P36" s="166">
        <f t="shared" si="3"/>
        <v>-3148461.2000000011</v>
      </c>
      <c r="Q36" s="167">
        <f t="shared" si="4"/>
        <v>-0.18124314338334091</v>
      </c>
      <c r="R36" s="165">
        <f>'2019'!P36</f>
        <v>12529193.49</v>
      </c>
      <c r="S36" s="166">
        <f t="shared" si="5"/>
        <v>1693822.879999999</v>
      </c>
      <c r="T36" s="168">
        <f t="shared" si="6"/>
        <v>0.13519009674101534</v>
      </c>
    </row>
    <row r="37" spans="1:20">
      <c r="A37" s="152">
        <v>417</v>
      </c>
      <c r="B37" s="512" t="str">
        <f>+VLOOKUP($A37,Master!$D$28:$G$224,4,FALSE)</f>
        <v>Renta</v>
      </c>
      <c r="C37" s="513"/>
      <c r="D37" s="513"/>
      <c r="E37" s="513"/>
      <c r="F37" s="513"/>
      <c r="G37" s="165">
        <f>'2020'!S37</f>
        <v>8805762.5099999998</v>
      </c>
      <c r="H37" s="165">
        <f>SUM('2020'!G130:P130)</f>
        <v>9143011.1457142867</v>
      </c>
      <c r="I37" s="166">
        <f t="shared" si="0"/>
        <v>-337248.63571428694</v>
      </c>
      <c r="J37" s="167">
        <f t="shared" si="1"/>
        <v>-3.6885948222032949E-2</v>
      </c>
      <c r="K37" s="165">
        <f>SUM('2019'!G37:P37)</f>
        <v>8189469.4900000002</v>
      </c>
      <c r="L37" s="166">
        <f t="shared" si="7"/>
        <v>616293.01999999955</v>
      </c>
      <c r="M37" s="168">
        <f t="shared" si="2"/>
        <v>7.5254327615792871E-2</v>
      </c>
      <c r="N37" s="165">
        <f>'2020'!P37</f>
        <v>1069526.1299999999</v>
      </c>
      <c r="O37" s="165">
        <f>'2020'!P130</f>
        <v>991607.47714285715</v>
      </c>
      <c r="P37" s="166">
        <f t="shared" si="3"/>
        <v>77918.652857142733</v>
      </c>
      <c r="Q37" s="167">
        <f t="shared" si="4"/>
        <v>7.8578121538223522E-2</v>
      </c>
      <c r="R37" s="165">
        <f>'2019'!P37</f>
        <v>804750.67</v>
      </c>
      <c r="S37" s="166">
        <f t="shared" si="5"/>
        <v>264775.45999999985</v>
      </c>
      <c r="T37" s="168">
        <f t="shared" si="6"/>
        <v>0.32901551980068544</v>
      </c>
    </row>
    <row r="38" spans="1:20">
      <c r="A38" s="152">
        <v>418</v>
      </c>
      <c r="B38" s="512" t="str">
        <f>+VLOOKUP($A38,Master!$D$28:$G$224,4,FALSE)</f>
        <v>Subvencije</v>
      </c>
      <c r="C38" s="513"/>
      <c r="D38" s="513"/>
      <c r="E38" s="513"/>
      <c r="F38" s="513"/>
      <c r="G38" s="165">
        <f>'2020'!S38</f>
        <v>26247495.200000003</v>
      </c>
      <c r="H38" s="165">
        <f>SUM('2020'!G131:P131)</f>
        <v>30603766.967142854</v>
      </c>
      <c r="I38" s="166">
        <f t="shared" si="0"/>
        <v>-4356271.7671428509</v>
      </c>
      <c r="J38" s="167">
        <f t="shared" si="1"/>
        <v>-0.1423442993739914</v>
      </c>
      <c r="K38" s="165">
        <f>SUM('2019'!G38:P38)</f>
        <v>23831190.82</v>
      </c>
      <c r="L38" s="166">
        <f t="shared" si="7"/>
        <v>2416304.3800000027</v>
      </c>
      <c r="M38" s="168">
        <f t="shared" si="2"/>
        <v>0.1013925153069628</v>
      </c>
      <c r="N38" s="165">
        <f>'2020'!P38</f>
        <v>3866974.49</v>
      </c>
      <c r="O38" s="165">
        <f>'2020'!P131</f>
        <v>4240435.0014285715</v>
      </c>
      <c r="P38" s="166">
        <f t="shared" si="3"/>
        <v>-373460.51142857131</v>
      </c>
      <c r="Q38" s="167">
        <f t="shared" si="4"/>
        <v>-8.8071273655357385E-2</v>
      </c>
      <c r="R38" s="165">
        <f>'2019'!P38</f>
        <v>4843530.18</v>
      </c>
      <c r="S38" s="166">
        <f t="shared" si="5"/>
        <v>-976555.68999999948</v>
      </c>
      <c r="T38" s="168">
        <f t="shared" si="6"/>
        <v>-0.20162064727756057</v>
      </c>
    </row>
    <row r="39" spans="1:20">
      <c r="A39" s="152">
        <v>419</v>
      </c>
      <c r="B39" s="512" t="str">
        <f>+VLOOKUP($A39,Master!$D$28:$G$224,4,FALSE)</f>
        <v>Ostali izdaci</v>
      </c>
      <c r="C39" s="513"/>
      <c r="D39" s="513"/>
      <c r="E39" s="513"/>
      <c r="F39" s="513"/>
      <c r="G39" s="165">
        <f>'2020'!S39</f>
        <v>37849056.950000003</v>
      </c>
      <c r="H39" s="165">
        <f>SUM('2020'!G132:P132)</f>
        <v>39458099.473666668</v>
      </c>
      <c r="I39" s="166">
        <f t="shared" si="0"/>
        <v>-1609042.523666665</v>
      </c>
      <c r="J39" s="167">
        <f t="shared" si="1"/>
        <v>-4.0778510499232201E-2</v>
      </c>
      <c r="K39" s="165">
        <f>SUM('2019'!G39:P39)</f>
        <v>33293229.300000001</v>
      </c>
      <c r="L39" s="166">
        <f t="shared" si="7"/>
        <v>4555827.6500000022</v>
      </c>
      <c r="M39" s="168">
        <f t="shared" si="2"/>
        <v>0.1368394639326862</v>
      </c>
      <c r="N39" s="165">
        <f>'2020'!P39</f>
        <v>4281924.3600000003</v>
      </c>
      <c r="O39" s="165">
        <f>'2020'!P132</f>
        <v>4599715.6983333342</v>
      </c>
      <c r="P39" s="166">
        <f t="shared" si="3"/>
        <v>-317791.33833333384</v>
      </c>
      <c r="Q39" s="167">
        <f t="shared" si="4"/>
        <v>-6.90893435975799E-2</v>
      </c>
      <c r="R39" s="165">
        <f>'2019'!P39</f>
        <v>3040245.77</v>
      </c>
      <c r="S39" s="166">
        <f t="shared" si="5"/>
        <v>1241678.5900000003</v>
      </c>
      <c r="T39" s="168">
        <f t="shared" si="6"/>
        <v>0.40841388622341546</v>
      </c>
    </row>
    <row r="40" spans="1:20">
      <c r="A40" s="152">
        <v>42</v>
      </c>
      <c r="B40" s="508" t="str">
        <f>+VLOOKUP($A40,Master!$D$28:$G$224,4,FALSE)</f>
        <v>Transferi za socijalnu zaštitu</v>
      </c>
      <c r="C40" s="509"/>
      <c r="D40" s="509"/>
      <c r="E40" s="509"/>
      <c r="F40" s="509"/>
      <c r="G40" s="177">
        <f>'2020'!S40</f>
        <v>462388133.42999995</v>
      </c>
      <c r="H40" s="177">
        <f>SUM('2020'!G133:P133)</f>
        <v>477951253.61142868</v>
      </c>
      <c r="I40" s="196">
        <f t="shared" si="0"/>
        <v>-15563120.18142873</v>
      </c>
      <c r="J40" s="197">
        <f t="shared" si="1"/>
        <v>-3.2562149515945049E-2</v>
      </c>
      <c r="K40" s="177">
        <f>SUM('2019'!G40:P40)</f>
        <v>455682831.56</v>
      </c>
      <c r="L40" s="196">
        <f t="shared" si="7"/>
        <v>6705301.8699999452</v>
      </c>
      <c r="M40" s="198">
        <f t="shared" si="2"/>
        <v>1.4714844197760923E-2</v>
      </c>
      <c r="N40" s="177">
        <f>'2020'!P40</f>
        <v>47234369.319999993</v>
      </c>
      <c r="O40" s="177">
        <f>'2020'!P133</f>
        <v>49868571.824285723</v>
      </c>
      <c r="P40" s="196">
        <f t="shared" si="3"/>
        <v>-2634202.5042857304</v>
      </c>
      <c r="Q40" s="197">
        <f t="shared" si="4"/>
        <v>-5.282289842924448E-2</v>
      </c>
      <c r="R40" s="177">
        <f>'2019'!P40</f>
        <v>46756374.820000008</v>
      </c>
      <c r="S40" s="196">
        <f t="shared" si="5"/>
        <v>477994.4999999851</v>
      </c>
      <c r="T40" s="198">
        <f t="shared" si="6"/>
        <v>1.022308726542942E-2</v>
      </c>
    </row>
    <row r="41" spans="1:20">
      <c r="A41" s="152">
        <v>421</v>
      </c>
      <c r="B41" s="512" t="str">
        <f>+VLOOKUP($A41,Master!$D$28:$G$224,4,FALSE)</f>
        <v>Prava iz oblasti socijalne zaštite</v>
      </c>
      <c r="C41" s="513"/>
      <c r="D41" s="513"/>
      <c r="E41" s="513"/>
      <c r="F41" s="513"/>
      <c r="G41" s="165">
        <f>'2020'!S41</f>
        <v>66693290.530000001</v>
      </c>
      <c r="H41" s="165">
        <f>SUM('2020'!G134:P134)</f>
        <v>69729957.640000001</v>
      </c>
      <c r="I41" s="166">
        <f t="shared" si="0"/>
        <v>-3036667.1099999994</v>
      </c>
      <c r="J41" s="167">
        <f t="shared" si="1"/>
        <v>-4.3548959626185657E-2</v>
      </c>
      <c r="K41" s="165">
        <f>SUM('2019'!G41:P41)</f>
        <v>66088938.149999991</v>
      </c>
      <c r="L41" s="166">
        <f t="shared" si="7"/>
        <v>604352.38000001013</v>
      </c>
      <c r="M41" s="168">
        <f t="shared" si="2"/>
        <v>9.1445315497176161E-3</v>
      </c>
      <c r="N41" s="165">
        <f>'2020'!P41</f>
        <v>7095987.1799999997</v>
      </c>
      <c r="O41" s="165">
        <f>'2020'!P134</f>
        <v>7400021.1800000006</v>
      </c>
      <c r="P41" s="166">
        <f t="shared" si="3"/>
        <v>-304034.00000000093</v>
      </c>
      <c r="Q41" s="167">
        <f t="shared" si="4"/>
        <v>-4.108555808214609E-2</v>
      </c>
      <c r="R41" s="165">
        <f>'2019'!P41</f>
        <v>6933312.3200000003</v>
      </c>
      <c r="S41" s="166">
        <f t="shared" si="5"/>
        <v>162674.8599999994</v>
      </c>
      <c r="T41" s="168">
        <f t="shared" si="6"/>
        <v>2.3462791302613528E-2</v>
      </c>
    </row>
    <row r="42" spans="1:20">
      <c r="A42" s="152">
        <v>422</v>
      </c>
      <c r="B42" s="512" t="str">
        <f>+VLOOKUP($A42,Master!$D$28:$G$224,4,FALSE)</f>
        <v>Sredstva za tehnološke viškove</v>
      </c>
      <c r="C42" s="513"/>
      <c r="D42" s="513"/>
      <c r="E42" s="513"/>
      <c r="F42" s="513"/>
      <c r="G42" s="165">
        <f>'2020'!S42</f>
        <v>14998467.48</v>
      </c>
      <c r="H42" s="165">
        <f>SUM('2020'!G135:P135)</f>
        <v>16291959.291428572</v>
      </c>
      <c r="I42" s="166">
        <f t="shared" si="0"/>
        <v>-1293491.8114285711</v>
      </c>
      <c r="J42" s="167">
        <f t="shared" si="1"/>
        <v>-7.9394490760181013E-2</v>
      </c>
      <c r="K42" s="165">
        <f>SUM('2019'!G42:P42)</f>
        <v>12674038.429999998</v>
      </c>
      <c r="L42" s="166">
        <f t="shared" si="7"/>
        <v>2324429.0500000026</v>
      </c>
      <c r="M42" s="168">
        <f t="shared" si="2"/>
        <v>0.18340082072798336</v>
      </c>
      <c r="N42" s="165">
        <f>'2020'!P42</f>
        <v>2312719.52</v>
      </c>
      <c r="O42" s="165">
        <f>'2020'!P135</f>
        <v>2033020.7142857143</v>
      </c>
      <c r="P42" s="166">
        <f t="shared" si="3"/>
        <v>279698.8057142857</v>
      </c>
      <c r="Q42" s="167">
        <f t="shared" si="4"/>
        <v>0.13757794190137185</v>
      </c>
      <c r="R42" s="165">
        <f>'2019'!P42</f>
        <v>1710317.34</v>
      </c>
      <c r="S42" s="166">
        <f t="shared" si="5"/>
        <v>602402.17999999993</v>
      </c>
      <c r="T42" s="168">
        <f t="shared" si="6"/>
        <v>0.3522166126199715</v>
      </c>
    </row>
    <row r="43" spans="1:20">
      <c r="A43" s="152">
        <v>423</v>
      </c>
      <c r="B43" s="512" t="str">
        <f>+VLOOKUP($A43,Master!$D$28:$G$224,4,FALSE)</f>
        <v>Prava iz oblasti penzijskog i invalidskog osiguranja</v>
      </c>
      <c r="C43" s="513"/>
      <c r="D43" s="513"/>
      <c r="E43" s="513"/>
      <c r="F43" s="513"/>
      <c r="G43" s="165">
        <f>'2020'!S43</f>
        <v>355991958.27000004</v>
      </c>
      <c r="H43" s="165">
        <f>SUM('2020'!G136:P136)</f>
        <v>366489702.8828572</v>
      </c>
      <c r="I43" s="166">
        <f t="shared" si="0"/>
        <v>-10497744.612857163</v>
      </c>
      <c r="J43" s="167">
        <f t="shared" si="1"/>
        <v>-2.8644037009172396E-2</v>
      </c>
      <c r="K43" s="165">
        <f>SUM('2019'!G43:P43)</f>
        <v>350533021.98999995</v>
      </c>
      <c r="L43" s="166">
        <f t="shared" si="7"/>
        <v>5458936.2800000906</v>
      </c>
      <c r="M43" s="168">
        <f t="shared" si="2"/>
        <v>1.557324399569926E-2</v>
      </c>
      <c r="N43" s="165">
        <f>'2020'!P43</f>
        <v>35477181.229999997</v>
      </c>
      <c r="O43" s="165">
        <f>'2020'!P136</f>
        <v>37842845.828571431</v>
      </c>
      <c r="P43" s="166">
        <f t="shared" si="3"/>
        <v>-2365664.5985714346</v>
      </c>
      <c r="Q43" s="167">
        <f t="shared" si="4"/>
        <v>-6.2512861989500568E-2</v>
      </c>
      <c r="R43" s="165">
        <f>'2019'!P43</f>
        <v>34922457.960000001</v>
      </c>
      <c r="S43" s="166">
        <f t="shared" si="5"/>
        <v>554723.26999999583</v>
      </c>
      <c r="T43" s="168">
        <f t="shared" si="6"/>
        <v>1.5884428027241659E-2</v>
      </c>
    </row>
    <row r="44" spans="1:20">
      <c r="A44" s="152">
        <v>424</v>
      </c>
      <c r="B44" s="512" t="str">
        <f>+VLOOKUP($A44,Master!$D$28:$G$224,4,FALSE)</f>
        <v>Ostala prava iz oblasti zdravstvene zaštite</v>
      </c>
      <c r="C44" s="513"/>
      <c r="D44" s="513"/>
      <c r="E44" s="513"/>
      <c r="F44" s="513"/>
      <c r="G44" s="165">
        <f>'2020'!S44</f>
        <v>16821742.689999998</v>
      </c>
      <c r="H44" s="165">
        <f>SUM('2020'!G137:P137)</f>
        <v>16742661.439999996</v>
      </c>
      <c r="I44" s="166">
        <f t="shared" si="0"/>
        <v>79081.250000001863</v>
      </c>
      <c r="J44" s="167">
        <f t="shared" si="1"/>
        <v>4.7233380596867214E-3</v>
      </c>
      <c r="K44" s="165">
        <f>SUM('2019'!G44:P44)</f>
        <v>17285745.990000002</v>
      </c>
      <c r="L44" s="166">
        <f t="shared" si="7"/>
        <v>-464003.30000000447</v>
      </c>
      <c r="M44" s="168">
        <f t="shared" si="2"/>
        <v>-2.6843116881876905E-2</v>
      </c>
      <c r="N44" s="165">
        <f>'2020'!P44</f>
        <v>1553753.79</v>
      </c>
      <c r="O44" s="165">
        <f>'2020'!P137</f>
        <v>1628669.78</v>
      </c>
      <c r="P44" s="166">
        <f t="shared" si="3"/>
        <v>-74915.989999999991</v>
      </c>
      <c r="Q44" s="167">
        <f t="shared" si="4"/>
        <v>-4.5998268599298231E-2</v>
      </c>
      <c r="R44" s="165">
        <f>'2019'!P44</f>
        <v>2220320.35</v>
      </c>
      <c r="S44" s="166">
        <f t="shared" si="5"/>
        <v>-666566.56000000006</v>
      </c>
      <c r="T44" s="168">
        <f t="shared" si="6"/>
        <v>-0.30021188609112193</v>
      </c>
    </row>
    <row r="45" spans="1:20">
      <c r="A45" s="152">
        <v>425</v>
      </c>
      <c r="B45" s="512" t="str">
        <f>+VLOOKUP($A45,Master!$D$28:$G$224,4,FALSE)</f>
        <v>Ostala prava iz zdravstvenog osiguranja</v>
      </c>
      <c r="C45" s="513"/>
      <c r="D45" s="513"/>
      <c r="E45" s="513"/>
      <c r="F45" s="513"/>
      <c r="G45" s="165">
        <f>'2020'!S45</f>
        <v>7882674.459999999</v>
      </c>
      <c r="H45" s="165">
        <f>SUM('2020'!G138:P138)</f>
        <v>8696972.3571428582</v>
      </c>
      <c r="I45" s="166">
        <f t="shared" si="0"/>
        <v>-814297.89714285918</v>
      </c>
      <c r="J45" s="167">
        <f t="shared" si="1"/>
        <v>-9.3630043157958642E-2</v>
      </c>
      <c r="K45" s="165">
        <f>SUM('2019'!G45:P45)</f>
        <v>9101087.0000000019</v>
      </c>
      <c r="L45" s="166">
        <f t="shared" si="7"/>
        <v>-1218412.5400000028</v>
      </c>
      <c r="M45" s="168">
        <f t="shared" si="2"/>
        <v>-0.13387549641048402</v>
      </c>
      <c r="N45" s="165">
        <f>'2020'!P45</f>
        <v>794727.6</v>
      </c>
      <c r="O45" s="165">
        <f>'2020'!P138</f>
        <v>964014.32142857148</v>
      </c>
      <c r="P45" s="166">
        <f t="shared" si="3"/>
        <v>-169286.7214285715</v>
      </c>
      <c r="Q45" s="167">
        <f t="shared" si="4"/>
        <v>-0.17560602333968001</v>
      </c>
      <c r="R45" s="165">
        <f>'2019'!P45</f>
        <v>969966.85</v>
      </c>
      <c r="S45" s="166">
        <f t="shared" si="5"/>
        <v>-175239.25</v>
      </c>
      <c r="T45" s="168">
        <f t="shared" si="6"/>
        <v>-0.18066519489815558</v>
      </c>
    </row>
    <row r="46" spans="1:20">
      <c r="A46" s="152">
        <v>43</v>
      </c>
      <c r="B46" s="510" t="str">
        <f>+VLOOKUP($A46,Master!$D$28:$G$224,4,FALSE)</f>
        <v xml:space="preserve">Transferi institucijama, pojedincima, nevladinom i javnom sektoru </v>
      </c>
      <c r="C46" s="511"/>
      <c r="D46" s="511"/>
      <c r="E46" s="511"/>
      <c r="F46" s="511"/>
      <c r="G46" s="177">
        <f>'2020'!S46</f>
        <v>239584428.89999998</v>
      </c>
      <c r="H46" s="177">
        <f>SUM('2020'!G139:P139)</f>
        <v>238093981.11761928</v>
      </c>
      <c r="I46" s="178">
        <f t="shared" si="0"/>
        <v>1490447.7823807001</v>
      </c>
      <c r="J46" s="179">
        <f t="shared" si="1"/>
        <v>6.2599137339991451E-3</v>
      </c>
      <c r="K46" s="177">
        <f>SUM('2019'!G46:P46)</f>
        <v>178454753.33999997</v>
      </c>
      <c r="L46" s="178">
        <f t="shared" si="7"/>
        <v>61129675.560000002</v>
      </c>
      <c r="M46" s="180">
        <f t="shared" si="2"/>
        <v>0.34254999889822502</v>
      </c>
      <c r="N46" s="177">
        <f>'2020'!P46</f>
        <v>21291311.609999999</v>
      </c>
      <c r="O46" s="177">
        <f>'2020'!P139</f>
        <v>44317205.846190527</v>
      </c>
      <c r="P46" s="178">
        <f t="shared" si="3"/>
        <v>-23025894.236190528</v>
      </c>
      <c r="Q46" s="179">
        <f t="shared" si="4"/>
        <v>-0.51957008111263447</v>
      </c>
      <c r="R46" s="177">
        <f>'2019'!P46</f>
        <v>17069504.329999998</v>
      </c>
      <c r="S46" s="178">
        <f t="shared" si="5"/>
        <v>4221807.2800000012</v>
      </c>
      <c r="T46" s="180">
        <f t="shared" si="6"/>
        <v>0.24733039685165847</v>
      </c>
    </row>
    <row r="47" spans="1:20">
      <c r="A47" s="152">
        <v>44</v>
      </c>
      <c r="B47" s="510" t="str">
        <f>+VLOOKUP($A47,Master!$D$28:$G$224,4,FALSE)</f>
        <v>Kapitalni izdaci</v>
      </c>
      <c r="C47" s="511"/>
      <c r="D47" s="511"/>
      <c r="E47" s="511"/>
      <c r="F47" s="511"/>
      <c r="G47" s="177">
        <f>'2020'!S47</f>
        <v>177663133.11999997</v>
      </c>
      <c r="H47" s="177">
        <f>SUM('2020'!G140:P140)</f>
        <v>162269765.99666667</v>
      </c>
      <c r="I47" s="178">
        <f t="shared" si="0"/>
        <v>15393367.123333305</v>
      </c>
      <c r="J47" s="179">
        <f t="shared" si="1"/>
        <v>9.4862817042883574E-2</v>
      </c>
      <c r="K47" s="177">
        <f>SUM('2019'!G47:P47)</f>
        <v>221354703.79999995</v>
      </c>
      <c r="L47" s="178">
        <f t="shared" si="7"/>
        <v>-43691570.679999977</v>
      </c>
      <c r="M47" s="180">
        <f t="shared" si="2"/>
        <v>-0.19738261681340419</v>
      </c>
      <c r="N47" s="177">
        <f>'2020'!P47</f>
        <v>28780352.289999999</v>
      </c>
      <c r="O47" s="177">
        <f>'2020'!P140</f>
        <v>17295648.326666653</v>
      </c>
      <c r="P47" s="178">
        <f t="shared" si="3"/>
        <v>11484703.963333346</v>
      </c>
      <c r="Q47" s="179">
        <f t="shared" si="4"/>
        <v>0.66402274990906718</v>
      </c>
      <c r="R47" s="177">
        <f>'2019'!P47</f>
        <v>38556251.049999997</v>
      </c>
      <c r="S47" s="178">
        <f t="shared" si="5"/>
        <v>-9775898.7599999979</v>
      </c>
      <c r="T47" s="180">
        <f t="shared" si="6"/>
        <v>-0.25354899643439266</v>
      </c>
    </row>
    <row r="48" spans="1:20">
      <c r="A48" s="152">
        <v>451</v>
      </c>
      <c r="B48" s="480" t="str">
        <f>+VLOOKUP($A48,Master!$D$28:$G$224,4,FALSE)</f>
        <v>Pozajmice i krediti</v>
      </c>
      <c r="C48" s="481"/>
      <c r="D48" s="481"/>
      <c r="E48" s="481"/>
      <c r="F48" s="481"/>
      <c r="G48" s="165">
        <f>'2020'!S48</f>
        <v>1432745</v>
      </c>
      <c r="H48" s="165">
        <f>SUM('2020'!G141:P141)</f>
        <v>1285900.8571428568</v>
      </c>
      <c r="I48" s="166">
        <f>G48-H48</f>
        <v>146844.14285714319</v>
      </c>
      <c r="J48" s="287">
        <f t="shared" si="1"/>
        <v>0.11419554006940791</v>
      </c>
      <c r="K48" s="165">
        <f>SUM('2019'!G48:P48)</f>
        <v>2094501.98</v>
      </c>
      <c r="L48" s="293">
        <f t="shared" si="7"/>
        <v>-661756.98</v>
      </c>
      <c r="M48" s="296">
        <f t="shared" si="2"/>
        <v>-0.31594956047737899</v>
      </c>
      <c r="N48" s="165">
        <f>'2020'!P48</f>
        <v>280082</v>
      </c>
      <c r="O48" s="165">
        <f>'2020'!P141</f>
        <v>147050.57142857142</v>
      </c>
      <c r="P48" s="166">
        <f t="shared" si="3"/>
        <v>133031.42857142858</v>
      </c>
      <c r="Q48" s="287">
        <f t="shared" si="4"/>
        <v>0.90466447888675816</v>
      </c>
      <c r="R48" s="165">
        <f>'2019'!P48</f>
        <v>10000</v>
      </c>
      <c r="S48" s="293">
        <f t="shared" si="5"/>
        <v>270082</v>
      </c>
      <c r="T48" s="296">
        <f t="shared" si="6"/>
        <v>27.008199999999999</v>
      </c>
    </row>
    <row r="49" spans="1:23">
      <c r="A49" s="152">
        <v>47</v>
      </c>
      <c r="B49" s="480" t="str">
        <f>+VLOOKUP($A49,Master!$D$28:$G$224,4,FALSE)</f>
        <v>Rezerve</v>
      </c>
      <c r="C49" s="481"/>
      <c r="D49" s="481"/>
      <c r="E49" s="481"/>
      <c r="F49" s="481"/>
      <c r="G49" s="165">
        <f>'2020'!S49</f>
        <v>100876821.03</v>
      </c>
      <c r="H49" s="165">
        <f>SUM('2020'!G142:P142)</f>
        <v>118858673.90000001</v>
      </c>
      <c r="I49" s="166">
        <f t="shared" ref="I49:I50" si="8">G49-H49</f>
        <v>-17981852.870000005</v>
      </c>
      <c r="J49" s="288">
        <f t="shared" si="1"/>
        <v>-0.15128767871942417</v>
      </c>
      <c r="K49" s="165">
        <f>SUM('2019'!G49:P49)</f>
        <v>14830580.08</v>
      </c>
      <c r="L49" s="294">
        <f t="shared" si="7"/>
        <v>86046240.950000003</v>
      </c>
      <c r="M49" s="297" t="s">
        <v>805</v>
      </c>
      <c r="N49" s="165">
        <f>'2020'!P49</f>
        <v>9782266.6999999993</v>
      </c>
      <c r="O49" s="165">
        <f>'2020'!P142</f>
        <v>38000000</v>
      </c>
      <c r="P49" s="166">
        <f t="shared" si="3"/>
        <v>-28217733.300000001</v>
      </c>
      <c r="Q49" s="288">
        <f t="shared" si="4"/>
        <v>-0.74257192894736845</v>
      </c>
      <c r="R49" s="165">
        <f>'2019'!P49</f>
        <v>424125.36</v>
      </c>
      <c r="S49" s="294">
        <f t="shared" si="5"/>
        <v>9358141.3399999999</v>
      </c>
      <c r="T49" s="297" t="s">
        <v>805</v>
      </c>
      <c r="W49" s="362"/>
    </row>
    <row r="50" spans="1:23" ht="15.75" thickBot="1">
      <c r="A50" s="152">
        <v>462</v>
      </c>
      <c r="B50" s="498" t="str">
        <f>+VLOOKUP($A50,Master!$D$28:$G$224,4,FALSE)</f>
        <v>Otplata garancija</v>
      </c>
      <c r="C50" s="499"/>
      <c r="D50" s="499"/>
      <c r="E50" s="499"/>
      <c r="F50" s="499"/>
      <c r="G50" s="165">
        <f>'2020'!S50</f>
        <v>0</v>
      </c>
      <c r="H50" s="165">
        <f>SUM('2020'!G143:P143)</f>
        <v>0</v>
      </c>
      <c r="I50" s="166">
        <f t="shared" si="8"/>
        <v>0</v>
      </c>
      <c r="J50" s="289" t="str">
        <f t="shared" si="1"/>
        <v>…</v>
      </c>
      <c r="K50" s="165">
        <f>SUM('2019'!G50:P50)</f>
        <v>9434699.4100000001</v>
      </c>
      <c r="L50" s="294">
        <f t="shared" si="7"/>
        <v>-9434699.4100000001</v>
      </c>
      <c r="M50" s="298">
        <f t="shared" si="2"/>
        <v>-1</v>
      </c>
      <c r="N50" s="165">
        <f>'2020'!P50</f>
        <v>0</v>
      </c>
      <c r="O50" s="165">
        <f>'2020'!P143</f>
        <v>0</v>
      </c>
      <c r="P50" s="166">
        <f t="shared" si="3"/>
        <v>0</v>
      </c>
      <c r="Q50" s="288" t="str">
        <f t="shared" si="4"/>
        <v>…</v>
      </c>
      <c r="R50" s="165">
        <f>'2019'!P50</f>
        <v>0</v>
      </c>
      <c r="S50" s="294">
        <f t="shared" si="5"/>
        <v>0</v>
      </c>
      <c r="T50" s="298" t="str">
        <f t="shared" si="6"/>
        <v>…</v>
      </c>
    </row>
    <row r="51" spans="1:23" ht="15.75" thickBot="1">
      <c r="A51" s="146">
        <v>4630</v>
      </c>
      <c r="B51" s="498" t="str">
        <f>+VLOOKUP($A51,Master!$D$28:$G$224,4,FALSE)</f>
        <v>Otplata obaveza iz prethodnog perioda</v>
      </c>
      <c r="C51" s="499"/>
      <c r="D51" s="499"/>
      <c r="E51" s="499"/>
      <c r="F51" s="499"/>
      <c r="G51" s="328">
        <f>'2020'!S51</f>
        <v>13887043.49</v>
      </c>
      <c r="H51" s="328">
        <f>SUM('2020'!G144:P144)</f>
        <v>13555608.801428571</v>
      </c>
      <c r="I51" s="295">
        <f>G51-H51</f>
        <v>331434.68857142888</v>
      </c>
      <c r="J51" s="290">
        <f t="shared" si="1"/>
        <v>2.4450003937595222E-2</v>
      </c>
      <c r="K51" s="328">
        <f>SUM('2019'!G51:P51)</f>
        <v>17589408.800000001</v>
      </c>
      <c r="L51" s="301">
        <f t="shared" si="7"/>
        <v>-3702365.3100000005</v>
      </c>
      <c r="M51" s="299">
        <f t="shared" si="2"/>
        <v>-0.21048833147820178</v>
      </c>
      <c r="N51" s="328">
        <f>'2020'!P51</f>
        <v>814975.41</v>
      </c>
      <c r="O51" s="328">
        <f>'2020'!P144</f>
        <v>1374921.7142857143</v>
      </c>
      <c r="P51" s="295">
        <f>N51-O51</f>
        <v>-559946.30428571429</v>
      </c>
      <c r="Q51" s="290">
        <f t="shared" si="4"/>
        <v>-0.40725686304009823</v>
      </c>
      <c r="R51" s="328">
        <f>'2019'!P51</f>
        <v>1224373.1000000001</v>
      </c>
      <c r="S51" s="301">
        <f>+N51-R51</f>
        <v>-409397.69000000006</v>
      </c>
      <c r="T51" s="299">
        <f>+IF(ISNUMBER(N51/R51-1),N51/R51-1,"…")</f>
        <v>-0.33437331316736707</v>
      </c>
    </row>
    <row r="52" spans="1:23" ht="15.75" thickBot="1">
      <c r="A52" s="146">
        <v>1005</v>
      </c>
      <c r="B52" s="498" t="str">
        <f>+VLOOKUP($A52,Master!$D$28:$G$226,4,FALSE)</f>
        <v>Neto povećanje obaveza</v>
      </c>
      <c r="C52" s="499"/>
      <c r="D52" s="499"/>
      <c r="E52" s="499"/>
      <c r="F52" s="499"/>
      <c r="G52" s="165">
        <f>'2020'!S52</f>
        <v>0</v>
      </c>
      <c r="H52" s="165">
        <f>SUM('2020'!G145:P145)</f>
        <v>0</v>
      </c>
      <c r="I52" s="295">
        <f>G52-H52</f>
        <v>0</v>
      </c>
      <c r="J52" s="290" t="str">
        <f t="shared" si="1"/>
        <v>…</v>
      </c>
      <c r="K52" s="165">
        <f>SUM('2019'!G52:P52)</f>
        <v>0</v>
      </c>
      <c r="L52" s="301">
        <f t="shared" si="7"/>
        <v>0</v>
      </c>
      <c r="M52" s="299" t="str">
        <f t="shared" si="2"/>
        <v>…</v>
      </c>
      <c r="N52" s="165">
        <f>'2020'!P52</f>
        <v>0</v>
      </c>
      <c r="O52" s="165">
        <f>'2020'!P145</f>
        <v>0</v>
      </c>
      <c r="P52" s="295">
        <f>N52-O52</f>
        <v>0</v>
      </c>
      <c r="Q52" s="290" t="str">
        <f t="shared" si="4"/>
        <v>…</v>
      </c>
      <c r="R52" s="165">
        <f>'2019'!P52</f>
        <v>0</v>
      </c>
      <c r="S52" s="301">
        <f>+N52-R52</f>
        <v>0</v>
      </c>
      <c r="T52" s="299" t="str">
        <f>+IF(ISNUMBER(N52/R52-1),N52/R52-1,"…")</f>
        <v>…</v>
      </c>
    </row>
    <row r="53" spans="1:23" ht="15.75" thickBot="1">
      <c r="A53" s="146">
        <v>1000</v>
      </c>
      <c r="B53" s="504" t="str">
        <f>+VLOOKUP($A53,Master!$D$28:$G$224,4,FALSE)</f>
        <v>Suficit / deficit</v>
      </c>
      <c r="C53" s="505"/>
      <c r="D53" s="505"/>
      <c r="E53" s="505"/>
      <c r="F53" s="505"/>
      <c r="G53" s="153">
        <f>'2020'!S53</f>
        <v>-385775542.96000004</v>
      </c>
      <c r="H53" s="153">
        <f>SUM('2020'!G146:P146)</f>
        <v>-313955666.46530282</v>
      </c>
      <c r="I53" s="335">
        <f>+G53-H53</f>
        <v>-71819876.494697213</v>
      </c>
      <c r="J53" s="292">
        <f t="shared" si="1"/>
        <v>0.22875801957418873</v>
      </c>
      <c r="K53" s="153">
        <f>SUM('2019'!G53:P53)</f>
        <v>-60756100.509999946</v>
      </c>
      <c r="L53" s="302">
        <f t="shared" si="7"/>
        <v>-325019442.45000011</v>
      </c>
      <c r="M53" s="300" t="s">
        <v>805</v>
      </c>
      <c r="N53" s="153">
        <f>'2020'!P53</f>
        <v>-52193157.679999977</v>
      </c>
      <c r="O53" s="153">
        <f>'2020'!P146</f>
        <v>-60762293.408757836</v>
      </c>
      <c r="P53" s="335">
        <f>N53-O53</f>
        <v>8569135.7287578583</v>
      </c>
      <c r="Q53" s="292">
        <f t="shared" si="4"/>
        <v>-0.14102719380771045</v>
      </c>
      <c r="R53" s="153">
        <f>'2019'!P53</f>
        <v>-22562595.639999956</v>
      </c>
      <c r="S53" s="302">
        <f t="shared" si="5"/>
        <v>-29630562.040000021</v>
      </c>
      <c r="T53" s="300" t="s">
        <v>756</v>
      </c>
    </row>
    <row r="54" spans="1:23" ht="15.75" thickBot="1">
      <c r="A54" s="146">
        <v>1001</v>
      </c>
      <c r="B54" s="506" t="str">
        <f>+VLOOKUP($A54,Master!$D$28:$G$224,4,FALSE)</f>
        <v>Primarni suficit/deficit</v>
      </c>
      <c r="C54" s="507"/>
      <c r="D54" s="507"/>
      <c r="E54" s="507"/>
      <c r="F54" s="507"/>
      <c r="G54" s="153">
        <f>'2020'!S54</f>
        <v>-293921070.51999998</v>
      </c>
      <c r="H54" s="153">
        <f>SUM('2020'!G147:P147)</f>
        <v>-219638272.29530284</v>
      </c>
      <c r="I54" s="208">
        <f t="shared" si="0"/>
        <v>-74282798.224697143</v>
      </c>
      <c r="J54" s="209">
        <f t="shared" si="1"/>
        <v>0.33820516546781154</v>
      </c>
      <c r="K54" s="153">
        <f>SUM('2019'!G54:P54)</f>
        <v>34826670.33000005</v>
      </c>
      <c r="L54" s="208">
        <f t="shared" si="7"/>
        <v>-328747740.85000002</v>
      </c>
      <c r="M54" s="210" t="s">
        <v>756</v>
      </c>
      <c r="N54" s="153">
        <f>'2020'!P54</f>
        <v>-37970141.30999998</v>
      </c>
      <c r="O54" s="153">
        <f>'2020'!P147</f>
        <v>-43390815.838757835</v>
      </c>
      <c r="P54" s="208">
        <f t="shared" si="3"/>
        <v>5420674.5287578553</v>
      </c>
      <c r="Q54" s="209">
        <f t="shared" si="4"/>
        <v>-0.12492677134491592</v>
      </c>
      <c r="R54" s="153">
        <f>'2019'!P54</f>
        <v>-10033402.149999956</v>
      </c>
      <c r="S54" s="208">
        <f t="shared" si="5"/>
        <v>-27936739.160000026</v>
      </c>
      <c r="T54" s="210" t="s">
        <v>805</v>
      </c>
    </row>
    <row r="55" spans="1:23">
      <c r="A55" s="146">
        <v>46</v>
      </c>
      <c r="B55" s="508" t="str">
        <f>+VLOOKUP($A55,Master!$D$28:$G$224,4,FALSE)</f>
        <v>Otplata dugova</v>
      </c>
      <c r="C55" s="509"/>
      <c r="D55" s="509"/>
      <c r="E55" s="509"/>
      <c r="F55" s="509"/>
      <c r="G55" s="159">
        <f>'2020'!S55</f>
        <v>546228882.21999991</v>
      </c>
      <c r="H55" s="159">
        <f>SUM('2020'!G148:P148)</f>
        <v>437683568.12000006</v>
      </c>
      <c r="I55" s="196">
        <f t="shared" si="0"/>
        <v>108545314.09999985</v>
      </c>
      <c r="J55" s="197">
        <f t="shared" si="1"/>
        <v>0.2479995183877679</v>
      </c>
      <c r="K55" s="159">
        <f>SUM('2019'!G55:P55)</f>
        <v>484958278.56999999</v>
      </c>
      <c r="L55" s="196">
        <f t="shared" si="7"/>
        <v>61270603.649999917</v>
      </c>
      <c r="M55" s="198">
        <f t="shared" si="2"/>
        <v>0.1263420099367496</v>
      </c>
      <c r="N55" s="159">
        <f>'2020'!P55</f>
        <v>22451086.93</v>
      </c>
      <c r="O55" s="159">
        <f>'2020'!P148</f>
        <v>9855652.5999999996</v>
      </c>
      <c r="P55" s="196">
        <f t="shared" si="3"/>
        <v>12595434.33</v>
      </c>
      <c r="Q55" s="197">
        <f t="shared" si="4"/>
        <v>1.277990899354549</v>
      </c>
      <c r="R55" s="159">
        <f>'2019'!P55</f>
        <v>11092379.140000001</v>
      </c>
      <c r="S55" s="196">
        <f t="shared" si="5"/>
        <v>11358707.789999999</v>
      </c>
      <c r="T55" s="198">
        <f t="shared" si="6"/>
        <v>1.0240100565116457</v>
      </c>
    </row>
    <row r="56" spans="1:23">
      <c r="A56" s="146">
        <v>4611</v>
      </c>
      <c r="B56" s="496" t="str">
        <f>+VLOOKUP($A56,Master!$D$28:$G$224,4,FALSE)</f>
        <v>Otplata hartija od vrijednosti i kredita rezidentima</v>
      </c>
      <c r="C56" s="497"/>
      <c r="D56" s="497"/>
      <c r="E56" s="497"/>
      <c r="F56" s="497"/>
      <c r="G56" s="165">
        <f>'2020'!S56</f>
        <v>144408149.72</v>
      </c>
      <c r="H56" s="165">
        <f>SUM('2020'!G149:P149)</f>
        <v>36508711.32</v>
      </c>
      <c r="I56" s="214">
        <f t="shared" si="0"/>
        <v>107899438.40000001</v>
      </c>
      <c r="J56" s="215">
        <f t="shared" si="1"/>
        <v>2.9554436324596076</v>
      </c>
      <c r="K56" s="165">
        <f>SUM('2019'!G56:P56)</f>
        <v>175494134.59999999</v>
      </c>
      <c r="L56" s="214">
        <f t="shared" si="7"/>
        <v>-31085984.879999995</v>
      </c>
      <c r="M56" s="216">
        <f t="shared" si="2"/>
        <v>-0.1771340389857109</v>
      </c>
      <c r="N56" s="165">
        <f>'2020'!P56</f>
        <v>18541765.760000002</v>
      </c>
      <c r="O56" s="165">
        <f>'2020'!P149</f>
        <v>6541765.7599999998</v>
      </c>
      <c r="P56" s="214">
        <f t="shared" si="3"/>
        <v>12000000.000000002</v>
      </c>
      <c r="Q56" s="215" t="s">
        <v>805</v>
      </c>
      <c r="R56" s="165">
        <f>'2019'!P56</f>
        <v>6571880.8899999997</v>
      </c>
      <c r="S56" s="214">
        <f t="shared" si="5"/>
        <v>11969884.870000001</v>
      </c>
      <c r="T56" s="216">
        <f t="shared" si="6"/>
        <v>1.8213788518616933</v>
      </c>
    </row>
    <row r="57" spans="1:23">
      <c r="A57" s="146">
        <v>4612</v>
      </c>
      <c r="B57" s="480" t="str">
        <f>+VLOOKUP($A57,Master!$D$28:$G$224,4,FALSE)</f>
        <v>Otplata hartija od vrijednosti i kredita nerezidentima</v>
      </c>
      <c r="C57" s="481"/>
      <c r="D57" s="481"/>
      <c r="E57" s="481"/>
      <c r="F57" s="481"/>
      <c r="G57" s="165">
        <f>'2020'!S57</f>
        <v>401820732.5</v>
      </c>
      <c r="H57" s="165">
        <f>SUM('2020'!G150:P150)</f>
        <v>401174856.79999995</v>
      </c>
      <c r="I57" s="214">
        <f t="shared" si="0"/>
        <v>645875.70000004768</v>
      </c>
      <c r="J57" s="215">
        <f t="shared" si="1"/>
        <v>1.609960567199753E-3</v>
      </c>
      <c r="K57" s="165">
        <f>SUM('2019'!G57:P57)</f>
        <v>309464143.96999997</v>
      </c>
      <c r="L57" s="214">
        <f t="shared" si="7"/>
        <v>92356588.530000031</v>
      </c>
      <c r="M57" s="216">
        <f t="shared" si="2"/>
        <v>0.29844035352591036</v>
      </c>
      <c r="N57" s="165">
        <f>'2020'!P57</f>
        <v>3909321.17</v>
      </c>
      <c r="O57" s="165">
        <f>'2020'!P150</f>
        <v>3313886.84</v>
      </c>
      <c r="P57" s="214">
        <f t="shared" si="3"/>
        <v>595434.33000000007</v>
      </c>
      <c r="Q57" s="215" t="s">
        <v>809</v>
      </c>
      <c r="R57" s="165">
        <f>'2019'!P57</f>
        <v>4520498.25</v>
      </c>
      <c r="S57" s="214">
        <f t="shared" si="5"/>
        <v>-611177.08000000007</v>
      </c>
      <c r="T57" s="216" t="s">
        <v>805</v>
      </c>
    </row>
    <row r="58" spans="1:23" ht="15.75" thickBot="1">
      <c r="A58" s="146">
        <v>4418</v>
      </c>
      <c r="B58" s="508" t="str">
        <f>+VLOOKUP($A58,Master!$D$28:$G$224,4,FALSE)</f>
        <v>Izdaci za kupovinu hartija od vrijednosti</v>
      </c>
      <c r="C58" s="509"/>
      <c r="D58" s="509"/>
      <c r="E58" s="509"/>
      <c r="F58" s="509"/>
      <c r="G58" s="352">
        <f>'2020'!S58</f>
        <v>940769.61</v>
      </c>
      <c r="H58" s="352">
        <f>SUM('2020'!G151:P151)</f>
        <v>1340000</v>
      </c>
      <c r="I58" s="353">
        <f t="shared" ref="I58:I64" si="9">+G58-H58</f>
        <v>-399230.39</v>
      </c>
      <c r="J58" s="354">
        <f>+IF(ISNUMBER(G58/H58-1),G58/H59-1,"…")</f>
        <v>-1.0012493964863693</v>
      </c>
      <c r="K58" s="352">
        <f>SUM('2019'!G58:P58)</f>
        <v>39983668.460000001</v>
      </c>
      <c r="L58" s="353">
        <f t="shared" ref="L58:L64" si="10">+G58-K58</f>
        <v>-39042898.850000001</v>
      </c>
      <c r="M58" s="355">
        <f>+IF(ISNUMBER(G58/K58-1),G58/K59-1,"…")</f>
        <v>-1.001606236547913</v>
      </c>
      <c r="N58" s="352">
        <f>'2020'!P58</f>
        <v>0</v>
      </c>
      <c r="O58" s="352">
        <f>'2020'!P151</f>
        <v>335000</v>
      </c>
      <c r="P58" s="353">
        <f t="shared" ref="P58:P64" si="11">+N58-O58</f>
        <v>-335000</v>
      </c>
      <c r="Q58" s="354">
        <f t="shared" ref="Q58:Q63" si="12">+IF(ISNUMBER(N58/O58-1),N58/O58-1,"…")</f>
        <v>-1</v>
      </c>
      <c r="R58" s="352">
        <f>'2019'!P58</f>
        <v>0</v>
      </c>
      <c r="S58" s="353">
        <f t="shared" ref="S58:S64" si="13">+N58-R58</f>
        <v>0</v>
      </c>
      <c r="T58" s="355" t="str">
        <f t="shared" ref="T58:T63" si="14">+IF(ISNUMBER(N58/R58-1),N58/R58-1,"…")</f>
        <v>…</v>
      </c>
    </row>
    <row r="59" spans="1:23" ht="15.75" thickBot="1">
      <c r="A59" s="146">
        <v>1002</v>
      </c>
      <c r="B59" s="500" t="str">
        <f>+VLOOKUP($A59,Master!$D$28:$G$224,4,FALSE)</f>
        <v>Nedostajuća sredstva</v>
      </c>
      <c r="C59" s="501"/>
      <c r="D59" s="501"/>
      <c r="E59" s="501"/>
      <c r="F59" s="501"/>
      <c r="G59" s="334">
        <f>'2020'!S59</f>
        <v>-932945194.78999996</v>
      </c>
      <c r="H59" s="334">
        <f>SUM('2020'!G152:P152)</f>
        <v>-752979234.58530283</v>
      </c>
      <c r="I59" s="336">
        <f t="shared" si="9"/>
        <v>-179965960.20469713</v>
      </c>
      <c r="J59" s="337">
        <f t="shared" ref="J59:J64" si="15">+IF(ISNUMBER(G59/H59-1),G59/H59-1,"…")</f>
        <v>0.23900521015537946</v>
      </c>
      <c r="K59" s="334">
        <f>SUM('2019'!G59:P59)</f>
        <v>-585698047.53999996</v>
      </c>
      <c r="L59" s="336">
        <f t="shared" si="10"/>
        <v>-347247147.25</v>
      </c>
      <c r="M59" s="339">
        <f t="shared" ref="M59:M64" si="16">+IF(ISNUMBER(G59/K59-1),G59/K59-1,"…")</f>
        <v>0.59287741987271159</v>
      </c>
      <c r="N59" s="334">
        <f>'2020'!P59</f>
        <v>-74644244.609999985</v>
      </c>
      <c r="O59" s="334">
        <f>'2020'!P152</f>
        <v>-70952946.00875783</v>
      </c>
      <c r="P59" s="336">
        <f t="shared" si="11"/>
        <v>-3691298.6012421548</v>
      </c>
      <c r="Q59" s="337">
        <f t="shared" si="12"/>
        <v>5.2024599525247739E-2</v>
      </c>
      <c r="R59" s="334">
        <f>'2019'!P59</f>
        <v>-33654974.779999956</v>
      </c>
      <c r="S59" s="336">
        <f t="shared" si="13"/>
        <v>-40989269.830000028</v>
      </c>
      <c r="T59" s="339">
        <f t="shared" si="14"/>
        <v>1.2179260301914892</v>
      </c>
    </row>
    <row r="60" spans="1:23" ht="15.75" thickBot="1">
      <c r="A60" s="146">
        <v>1003</v>
      </c>
      <c r="B60" s="502" t="str">
        <f>+VLOOKUP($A60,Master!$D$28:$G$224,4,FALSE)</f>
        <v>Finansiranje</v>
      </c>
      <c r="C60" s="503"/>
      <c r="D60" s="503"/>
      <c r="E60" s="503"/>
      <c r="F60" s="503"/>
      <c r="G60" s="153">
        <f>'2020'!S60</f>
        <v>932945194.78999996</v>
      </c>
      <c r="H60" s="153">
        <f>SUM('2020'!G153:P153)</f>
        <v>752979234.58530283</v>
      </c>
      <c r="I60" s="335">
        <f t="shared" si="9"/>
        <v>179965960.20469713</v>
      </c>
      <c r="J60" s="338">
        <f t="shared" si="15"/>
        <v>0.23900521015537946</v>
      </c>
      <c r="K60" s="153">
        <f>SUM('2019'!G60:P60)</f>
        <v>585698047.53999996</v>
      </c>
      <c r="L60" s="335">
        <f t="shared" si="10"/>
        <v>347247147.25</v>
      </c>
      <c r="M60" s="340">
        <f t="shared" si="16"/>
        <v>0.59287741987271159</v>
      </c>
      <c r="N60" s="153">
        <f>'2020'!P60</f>
        <v>74644244.609999985</v>
      </c>
      <c r="O60" s="153">
        <f>'2020'!P153</f>
        <v>70952946.00875783</v>
      </c>
      <c r="P60" s="335">
        <f t="shared" si="11"/>
        <v>3691298.6012421548</v>
      </c>
      <c r="Q60" s="338">
        <f t="shared" si="12"/>
        <v>5.2024599525247739E-2</v>
      </c>
      <c r="R60" s="153">
        <f>'2019'!P60</f>
        <v>33654974.779999971</v>
      </c>
      <c r="S60" s="335">
        <f t="shared" si="13"/>
        <v>40989269.830000013</v>
      </c>
      <c r="T60" s="340">
        <f t="shared" si="14"/>
        <v>1.2179260301914878</v>
      </c>
    </row>
    <row r="61" spans="1:23">
      <c r="A61" s="146">
        <v>7511</v>
      </c>
      <c r="B61" s="496" t="str">
        <f>+VLOOKUP($A61,Master!$D$28:$G$224,4,FALSE)</f>
        <v>Pozajmice i krediti od domaćih izvora</v>
      </c>
      <c r="C61" s="497"/>
      <c r="D61" s="497"/>
      <c r="E61" s="497"/>
      <c r="F61" s="497"/>
      <c r="G61" s="165">
        <f>'2020'!S61</f>
        <v>139532059.13</v>
      </c>
      <c r="H61" s="165">
        <f>SUM('2020'!G154:P154)</f>
        <v>0</v>
      </c>
      <c r="I61" s="214">
        <f t="shared" si="9"/>
        <v>139532059.13</v>
      </c>
      <c r="J61" s="215" t="str">
        <f t="shared" si="15"/>
        <v>…</v>
      </c>
      <c r="K61" s="165">
        <f>SUM('2019'!G61:P61)</f>
        <v>286438000</v>
      </c>
      <c r="L61" s="214">
        <f t="shared" si="10"/>
        <v>-146905940.87</v>
      </c>
      <c r="M61" s="216">
        <f t="shared" si="16"/>
        <v>-0.51287168905661962</v>
      </c>
      <c r="N61" s="165">
        <f>'2020'!P61</f>
        <v>15000000</v>
      </c>
      <c r="O61" s="165">
        <f>'2020'!P154</f>
        <v>0</v>
      </c>
      <c r="P61" s="214">
        <f t="shared" si="11"/>
        <v>15000000</v>
      </c>
      <c r="Q61" s="215" t="str">
        <f t="shared" si="12"/>
        <v>…</v>
      </c>
      <c r="R61" s="165">
        <f>'2019'!P61</f>
        <v>0</v>
      </c>
      <c r="S61" s="214">
        <f t="shared" si="13"/>
        <v>15000000</v>
      </c>
      <c r="T61" s="216" t="str">
        <f t="shared" si="14"/>
        <v>…</v>
      </c>
    </row>
    <row r="62" spans="1:23">
      <c r="A62" s="146">
        <v>7512</v>
      </c>
      <c r="B62" s="480" t="str">
        <f>+VLOOKUP($A62,Master!$D$28:$G$224,4,FALSE)</f>
        <v>Pozajmice i krediti od inostranih izvora</v>
      </c>
      <c r="C62" s="481"/>
      <c r="D62" s="481"/>
      <c r="E62" s="481"/>
      <c r="F62" s="481"/>
      <c r="G62" s="165">
        <f>'2020'!S62</f>
        <v>412257906.51999998</v>
      </c>
      <c r="H62" s="165">
        <f>SUM('2020'!G155:P155)</f>
        <v>311196322.85285729</v>
      </c>
      <c r="I62" s="214" t="s">
        <v>756</v>
      </c>
      <c r="J62" s="215" t="s">
        <v>805</v>
      </c>
      <c r="K62" s="165">
        <f>SUM('2019'!G62:P62)</f>
        <v>623556603.15999997</v>
      </c>
      <c r="L62" s="214">
        <f t="shared" si="10"/>
        <v>-211298696.63999999</v>
      </c>
      <c r="M62" s="216" t="s">
        <v>756</v>
      </c>
      <c r="N62" s="165">
        <f>'2020'!P62</f>
        <v>39597302.960000001</v>
      </c>
      <c r="O62" s="165">
        <f>'2020'!P155</f>
        <v>10146635.998571429</v>
      </c>
      <c r="P62" s="214">
        <f t="shared" si="11"/>
        <v>29450666.961428571</v>
      </c>
      <c r="Q62" s="215" t="s">
        <v>756</v>
      </c>
      <c r="R62" s="165">
        <f>'2019'!P62</f>
        <v>512682672.61000001</v>
      </c>
      <c r="S62" s="214">
        <f t="shared" si="13"/>
        <v>-473085369.65000004</v>
      </c>
      <c r="T62" s="216" t="s">
        <v>756</v>
      </c>
    </row>
    <row r="63" spans="1:23">
      <c r="A63" s="146">
        <v>72</v>
      </c>
      <c r="B63" s="480" t="str">
        <f>+VLOOKUP($A63,Master!$D$28:$G$224,4,FALSE)</f>
        <v>Primici od prodaje imovine</v>
      </c>
      <c r="C63" s="481"/>
      <c r="D63" s="481"/>
      <c r="E63" s="481"/>
      <c r="F63" s="481"/>
      <c r="G63" s="165">
        <f>'2020'!S63</f>
        <v>7433489.4900000002</v>
      </c>
      <c r="H63" s="165">
        <f>SUM('2020'!G156:P156)</f>
        <v>4735118.9000000004</v>
      </c>
      <c r="I63" s="214">
        <f t="shared" si="9"/>
        <v>2698370.59</v>
      </c>
      <c r="J63" s="215">
        <f t="shared" si="15"/>
        <v>0.56986332275626683</v>
      </c>
      <c r="K63" s="165">
        <f>SUM('2019'!G63:P63)</f>
        <v>2941959.75</v>
      </c>
      <c r="L63" s="214">
        <f t="shared" si="10"/>
        <v>4491529.74</v>
      </c>
      <c r="M63" s="216">
        <f t="shared" si="16"/>
        <v>1.5267135248876196</v>
      </c>
      <c r="N63" s="165">
        <f>'2020'!P63</f>
        <v>1253015.19</v>
      </c>
      <c r="O63" s="165">
        <f>'2020'!P156</f>
        <v>632440.5</v>
      </c>
      <c r="P63" s="214">
        <f t="shared" si="11"/>
        <v>620574.68999999994</v>
      </c>
      <c r="Q63" s="215">
        <f t="shared" si="12"/>
        <v>0.98123806112986123</v>
      </c>
      <c r="R63" s="165">
        <f>'2019'!P63</f>
        <v>679599.59</v>
      </c>
      <c r="S63" s="214">
        <f t="shared" si="13"/>
        <v>573415.6</v>
      </c>
      <c r="T63" s="216">
        <f t="shared" si="14"/>
        <v>0.8437550705408754</v>
      </c>
    </row>
    <row r="64" spans="1:23" ht="15.7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332">
        <f>'2020'!S64</f>
        <v>373721739.64999998</v>
      </c>
      <c r="H64" s="332">
        <f>SUM('2020'!G157:P157)</f>
        <v>437047792.83244562</v>
      </c>
      <c r="I64" s="228">
        <f t="shared" si="9"/>
        <v>-63326053.182445645</v>
      </c>
      <c r="J64" s="229">
        <f t="shared" si="15"/>
        <v>-0.14489503029414319</v>
      </c>
      <c r="K64" s="332">
        <f>SUM('2019'!G64:P64)</f>
        <v>-327238515.37</v>
      </c>
      <c r="L64" s="228">
        <f t="shared" si="10"/>
        <v>700960255.01999998</v>
      </c>
      <c r="M64" s="382">
        <f t="shared" si="16"/>
        <v>-2.1420469232585369</v>
      </c>
      <c r="N64" s="332">
        <f>'2020'!P64</f>
        <v>18793926.459999986</v>
      </c>
      <c r="O64" s="332">
        <f>'2020'!P157</f>
        <v>60173869.510186404</v>
      </c>
      <c r="P64" s="228">
        <f t="shared" si="11"/>
        <v>-41379943.050186418</v>
      </c>
      <c r="Q64" s="229" t="s">
        <v>805</v>
      </c>
      <c r="R64" s="332">
        <f>'2019'!P64</f>
        <v>-479707297.42000002</v>
      </c>
      <c r="S64" s="228">
        <f t="shared" si="13"/>
        <v>498501223.88</v>
      </c>
      <c r="T64" s="230" t="s">
        <v>805</v>
      </c>
    </row>
    <row r="66" spans="7:18">
      <c r="G66" s="5"/>
      <c r="H66" s="329"/>
    </row>
    <row r="67" spans="7:18">
      <c r="H67" s="304"/>
    </row>
    <row r="69" spans="7:18">
      <c r="R69" s="363"/>
    </row>
  </sheetData>
  <sheetProtection algorithmName="SHA-512" hashValue="Kq6SevE1Sxp1Q/jHALmB3QsOETwQ0BGnrKQkphwqXn219tjQVjyf6QEhrl5mBaDaIPKSohaOQymea+mmqf143w==" saltValue="tnyVNAFNoXoNfRtYQ2EXvg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H22" sqref="H22"/>
    </sheetView>
  </sheetViews>
  <sheetFormatPr defaultColWidth="9.140625" defaultRowHeight="12.75"/>
  <cols>
    <col min="1" max="1" width="5.42578125" style="70" customWidth="1"/>
    <col min="2" max="4" width="9.140625" style="260"/>
    <col min="5" max="5" width="23.42578125" style="260" bestFit="1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780</v>
      </c>
      <c r="H6" s="236" t="s">
        <v>781</v>
      </c>
      <c r="I6" s="236" t="s">
        <v>782</v>
      </c>
      <c r="J6" s="236" t="s">
        <v>783</v>
      </c>
      <c r="K6" s="236" t="s">
        <v>784</v>
      </c>
      <c r="L6" s="236" t="s">
        <v>785</v>
      </c>
      <c r="M6" s="236" t="s">
        <v>786</v>
      </c>
      <c r="N6" s="236" t="s">
        <v>787</v>
      </c>
      <c r="O6" s="236" t="s">
        <v>788</v>
      </c>
      <c r="P6" s="236" t="s">
        <v>789</v>
      </c>
      <c r="Q6" s="236" t="s">
        <v>790</v>
      </c>
      <c r="R6" s="236" t="s">
        <v>791</v>
      </c>
      <c r="S6" s="235"/>
      <c r="T6" s="235"/>
    </row>
    <row r="7" spans="1:20" ht="15" customHeight="1" thickBot="1">
      <c r="A7" s="146"/>
      <c r="B7" s="585" t="str">
        <f>+Master!G250</f>
        <v>Ostvarenje budžeta</v>
      </c>
      <c r="C7" s="483"/>
      <c r="D7" s="483"/>
      <c r="E7" s="483"/>
      <c r="F7" s="483"/>
      <c r="G7" s="491">
        <v>2020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+Master!G247</f>
        <v>BDP</v>
      </c>
      <c r="T7" s="238">
        <v>4607300000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+Master!G230</f>
        <v>Januar</v>
      </c>
      <c r="H8" s="147" t="str">
        <f>+Master!G231</f>
        <v>Februar</v>
      </c>
      <c r="I8" s="147" t="str">
        <f>+Master!G232</f>
        <v>Mart</v>
      </c>
      <c r="J8" s="147" t="str">
        <f>+Master!G233</f>
        <v>April</v>
      </c>
      <c r="K8" s="147" t="str">
        <f>+Master!G234</f>
        <v>Maj</v>
      </c>
      <c r="L8" s="147" t="str">
        <f>+Master!G235</f>
        <v>Jun</v>
      </c>
      <c r="M8" s="147" t="str">
        <f>+Master!G236</f>
        <v>Jul</v>
      </c>
      <c r="N8" s="147" t="str">
        <f>+Master!G237</f>
        <v>Avgust</v>
      </c>
      <c r="O8" s="147" t="str">
        <f>+Master!G238</f>
        <v>Septembar</v>
      </c>
      <c r="P8" s="147" t="str">
        <f>+Master!G239</f>
        <v>Oktobar</v>
      </c>
      <c r="Q8" s="147" t="str">
        <f>+Master!G240</f>
        <v>Novembar</v>
      </c>
      <c r="R8" s="147" t="str">
        <f>+Master!G241</f>
        <v>Decembar</v>
      </c>
      <c r="S8" s="491" t="str">
        <f>+Master!G244</f>
        <v>Jan - Okt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+Master!G248</f>
        <v>% BDP</v>
      </c>
    </row>
    <row r="10" spans="1:20" ht="13.5" thickBot="1">
      <c r="A10" s="152">
        <v>7</v>
      </c>
      <c r="B10" s="524" t="str">
        <f>+VLOOKUP($A10,Master!$D$28:$G$224,4,FALSE)</f>
        <v>Prihodi budžeta</v>
      </c>
      <c r="C10" s="525"/>
      <c r="D10" s="525"/>
      <c r="E10" s="525"/>
      <c r="F10" s="525"/>
      <c r="G10" s="153">
        <f t="shared" ref="G10:R10" si="1">+G11+G19+SUM(G24:G28)</f>
        <v>94323903.649999991</v>
      </c>
      <c r="H10" s="153">
        <f t="shared" si="1"/>
        <v>119854724.30999999</v>
      </c>
      <c r="I10" s="153">
        <f t="shared" si="1"/>
        <v>161192564.06</v>
      </c>
      <c r="J10" s="153">
        <f t="shared" si="1"/>
        <v>124933046.71000001</v>
      </c>
      <c r="K10" s="153">
        <f t="shared" si="1"/>
        <v>115332966.52000001</v>
      </c>
      <c r="L10" s="153">
        <f t="shared" si="1"/>
        <v>132188779.61</v>
      </c>
      <c r="M10" s="153">
        <f t="shared" si="1"/>
        <v>134263810.13</v>
      </c>
      <c r="N10" s="153">
        <f t="shared" si="1"/>
        <v>141282058.98999998</v>
      </c>
      <c r="O10" s="153">
        <f t="shared" si="1"/>
        <v>142573225.66999999</v>
      </c>
      <c r="P10" s="153">
        <f t="shared" si="1"/>
        <v>136431894.15000001</v>
      </c>
      <c r="Q10" s="153">
        <f t="shared" si="1"/>
        <v>0</v>
      </c>
      <c r="R10" s="153">
        <f t="shared" si="1"/>
        <v>0</v>
      </c>
      <c r="S10" s="241">
        <f>+SUM(G10:R10)</f>
        <v>1302376973.8000002</v>
      </c>
      <c r="T10" s="453">
        <f>+S10/$T$7*100</f>
        <v>28.267683324289717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159">
        <f t="shared" ref="G11:R11" si="2">+SUM(G12:G18)</f>
        <v>73320205.209999993</v>
      </c>
      <c r="H11" s="159">
        <f t="shared" si="2"/>
        <v>69683087.399999991</v>
      </c>
      <c r="I11" s="159">
        <f t="shared" si="2"/>
        <v>105613736.66000001</v>
      </c>
      <c r="J11" s="159">
        <f t="shared" si="2"/>
        <v>83521974.920000002</v>
      </c>
      <c r="K11" s="159">
        <f t="shared" si="2"/>
        <v>69752758.120000005</v>
      </c>
      <c r="L11" s="159">
        <f>+SUM(L12:L18)</f>
        <v>79960950.920000002</v>
      </c>
      <c r="M11" s="159">
        <f t="shared" si="2"/>
        <v>80621752.299999997</v>
      </c>
      <c r="N11" s="159">
        <f t="shared" si="2"/>
        <v>79984790.799999997</v>
      </c>
      <c r="O11" s="159">
        <f t="shared" si="2"/>
        <v>80764606.50999999</v>
      </c>
      <c r="P11" s="159">
        <f t="shared" si="2"/>
        <v>81734836.820000008</v>
      </c>
      <c r="Q11" s="159">
        <f t="shared" si="2"/>
        <v>0</v>
      </c>
      <c r="R11" s="242">
        <f t="shared" si="2"/>
        <v>0</v>
      </c>
      <c r="S11" s="243">
        <f t="shared" ref="S11:S63" si="3">+SUM(G11:R11)</f>
        <v>804958699.65999997</v>
      </c>
      <c r="T11" s="454">
        <f t="shared" ref="T11:T64" si="4">+S11/$T$7*100</f>
        <v>17.47137585266859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f>+INDEX(DataEx!$1:$1048576,MATCH('2020'!$A12,DataEx!$D:$D,0),MATCH('2020'!G$6,DataEx!$7:$7,0))</f>
        <v>4317755.12</v>
      </c>
      <c r="H12" s="165">
        <f>+INDEX(DataEx!$1:$1048576,MATCH('2020'!$A12,DataEx!$D:$D,0),MATCH('2020'!H$6,DataEx!$7:$7,0))</f>
        <v>9514934.0399999991</v>
      </c>
      <c r="I12" s="165">
        <f>+INDEX(DataEx!$1:$1048576,MATCH('2020'!$A12,DataEx!$D:$D,0),MATCH('2020'!I$6,DataEx!$7:$7,0))</f>
        <v>9988296.0800000001</v>
      </c>
      <c r="J12" s="165">
        <f>+INDEX(DataEx!$1:$1048576,MATCH('2020'!$A12,DataEx!$D:$D,0),MATCH('2020'!J$6,DataEx!$7:$7,0))</f>
        <v>6960084.75</v>
      </c>
      <c r="K12" s="165">
        <f>+INDEX(DataEx!$1:$1048576,MATCH('2020'!$A12,DataEx!$D:$D,0),MATCH('2020'!K$6,DataEx!$7:$7,0))</f>
        <v>10104597.5</v>
      </c>
      <c r="L12" s="165">
        <f>+INDEX(DataEx!$1:$1048576,MATCH('2020'!$A12,DataEx!$D:$D,0),MATCH('2020'!L$6,DataEx!$7:$7,0))</f>
        <v>10236771.470000001</v>
      </c>
      <c r="M12" s="165">
        <f>+INDEX(DataEx!$1:$1048576,MATCH('2020'!$A12,DataEx!$D:$D,0),MATCH('2020'!M$6,DataEx!$7:$7,0))</f>
        <v>9980163.0299999993</v>
      </c>
      <c r="N12" s="165">
        <f>+INDEX(DataEx!$1:$1048576,MATCH('2020'!$A12,DataEx!$D:$D,0),MATCH('2020'!N$6,DataEx!$7:$7,0))</f>
        <v>11586739.1</v>
      </c>
      <c r="O12" s="165">
        <f>+INDEX(DataEx!$1:$1048576,MATCH('2020'!$A12,DataEx!$D:$D,0),MATCH('2020'!O$6,DataEx!$7:$7,0))</f>
        <v>10038474.75</v>
      </c>
      <c r="P12" s="165">
        <f>+INDEX(DataEx!$1:$1048576,MATCH('2020'!$A12,DataEx!$D:$D,0),MATCH('2020'!P$6,DataEx!$7:$7,0))</f>
        <v>8848138.8900000006</v>
      </c>
      <c r="Q12" s="165">
        <f>+INDEX(DataEx!$1:$1048576,MATCH('2020'!$A12,DataEx!$D:$D,0),MATCH('2020'!Q$6,DataEx!$7:$7,0))</f>
        <v>0</v>
      </c>
      <c r="R12" s="165">
        <f>+INDEX(DataEx!$1:$1048576,MATCH('2020'!$A12,DataEx!$D:$D,0),MATCH('2020'!R$6,DataEx!$7:$7,0))</f>
        <v>0</v>
      </c>
      <c r="S12" s="244">
        <f t="shared" si="3"/>
        <v>91575954.730000004</v>
      </c>
      <c r="T12" s="455">
        <f t="shared" si="4"/>
        <v>1.9876273463850846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f>+INDEX(DataEx!$1:$1048576,MATCH('2020'!$A13,DataEx!$D:$D,0),MATCH('2020'!G$6,DataEx!$7:$7,0))</f>
        <v>673739.6</v>
      </c>
      <c r="H13" s="165">
        <f>+INDEX(DataEx!$1:$1048576,MATCH('2020'!$A13,DataEx!$D:$D,0),MATCH('2020'!H$6,DataEx!$7:$7,0))</f>
        <v>2402403.02</v>
      </c>
      <c r="I13" s="165">
        <f>+INDEX(DataEx!$1:$1048576,MATCH('2020'!$A13,DataEx!$D:$D,0),MATCH('2020'!I$6,DataEx!$7:$7,0))</f>
        <v>21201257.989999998</v>
      </c>
      <c r="J13" s="165">
        <f>+INDEX(DataEx!$1:$1048576,MATCH('2020'!$A13,DataEx!$D:$D,0),MATCH('2020'!J$6,DataEx!$7:$7,0))</f>
        <v>24401832.57</v>
      </c>
      <c r="K13" s="165">
        <f>+INDEX(DataEx!$1:$1048576,MATCH('2020'!$A13,DataEx!$D:$D,0),MATCH('2020'!K$6,DataEx!$7:$7,0))</f>
        <v>4691004.47</v>
      </c>
      <c r="L13" s="165">
        <f>+INDEX(DataEx!$1:$1048576,MATCH('2020'!$A13,DataEx!$D:$D,0),MATCH('2020'!L$6,DataEx!$7:$7,0))</f>
        <v>6326893.6900000004</v>
      </c>
      <c r="M13" s="165">
        <f>+INDEX(DataEx!$1:$1048576,MATCH('2020'!$A13,DataEx!$D:$D,0),MATCH('2020'!M$6,DataEx!$7:$7,0))</f>
        <v>5478270.2599999998</v>
      </c>
      <c r="N13" s="165">
        <f>+INDEX(DataEx!$1:$1048576,MATCH('2020'!$A13,DataEx!$D:$D,0),MATCH('2020'!N$6,DataEx!$7:$7,0))</f>
        <v>4513120.37</v>
      </c>
      <c r="O13" s="165">
        <f>+INDEX(DataEx!$1:$1048576,MATCH('2020'!$A13,DataEx!$D:$D,0),MATCH('2020'!O$6,DataEx!$7:$7,0))</f>
        <v>3946291.24</v>
      </c>
      <c r="P13" s="165">
        <f>+INDEX(DataEx!$1:$1048576,MATCH('2020'!$A13,DataEx!$D:$D,0),MATCH('2020'!P$6,DataEx!$7:$7,0))</f>
        <v>2191915.17</v>
      </c>
      <c r="Q13" s="165">
        <f>+INDEX(DataEx!$1:$1048576,MATCH('2020'!$A13,DataEx!$D:$D,0),MATCH('2020'!Q$6,DataEx!$7:$7,0))</f>
        <v>0</v>
      </c>
      <c r="R13" s="165">
        <f>+INDEX(DataEx!$1:$1048576,MATCH('2020'!$A13,DataEx!$D:$D,0),MATCH('2020'!R$6,DataEx!$7:$7,0))</f>
        <v>0</v>
      </c>
      <c r="S13" s="244">
        <f t="shared" si="3"/>
        <v>75826728.379999995</v>
      </c>
      <c r="T13" s="455">
        <f t="shared" si="4"/>
        <v>1.6457953330584072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f>+INDEX(DataEx!$1:$1048576,MATCH('2020'!$A14,DataEx!$D:$D,0),MATCH('2020'!G$6,DataEx!$7:$7,0))</f>
        <v>185009.31</v>
      </c>
      <c r="H14" s="165">
        <f>+INDEX(DataEx!$1:$1048576,MATCH('2020'!$A14,DataEx!$D:$D,0),MATCH('2020'!H$6,DataEx!$7:$7,0))</f>
        <v>168097.86</v>
      </c>
      <c r="I14" s="165">
        <f>+INDEX(DataEx!$1:$1048576,MATCH('2020'!$A14,DataEx!$D:$D,0),MATCH('2020'!I$6,DataEx!$7:$7,0))</f>
        <v>129165.08</v>
      </c>
      <c r="J14" s="165">
        <f>+INDEX(DataEx!$1:$1048576,MATCH('2020'!$A14,DataEx!$D:$D,0),MATCH('2020'!J$6,DataEx!$7:$7,0))</f>
        <v>48149.33</v>
      </c>
      <c r="K14" s="165">
        <f>+INDEX(DataEx!$1:$1048576,MATCH('2020'!$A14,DataEx!$D:$D,0),MATCH('2020'!K$6,DataEx!$7:$7,0))</f>
        <v>95187.63</v>
      </c>
      <c r="L14" s="165">
        <f>+INDEX(DataEx!$1:$1048576,MATCH('2020'!$A14,DataEx!$D:$D,0),MATCH('2020'!L$6,DataEx!$7:$7,0))</f>
        <v>117335.46</v>
      </c>
      <c r="M14" s="165">
        <f>+INDEX(DataEx!$1:$1048576,MATCH('2020'!$A14,DataEx!$D:$D,0),MATCH('2020'!M$6,DataEx!$7:$7,0))</f>
        <v>98676.45</v>
      </c>
      <c r="N14" s="165">
        <f>+INDEX(DataEx!$1:$1048576,MATCH('2020'!$A14,DataEx!$D:$D,0),MATCH('2020'!N$6,DataEx!$7:$7,0))</f>
        <v>114304.56</v>
      </c>
      <c r="O14" s="165">
        <f>+INDEX(DataEx!$1:$1048576,MATCH('2020'!$A14,DataEx!$D:$D,0),MATCH('2020'!O$6,DataEx!$7:$7,0))</f>
        <v>136583.79</v>
      </c>
      <c r="P14" s="165">
        <f>+INDEX(DataEx!$1:$1048576,MATCH('2020'!$A14,DataEx!$D:$D,0),MATCH('2020'!P$6,DataEx!$7:$7,0))</f>
        <v>204159.6</v>
      </c>
      <c r="Q14" s="165">
        <f>+INDEX(DataEx!$1:$1048576,MATCH('2020'!$A14,DataEx!$D:$D,0),MATCH('2020'!Q$6,DataEx!$7:$7,0))</f>
        <v>0</v>
      </c>
      <c r="R14" s="165">
        <f>+INDEX(DataEx!$1:$1048576,MATCH('2020'!$A14,DataEx!$D:$D,0),MATCH('2020'!R$6,DataEx!$7:$7,0))</f>
        <v>0</v>
      </c>
      <c r="S14" s="244">
        <f t="shared" si="3"/>
        <v>1296669.07</v>
      </c>
      <c r="T14" s="455">
        <f t="shared" si="4"/>
        <v>2.8143795064354396E-2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f>+INDEX(DataEx!$1:$1048576,MATCH('2020'!$A15,DataEx!$D:$D,0),MATCH('2020'!G$6,DataEx!$7:$7,0))</f>
        <v>47781207.189999998</v>
      </c>
      <c r="H15" s="165">
        <f>+INDEX(DataEx!$1:$1048576,MATCH('2020'!$A15,DataEx!$D:$D,0),MATCH('2020'!H$6,DataEx!$7:$7,0))</f>
        <v>40097544.82</v>
      </c>
      <c r="I15" s="165">
        <f>+INDEX(DataEx!$1:$1048576,MATCH('2020'!$A15,DataEx!$D:$D,0),MATCH('2020'!I$6,DataEx!$7:$7,0))</f>
        <v>54963852.219999999</v>
      </c>
      <c r="J15" s="165">
        <f>+INDEX(DataEx!$1:$1048576,MATCH('2020'!$A15,DataEx!$D:$D,0),MATCH('2020'!J$6,DataEx!$7:$7,0))</f>
        <v>35570662.579999998</v>
      </c>
      <c r="K15" s="165">
        <f>+INDEX(DataEx!$1:$1048576,MATCH('2020'!$A15,DataEx!$D:$D,0),MATCH('2020'!K$6,DataEx!$7:$7,0))</f>
        <v>38250745.619999997</v>
      </c>
      <c r="L15" s="165">
        <f>+INDEX(DataEx!$1:$1048576,MATCH('2020'!$A15,DataEx!$D:$D,0),MATCH('2020'!L$6,DataEx!$7:$7,0))</f>
        <v>42474174.049999997</v>
      </c>
      <c r="M15" s="165">
        <f>+INDEX(DataEx!$1:$1048576,MATCH('2020'!$A15,DataEx!$D:$D,0),MATCH('2020'!M$6,DataEx!$7:$7,0))</f>
        <v>43390988.630000003</v>
      </c>
      <c r="N15" s="165">
        <f>+INDEX(DataEx!$1:$1048576,MATCH('2020'!$A15,DataEx!$D:$D,0),MATCH('2020'!N$6,DataEx!$7:$7,0))</f>
        <v>42329458.939999998</v>
      </c>
      <c r="O15" s="165">
        <f>+INDEX(DataEx!$1:$1048576,MATCH('2020'!$A15,DataEx!$D:$D,0),MATCH('2020'!O$6,DataEx!$7:$7,0))</f>
        <v>44008916.039999999</v>
      </c>
      <c r="P15" s="165">
        <f>+INDEX(DataEx!$1:$1048576,MATCH('2020'!$A15,DataEx!$D:$D,0),MATCH('2020'!P$6,DataEx!$7:$7,0))</f>
        <v>50214319.770000003</v>
      </c>
      <c r="Q15" s="165">
        <f>+INDEX(DataEx!$1:$1048576,MATCH('2020'!$A15,DataEx!$D:$D,0),MATCH('2020'!Q$6,DataEx!$7:$7,0))</f>
        <v>0</v>
      </c>
      <c r="R15" s="165">
        <f>+INDEX(DataEx!$1:$1048576,MATCH('2020'!$A15,DataEx!$D:$D,0),MATCH('2020'!R$6,DataEx!$7:$7,0))</f>
        <v>0</v>
      </c>
      <c r="S15" s="244">
        <f t="shared" si="3"/>
        <v>439081869.86000001</v>
      </c>
      <c r="T15" s="455">
        <f t="shared" si="4"/>
        <v>9.5301341319210824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f>+INDEX(DataEx!$1:$1048576,MATCH('2020'!$A16,DataEx!$D:$D,0),MATCH('2020'!G$6,DataEx!$7:$7,0))</f>
        <v>18070145.100000001</v>
      </c>
      <c r="H16" s="165">
        <f>+INDEX(DataEx!$1:$1048576,MATCH('2020'!$A16,DataEx!$D:$D,0),MATCH('2020'!H$6,DataEx!$7:$7,0))</f>
        <v>14831752.550000001</v>
      </c>
      <c r="I16" s="165">
        <f>+INDEX(DataEx!$1:$1048576,MATCH('2020'!$A16,DataEx!$D:$D,0),MATCH('2020'!I$6,DataEx!$7:$7,0))</f>
        <v>16111610.99</v>
      </c>
      <c r="J16" s="165">
        <f>+INDEX(DataEx!$1:$1048576,MATCH('2020'!$A16,DataEx!$D:$D,0),MATCH('2020'!J$6,DataEx!$7:$7,0))</f>
        <v>14097368.300000001</v>
      </c>
      <c r="K16" s="165">
        <f>+INDEX(DataEx!$1:$1048576,MATCH('2020'!$A16,DataEx!$D:$D,0),MATCH('2020'!K$6,DataEx!$7:$7,0))</f>
        <v>14366315.76</v>
      </c>
      <c r="L16" s="165">
        <f>+INDEX(DataEx!$1:$1048576,MATCH('2020'!$A16,DataEx!$D:$D,0),MATCH('2020'!L$6,DataEx!$7:$7,0))</f>
        <v>17821548.199999999</v>
      </c>
      <c r="M16" s="165">
        <f>+INDEX(DataEx!$1:$1048576,MATCH('2020'!$A16,DataEx!$D:$D,0),MATCH('2020'!M$6,DataEx!$7:$7,0))</f>
        <v>18726969.449999999</v>
      </c>
      <c r="N16" s="165">
        <f>+INDEX(DataEx!$1:$1048576,MATCH('2020'!$A16,DataEx!$D:$D,0),MATCH('2020'!N$6,DataEx!$7:$7,0))</f>
        <v>18817685.98</v>
      </c>
      <c r="O16" s="165">
        <f>+INDEX(DataEx!$1:$1048576,MATCH('2020'!$A16,DataEx!$D:$D,0),MATCH('2020'!O$6,DataEx!$7:$7,0))</f>
        <v>19832898.530000001</v>
      </c>
      <c r="P16" s="165">
        <f>+INDEX(DataEx!$1:$1048576,MATCH('2020'!$A16,DataEx!$D:$D,0),MATCH('2020'!P$6,DataEx!$7:$7,0))</f>
        <v>17308311.120000001</v>
      </c>
      <c r="Q16" s="165">
        <f>+INDEX(DataEx!$1:$1048576,MATCH('2020'!$A16,DataEx!$D:$D,0),MATCH('2020'!Q$6,DataEx!$7:$7,0))</f>
        <v>0</v>
      </c>
      <c r="R16" s="165">
        <f>+INDEX(DataEx!$1:$1048576,MATCH('2020'!$A16,DataEx!$D:$D,0),MATCH('2020'!R$6,DataEx!$7:$7,0))</f>
        <v>0</v>
      </c>
      <c r="S16" s="244">
        <f t="shared" si="3"/>
        <v>169984605.98000002</v>
      </c>
      <c r="T16" s="455">
        <f t="shared" si="4"/>
        <v>3.6894625047207699</v>
      </c>
    </row>
    <row r="17" spans="1:25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f>+INDEX(DataEx!$1:$1048576,MATCH('2020'!$A17,DataEx!$D:$D,0),MATCH('2020'!G$6,DataEx!$7:$7,0))</f>
        <v>1537206.63</v>
      </c>
      <c r="H17" s="165">
        <f>+INDEX(DataEx!$1:$1048576,MATCH('2020'!$A17,DataEx!$D:$D,0),MATCH('2020'!H$6,DataEx!$7:$7,0))</f>
        <v>1922810.55</v>
      </c>
      <c r="I17" s="165">
        <f>+INDEX(DataEx!$1:$1048576,MATCH('2020'!$A17,DataEx!$D:$D,0),MATCH('2020'!I$6,DataEx!$7:$7,0))</f>
        <v>2363697.87</v>
      </c>
      <c r="J17" s="165">
        <f>+INDEX(DataEx!$1:$1048576,MATCH('2020'!$A17,DataEx!$D:$D,0),MATCH('2020'!J$6,DataEx!$7:$7,0))</f>
        <v>1725304.75</v>
      </c>
      <c r="K17" s="165">
        <f>+INDEX(DataEx!$1:$1048576,MATCH('2020'!$A17,DataEx!$D:$D,0),MATCH('2020'!K$6,DataEx!$7:$7,0))</f>
        <v>1588906.58</v>
      </c>
      <c r="L17" s="165">
        <f>+INDEX(DataEx!$1:$1048576,MATCH('2020'!$A17,DataEx!$D:$D,0),MATCH('2020'!L$6,DataEx!$7:$7,0))</f>
        <v>2074453.34</v>
      </c>
      <c r="M17" s="165">
        <f>+INDEX(DataEx!$1:$1048576,MATCH('2020'!$A17,DataEx!$D:$D,0),MATCH('2020'!M$6,DataEx!$7:$7,0))</f>
        <v>2027124.74</v>
      </c>
      <c r="N17" s="165">
        <f>+INDEX(DataEx!$1:$1048576,MATCH('2020'!$A17,DataEx!$D:$D,0),MATCH('2020'!N$6,DataEx!$7:$7,0))</f>
        <v>1746060.96</v>
      </c>
      <c r="O17" s="165">
        <f>+INDEX(DataEx!$1:$1048576,MATCH('2020'!$A17,DataEx!$D:$D,0),MATCH('2020'!O$6,DataEx!$7:$7,0))</f>
        <v>1871913.59</v>
      </c>
      <c r="P17" s="165">
        <f>+INDEX(DataEx!$1:$1048576,MATCH('2020'!$A17,DataEx!$D:$D,0),MATCH('2020'!P$6,DataEx!$7:$7,0))</f>
        <v>2059336.2</v>
      </c>
      <c r="Q17" s="165">
        <f>+INDEX(DataEx!$1:$1048576,MATCH('2020'!$A17,DataEx!$D:$D,0),MATCH('2020'!Q$6,DataEx!$7:$7,0))</f>
        <v>0</v>
      </c>
      <c r="R17" s="165">
        <f>+INDEX(DataEx!$1:$1048576,MATCH('2020'!$A17,DataEx!$D:$D,0),MATCH('2020'!R$6,DataEx!$7:$7,0))</f>
        <v>0</v>
      </c>
      <c r="S17" s="244">
        <f t="shared" si="3"/>
        <v>18916815.209999997</v>
      </c>
      <c r="T17" s="455">
        <f t="shared" si="4"/>
        <v>0.41058353504221551</v>
      </c>
    </row>
    <row r="18" spans="1:25">
      <c r="A18" s="152">
        <v>7118</v>
      </c>
      <c r="B18" s="512" t="str">
        <f>+VLOOKUP($A18,Master!$D$28:$G$224,4,FALSE)</f>
        <v>Ostali državni porezi</v>
      </c>
      <c r="C18" s="513"/>
      <c r="D18" s="513"/>
      <c r="E18" s="513"/>
      <c r="F18" s="513"/>
      <c r="G18" s="165">
        <f>+INDEX(DataEx!$1:$1048576,MATCH('2020'!$A18,DataEx!$D:$D,0),MATCH('2020'!G$6,DataEx!$7:$7,0))</f>
        <v>755142.26</v>
      </c>
      <c r="H18" s="165">
        <f>+INDEX(DataEx!$1:$1048576,MATCH('2020'!$A18,DataEx!$D:$D,0),MATCH('2020'!H$6,DataEx!$7:$7,0))</f>
        <v>745544.56</v>
      </c>
      <c r="I18" s="165">
        <f>+INDEX(DataEx!$1:$1048576,MATCH('2020'!$A18,DataEx!$D:$D,0),MATCH('2020'!I$6,DataEx!$7:$7,0))</f>
        <v>855856.43</v>
      </c>
      <c r="J18" s="165">
        <f>+INDEX(DataEx!$1:$1048576,MATCH('2020'!$A18,DataEx!$D:$D,0),MATCH('2020'!J$6,DataEx!$7:$7,0))</f>
        <v>718572.64</v>
      </c>
      <c r="K18" s="165">
        <f>+INDEX(DataEx!$1:$1048576,MATCH('2020'!$A18,DataEx!$D:$D,0),MATCH('2020'!K$6,DataEx!$7:$7,0))</f>
        <v>656000.56000000006</v>
      </c>
      <c r="L18" s="165">
        <f>+INDEX(DataEx!$1:$1048576,MATCH('2020'!$A18,DataEx!$D:$D,0),MATCH('2020'!L$6,DataEx!$7:$7,0))</f>
        <v>909774.71</v>
      </c>
      <c r="M18" s="165">
        <f>+INDEX(DataEx!$1:$1048576,MATCH('2020'!$A18,DataEx!$D:$D,0),MATCH('2020'!M$6,DataEx!$7:$7,0))</f>
        <v>919559.74</v>
      </c>
      <c r="N18" s="165">
        <f>+INDEX(DataEx!$1:$1048576,MATCH('2020'!$A18,DataEx!$D:$D,0),MATCH('2020'!N$6,DataEx!$7:$7,0))</f>
        <v>877420.89</v>
      </c>
      <c r="O18" s="165">
        <f>+INDEX(DataEx!$1:$1048576,MATCH('2020'!$A18,DataEx!$D:$D,0),MATCH('2020'!O$6,DataEx!$7:$7,0))</f>
        <v>929528.57</v>
      </c>
      <c r="P18" s="165">
        <f>+INDEX(DataEx!$1:$1048576,MATCH('2020'!$A18,DataEx!$D:$D,0),MATCH('2020'!P$6,DataEx!$7:$7,0))</f>
        <v>908656.07</v>
      </c>
      <c r="Q18" s="165">
        <f>+INDEX(DataEx!$1:$1048576,MATCH('2020'!$A18,DataEx!$D:$D,0),MATCH('2020'!Q$6,DataEx!$7:$7,0))</f>
        <v>0</v>
      </c>
      <c r="R18" s="165">
        <f>+INDEX(DataEx!$1:$1048576,MATCH('2020'!$A18,DataEx!$D:$D,0),MATCH('2020'!R$6,DataEx!$7:$7,0))</f>
        <v>0</v>
      </c>
      <c r="S18" s="244">
        <f t="shared" si="3"/>
        <v>8276056.4300000006</v>
      </c>
      <c r="T18" s="455">
        <f t="shared" si="4"/>
        <v>0.17962920647667832</v>
      </c>
    </row>
    <row r="19" spans="1:25">
      <c r="A19" s="152">
        <v>712</v>
      </c>
      <c r="B19" s="522" t="str">
        <f>+VLOOKUP($A19,Master!$D$28:$G$224,4,FALSE)</f>
        <v>Doprinosi</v>
      </c>
      <c r="C19" s="523"/>
      <c r="D19" s="523"/>
      <c r="E19" s="523"/>
      <c r="F19" s="523"/>
      <c r="G19" s="171">
        <f>+INDEX(DataEx!$1:$1048576,MATCH('2020'!$A19,DataEx!$D:$D,0),MATCH('2020'!G$6,DataEx!$7:$7,0))</f>
        <v>15749286.220000001</v>
      </c>
      <c r="H19" s="171">
        <f>+INDEX(DataEx!$1:$1048576,MATCH('2020'!$A19,DataEx!$D:$D,0),MATCH('2020'!H$6,DataEx!$7:$7,0))</f>
        <v>42574769.890000001</v>
      </c>
      <c r="I19" s="171">
        <f>+INDEX(DataEx!$1:$1048576,MATCH('2020'!$A19,DataEx!$D:$D,0),MATCH('2020'!I$6,DataEx!$7:$7,0))</f>
        <v>44888756.57</v>
      </c>
      <c r="J19" s="171">
        <f>+INDEX(DataEx!$1:$1048576,MATCH('2020'!$A19,DataEx!$D:$D,0),MATCH('2020'!J$6,DataEx!$7:$7,0))</f>
        <v>33882602.5</v>
      </c>
      <c r="K19" s="171">
        <f>+INDEX(DataEx!$1:$1048576,MATCH('2020'!$A19,DataEx!$D:$D,0),MATCH('2020'!K$6,DataEx!$7:$7,0))</f>
        <v>40418289.450000003</v>
      </c>
      <c r="L19" s="171">
        <f>+INDEX(DataEx!$1:$1048576,MATCH('2020'!$A19,DataEx!$D:$D,0),MATCH('2020'!L$6,DataEx!$7:$7,0))</f>
        <v>42892419.090000004</v>
      </c>
      <c r="M19" s="171">
        <f>+INDEX(DataEx!$1:$1048576,MATCH('2020'!$A19,DataEx!$D:$D,0),MATCH('2020'!M$6,DataEx!$7:$7,0))</f>
        <v>45009811.700000003</v>
      </c>
      <c r="N19" s="171">
        <f>+INDEX(DataEx!$1:$1048576,MATCH('2020'!$A19,DataEx!$D:$D,0),MATCH('2020'!N$6,DataEx!$7:$7,0))</f>
        <v>51984938.960000001</v>
      </c>
      <c r="O19" s="171">
        <f>+INDEX(DataEx!$1:$1048576,MATCH('2020'!$A19,DataEx!$D:$D,0),MATCH('2020'!O$6,DataEx!$7:$7,0))</f>
        <v>42439853.439999998</v>
      </c>
      <c r="P19" s="171">
        <f>+INDEX(DataEx!$1:$1048576,MATCH('2020'!$A19,DataEx!$D:$D,0),MATCH('2020'!P$6,DataEx!$7:$7,0))</f>
        <v>46766265.019999996</v>
      </c>
      <c r="Q19" s="171">
        <f>+INDEX(DataEx!$1:$1048576,MATCH('2020'!$A19,DataEx!$D:$D,0),MATCH('2020'!Q$6,DataEx!$7:$7,0))</f>
        <v>0</v>
      </c>
      <c r="R19" s="171">
        <f>+INDEX(DataEx!$1:$1048576,MATCH('2020'!$A19,DataEx!$D:$D,0),MATCH('2020'!R$6,DataEx!$7:$7,0))</f>
        <v>0</v>
      </c>
      <c r="S19" s="245">
        <f t="shared" si="3"/>
        <v>406606992.83999997</v>
      </c>
      <c r="T19" s="456">
        <f t="shared" si="4"/>
        <v>8.8252771219586297</v>
      </c>
    </row>
    <row r="20" spans="1:25">
      <c r="A20" s="152">
        <v>7121</v>
      </c>
      <c r="B20" s="512" t="str">
        <f>+VLOOKUP($A20,Master!$D$28:$G$224,4,FALSE)</f>
        <v>Doprinosi za penzijsko i invalidsko osiguranje</v>
      </c>
      <c r="C20" s="513"/>
      <c r="D20" s="513"/>
      <c r="E20" s="513"/>
      <c r="F20" s="513"/>
      <c r="G20" s="165">
        <f>+INDEX(DataEx!$1:$1048576,MATCH('2020'!$A20,DataEx!$D:$D,0),MATCH('2020'!G$6,DataEx!$7:$7,0))</f>
        <v>9790363.4800000004</v>
      </c>
      <c r="H20" s="165">
        <f>+INDEX(DataEx!$1:$1048576,MATCH('2020'!$A20,DataEx!$D:$D,0),MATCH('2020'!H$6,DataEx!$7:$7,0))</f>
        <v>26782162.98</v>
      </c>
      <c r="I20" s="165">
        <f>+INDEX(DataEx!$1:$1048576,MATCH('2020'!$A20,DataEx!$D:$D,0),MATCH('2020'!I$6,DataEx!$7:$7,0))</f>
        <v>28314388.120000001</v>
      </c>
      <c r="J20" s="165">
        <f>+INDEX(DataEx!$1:$1048576,MATCH('2020'!$A20,DataEx!$D:$D,0),MATCH('2020'!J$6,DataEx!$7:$7,0))</f>
        <v>21078780.449999999</v>
      </c>
      <c r="K20" s="165">
        <f>+INDEX(DataEx!$1:$1048576,MATCH('2020'!$A20,DataEx!$D:$D,0),MATCH('2020'!K$6,DataEx!$7:$7,0))</f>
        <v>24736473.050000001</v>
      </c>
      <c r="L20" s="165">
        <f>+INDEX(DataEx!$1:$1048576,MATCH('2020'!$A20,DataEx!$D:$D,0),MATCH('2020'!L$6,DataEx!$7:$7,0))</f>
        <v>26475281.460000001</v>
      </c>
      <c r="M20" s="165">
        <f>+INDEX(DataEx!$1:$1048576,MATCH('2020'!$A20,DataEx!$D:$D,0),MATCH('2020'!M$6,DataEx!$7:$7,0))</f>
        <v>27851332.690000001</v>
      </c>
      <c r="N20" s="165">
        <f>+INDEX(DataEx!$1:$1048576,MATCH('2020'!$A20,DataEx!$D:$D,0),MATCH('2020'!N$6,DataEx!$7:$7,0))</f>
        <v>32483401.219999999</v>
      </c>
      <c r="O20" s="165">
        <f>+INDEX(DataEx!$1:$1048576,MATCH('2020'!$A20,DataEx!$D:$D,0),MATCH('2020'!O$6,DataEx!$7:$7,0))</f>
        <v>26148502.84</v>
      </c>
      <c r="P20" s="165">
        <f>+INDEX(DataEx!$1:$1048576,MATCH('2020'!$A20,DataEx!$D:$D,0),MATCH('2020'!P$6,DataEx!$7:$7,0))</f>
        <v>29441670.030000001</v>
      </c>
      <c r="Q20" s="165">
        <f>+INDEX(DataEx!$1:$1048576,MATCH('2020'!$A20,DataEx!$D:$D,0),MATCH('2020'!Q$6,DataEx!$7:$7,0))</f>
        <v>0</v>
      </c>
      <c r="R20" s="165">
        <f>+INDEX(DataEx!$1:$1048576,MATCH('2020'!$A20,DataEx!$D:$D,0),MATCH('2020'!R$6,DataEx!$7:$7,0))</f>
        <v>0</v>
      </c>
      <c r="S20" s="244">
        <f>+SUM(G20:R20)</f>
        <v>253102356.31999999</v>
      </c>
      <c r="T20" s="455">
        <f t="shared" si="4"/>
        <v>5.4935071803442366</v>
      </c>
    </row>
    <row r="21" spans="1:25">
      <c r="A21" s="152">
        <v>7122</v>
      </c>
      <c r="B21" s="512" t="str">
        <f>+VLOOKUP($A21,Master!$D$28:$G$224,4,FALSE)</f>
        <v>Doprinosi za zdravstveno osiguranje</v>
      </c>
      <c r="C21" s="513"/>
      <c r="D21" s="513"/>
      <c r="E21" s="513"/>
      <c r="F21" s="513"/>
      <c r="G21" s="165">
        <f>+INDEX(DataEx!$1:$1048576,MATCH('2020'!$A21,DataEx!$D:$D,0),MATCH('2020'!G$6,DataEx!$7:$7,0))</f>
        <v>5160073.6100000003</v>
      </c>
      <c r="H21" s="165">
        <f>+INDEX(DataEx!$1:$1048576,MATCH('2020'!$A21,DataEx!$D:$D,0),MATCH('2020'!H$6,DataEx!$7:$7,0))</f>
        <v>13521231.24</v>
      </c>
      <c r="I21" s="165">
        <f>+INDEX(DataEx!$1:$1048576,MATCH('2020'!$A21,DataEx!$D:$D,0),MATCH('2020'!I$6,DataEx!$7:$7,0))</f>
        <v>14020072.800000001</v>
      </c>
      <c r="J21" s="165">
        <f>+INDEX(DataEx!$1:$1048576,MATCH('2020'!$A21,DataEx!$D:$D,0),MATCH('2020'!J$6,DataEx!$7:$7,0))</f>
        <v>10884138.67</v>
      </c>
      <c r="K21" s="165">
        <f>+INDEX(DataEx!$1:$1048576,MATCH('2020'!$A21,DataEx!$D:$D,0),MATCH('2020'!K$6,DataEx!$7:$7,0))</f>
        <v>13478103.310000001</v>
      </c>
      <c r="L21" s="165">
        <f>+INDEX(DataEx!$1:$1048576,MATCH('2020'!$A21,DataEx!$D:$D,0),MATCH('2020'!L$6,DataEx!$7:$7,0))</f>
        <v>14129608.4</v>
      </c>
      <c r="M21" s="165">
        <f>+INDEX(DataEx!$1:$1048576,MATCH('2020'!$A21,DataEx!$D:$D,0),MATCH('2020'!M$6,DataEx!$7:$7,0))</f>
        <v>14709421.550000001</v>
      </c>
      <c r="N21" s="165">
        <f>+INDEX(DataEx!$1:$1048576,MATCH('2020'!$A21,DataEx!$D:$D,0),MATCH('2020'!N$6,DataEx!$7:$7,0))</f>
        <v>16697077.890000001</v>
      </c>
      <c r="O21" s="165">
        <f>+INDEX(DataEx!$1:$1048576,MATCH('2020'!$A21,DataEx!$D:$D,0),MATCH('2020'!O$6,DataEx!$7:$7,0))</f>
        <v>14002830.41</v>
      </c>
      <c r="P21" s="165">
        <f>+INDEX(DataEx!$1:$1048576,MATCH('2020'!$A21,DataEx!$D:$D,0),MATCH('2020'!P$6,DataEx!$7:$7,0))</f>
        <v>14861911.289999999</v>
      </c>
      <c r="Q21" s="165">
        <f>+INDEX(DataEx!$1:$1048576,MATCH('2020'!$A21,DataEx!$D:$D,0),MATCH('2020'!Q$6,DataEx!$7:$7,0))</f>
        <v>0</v>
      </c>
      <c r="R21" s="165">
        <f>+INDEX(DataEx!$1:$1048576,MATCH('2020'!$A21,DataEx!$D:$D,0),MATCH('2020'!R$6,DataEx!$7:$7,0))</f>
        <v>0</v>
      </c>
      <c r="S21" s="244">
        <f t="shared" si="3"/>
        <v>131464469.16999999</v>
      </c>
      <c r="T21" s="455">
        <f t="shared" si="4"/>
        <v>2.8533950289757559</v>
      </c>
    </row>
    <row r="22" spans="1:25">
      <c r="A22" s="152">
        <v>7123</v>
      </c>
      <c r="B22" s="512" t="str">
        <f>+VLOOKUP($A22,Master!$D$28:$G$224,4,FALSE)</f>
        <v>Doprinosi za osiguranje od nezaposlenosti</v>
      </c>
      <c r="C22" s="513"/>
      <c r="D22" s="513"/>
      <c r="E22" s="513"/>
      <c r="F22" s="513"/>
      <c r="G22" s="165">
        <f>+INDEX(DataEx!$1:$1048576,MATCH('2020'!$A22,DataEx!$D:$D,0),MATCH('2020'!G$6,DataEx!$7:$7,0))</f>
        <v>455742.13</v>
      </c>
      <c r="H22" s="165">
        <f>+INDEX(DataEx!$1:$1048576,MATCH('2020'!$A22,DataEx!$D:$D,0),MATCH('2020'!H$6,DataEx!$7:$7,0))</f>
        <v>1236727.53</v>
      </c>
      <c r="I22" s="165">
        <f>+INDEX(DataEx!$1:$1048576,MATCH('2020'!$A22,DataEx!$D:$D,0),MATCH('2020'!I$6,DataEx!$7:$7,0))</f>
        <v>1425690.07</v>
      </c>
      <c r="J22" s="165">
        <f>+INDEX(DataEx!$1:$1048576,MATCH('2020'!$A22,DataEx!$D:$D,0),MATCH('2020'!J$6,DataEx!$7:$7,0))</f>
        <v>1042509.86</v>
      </c>
      <c r="K22" s="165">
        <f>+INDEX(DataEx!$1:$1048576,MATCH('2020'!$A22,DataEx!$D:$D,0),MATCH('2020'!K$6,DataEx!$7:$7,0))</f>
        <v>1190738.6299999999</v>
      </c>
      <c r="L22" s="165">
        <f>+INDEX(DataEx!$1:$1048576,MATCH('2020'!$A22,DataEx!$D:$D,0),MATCH('2020'!L$6,DataEx!$7:$7,0))</f>
        <v>1233975.8400000001</v>
      </c>
      <c r="M22" s="165">
        <f>+INDEX(DataEx!$1:$1048576,MATCH('2020'!$A22,DataEx!$D:$D,0),MATCH('2020'!M$6,DataEx!$7:$7,0))</f>
        <v>1318558.31</v>
      </c>
      <c r="N22" s="165">
        <f>+INDEX(DataEx!$1:$1048576,MATCH('2020'!$A22,DataEx!$D:$D,0),MATCH('2020'!N$6,DataEx!$7:$7,0))</f>
        <v>1488807.39</v>
      </c>
      <c r="O22" s="165">
        <f>+INDEX(DataEx!$1:$1048576,MATCH('2020'!$A22,DataEx!$D:$D,0),MATCH('2020'!O$6,DataEx!$7:$7,0))</f>
        <v>1223746.3700000001</v>
      </c>
      <c r="P22" s="165">
        <f>+INDEX(DataEx!$1:$1048576,MATCH('2020'!$A22,DataEx!$D:$D,0),MATCH('2020'!P$6,DataEx!$7:$7,0))</f>
        <v>1260451.97</v>
      </c>
      <c r="Q22" s="165">
        <f>+INDEX(DataEx!$1:$1048576,MATCH('2020'!$A22,DataEx!$D:$D,0),MATCH('2020'!Q$6,DataEx!$7:$7,0))</f>
        <v>0</v>
      </c>
      <c r="R22" s="165">
        <f>+INDEX(DataEx!$1:$1048576,MATCH('2020'!$A22,DataEx!$D:$D,0),MATCH('2020'!R$6,DataEx!$7:$7,0))</f>
        <v>0</v>
      </c>
      <c r="S22" s="244">
        <f t="shared" si="3"/>
        <v>11876948.100000003</v>
      </c>
      <c r="T22" s="455">
        <f t="shared" si="4"/>
        <v>0.25778542964426027</v>
      </c>
    </row>
    <row r="23" spans="1:25">
      <c r="A23" s="152">
        <v>7124</v>
      </c>
      <c r="B23" s="512" t="str">
        <f>+VLOOKUP($A23,Master!$D$28:$G$224,4,FALSE)</f>
        <v>Ostali doprinosi</v>
      </c>
      <c r="C23" s="513"/>
      <c r="D23" s="513"/>
      <c r="E23" s="513"/>
      <c r="F23" s="513"/>
      <c r="G23" s="165">
        <f>+INDEX(DataEx!$1:$1048576,MATCH('2020'!$A23,DataEx!$D:$D,0),MATCH('2020'!G$6,DataEx!$7:$7,0))</f>
        <v>343107</v>
      </c>
      <c r="H23" s="165">
        <f>+INDEX(DataEx!$1:$1048576,MATCH('2020'!$A23,DataEx!$D:$D,0),MATCH('2020'!H$6,DataEx!$7:$7,0))</f>
        <v>1034648.14</v>
      </c>
      <c r="I23" s="165">
        <f>+INDEX(DataEx!$1:$1048576,MATCH('2020'!$A23,DataEx!$D:$D,0),MATCH('2020'!I$6,DataEx!$7:$7,0))</f>
        <v>1128605.58</v>
      </c>
      <c r="J23" s="165">
        <f>+INDEX(DataEx!$1:$1048576,MATCH('2020'!$A23,DataEx!$D:$D,0),MATCH('2020'!J$6,DataEx!$7:$7,0))</f>
        <v>877173.52</v>
      </c>
      <c r="K23" s="165">
        <f>+INDEX(DataEx!$1:$1048576,MATCH('2020'!$A23,DataEx!$D:$D,0),MATCH('2020'!K$6,DataEx!$7:$7,0))</f>
        <v>1012974.46</v>
      </c>
      <c r="L23" s="165">
        <f>+INDEX(DataEx!$1:$1048576,MATCH('2020'!$A23,DataEx!$D:$D,0),MATCH('2020'!L$6,DataEx!$7:$7,0))</f>
        <v>1053553.3899999999</v>
      </c>
      <c r="M23" s="165">
        <f>+INDEX(DataEx!$1:$1048576,MATCH('2020'!$A23,DataEx!$D:$D,0),MATCH('2020'!M$6,DataEx!$7:$7,0))</f>
        <v>1130499.1499999999</v>
      </c>
      <c r="N23" s="165">
        <f>+INDEX(DataEx!$1:$1048576,MATCH('2020'!$A23,DataEx!$D:$D,0),MATCH('2020'!N$6,DataEx!$7:$7,0))</f>
        <v>1315652.46</v>
      </c>
      <c r="O23" s="165">
        <f>+INDEX(DataEx!$1:$1048576,MATCH('2020'!$A23,DataEx!$D:$D,0),MATCH('2020'!O$6,DataEx!$7:$7,0))</f>
        <v>1064773.82</v>
      </c>
      <c r="P23" s="165">
        <f>+INDEX(DataEx!$1:$1048576,MATCH('2020'!$A23,DataEx!$D:$D,0),MATCH('2020'!P$6,DataEx!$7:$7,0))</f>
        <v>1202231.73</v>
      </c>
      <c r="Q23" s="165">
        <f>+INDEX(DataEx!$1:$1048576,MATCH('2020'!$A23,DataEx!$D:$D,0),MATCH('2020'!Q$6,DataEx!$7:$7,0))</f>
        <v>0</v>
      </c>
      <c r="R23" s="165">
        <f>+INDEX(DataEx!$1:$1048576,MATCH('2020'!$A23,DataEx!$D:$D,0),MATCH('2020'!R$6,DataEx!$7:$7,0))</f>
        <v>0</v>
      </c>
      <c r="S23" s="244">
        <f t="shared" si="3"/>
        <v>10163219.25</v>
      </c>
      <c r="T23" s="455">
        <f t="shared" si="4"/>
        <v>0.2205894829943785</v>
      </c>
      <c r="Y23" s="319"/>
    </row>
    <row r="24" spans="1:25">
      <c r="A24" s="152">
        <v>713</v>
      </c>
      <c r="B24" s="514" t="str">
        <f>+VLOOKUP($A24,Master!$D$28:$G$224,4,FALSE)</f>
        <v>Takse</v>
      </c>
      <c r="C24" s="515"/>
      <c r="D24" s="515"/>
      <c r="E24" s="515"/>
      <c r="F24" s="515"/>
      <c r="G24" s="177">
        <f>+INDEX(DataEx!$1:$1048576,MATCH('2020'!$A24,DataEx!$D:$D,0),MATCH('2020'!G$6,DataEx!$7:$7,0))</f>
        <v>711811.51</v>
      </c>
      <c r="H24" s="177">
        <f>+INDEX(DataEx!$1:$1048576,MATCH('2020'!$A24,DataEx!$D:$D,0),MATCH('2020'!H$6,DataEx!$7:$7,0))</f>
        <v>845756.92</v>
      </c>
      <c r="I24" s="177">
        <f>+INDEX(DataEx!$1:$1048576,MATCH('2020'!$A24,DataEx!$D:$D,0),MATCH('2020'!I$6,DataEx!$7:$7,0))</f>
        <v>815406.19</v>
      </c>
      <c r="J24" s="177">
        <f>+INDEX(DataEx!$1:$1048576,MATCH('2020'!$A24,DataEx!$D:$D,0),MATCH('2020'!J$6,DataEx!$7:$7,0))</f>
        <v>318936.3</v>
      </c>
      <c r="K24" s="177">
        <f>+INDEX(DataEx!$1:$1048576,MATCH('2020'!$A24,DataEx!$D:$D,0),MATCH('2020'!K$6,DataEx!$7:$7,0))</f>
        <v>469045.42</v>
      </c>
      <c r="L24" s="177">
        <f>+INDEX(DataEx!$1:$1048576,MATCH('2020'!$A24,DataEx!$D:$D,0),MATCH('2020'!L$6,DataEx!$7:$7,0))</f>
        <v>1094710.17</v>
      </c>
      <c r="M24" s="177">
        <f>+INDEX(DataEx!$1:$1048576,MATCH('2020'!$A24,DataEx!$D:$D,0),MATCH('2020'!M$6,DataEx!$7:$7,0))</f>
        <v>962946.75000000012</v>
      </c>
      <c r="N24" s="177">
        <f>+INDEX(DataEx!$1:$1048576,MATCH('2020'!$A24,DataEx!$D:$D,0),MATCH('2020'!N$6,DataEx!$7:$7,0))</f>
        <v>1016910.3699999999</v>
      </c>
      <c r="O24" s="177">
        <f>+INDEX(DataEx!$1:$1048576,MATCH('2020'!$A24,DataEx!$D:$D,0),MATCH('2020'!O$6,DataEx!$7:$7,0))</f>
        <v>1210136.0899999999</v>
      </c>
      <c r="P24" s="177">
        <f>+INDEX(DataEx!$1:$1048576,MATCH('2020'!$A24,DataEx!$D:$D,0),MATCH('2020'!P$6,DataEx!$7:$7,0))</f>
        <v>1020237.03</v>
      </c>
      <c r="Q24" s="177">
        <f>+INDEX(DataEx!$1:$1048576,MATCH('2020'!$A24,DataEx!$D:$D,0),MATCH('2020'!Q$6,DataEx!$7:$7,0))</f>
        <v>0</v>
      </c>
      <c r="R24" s="246">
        <f>+INDEX(DataEx!$1:$1048576,MATCH('2020'!$A24,DataEx!$D:$D,0),MATCH('2020'!R$6,DataEx!$7:$7,0))</f>
        <v>0</v>
      </c>
      <c r="S24" s="245">
        <f t="shared" si="3"/>
        <v>8465896.75</v>
      </c>
      <c r="T24" s="456">
        <f t="shared" si="4"/>
        <v>0.18374963102033728</v>
      </c>
      <c r="Y24" s="319"/>
    </row>
    <row r="25" spans="1:25">
      <c r="A25" s="152">
        <v>714</v>
      </c>
      <c r="B25" s="514" t="str">
        <f>+VLOOKUP($A25,Master!$D$28:$G$224,4,FALSE)</f>
        <v>Naknade</v>
      </c>
      <c r="C25" s="515"/>
      <c r="D25" s="515"/>
      <c r="E25" s="515"/>
      <c r="F25" s="515"/>
      <c r="G25" s="177">
        <f>+INDEX(DataEx!$1:$1048576,MATCH('2020'!$A25,DataEx!$D:$D,0),MATCH('2020'!G$6,DataEx!$7:$7,0))</f>
        <v>2226726.9299999997</v>
      </c>
      <c r="H25" s="177">
        <f>+INDEX(DataEx!$1:$1048576,MATCH('2020'!$A25,DataEx!$D:$D,0),MATCH('2020'!H$6,DataEx!$7:$7,0))</f>
        <v>2200614.79</v>
      </c>
      <c r="I25" s="177">
        <f>+INDEX(DataEx!$1:$1048576,MATCH('2020'!$A25,DataEx!$D:$D,0),MATCH('2020'!I$6,DataEx!$7:$7,0))</f>
        <v>1317967.9100000001</v>
      </c>
      <c r="J25" s="177">
        <f>+INDEX(DataEx!$1:$1048576,MATCH('2020'!$A25,DataEx!$D:$D,0),MATCH('2020'!J$6,DataEx!$7:$7,0))</f>
        <v>1597851.3599999999</v>
      </c>
      <c r="K25" s="177">
        <f>+INDEX(DataEx!$1:$1048576,MATCH('2020'!$A25,DataEx!$D:$D,0),MATCH('2020'!K$6,DataEx!$7:$7,0))</f>
        <v>1673853.74</v>
      </c>
      <c r="L25" s="177">
        <f>+INDEX(DataEx!$1:$1048576,MATCH('2020'!$A25,DataEx!$D:$D,0),MATCH('2020'!L$6,DataEx!$7:$7,0))</f>
        <v>2752546.6799999997</v>
      </c>
      <c r="M25" s="177">
        <f>+INDEX(DataEx!$1:$1048576,MATCH('2020'!$A25,DataEx!$D:$D,0),MATCH('2020'!M$6,DataEx!$7:$7,0))</f>
        <v>2600399.9099999997</v>
      </c>
      <c r="N25" s="177">
        <f>+INDEX(DataEx!$1:$1048576,MATCH('2020'!$A25,DataEx!$D:$D,0),MATCH('2020'!N$6,DataEx!$7:$7,0))</f>
        <v>2411610.62</v>
      </c>
      <c r="O25" s="177">
        <f>+INDEX(DataEx!$1:$1048576,MATCH('2020'!$A25,DataEx!$D:$D,0),MATCH('2020'!O$6,DataEx!$7:$7,0))</f>
        <v>2242559.5</v>
      </c>
      <c r="P25" s="177">
        <f>+INDEX(DataEx!$1:$1048576,MATCH('2020'!$A25,DataEx!$D:$D,0),MATCH('2020'!P$6,DataEx!$7:$7,0))</f>
        <v>3223177.49</v>
      </c>
      <c r="Q25" s="177">
        <f>+INDEX(DataEx!$1:$1048576,MATCH('2020'!$A25,DataEx!$D:$D,0),MATCH('2020'!Q$6,DataEx!$7:$7,0))</f>
        <v>0</v>
      </c>
      <c r="R25" s="246">
        <f>+INDEX(DataEx!$1:$1048576,MATCH('2020'!$A25,DataEx!$D:$D,0),MATCH('2020'!R$6,DataEx!$7:$7,0))</f>
        <v>0</v>
      </c>
      <c r="S25" s="245">
        <f t="shared" si="3"/>
        <v>22247308.93</v>
      </c>
      <c r="T25" s="456">
        <f t="shared" si="4"/>
        <v>0.48287085559872372</v>
      </c>
      <c r="W25" s="306"/>
    </row>
    <row r="26" spans="1:25">
      <c r="A26" s="152">
        <v>715</v>
      </c>
      <c r="B26" s="514" t="str">
        <f>+VLOOKUP($A26,Master!$D$28:$G$224,4,FALSE)</f>
        <v>Ostali prihodi</v>
      </c>
      <c r="C26" s="515"/>
      <c r="D26" s="515"/>
      <c r="E26" s="515"/>
      <c r="F26" s="515"/>
      <c r="G26" s="177">
        <f>+INDEX(DataEx!$1:$1048576,MATCH('2020'!$A26,DataEx!$D:$D,0),MATCH('2020'!G$6,DataEx!$7:$7,0))</f>
        <v>1483659.28</v>
      </c>
      <c r="H26" s="177">
        <f>+INDEX(DataEx!$1:$1048576,MATCH('2020'!$A26,DataEx!$D:$D,0),MATCH('2020'!H$6,DataEx!$7:$7,0))</f>
        <v>2100277.88</v>
      </c>
      <c r="I26" s="177">
        <f>+INDEX(DataEx!$1:$1048576,MATCH('2020'!$A26,DataEx!$D:$D,0),MATCH('2020'!I$6,DataEx!$7:$7,0))</f>
        <v>4244020.3499999996</v>
      </c>
      <c r="J26" s="177">
        <f>+INDEX(DataEx!$1:$1048576,MATCH('2020'!$A26,DataEx!$D:$D,0),MATCH('2020'!J$6,DataEx!$7:$7,0))</f>
        <v>2093035.81</v>
      </c>
      <c r="K26" s="177">
        <f>+INDEX(DataEx!$1:$1048576,MATCH('2020'!$A26,DataEx!$D:$D,0),MATCH('2020'!K$6,DataEx!$7:$7,0))</f>
        <v>1280317.99</v>
      </c>
      <c r="L26" s="177">
        <f>+INDEX(DataEx!$1:$1048576,MATCH('2020'!$A26,DataEx!$D:$D,0),MATCH('2020'!L$6,DataEx!$7:$7,0))</f>
        <v>1931121.2500000002</v>
      </c>
      <c r="M26" s="177">
        <f>+INDEX(DataEx!$1:$1048576,MATCH('2020'!$A26,DataEx!$D:$D,0),MATCH('2020'!M$6,DataEx!$7:$7,0))</f>
        <v>2468900.73</v>
      </c>
      <c r="N26" s="177">
        <f>+INDEX(DataEx!$1:$1048576,MATCH('2020'!$A26,DataEx!$D:$D,0),MATCH('2020'!N$6,DataEx!$7:$7,0))</f>
        <v>2016729.5399999998</v>
      </c>
      <c r="O26" s="177">
        <f>+INDEX(DataEx!$1:$1048576,MATCH('2020'!$A26,DataEx!$D:$D,0),MATCH('2020'!O$6,DataEx!$7:$7,0))</f>
        <v>11550447.479999999</v>
      </c>
      <c r="P26" s="177">
        <f>+INDEX(DataEx!$1:$1048576,MATCH('2020'!$A26,DataEx!$D:$D,0),MATCH('2020'!P$6,DataEx!$7:$7,0))</f>
        <v>1940110.29</v>
      </c>
      <c r="Q26" s="177">
        <f>+INDEX(DataEx!$1:$1048576,MATCH('2020'!$A26,DataEx!$D:$D,0),MATCH('2020'!Q$6,DataEx!$7:$7,0))</f>
        <v>0</v>
      </c>
      <c r="R26" s="246">
        <f>+INDEX(DataEx!$1:$1048576,MATCH('2020'!$A26,DataEx!$D:$D,0),MATCH('2020'!R$6,DataEx!$7:$7,0))</f>
        <v>0</v>
      </c>
      <c r="S26" s="245">
        <f t="shared" si="3"/>
        <v>31108620.600000001</v>
      </c>
      <c r="T26" s="456">
        <f t="shared" si="4"/>
        <v>0.67520284331387148</v>
      </c>
      <c r="W26" s="325"/>
    </row>
    <row r="27" spans="1:25">
      <c r="A27" s="152">
        <v>73</v>
      </c>
      <c r="B27" s="514" t="str">
        <f>+VLOOKUP($A27,Master!$D$28:$G$224,4,FALSE)</f>
        <v>Primici od otplate kredita i sredstva prenesena iz prethodne godine</v>
      </c>
      <c r="C27" s="515"/>
      <c r="D27" s="515"/>
      <c r="E27" s="515"/>
      <c r="F27" s="515"/>
      <c r="G27" s="177">
        <f>+INDEX(DataEx!$1:$1048576,MATCH('2020'!$A27,DataEx!$D:$D,0),MATCH('2020'!G$6,DataEx!$7:$7,0))</f>
        <v>80819.179999999993</v>
      </c>
      <c r="H27" s="177">
        <f>+INDEX(DataEx!$1:$1048576,MATCH('2020'!$A27,DataEx!$D:$D,0),MATCH('2020'!H$6,DataEx!$7:$7,0))</f>
        <v>813727.89</v>
      </c>
      <c r="I27" s="177">
        <f>+INDEX(DataEx!$1:$1048576,MATCH('2020'!$A27,DataEx!$D:$D,0),MATCH('2020'!I$6,DataEx!$7:$7,0))</f>
        <v>794561.22</v>
      </c>
      <c r="J27" s="177">
        <f>+INDEX(DataEx!$1:$1048576,MATCH('2020'!$A27,DataEx!$D:$D,0),MATCH('2020'!J$6,DataEx!$7:$7,0))</f>
        <v>561040.23</v>
      </c>
      <c r="K27" s="177">
        <f>+INDEX(DataEx!$1:$1048576,MATCH('2020'!$A27,DataEx!$D:$D,0),MATCH('2020'!K$6,DataEx!$7:$7,0))</f>
        <v>896681.72</v>
      </c>
      <c r="L27" s="177">
        <f>+INDEX(DataEx!$1:$1048576,MATCH('2020'!$A27,DataEx!$D:$D,0),MATCH('2020'!L$6,DataEx!$7:$7,0))</f>
        <v>977750.68</v>
      </c>
      <c r="M27" s="177">
        <f>+INDEX(DataEx!$1:$1048576,MATCH('2020'!$A27,DataEx!$D:$D,0),MATCH('2020'!M$6,DataEx!$7:$7,0))</f>
        <v>43328</v>
      </c>
      <c r="N27" s="177">
        <f>+INDEX(DataEx!$1:$1048576,MATCH('2020'!$A27,DataEx!$D:$D,0),MATCH('2020'!N$6,DataEx!$7:$7,0))</f>
        <v>635570.36</v>
      </c>
      <c r="O27" s="177">
        <f>+INDEX(DataEx!$1:$1048576,MATCH('2020'!$A27,DataEx!$D:$D,0),MATCH('2020'!O$6,DataEx!$7:$7,0))</f>
        <v>139421.26999999999</v>
      </c>
      <c r="P27" s="177">
        <f>+INDEX(DataEx!$1:$1048576,MATCH('2020'!$A27,DataEx!$D:$D,0),MATCH('2020'!P$6,DataEx!$7:$7,0))</f>
        <v>338814.6</v>
      </c>
      <c r="Q27" s="177">
        <f>+INDEX(DataEx!$1:$1048576,MATCH('2020'!$A27,DataEx!$D:$D,0),MATCH('2020'!Q$6,DataEx!$7:$7,0))</f>
        <v>0</v>
      </c>
      <c r="R27" s="246">
        <f>+INDEX(DataEx!$1:$1048576,MATCH('2020'!$A27,DataEx!$D:$D,0),MATCH('2020'!R$6,DataEx!$7:$7,0))</f>
        <v>0</v>
      </c>
      <c r="S27" s="245">
        <f t="shared" si="3"/>
        <v>5281715.1499999994</v>
      </c>
      <c r="T27" s="456">
        <f t="shared" si="4"/>
        <v>0.11463796909252706</v>
      </c>
    </row>
    <row r="28" spans="1:25" ht="13.5" thickBot="1">
      <c r="A28" s="152">
        <v>74</v>
      </c>
      <c r="B28" s="516" t="str">
        <f>+VLOOKUP($A28,Master!$D$28:$G$224,4,FALSE)</f>
        <v>Donacije i transferi</v>
      </c>
      <c r="C28" s="517"/>
      <c r="D28" s="517"/>
      <c r="E28" s="517"/>
      <c r="F28" s="517"/>
      <c r="G28" s="177">
        <f>+INDEX(DataEx!$1:$1048576,MATCH('2020'!$A28,DataEx!$D:$D,0),MATCH('2020'!G$6,DataEx!$7:$7,0))</f>
        <v>751395.32</v>
      </c>
      <c r="H28" s="177">
        <f>+INDEX(DataEx!$1:$1048576,MATCH('2020'!$A28,DataEx!$D:$D,0),MATCH('2020'!H$6,DataEx!$7:$7,0))</f>
        <v>1636489.54</v>
      </c>
      <c r="I28" s="177">
        <f>+INDEX(DataEx!$1:$1048576,MATCH('2020'!$A28,DataEx!$D:$D,0),MATCH('2020'!I$6,DataEx!$7:$7,0))</f>
        <v>3518115.16</v>
      </c>
      <c r="J28" s="177">
        <f>+INDEX(DataEx!$1:$1048576,MATCH('2020'!$A28,DataEx!$D:$D,0),MATCH('2020'!J$6,DataEx!$7:$7,0))</f>
        <v>2957605.59</v>
      </c>
      <c r="K28" s="177">
        <f>+INDEX(DataEx!$1:$1048576,MATCH('2020'!$A28,DataEx!$D:$D,0),MATCH('2020'!K$6,DataEx!$7:$7,0))</f>
        <v>842020.08</v>
      </c>
      <c r="L28" s="177">
        <f>+INDEX(DataEx!$1:$1048576,MATCH('2020'!$A28,DataEx!$D:$D,0),MATCH('2020'!L$6,DataEx!$7:$7,0))</f>
        <v>2579280.8199999998</v>
      </c>
      <c r="M28" s="177">
        <f>+INDEX(DataEx!$1:$1048576,MATCH('2020'!$A28,DataEx!$D:$D,0),MATCH('2020'!M$6,DataEx!$7:$7,0))</f>
        <v>2556670.7400000002</v>
      </c>
      <c r="N28" s="177">
        <f>+INDEX(DataEx!$1:$1048576,MATCH('2020'!$A28,DataEx!$D:$D,0),MATCH('2020'!N$6,DataEx!$7:$7,0))</f>
        <v>3231508.34</v>
      </c>
      <c r="O28" s="177">
        <f>+INDEX(DataEx!$1:$1048576,MATCH('2020'!$A28,DataEx!$D:$D,0),MATCH('2020'!O$6,DataEx!$7:$7,0))</f>
        <v>4226201.38</v>
      </c>
      <c r="P28" s="177">
        <f>+INDEX(DataEx!$1:$1048576,MATCH('2020'!$A28,DataEx!$D:$D,0),MATCH('2020'!P$6,DataEx!$7:$7,0))</f>
        <v>1408452.9</v>
      </c>
      <c r="Q28" s="177">
        <f>+INDEX(DataEx!$1:$1048576,MATCH('2020'!$A28,DataEx!$D:$D,0),MATCH('2020'!Q$6,DataEx!$7:$7,0))</f>
        <v>0</v>
      </c>
      <c r="R28" s="246">
        <f>+INDEX(DataEx!$1:$1048576,MATCH('2020'!$A28,DataEx!$D:$D,0),MATCH('2020'!R$6,DataEx!$7:$7,0))</f>
        <v>0</v>
      </c>
      <c r="S28" s="245">
        <f t="shared" si="3"/>
        <v>23707739.869999997</v>
      </c>
      <c r="T28" s="457">
        <f t="shared" si="4"/>
        <v>0.51456905063703251</v>
      </c>
    </row>
    <row r="29" spans="1:25" ht="13.5" thickBot="1">
      <c r="A29" s="152">
        <v>4</v>
      </c>
      <c r="B29" s="502" t="str">
        <f>+VLOOKUP($A29,Master!$D$28:$G$224,4,FALSE)</f>
        <v>Izdaci budžeta</v>
      </c>
      <c r="C29" s="503"/>
      <c r="D29" s="503"/>
      <c r="E29" s="503"/>
      <c r="F29" s="503"/>
      <c r="G29" s="153">
        <f t="shared" ref="G29:R29" si="5">+G30+G40+G46+SUM(G47:G51)</f>
        <v>128635903.72399998</v>
      </c>
      <c r="H29" s="153">
        <f t="shared" si="5"/>
        <v>146066391.99400002</v>
      </c>
      <c r="I29" s="153">
        <f t="shared" si="5"/>
        <v>178351890.34400001</v>
      </c>
      <c r="J29" s="153">
        <f t="shared" si="5"/>
        <v>170376815.39399999</v>
      </c>
      <c r="K29" s="153">
        <f t="shared" si="5"/>
        <v>159825566.24400002</v>
      </c>
      <c r="L29" s="153">
        <f t="shared" si="5"/>
        <v>179416124.30400002</v>
      </c>
      <c r="M29" s="153">
        <f t="shared" si="5"/>
        <v>190589486.18399996</v>
      </c>
      <c r="N29" s="153">
        <f t="shared" si="5"/>
        <v>182007247.88199997</v>
      </c>
      <c r="O29" s="153">
        <f t="shared" si="5"/>
        <v>164258038.85999998</v>
      </c>
      <c r="P29" s="153">
        <f t="shared" si="5"/>
        <v>188625051.82999998</v>
      </c>
      <c r="Q29" s="153">
        <f t="shared" si="5"/>
        <v>0</v>
      </c>
      <c r="R29" s="153">
        <f t="shared" si="5"/>
        <v>0</v>
      </c>
      <c r="S29" s="247">
        <f t="shared" si="3"/>
        <v>1688152516.7599998</v>
      </c>
      <c r="T29" s="458">
        <f t="shared" si="4"/>
        <v>36.640820366809187</v>
      </c>
    </row>
    <row r="30" spans="1:25">
      <c r="A30" s="152">
        <v>41</v>
      </c>
      <c r="B30" s="520" t="str">
        <f>+VLOOKUP($A30,Master!$D$28:$G$224,4,FALSE)</f>
        <v>Tekući izdaci</v>
      </c>
      <c r="C30" s="521"/>
      <c r="D30" s="521"/>
      <c r="E30" s="521"/>
      <c r="F30" s="521"/>
      <c r="G30" s="189">
        <f t="shared" ref="G30:R30" si="6">+SUM(G31:G39)</f>
        <v>53693965.140000001</v>
      </c>
      <c r="H30" s="189">
        <f t="shared" si="6"/>
        <v>62612210.850000009</v>
      </c>
      <c r="I30" s="189">
        <f t="shared" si="6"/>
        <v>85255363.919999987</v>
      </c>
      <c r="J30" s="189">
        <f t="shared" si="6"/>
        <v>84473493.829999998</v>
      </c>
      <c r="K30" s="189">
        <f t="shared" si="6"/>
        <v>65237164.760000005</v>
      </c>
      <c r="L30" s="189">
        <f t="shared" si="6"/>
        <v>69486868.590000004</v>
      </c>
      <c r="M30" s="189">
        <f t="shared" si="6"/>
        <v>70728018.379999995</v>
      </c>
      <c r="N30" s="189">
        <f t="shared" si="6"/>
        <v>57972746.199999988</v>
      </c>
      <c r="O30" s="189">
        <f t="shared" si="6"/>
        <v>62418685.61999999</v>
      </c>
      <c r="P30" s="189">
        <f t="shared" si="6"/>
        <v>80441694.499999985</v>
      </c>
      <c r="Q30" s="189">
        <f t="shared" si="6"/>
        <v>0</v>
      </c>
      <c r="R30" s="248">
        <f t="shared" si="6"/>
        <v>0</v>
      </c>
      <c r="S30" s="443">
        <f t="shared" si="3"/>
        <v>692320211.79000008</v>
      </c>
      <c r="T30" s="454">
        <f t="shared" si="4"/>
        <v>15.02659283723656</v>
      </c>
      <c r="U30" s="244"/>
    </row>
    <row r="31" spans="1:25">
      <c r="A31" s="152">
        <v>411</v>
      </c>
      <c r="B31" s="512" t="str">
        <f>+VLOOKUP($A31,Master!$D$28:$G$224,4,FALSE)</f>
        <v>Bruto zarade i doprinosi na teret poslodavca</v>
      </c>
      <c r="C31" s="513"/>
      <c r="D31" s="513"/>
      <c r="E31" s="513"/>
      <c r="F31" s="513"/>
      <c r="G31" s="165">
        <f>+INDEX(DataEx!$1:$1048576,MATCH('2020'!$A31,DataEx!$D:$D,0),MATCH('2020'!G$6,DataEx!$7:$7,0))</f>
        <v>40884832.280000001</v>
      </c>
      <c r="H31" s="165">
        <f>+INDEX(DataEx!$1:$1048576,MATCH('2020'!$A31,DataEx!$D:$D,0),MATCH('2020'!H$6,DataEx!$7:$7,0))</f>
        <v>41362850.270000003</v>
      </c>
      <c r="I31" s="165">
        <f>+INDEX(DataEx!$1:$1048576,MATCH('2020'!$A31,DataEx!$D:$D,0),MATCH('2020'!I$6,DataEx!$7:$7,0))</f>
        <v>41444412.079999998</v>
      </c>
      <c r="J31" s="165">
        <f>+INDEX(DataEx!$1:$1048576,MATCH('2020'!$A31,DataEx!$D:$D,0),MATCH('2020'!J$6,DataEx!$7:$7,0))</f>
        <v>41745440.189999998</v>
      </c>
      <c r="K31" s="165">
        <f>+INDEX(DataEx!$1:$1048576,MATCH('2020'!$A31,DataEx!$D:$D,0),MATCH('2020'!K$6,DataEx!$7:$7,0))</f>
        <v>40758304.579999998</v>
      </c>
      <c r="L31" s="165">
        <f>+INDEX(DataEx!$1:$1048576,MATCH('2020'!$A31,DataEx!$D:$D,0),MATCH('2020'!L$6,DataEx!$7:$7,0))</f>
        <v>43040867.280000001</v>
      </c>
      <c r="M31" s="165">
        <f>+INDEX(DataEx!$1:$1048576,MATCH('2020'!$A31,DataEx!$D:$D,0),MATCH('2020'!M$6,DataEx!$7:$7,0))</f>
        <v>41134725.810000002</v>
      </c>
      <c r="N31" s="165">
        <f>+INDEX(DataEx!$1:$1048576,MATCH('2020'!$A31,DataEx!$D:$D,0),MATCH('2020'!N$6,DataEx!$7:$7,0))</f>
        <v>40354849.710000001</v>
      </c>
      <c r="O31" s="165">
        <f>+INDEX(DataEx!$1:$1048576,MATCH('2020'!$A31,DataEx!$D:$D,0),MATCH('2020'!O$6,DataEx!$7:$7,0))</f>
        <v>40276343.780000001</v>
      </c>
      <c r="P31" s="165">
        <f>+INDEX(DataEx!$1:$1048576,MATCH('2020'!$A31,DataEx!$D:$D,0),MATCH('2020'!P$6,DataEx!$7:$7,0))</f>
        <v>42400898.109999999</v>
      </c>
      <c r="Q31" s="165">
        <f>+INDEX(DataEx!$1:$1048576,MATCH('2020'!$A31,DataEx!$D:$D,0),MATCH('2020'!Q$6,DataEx!$7:$7,0))</f>
        <v>0</v>
      </c>
      <c r="R31" s="165">
        <f>+INDEX(DataEx!$1:$1048576,MATCH('2020'!$A31,DataEx!$D:$D,0),MATCH('2020'!R$6,DataEx!$7:$7,0))</f>
        <v>0</v>
      </c>
      <c r="S31" s="244">
        <f t="shared" si="3"/>
        <v>413403524.09000003</v>
      </c>
      <c r="T31" s="455">
        <f t="shared" si="4"/>
        <v>8.9727936989125965</v>
      </c>
    </row>
    <row r="32" spans="1:25">
      <c r="A32" s="152">
        <v>412</v>
      </c>
      <c r="B32" s="512" t="str">
        <f>+VLOOKUP($A32,Master!$D$28:$G$224,4,FALSE)</f>
        <v>Ostala lična primanja</v>
      </c>
      <c r="C32" s="513"/>
      <c r="D32" s="513"/>
      <c r="E32" s="513"/>
      <c r="F32" s="513"/>
      <c r="G32" s="165">
        <f>+INDEX(DataEx!$1:$1048576,MATCH('2020'!$A32,DataEx!$D:$D,0),MATCH('2020'!G$6,DataEx!$7:$7,0))</f>
        <v>476603.42</v>
      </c>
      <c r="H32" s="165">
        <f>+INDEX(DataEx!$1:$1048576,MATCH('2020'!$A32,DataEx!$D:$D,0),MATCH('2020'!H$6,DataEx!$7:$7,0))</f>
        <v>1082169.6499999999</v>
      </c>
      <c r="I32" s="165">
        <f>+INDEX(DataEx!$1:$1048576,MATCH('2020'!$A32,DataEx!$D:$D,0),MATCH('2020'!I$6,DataEx!$7:$7,0))</f>
        <v>1109472.33</v>
      </c>
      <c r="J32" s="165">
        <f>+INDEX(DataEx!$1:$1048576,MATCH('2020'!$A32,DataEx!$D:$D,0),MATCH('2020'!J$6,DataEx!$7:$7,0))</f>
        <v>652598.81999999995</v>
      </c>
      <c r="K32" s="165">
        <f>+INDEX(DataEx!$1:$1048576,MATCH('2020'!$A32,DataEx!$D:$D,0),MATCH('2020'!K$6,DataEx!$7:$7,0))</f>
        <v>376000.24</v>
      </c>
      <c r="L32" s="165">
        <f>+INDEX(DataEx!$1:$1048576,MATCH('2020'!$A32,DataEx!$D:$D,0),MATCH('2020'!L$6,DataEx!$7:$7,0))</f>
        <v>1295023.8</v>
      </c>
      <c r="M32" s="165">
        <f>+INDEX(DataEx!$1:$1048576,MATCH('2020'!$A32,DataEx!$D:$D,0),MATCH('2020'!M$6,DataEx!$7:$7,0))</f>
        <v>1296633.58</v>
      </c>
      <c r="N32" s="165">
        <f>+INDEX(DataEx!$1:$1048576,MATCH('2020'!$A32,DataEx!$D:$D,0),MATCH('2020'!N$6,DataEx!$7:$7,0))</f>
        <v>1018490.55</v>
      </c>
      <c r="O32" s="165">
        <f>+INDEX(DataEx!$1:$1048576,MATCH('2020'!$A32,DataEx!$D:$D,0),MATCH('2020'!O$6,DataEx!$7:$7,0))</f>
        <v>1121276.3999999999</v>
      </c>
      <c r="P32" s="165">
        <f>+INDEX(DataEx!$1:$1048576,MATCH('2020'!$A32,DataEx!$D:$D,0),MATCH('2020'!P$6,DataEx!$7:$7,0))</f>
        <v>1092201.97</v>
      </c>
      <c r="Q32" s="165">
        <f>+INDEX(DataEx!$1:$1048576,MATCH('2020'!$A32,DataEx!$D:$D,0),MATCH('2020'!Q$6,DataEx!$7:$7,0))</f>
        <v>0</v>
      </c>
      <c r="R32" s="165">
        <f>+INDEX(DataEx!$1:$1048576,MATCH('2020'!$A32,DataEx!$D:$D,0),MATCH('2020'!R$6,DataEx!$7:$7,0))</f>
        <v>0</v>
      </c>
      <c r="S32" s="244">
        <f t="shared" si="3"/>
        <v>9520470.7599999998</v>
      </c>
      <c r="T32" s="455">
        <f t="shared" si="4"/>
        <v>0.20663882881514117</v>
      </c>
      <c r="U32" s="244"/>
    </row>
    <row r="33" spans="1:23">
      <c r="A33" s="152">
        <v>413</v>
      </c>
      <c r="B33" s="512" t="str">
        <f>+VLOOKUP($A33,Master!$D$28:$G$224,4,FALSE)</f>
        <v>Rashodi za materijal</v>
      </c>
      <c r="C33" s="513"/>
      <c r="D33" s="513"/>
      <c r="E33" s="513"/>
      <c r="F33" s="513"/>
      <c r="G33" s="165">
        <f>+INDEX(DataEx!$1:$1048576,MATCH('2020'!$A33,DataEx!$D:$D,0),MATCH('2020'!G$6,DataEx!$7:$7,0))</f>
        <v>845574.4</v>
      </c>
      <c r="H33" s="165">
        <f>+INDEX(DataEx!$1:$1048576,MATCH('2020'!$A33,DataEx!$D:$D,0),MATCH('2020'!H$6,DataEx!$7:$7,0))</f>
        <v>4271561.3099999996</v>
      </c>
      <c r="I33" s="165">
        <f>+INDEX(DataEx!$1:$1048576,MATCH('2020'!$A33,DataEx!$D:$D,0),MATCH('2020'!I$6,DataEx!$7:$7,0))</f>
        <v>2456800.5</v>
      </c>
      <c r="J33" s="165">
        <f>+INDEX(DataEx!$1:$1048576,MATCH('2020'!$A33,DataEx!$D:$D,0),MATCH('2020'!J$6,DataEx!$7:$7,0))</f>
        <v>3001224.56</v>
      </c>
      <c r="K33" s="165">
        <f>+INDEX(DataEx!$1:$1048576,MATCH('2020'!$A33,DataEx!$D:$D,0),MATCH('2020'!K$6,DataEx!$7:$7,0))</f>
        <v>1835726.56</v>
      </c>
      <c r="L33" s="165">
        <f>+INDEX(DataEx!$1:$1048576,MATCH('2020'!$A33,DataEx!$D:$D,0),MATCH('2020'!L$6,DataEx!$7:$7,0))</f>
        <v>2091814.74</v>
      </c>
      <c r="M33" s="165">
        <f>+INDEX(DataEx!$1:$1048576,MATCH('2020'!$A33,DataEx!$D:$D,0),MATCH('2020'!M$6,DataEx!$7:$7,0))</f>
        <v>3588657.16</v>
      </c>
      <c r="N33" s="165">
        <f>+INDEX(DataEx!$1:$1048576,MATCH('2020'!$A33,DataEx!$D:$D,0),MATCH('2020'!N$6,DataEx!$7:$7,0))</f>
        <v>2732267.57</v>
      </c>
      <c r="O33" s="165">
        <f>+INDEX(DataEx!$1:$1048576,MATCH('2020'!$A33,DataEx!$D:$D,0),MATCH('2020'!O$6,DataEx!$7:$7,0))</f>
        <v>2506297.14</v>
      </c>
      <c r="P33" s="165">
        <f>+INDEX(DataEx!$1:$1048576,MATCH('2020'!$A33,DataEx!$D:$D,0),MATCH('2020'!P$6,DataEx!$7:$7,0))</f>
        <v>4832686.4400000004</v>
      </c>
      <c r="Q33" s="165">
        <f>+INDEX(DataEx!$1:$1048576,MATCH('2020'!$A33,DataEx!$D:$D,0),MATCH('2020'!Q$6,DataEx!$7:$7,0))</f>
        <v>0</v>
      </c>
      <c r="R33" s="165">
        <f>+INDEX(DataEx!$1:$1048576,MATCH('2020'!$A33,DataEx!$D:$D,0),MATCH('2020'!R$6,DataEx!$7:$7,0))</f>
        <v>0</v>
      </c>
      <c r="S33" s="244">
        <f t="shared" si="3"/>
        <v>28162610.380000003</v>
      </c>
      <c r="T33" s="455">
        <f t="shared" si="4"/>
        <v>0.6112606164130836</v>
      </c>
      <c r="U33" s="244"/>
      <c r="V33" s="305"/>
    </row>
    <row r="34" spans="1:23" s="379" customFormat="1">
      <c r="A34" s="378">
        <v>414</v>
      </c>
      <c r="B34" s="583" t="str">
        <f>+VLOOKUP($A34,Master!$D$28:$G$224,4,FALSE)</f>
        <v>Rashodi za usluge</v>
      </c>
      <c r="C34" s="584"/>
      <c r="D34" s="584"/>
      <c r="E34" s="584"/>
      <c r="F34" s="584"/>
      <c r="G34" s="165">
        <f>+INDEX(DataEx!$1:$1048576,MATCH('2020'!$A34,DataEx!$D:$D,0),MATCH('2020'!G$6,DataEx!$7:$7,0))</f>
        <v>1522680.53</v>
      </c>
      <c r="H34" s="165">
        <f>+INDEX(DataEx!$1:$1048576,MATCH('2020'!$A34,DataEx!$D:$D,0),MATCH('2020'!H$6,DataEx!$7:$7,0))</f>
        <v>5799675.7699999996</v>
      </c>
      <c r="I34" s="165">
        <f>+INDEX(DataEx!$1:$1048576,MATCH('2020'!$A34,DataEx!$D:$D,0),MATCH('2020'!I$6,DataEx!$7:$7,0))</f>
        <v>6215024.2599999998</v>
      </c>
      <c r="J34" s="165">
        <f>+INDEX(DataEx!$1:$1048576,MATCH('2020'!$A34,DataEx!$D:$D,0),MATCH('2020'!J$6,DataEx!$7:$7,0))</f>
        <v>3727455.56</v>
      </c>
      <c r="K34" s="165">
        <f>+INDEX(DataEx!$1:$1048576,MATCH('2020'!$A34,DataEx!$D:$D,0),MATCH('2020'!K$6,DataEx!$7:$7,0))</f>
        <v>13077926.789999999</v>
      </c>
      <c r="L34" s="165">
        <f>+INDEX(DataEx!$1:$1048576,MATCH('2020'!$A34,DataEx!$D:$D,0),MATCH('2020'!L$6,DataEx!$7:$7,0))</f>
        <v>5882742.7800000003</v>
      </c>
      <c r="M34" s="165">
        <f>+INDEX(DataEx!$1:$1048576,MATCH('2020'!$A34,DataEx!$D:$D,0),MATCH('2020'!M$6,DataEx!$7:$7,0))</f>
        <v>6019551.46</v>
      </c>
      <c r="N34" s="165">
        <f>+INDEX(DataEx!$1:$1048576,MATCH('2020'!$A34,DataEx!$D:$D,0),MATCH('2020'!N$6,DataEx!$7:$7,0))</f>
        <v>4439487.12</v>
      </c>
      <c r="O34" s="165">
        <f>+INDEX(DataEx!$1:$1048576,MATCH('2020'!$A34,DataEx!$D:$D,0),MATCH('2020'!O$6,DataEx!$7:$7,0))</f>
        <v>5335286.7300000004</v>
      </c>
      <c r="P34" s="165">
        <f>+INDEX(DataEx!$1:$1048576,MATCH('2020'!$A34,DataEx!$D:$D,0),MATCH('2020'!P$6,DataEx!$7:$7,0))</f>
        <v>6678925.5700000003</v>
      </c>
      <c r="Q34" s="165">
        <f>+INDEX(DataEx!$1:$1048576,MATCH('2020'!$A34,DataEx!$D:$D,0),MATCH('2020'!Q$6,DataEx!$7:$7,0))</f>
        <v>0</v>
      </c>
      <c r="R34" s="165">
        <f>+INDEX(DataEx!$1:$1048576,MATCH('2020'!$A34,DataEx!$D:$D,0),MATCH('2020'!R$6,DataEx!$7:$7,0))</f>
        <v>0</v>
      </c>
      <c r="S34" s="244">
        <f t="shared" si="3"/>
        <v>58698756.57</v>
      </c>
      <c r="T34" s="455">
        <f t="shared" si="4"/>
        <v>1.2740380823909883</v>
      </c>
      <c r="U34" s="244"/>
    </row>
    <row r="35" spans="1:23">
      <c r="A35" s="152">
        <v>415</v>
      </c>
      <c r="B35" s="512" t="str">
        <f>+VLOOKUP($A35,Master!$D$28:$G$224,4,FALSE)</f>
        <v>Rashodi za tekuće održavanje</v>
      </c>
      <c r="C35" s="513"/>
      <c r="D35" s="513"/>
      <c r="E35" s="513"/>
      <c r="F35" s="513"/>
      <c r="G35" s="165">
        <f>+INDEX(DataEx!$1:$1048576,MATCH('2020'!$A35,DataEx!$D:$D,0),MATCH('2020'!G$6,DataEx!$7:$7,0))</f>
        <v>108691.98</v>
      </c>
      <c r="H35" s="165">
        <f>+INDEX(DataEx!$1:$1048576,MATCH('2020'!$A35,DataEx!$D:$D,0),MATCH('2020'!H$6,DataEx!$7:$7,0))</f>
        <v>2265483.7400000002</v>
      </c>
      <c r="I35" s="165">
        <f>+INDEX(DataEx!$1:$1048576,MATCH('2020'!$A35,DataEx!$D:$D,0),MATCH('2020'!I$6,DataEx!$7:$7,0))</f>
        <v>1016574.39</v>
      </c>
      <c r="J35" s="165">
        <f>+INDEX(DataEx!$1:$1048576,MATCH('2020'!$A35,DataEx!$D:$D,0),MATCH('2020'!J$6,DataEx!$7:$7,0))</f>
        <v>2804355.68</v>
      </c>
      <c r="K35" s="165">
        <f>+INDEX(DataEx!$1:$1048576,MATCH('2020'!$A35,DataEx!$D:$D,0),MATCH('2020'!K$6,DataEx!$7:$7,0))</f>
        <v>1877727.17</v>
      </c>
      <c r="L35" s="165">
        <f>+INDEX(DataEx!$1:$1048576,MATCH('2020'!$A35,DataEx!$D:$D,0),MATCH('2020'!L$6,DataEx!$7:$7,0))</f>
        <v>1791066.21</v>
      </c>
      <c r="M35" s="165">
        <f>+INDEX(DataEx!$1:$1048576,MATCH('2020'!$A35,DataEx!$D:$D,0),MATCH('2020'!M$6,DataEx!$7:$7,0))</f>
        <v>2157134.41</v>
      </c>
      <c r="N35" s="165">
        <f>+INDEX(DataEx!$1:$1048576,MATCH('2020'!$A35,DataEx!$D:$D,0),MATCH('2020'!N$6,DataEx!$7:$7,0))</f>
        <v>968232</v>
      </c>
      <c r="O35" s="165">
        <f>+INDEX(DataEx!$1:$1048576,MATCH('2020'!$A35,DataEx!$D:$D,0),MATCH('2020'!O$6,DataEx!$7:$7,0))</f>
        <v>2793256.25</v>
      </c>
      <c r="P35" s="165">
        <f>+INDEX(DataEx!$1:$1048576,MATCH('2020'!$A35,DataEx!$D:$D,0),MATCH('2020'!P$6,DataEx!$7:$7,0))</f>
        <v>1995541.06</v>
      </c>
      <c r="Q35" s="165">
        <f>+INDEX(DataEx!$1:$1048576,MATCH('2020'!$A35,DataEx!$D:$D,0),MATCH('2020'!Q$6,DataEx!$7:$7,0))</f>
        <v>0</v>
      </c>
      <c r="R35" s="165">
        <f>+INDEX(DataEx!$1:$1048576,MATCH('2020'!$A35,DataEx!$D:$D,0),MATCH('2020'!R$6,DataEx!$7:$7,0))</f>
        <v>0</v>
      </c>
      <c r="S35" s="244">
        <f t="shared" si="3"/>
        <v>17778062.890000001</v>
      </c>
      <c r="T35" s="455">
        <f t="shared" si="4"/>
        <v>0.38586727345733945</v>
      </c>
      <c r="U35" s="244"/>
    </row>
    <row r="36" spans="1:23">
      <c r="A36" s="152">
        <v>416</v>
      </c>
      <c r="B36" s="512" t="str">
        <f>+VLOOKUP($A36,Master!$D$28:$G$224,4,FALSE)</f>
        <v>Kamate</v>
      </c>
      <c r="C36" s="513"/>
      <c r="D36" s="513"/>
      <c r="E36" s="513"/>
      <c r="F36" s="513"/>
      <c r="G36" s="165">
        <f>+INDEX(DataEx!$1:$1048576,MATCH('2020'!$A36,DataEx!$D:$D,0),MATCH('2020'!G$6,DataEx!$7:$7,0))</f>
        <v>7654845.3899999997</v>
      </c>
      <c r="H36" s="165">
        <f>+INDEX(DataEx!$1:$1048576,MATCH('2020'!$A36,DataEx!$D:$D,0),MATCH('2020'!H$6,DataEx!$7:$7,0))</f>
        <v>1839801.88</v>
      </c>
      <c r="I36" s="165">
        <f>+INDEX(DataEx!$1:$1048576,MATCH('2020'!$A36,DataEx!$D:$D,0),MATCH('2020'!I$6,DataEx!$7:$7,0))</f>
        <v>27475960.399999999</v>
      </c>
      <c r="J36" s="165">
        <f>+INDEX(DataEx!$1:$1048576,MATCH('2020'!$A36,DataEx!$D:$D,0),MATCH('2020'!J$6,DataEx!$7:$7,0))</f>
        <v>22559197.739999998</v>
      </c>
      <c r="K36" s="165">
        <f>+INDEX(DataEx!$1:$1048576,MATCH('2020'!$A36,DataEx!$D:$D,0),MATCH('2020'!K$6,DataEx!$7:$7,0))</f>
        <v>1656916.58</v>
      </c>
      <c r="L36" s="165">
        <f>+INDEX(DataEx!$1:$1048576,MATCH('2020'!$A36,DataEx!$D:$D,0),MATCH('2020'!L$6,DataEx!$7:$7,0))</f>
        <v>5341737.45</v>
      </c>
      <c r="M36" s="165">
        <f>+INDEX(DataEx!$1:$1048576,MATCH('2020'!$A36,DataEx!$D:$D,0),MATCH('2020'!M$6,DataEx!$7:$7,0))</f>
        <v>7776730.1600000001</v>
      </c>
      <c r="N36" s="165">
        <f>+INDEX(DataEx!$1:$1048576,MATCH('2020'!$A36,DataEx!$D:$D,0),MATCH('2020'!N$6,DataEx!$7:$7,0))</f>
        <v>1773831.18</v>
      </c>
      <c r="O36" s="165">
        <f>+INDEX(DataEx!$1:$1048576,MATCH('2020'!$A36,DataEx!$D:$D,0),MATCH('2020'!O$6,DataEx!$7:$7,0))</f>
        <v>1552435.29</v>
      </c>
      <c r="P36" s="165">
        <f>+INDEX(DataEx!$1:$1048576,MATCH('2020'!$A36,DataEx!$D:$D,0),MATCH('2020'!P$6,DataEx!$7:$7,0))</f>
        <v>14223016.369999999</v>
      </c>
      <c r="Q36" s="165">
        <f>+INDEX(DataEx!$1:$1048576,MATCH('2020'!$A36,DataEx!$D:$D,0),MATCH('2020'!Q$6,DataEx!$7:$7,0))</f>
        <v>0</v>
      </c>
      <c r="R36" s="165">
        <f>+INDEX(DataEx!$1:$1048576,MATCH('2020'!$A36,DataEx!$D:$D,0),MATCH('2020'!R$6,DataEx!$7:$7,0))</f>
        <v>0</v>
      </c>
      <c r="S36" s="244">
        <f>+SUM(G36:R36)</f>
        <v>91854472.440000013</v>
      </c>
      <c r="T36" s="455">
        <f t="shared" si="4"/>
        <v>1.9936724858376929</v>
      </c>
      <c r="U36" s="244"/>
    </row>
    <row r="37" spans="1:23">
      <c r="A37" s="152">
        <v>417</v>
      </c>
      <c r="B37" s="512" t="str">
        <f>+VLOOKUP($A37,Master!$D$28:$G$224,4,FALSE)</f>
        <v>Renta</v>
      </c>
      <c r="C37" s="513"/>
      <c r="D37" s="513"/>
      <c r="E37" s="513"/>
      <c r="F37" s="513"/>
      <c r="G37" s="165">
        <f>+INDEX(DataEx!$1:$1048576,MATCH('2020'!$A37,DataEx!$D:$D,0),MATCH('2020'!G$6,DataEx!$7:$7,0))</f>
        <v>616777.93000000005</v>
      </c>
      <c r="H37" s="165">
        <f>+INDEX(DataEx!$1:$1048576,MATCH('2020'!$A37,DataEx!$D:$D,0),MATCH('2020'!H$6,DataEx!$7:$7,0))</f>
        <v>930050.26</v>
      </c>
      <c r="I37" s="165">
        <f>+INDEX(DataEx!$1:$1048576,MATCH('2020'!$A37,DataEx!$D:$D,0),MATCH('2020'!I$6,DataEx!$7:$7,0))</f>
        <v>896586.65</v>
      </c>
      <c r="J37" s="165">
        <f>+INDEX(DataEx!$1:$1048576,MATCH('2020'!$A37,DataEx!$D:$D,0),MATCH('2020'!J$6,DataEx!$7:$7,0))</f>
        <v>972131.72</v>
      </c>
      <c r="K37" s="165">
        <f>+INDEX(DataEx!$1:$1048576,MATCH('2020'!$A37,DataEx!$D:$D,0),MATCH('2020'!K$6,DataEx!$7:$7,0))</f>
        <v>769427.2</v>
      </c>
      <c r="L37" s="165">
        <f>+INDEX(DataEx!$1:$1048576,MATCH('2020'!$A37,DataEx!$D:$D,0),MATCH('2020'!L$6,DataEx!$7:$7,0))</f>
        <v>795087.54</v>
      </c>
      <c r="M37" s="165">
        <f>+INDEX(DataEx!$1:$1048576,MATCH('2020'!$A37,DataEx!$D:$D,0),MATCH('2020'!M$6,DataEx!$7:$7,0))</f>
        <v>1219818.73</v>
      </c>
      <c r="N37" s="165">
        <f>+INDEX(DataEx!$1:$1048576,MATCH('2020'!$A37,DataEx!$D:$D,0),MATCH('2020'!N$6,DataEx!$7:$7,0))</f>
        <v>765517.23</v>
      </c>
      <c r="O37" s="165">
        <f>+INDEX(DataEx!$1:$1048576,MATCH('2020'!$A37,DataEx!$D:$D,0),MATCH('2020'!O$6,DataEx!$7:$7,0))</f>
        <v>770839.12</v>
      </c>
      <c r="P37" s="165">
        <f>+INDEX(DataEx!$1:$1048576,MATCH('2020'!$A37,DataEx!$D:$D,0),MATCH('2020'!P$6,DataEx!$7:$7,0))</f>
        <v>1069526.1299999999</v>
      </c>
      <c r="Q37" s="165">
        <f>+INDEX(DataEx!$1:$1048576,MATCH('2020'!$A37,DataEx!$D:$D,0),MATCH('2020'!Q$6,DataEx!$7:$7,0))</f>
        <v>0</v>
      </c>
      <c r="R37" s="165">
        <f>+INDEX(DataEx!$1:$1048576,MATCH('2020'!$A37,DataEx!$D:$D,0),MATCH('2020'!R$6,DataEx!$7:$7,0))</f>
        <v>0</v>
      </c>
      <c r="S37" s="244">
        <f t="shared" si="3"/>
        <v>8805762.5099999998</v>
      </c>
      <c r="T37" s="455">
        <f t="shared" si="4"/>
        <v>0.19112631063746663</v>
      </c>
      <c r="U37" s="244"/>
    </row>
    <row r="38" spans="1:23">
      <c r="A38" s="152">
        <v>418</v>
      </c>
      <c r="B38" s="512" t="str">
        <f>+VLOOKUP($A38,Master!$D$28:$G$224,4,FALSE)</f>
        <v>Subvencije</v>
      </c>
      <c r="C38" s="513"/>
      <c r="D38" s="513"/>
      <c r="E38" s="513"/>
      <c r="F38" s="513"/>
      <c r="G38" s="165">
        <f>+INDEX(DataEx!$1:$1048576,MATCH('2020'!$A38,DataEx!$D:$D,0),MATCH('2020'!G$6,DataEx!$7:$7,0))</f>
        <v>186907.92</v>
      </c>
      <c r="H38" s="165">
        <f>+INDEX(DataEx!$1:$1048576,MATCH('2020'!$A38,DataEx!$D:$D,0),MATCH('2020'!H$6,DataEx!$7:$7,0))</f>
        <v>1211715.27</v>
      </c>
      <c r="I38" s="165">
        <f>+INDEX(DataEx!$1:$1048576,MATCH('2020'!$A38,DataEx!$D:$D,0),MATCH('2020'!I$6,DataEx!$7:$7,0))</f>
        <v>1425211.49</v>
      </c>
      <c r="J38" s="165">
        <f>+INDEX(DataEx!$1:$1048576,MATCH('2020'!$A38,DataEx!$D:$D,0),MATCH('2020'!J$6,DataEx!$7:$7,0))</f>
        <v>5065576.53</v>
      </c>
      <c r="K38" s="165">
        <f>+INDEX(DataEx!$1:$1048576,MATCH('2020'!$A38,DataEx!$D:$D,0),MATCH('2020'!K$6,DataEx!$7:$7,0))</f>
        <v>1512180.75</v>
      </c>
      <c r="L38" s="165">
        <f>+INDEX(DataEx!$1:$1048576,MATCH('2020'!$A38,DataEx!$D:$D,0),MATCH('2020'!L$6,DataEx!$7:$7,0))</f>
        <v>2801785.17</v>
      </c>
      <c r="M38" s="165">
        <f>+INDEX(DataEx!$1:$1048576,MATCH('2020'!$A38,DataEx!$D:$D,0),MATCH('2020'!M$6,DataEx!$7:$7,0))</f>
        <v>1918061.81</v>
      </c>
      <c r="N38" s="165">
        <f>+INDEX(DataEx!$1:$1048576,MATCH('2020'!$A38,DataEx!$D:$D,0),MATCH('2020'!N$6,DataEx!$7:$7,0))</f>
        <v>3289868.97</v>
      </c>
      <c r="O38" s="165">
        <f>+INDEX(DataEx!$1:$1048576,MATCH('2020'!$A38,DataEx!$D:$D,0),MATCH('2020'!O$6,DataEx!$7:$7,0))</f>
        <v>4969212.8</v>
      </c>
      <c r="P38" s="165">
        <f>+INDEX(DataEx!$1:$1048576,MATCH('2020'!$A38,DataEx!$D:$D,0),MATCH('2020'!P$6,DataEx!$7:$7,0))</f>
        <v>3866974.49</v>
      </c>
      <c r="Q38" s="165">
        <f>+INDEX(DataEx!$1:$1048576,MATCH('2020'!$A38,DataEx!$D:$D,0),MATCH('2020'!Q$6,DataEx!$7:$7,0))</f>
        <v>0</v>
      </c>
      <c r="R38" s="165">
        <f>+INDEX(DataEx!$1:$1048576,MATCH('2020'!$A38,DataEx!$D:$D,0),MATCH('2020'!R$6,DataEx!$7:$7,0))</f>
        <v>0</v>
      </c>
      <c r="S38" s="244">
        <f t="shared" si="3"/>
        <v>26247495.200000003</v>
      </c>
      <c r="T38" s="455">
        <f t="shared" si="4"/>
        <v>0.56969364269745848</v>
      </c>
      <c r="U38" s="244"/>
    </row>
    <row r="39" spans="1:23" s="379" customFormat="1">
      <c r="A39" s="378">
        <v>419</v>
      </c>
      <c r="B39" s="583" t="str">
        <f>+VLOOKUP($A39,Master!$D$28:$G$224,4,FALSE)</f>
        <v>Ostali izdaci</v>
      </c>
      <c r="C39" s="584"/>
      <c r="D39" s="584"/>
      <c r="E39" s="584"/>
      <c r="F39" s="584"/>
      <c r="G39" s="165">
        <f>+INDEX(DataEx!$1:$1048576,MATCH('2020'!$A39,DataEx!$D:$D,0),MATCH('2020'!G$6,DataEx!$7:$7,0))</f>
        <v>1397051.29</v>
      </c>
      <c r="H39" s="165">
        <f>+INDEX(DataEx!$1:$1048576,MATCH('2020'!$A39,DataEx!$D:$D,0),MATCH('2020'!H$6,DataEx!$7:$7,0))</f>
        <v>3848902.7</v>
      </c>
      <c r="I39" s="165">
        <f>+INDEX(DataEx!$1:$1048576,MATCH('2020'!$A39,DataEx!$D:$D,0),MATCH('2020'!I$6,DataEx!$7:$7,0))</f>
        <v>3215321.82</v>
      </c>
      <c r="J39" s="165">
        <f>+INDEX(DataEx!$1:$1048576,MATCH('2020'!$A39,DataEx!$D:$D,0),MATCH('2020'!J$6,DataEx!$7:$7,0))</f>
        <v>3945513.03</v>
      </c>
      <c r="K39" s="165">
        <f>+INDEX(DataEx!$1:$1048576,MATCH('2020'!$A39,DataEx!$D:$D,0),MATCH('2020'!K$6,DataEx!$7:$7,0))</f>
        <v>3372954.89</v>
      </c>
      <c r="L39" s="165">
        <f>+INDEX(DataEx!$1:$1048576,MATCH('2020'!$A39,DataEx!$D:$D,0),MATCH('2020'!L$6,DataEx!$7:$7,0))</f>
        <v>6446743.6200000001</v>
      </c>
      <c r="M39" s="165">
        <f>+INDEX(DataEx!$1:$1048576,MATCH('2020'!$A39,DataEx!$D:$D,0),MATCH('2020'!M$6,DataEx!$7:$7,0))</f>
        <v>5616705.2599999998</v>
      </c>
      <c r="N39" s="165">
        <f>+INDEX(DataEx!$1:$1048576,MATCH('2020'!$A39,DataEx!$D:$D,0),MATCH('2020'!N$6,DataEx!$7:$7,0))</f>
        <v>2630201.87</v>
      </c>
      <c r="O39" s="165">
        <f>+INDEX(DataEx!$1:$1048576,MATCH('2020'!$A39,DataEx!$D:$D,0),MATCH('2020'!O$6,DataEx!$7:$7,0))</f>
        <v>3093738.11</v>
      </c>
      <c r="P39" s="165">
        <f>+INDEX(DataEx!$1:$1048576,MATCH('2020'!$A39,DataEx!$D:$D,0),MATCH('2020'!P$6,DataEx!$7:$7,0))</f>
        <v>4281924.3600000003</v>
      </c>
      <c r="Q39" s="165">
        <f>+INDEX(DataEx!$1:$1048576,MATCH('2020'!$A39,DataEx!$D:$D,0),MATCH('2020'!Q$6,DataEx!$7:$7,0))</f>
        <v>0</v>
      </c>
      <c r="R39" s="165">
        <f>+INDEX(DataEx!$1:$1048576,MATCH('2020'!$A39,DataEx!$D:$D,0),MATCH('2020'!R$6,DataEx!$7:$7,0))</f>
        <v>0</v>
      </c>
      <c r="S39" s="244">
        <f t="shared" si="3"/>
        <v>37849056.950000003</v>
      </c>
      <c r="T39" s="455">
        <f t="shared" si="4"/>
        <v>0.82150189807479435</v>
      </c>
      <c r="U39" s="244"/>
    </row>
    <row r="40" spans="1:23">
      <c r="A40" s="152">
        <v>42</v>
      </c>
      <c r="B40" s="508" t="str">
        <f>+VLOOKUP($A40,Master!$D$28:$G$224,4,FALSE)</f>
        <v>Transferi za socijalnu zaštitu</v>
      </c>
      <c r="C40" s="509"/>
      <c r="D40" s="509"/>
      <c r="E40" s="509"/>
      <c r="F40" s="509"/>
      <c r="G40" s="195">
        <f>+SUM(G41:G45)</f>
        <v>43981994.083999991</v>
      </c>
      <c r="H40" s="195">
        <f t="shared" ref="H40:R40" si="7">+SUM(H41:H45)</f>
        <v>47700409.223999992</v>
      </c>
      <c r="I40" s="195">
        <f t="shared" si="7"/>
        <v>46614790.754000008</v>
      </c>
      <c r="J40" s="177">
        <f t="shared" si="7"/>
        <v>46190234.303999998</v>
      </c>
      <c r="K40" s="195">
        <f t="shared" si="7"/>
        <v>45099435.813999996</v>
      </c>
      <c r="L40" s="195">
        <f t="shared" si="7"/>
        <v>45893631.064000003</v>
      </c>
      <c r="M40" s="195">
        <f t="shared" si="7"/>
        <v>46548598.713999994</v>
      </c>
      <c r="N40" s="195">
        <f t="shared" si="7"/>
        <v>46455371.942000002</v>
      </c>
      <c r="O40" s="195">
        <f t="shared" si="7"/>
        <v>46669298.210000001</v>
      </c>
      <c r="P40" s="195">
        <f t="shared" si="7"/>
        <v>47234369.319999993</v>
      </c>
      <c r="Q40" s="195">
        <f t="shared" si="7"/>
        <v>0</v>
      </c>
      <c r="R40" s="249">
        <f t="shared" si="7"/>
        <v>0</v>
      </c>
      <c r="S40" s="245">
        <f t="shared" si="3"/>
        <v>462388133.42999995</v>
      </c>
      <c r="T40" s="456">
        <f t="shared" si="4"/>
        <v>10.035989265513424</v>
      </c>
      <c r="U40" s="244"/>
      <c r="W40" s="323"/>
    </row>
    <row r="41" spans="1:23">
      <c r="A41" s="152">
        <v>421</v>
      </c>
      <c r="B41" s="512" t="str">
        <f>+VLOOKUP($A41,Master!$D$28:$G$224,4,FALSE)</f>
        <v>Prava iz oblasti socijalne zaštite</v>
      </c>
      <c r="C41" s="513"/>
      <c r="D41" s="513"/>
      <c r="E41" s="513"/>
      <c r="F41" s="513"/>
      <c r="G41" s="165">
        <f>+INDEX(DataEx!$1:$1048576,MATCH('2020'!$A41,DataEx!$D:$D,0),MATCH('2020'!G$6,DataEx!$7:$7,0))</f>
        <v>6448137.3300000001</v>
      </c>
      <c r="H41" s="165">
        <f>+INDEX(DataEx!$1:$1048576,MATCH('2020'!$A41,DataEx!$D:$D,0),MATCH('2020'!H$6,DataEx!$7:$7,0))</f>
        <v>7174722.5199999996</v>
      </c>
      <c r="I41" s="165">
        <f>+INDEX(DataEx!$1:$1048576,MATCH('2020'!$A41,DataEx!$D:$D,0),MATCH('2020'!I$6,DataEx!$7:$7,0))</f>
        <v>6752335.3300000001</v>
      </c>
      <c r="J41" s="165">
        <f>+INDEX(DataEx!$1:$1048576,MATCH('2020'!$A41,DataEx!$D:$D,0),MATCH('2020'!J$6,DataEx!$7:$7,0))</f>
        <v>6378584.3399999999</v>
      </c>
      <c r="K41" s="165">
        <f>+INDEX(DataEx!$1:$1048576,MATCH('2020'!$A41,DataEx!$D:$D,0),MATCH('2020'!K$6,DataEx!$7:$7,0))</f>
        <v>5976072.2199999997</v>
      </c>
      <c r="L41" s="165">
        <f>+INDEX(DataEx!$1:$1048576,MATCH('2020'!$A41,DataEx!$D:$D,0),MATCH('2020'!L$6,DataEx!$7:$7,0))</f>
        <v>6185136.4800000004</v>
      </c>
      <c r="M41" s="165">
        <f>+INDEX(DataEx!$1:$1048576,MATCH('2020'!$A41,DataEx!$D:$D,0),MATCH('2020'!M$6,DataEx!$7:$7,0))</f>
        <v>6808115.7000000002</v>
      </c>
      <c r="N41" s="165">
        <f>+INDEX(DataEx!$1:$1048576,MATCH('2020'!$A41,DataEx!$D:$D,0),MATCH('2020'!N$6,DataEx!$7:$7,0))</f>
        <v>7119326.7800000003</v>
      </c>
      <c r="O41" s="165">
        <f>+INDEX(DataEx!$1:$1048576,MATCH('2020'!$A41,DataEx!$D:$D,0),MATCH('2020'!O$6,DataEx!$7:$7,0))</f>
        <v>6754872.6500000004</v>
      </c>
      <c r="P41" s="165">
        <f>+INDEX(DataEx!$1:$1048576,MATCH('2020'!$A41,DataEx!$D:$D,0),MATCH('2020'!P$6,DataEx!$7:$7,0))</f>
        <v>7095987.1799999997</v>
      </c>
      <c r="Q41" s="165">
        <f>+INDEX(DataEx!$1:$1048576,MATCH('2020'!$A41,DataEx!$D:$D,0),MATCH('2020'!Q$6,DataEx!$7:$7,0))</f>
        <v>0</v>
      </c>
      <c r="R41" s="165">
        <f>+INDEX(DataEx!$1:$1048576,MATCH('2020'!$A41,DataEx!$D:$D,0),MATCH('2020'!R$6,DataEx!$7:$7,0))</f>
        <v>0</v>
      </c>
      <c r="S41" s="244">
        <f t="shared" si="3"/>
        <v>66693290.530000001</v>
      </c>
      <c r="T41" s="455">
        <f t="shared" si="4"/>
        <v>1.447556932042628</v>
      </c>
      <c r="U41" s="244"/>
    </row>
    <row r="42" spans="1:23">
      <c r="A42" s="152">
        <v>422</v>
      </c>
      <c r="B42" s="512" t="str">
        <f>+VLOOKUP($A42,Master!$D$28:$G$224,4,FALSE)</f>
        <v>Sredstva za tehnološke viškove</v>
      </c>
      <c r="C42" s="513"/>
      <c r="D42" s="513"/>
      <c r="E42" s="513"/>
      <c r="F42" s="513"/>
      <c r="G42" s="165">
        <f>+INDEX(DataEx!$1:$1048576,MATCH('2020'!$A42,DataEx!$D:$D,0),MATCH('2020'!G$6,DataEx!$7:$7,0))</f>
        <v>54255.6</v>
      </c>
      <c r="H42" s="165">
        <f>+INDEX(DataEx!$1:$1048576,MATCH('2020'!$A42,DataEx!$D:$D,0),MATCH('2020'!H$6,DataEx!$7:$7,0))</f>
        <v>1607182</v>
      </c>
      <c r="I42" s="165">
        <f>+INDEX(DataEx!$1:$1048576,MATCH('2020'!$A42,DataEx!$D:$D,0),MATCH('2020'!I$6,DataEx!$7:$7,0))</f>
        <v>1602703.45</v>
      </c>
      <c r="J42" s="165">
        <f>+INDEX(DataEx!$1:$1048576,MATCH('2020'!$A42,DataEx!$D:$D,0),MATCH('2020'!J$6,DataEx!$7:$7,0))</f>
        <v>1448885.74</v>
      </c>
      <c r="K42" s="165">
        <f>+INDEX(DataEx!$1:$1048576,MATCH('2020'!$A42,DataEx!$D:$D,0),MATCH('2020'!K$6,DataEx!$7:$7,0))</f>
        <v>1413828.93</v>
      </c>
      <c r="L42" s="165">
        <f>+INDEX(DataEx!$1:$1048576,MATCH('2020'!$A42,DataEx!$D:$D,0),MATCH('2020'!L$6,DataEx!$7:$7,0))</f>
        <v>1505135.2</v>
      </c>
      <c r="M42" s="165">
        <f>+INDEX(DataEx!$1:$1048576,MATCH('2020'!$A42,DataEx!$D:$D,0),MATCH('2020'!M$6,DataEx!$7:$7,0))</f>
        <v>1640040.42</v>
      </c>
      <c r="N42" s="165">
        <f>+INDEX(DataEx!$1:$1048576,MATCH('2020'!$A42,DataEx!$D:$D,0),MATCH('2020'!N$6,DataEx!$7:$7,0))</f>
        <v>1389249.83</v>
      </c>
      <c r="O42" s="165">
        <f>+INDEX(DataEx!$1:$1048576,MATCH('2020'!$A42,DataEx!$D:$D,0),MATCH('2020'!O$6,DataEx!$7:$7,0))</f>
        <v>2024466.79</v>
      </c>
      <c r="P42" s="165">
        <f>+INDEX(DataEx!$1:$1048576,MATCH('2020'!$A42,DataEx!$D:$D,0),MATCH('2020'!P$6,DataEx!$7:$7,0))</f>
        <v>2312719.52</v>
      </c>
      <c r="Q42" s="165">
        <f>+INDEX(DataEx!$1:$1048576,MATCH('2020'!$A42,DataEx!$D:$D,0),MATCH('2020'!Q$6,DataEx!$7:$7,0))</f>
        <v>0</v>
      </c>
      <c r="R42" s="165">
        <f>+INDEX(DataEx!$1:$1048576,MATCH('2020'!$A42,DataEx!$D:$D,0),MATCH('2020'!R$6,DataEx!$7:$7,0))</f>
        <v>0</v>
      </c>
      <c r="S42" s="244">
        <f t="shared" si="3"/>
        <v>14998467.48</v>
      </c>
      <c r="T42" s="455">
        <f t="shared" si="4"/>
        <v>0.32553702776029347</v>
      </c>
      <c r="U42" s="244"/>
    </row>
    <row r="43" spans="1:23">
      <c r="A43" s="152">
        <v>423</v>
      </c>
      <c r="B43" s="512" t="str">
        <f>+VLOOKUP($A43,Master!$D$28:$G$224,4,FALSE)</f>
        <v>Prava iz oblasti penzijskog i invalidskog osiguranja</v>
      </c>
      <c r="C43" s="513"/>
      <c r="D43" s="513"/>
      <c r="E43" s="513"/>
      <c r="F43" s="513"/>
      <c r="G43" s="165">
        <f>+INDEX(DataEx!$1:$1048576,MATCH('2020'!$A43,DataEx!$D:$D,0),MATCH('2020'!G$6,DataEx!$7:$7,0))</f>
        <v>35112783.003999993</v>
      </c>
      <c r="H43" s="165">
        <f>+INDEX(DataEx!$1:$1048576,MATCH('2020'!$A43,DataEx!$D:$D,0),MATCH('2020'!H$6,DataEx!$7:$7,0))</f>
        <v>36248365.684</v>
      </c>
      <c r="I43" s="165">
        <f>+INDEX(DataEx!$1:$1048576,MATCH('2020'!$A43,DataEx!$D:$D,0),MATCH('2020'!I$6,DataEx!$7:$7,0))</f>
        <v>35757596.434</v>
      </c>
      <c r="J43" s="165">
        <f>+INDEX(DataEx!$1:$1048576,MATCH('2020'!$A43,DataEx!$D:$D,0),MATCH('2020'!J$6,DataEx!$7:$7,0))</f>
        <v>35574785.513999999</v>
      </c>
      <c r="K43" s="165">
        <f>+INDEX(DataEx!$1:$1048576,MATCH('2020'!$A43,DataEx!$D:$D,0),MATCH('2020'!K$6,DataEx!$7:$7,0))</f>
        <v>35560412.794</v>
      </c>
      <c r="L43" s="165">
        <f>+INDEX(DataEx!$1:$1048576,MATCH('2020'!$A43,DataEx!$D:$D,0),MATCH('2020'!L$6,DataEx!$7:$7,0))</f>
        <v>35558037.473999999</v>
      </c>
      <c r="M43" s="165">
        <f>+INDEX(DataEx!$1:$1048576,MATCH('2020'!$A43,DataEx!$D:$D,0),MATCH('2020'!M$6,DataEx!$7:$7,0))</f>
        <v>35634994.473999999</v>
      </c>
      <c r="N43" s="165">
        <f>+INDEX(DataEx!$1:$1048576,MATCH('2020'!$A43,DataEx!$D:$D,0),MATCH('2020'!N$6,DataEx!$7:$7,0))</f>
        <v>35402272.042000003</v>
      </c>
      <c r="O43" s="165">
        <f>+INDEX(DataEx!$1:$1048576,MATCH('2020'!$A43,DataEx!$D:$D,0),MATCH('2020'!O$6,DataEx!$7:$7,0))</f>
        <v>35665529.619999997</v>
      </c>
      <c r="P43" s="165">
        <f>+INDEX(DataEx!$1:$1048576,MATCH('2020'!$A43,DataEx!$D:$D,0),MATCH('2020'!P$6,DataEx!$7:$7,0))</f>
        <v>35477181.229999997</v>
      </c>
      <c r="Q43" s="165">
        <f>+INDEX(DataEx!$1:$1048576,MATCH('2020'!$A43,DataEx!$D:$D,0),MATCH('2020'!Q$6,DataEx!$7:$7,0))</f>
        <v>0</v>
      </c>
      <c r="R43" s="165">
        <f>+INDEX(DataEx!$1:$1048576,MATCH('2020'!$A43,DataEx!$D:$D,0),MATCH('2020'!R$6,DataEx!$7:$7,0))</f>
        <v>0</v>
      </c>
      <c r="S43" s="244">
        <f t="shared" si="3"/>
        <v>355991958.27000004</v>
      </c>
      <c r="T43" s="455">
        <f t="shared" si="4"/>
        <v>7.7266936876261596</v>
      </c>
      <c r="U43" s="244"/>
    </row>
    <row r="44" spans="1:23">
      <c r="A44" s="152">
        <v>424</v>
      </c>
      <c r="B44" s="512" t="str">
        <f>+VLOOKUP($A44,Master!$D$28:$G$224,4,FALSE)</f>
        <v>Ostala prava iz oblasti zdravstvene zaštite</v>
      </c>
      <c r="C44" s="513"/>
      <c r="D44" s="513"/>
      <c r="E44" s="513"/>
      <c r="F44" s="513"/>
      <c r="G44" s="165">
        <f>+INDEX(DataEx!$1:$1048576,MATCH('2020'!$A44,DataEx!$D:$D,0),MATCH('2020'!G$6,DataEx!$7:$7,0))</f>
        <v>1621388.9</v>
      </c>
      <c r="H44" s="165">
        <f>+INDEX(DataEx!$1:$1048576,MATCH('2020'!$A44,DataEx!$D:$D,0),MATCH('2020'!H$6,DataEx!$7:$7,0))</f>
        <v>1831428.58</v>
      </c>
      <c r="I44" s="165">
        <f>+INDEX(DataEx!$1:$1048576,MATCH('2020'!$A44,DataEx!$D:$D,0),MATCH('2020'!I$6,DataEx!$7:$7,0))</f>
        <v>1595368.45</v>
      </c>
      <c r="J44" s="165">
        <f>+INDEX(DataEx!$1:$1048576,MATCH('2020'!$A44,DataEx!$D:$D,0),MATCH('2020'!J$6,DataEx!$7:$7,0))</f>
        <v>2107330.88</v>
      </c>
      <c r="K44" s="165">
        <f>+INDEX(DataEx!$1:$1048576,MATCH('2020'!$A44,DataEx!$D:$D,0),MATCH('2020'!K$6,DataEx!$7:$7,0))</f>
        <v>1443795.73</v>
      </c>
      <c r="L44" s="165">
        <f>+INDEX(DataEx!$1:$1048576,MATCH('2020'!$A44,DataEx!$D:$D,0),MATCH('2020'!L$6,DataEx!$7:$7,0))</f>
        <v>1963797.13</v>
      </c>
      <c r="M44" s="165">
        <f>+INDEX(DataEx!$1:$1048576,MATCH('2020'!$A44,DataEx!$D:$D,0),MATCH('2020'!M$6,DataEx!$7:$7,0))</f>
        <v>1500985.15</v>
      </c>
      <c r="N44" s="165">
        <f>+INDEX(DataEx!$1:$1048576,MATCH('2020'!$A44,DataEx!$D:$D,0),MATCH('2020'!N$6,DataEx!$7:$7,0))</f>
        <v>1699336.28</v>
      </c>
      <c r="O44" s="165">
        <f>+INDEX(DataEx!$1:$1048576,MATCH('2020'!$A44,DataEx!$D:$D,0),MATCH('2020'!O$6,DataEx!$7:$7,0))</f>
        <v>1504557.8</v>
      </c>
      <c r="P44" s="165">
        <f>+INDEX(DataEx!$1:$1048576,MATCH('2020'!$A44,DataEx!$D:$D,0),MATCH('2020'!P$6,DataEx!$7:$7,0))</f>
        <v>1553753.79</v>
      </c>
      <c r="Q44" s="165">
        <f>+INDEX(DataEx!$1:$1048576,MATCH('2020'!$A44,DataEx!$D:$D,0),MATCH('2020'!Q$6,DataEx!$7:$7,0))</f>
        <v>0</v>
      </c>
      <c r="R44" s="165">
        <f>+INDEX(DataEx!$1:$1048576,MATCH('2020'!$A44,DataEx!$D:$D,0),MATCH('2020'!R$6,DataEx!$7:$7,0))</f>
        <v>0</v>
      </c>
      <c r="S44" s="244">
        <f t="shared" si="3"/>
        <v>16821742.689999998</v>
      </c>
      <c r="T44" s="455">
        <f t="shared" si="4"/>
        <v>0.36511064376098795</v>
      </c>
      <c r="U44" s="244"/>
    </row>
    <row r="45" spans="1:23" s="379" customFormat="1">
      <c r="A45" s="378">
        <v>425</v>
      </c>
      <c r="B45" s="581" t="str">
        <f>+VLOOKUP($A45,Master!$D$28:$G$224,4,FALSE)</f>
        <v>Ostala prava iz zdravstvenog osiguranja</v>
      </c>
      <c r="C45" s="582"/>
      <c r="D45" s="582"/>
      <c r="E45" s="582"/>
      <c r="F45" s="582"/>
      <c r="G45" s="165">
        <f>+INDEX(DataEx!$1:$1048576,MATCH('2020'!$A45,DataEx!$D:$D,0),MATCH('2020'!G$6,DataEx!$7:$7,0))</f>
        <v>745429.25</v>
      </c>
      <c r="H45" s="165">
        <f>+INDEX(DataEx!$1:$1048576,MATCH('2020'!$A45,DataEx!$D:$D,0),MATCH('2020'!H$6,DataEx!$7:$7,0))</f>
        <v>838710.44</v>
      </c>
      <c r="I45" s="165">
        <f>+INDEX(DataEx!$1:$1048576,MATCH('2020'!$A45,DataEx!$D:$D,0),MATCH('2020'!I$6,DataEx!$7:$7,0))</f>
        <v>906787.09</v>
      </c>
      <c r="J45" s="165">
        <f>+INDEX(DataEx!$1:$1048576,MATCH('2020'!$A45,DataEx!$D:$D,0),MATCH('2020'!J$6,DataEx!$7:$7,0))</f>
        <v>680647.83</v>
      </c>
      <c r="K45" s="165">
        <f>+INDEX(DataEx!$1:$1048576,MATCH('2020'!$A45,DataEx!$D:$D,0),MATCH('2020'!K$6,DataEx!$7:$7,0))</f>
        <v>705326.14</v>
      </c>
      <c r="L45" s="165">
        <f>+INDEX(DataEx!$1:$1048576,MATCH('2020'!$A45,DataEx!$D:$D,0),MATCH('2020'!L$6,DataEx!$7:$7,0))</f>
        <v>681524.78</v>
      </c>
      <c r="M45" s="165">
        <f>+INDEX(DataEx!$1:$1048576,MATCH('2020'!$A45,DataEx!$D:$D,0),MATCH('2020'!M$6,DataEx!$7:$7,0))</f>
        <v>964462.97</v>
      </c>
      <c r="N45" s="165">
        <f>+INDEX(DataEx!$1:$1048576,MATCH('2020'!$A45,DataEx!$D:$D,0),MATCH('2020'!N$6,DataEx!$7:$7,0))</f>
        <v>845187.01</v>
      </c>
      <c r="O45" s="165">
        <f>+INDEX(DataEx!$1:$1048576,MATCH('2020'!$A45,DataEx!$D:$D,0),MATCH('2020'!O$6,DataEx!$7:$7,0))</f>
        <v>719871.35</v>
      </c>
      <c r="P45" s="165">
        <f>+INDEX(DataEx!$1:$1048576,MATCH('2020'!$A45,DataEx!$D:$D,0),MATCH('2020'!P$6,DataEx!$7:$7,0))</f>
        <v>794727.6</v>
      </c>
      <c r="Q45" s="165">
        <f>+INDEX(DataEx!$1:$1048576,MATCH('2020'!$A45,DataEx!$D:$D,0),MATCH('2020'!Q$6,DataEx!$7:$7,0))</f>
        <v>0</v>
      </c>
      <c r="R45" s="165">
        <f>+INDEX(DataEx!$1:$1048576,MATCH('2020'!$A45,DataEx!$D:$D,0),MATCH('2020'!R$6,DataEx!$7:$7,0))</f>
        <v>0</v>
      </c>
      <c r="S45" s="244">
        <f t="shared" si="3"/>
        <v>7882674.459999999</v>
      </c>
      <c r="T45" s="455">
        <f t="shared" si="4"/>
        <v>0.1710909743233564</v>
      </c>
      <c r="U45" s="244"/>
    </row>
    <row r="46" spans="1:23">
      <c r="A46" s="152">
        <v>43</v>
      </c>
      <c r="B46" s="510" t="str">
        <f>+VLOOKUP($A46,Master!$D$28:$G$224,4,FALSE)</f>
        <v xml:space="preserve">Transferi institucijama, pojedincima, nevladinom i javnom sektoru </v>
      </c>
      <c r="C46" s="511"/>
      <c r="D46" s="511"/>
      <c r="E46" s="511"/>
      <c r="F46" s="511"/>
      <c r="G46" s="177">
        <f>+INDEX(DataEx!$1:$1048576,MATCH('2020'!$A46,DataEx!$D:$D,0),MATCH('2020'!G$6,DataEx!$7:$7,0))</f>
        <v>23631566.68</v>
      </c>
      <c r="H46" s="177">
        <f>+INDEX(DataEx!$1:$1048576,MATCH('2020'!$A46,DataEx!$D:$D,0),MATCH('2020'!H$6,DataEx!$7:$7,0))</f>
        <v>23914749.120000001</v>
      </c>
      <c r="I46" s="177">
        <f>+INDEX(DataEx!$1:$1048576,MATCH('2020'!$A46,DataEx!$D:$D,0),MATCH('2020'!I$6,DataEx!$7:$7,0))</f>
        <v>31910693.890000001</v>
      </c>
      <c r="J46" s="177">
        <f>+INDEX(DataEx!$1:$1048576,MATCH('2020'!$A46,DataEx!$D:$D,0),MATCH('2020'!J$6,DataEx!$7:$7,0))</f>
        <v>17323075.199999999</v>
      </c>
      <c r="K46" s="177">
        <f>+INDEX(DataEx!$1:$1048576,MATCH('2020'!$A46,DataEx!$D:$D,0),MATCH('2020'!K$6,DataEx!$7:$7,0))</f>
        <v>15552980.33</v>
      </c>
      <c r="L46" s="177">
        <f>+INDEX(DataEx!$1:$1048576,MATCH('2020'!$A46,DataEx!$D:$D,0),MATCH('2020'!L$6,DataEx!$7:$7,0))</f>
        <v>18902264.34</v>
      </c>
      <c r="M46" s="177">
        <f>+INDEX(DataEx!$1:$1048576,MATCH('2020'!$A46,DataEx!$D:$D,0),MATCH('2020'!M$6,DataEx!$7:$7,0))</f>
        <v>35655547.57</v>
      </c>
      <c r="N46" s="177">
        <f>+INDEX(DataEx!$1:$1048576,MATCH('2020'!$A46,DataEx!$D:$D,0),MATCH('2020'!N$6,DataEx!$7:$7,0))</f>
        <v>21491990.600000001</v>
      </c>
      <c r="O46" s="177">
        <f>+INDEX(DataEx!$1:$1048576,MATCH('2020'!$A46,DataEx!$D:$D,0),MATCH('2020'!O$6,DataEx!$7:$7,0))</f>
        <v>29910249.559999999</v>
      </c>
      <c r="P46" s="177">
        <f>+INDEX(DataEx!$1:$1048576,MATCH('2020'!$A46,DataEx!$D:$D,0),MATCH('2020'!P$6,DataEx!$7:$7,0))</f>
        <v>21291311.609999999</v>
      </c>
      <c r="Q46" s="177">
        <f>+INDEX(DataEx!$1:$1048576,MATCH('2020'!$A46,DataEx!$D:$D,0),MATCH('2020'!Q$6,DataEx!$7:$7,0))</f>
        <v>0</v>
      </c>
      <c r="R46" s="246">
        <f>+INDEX(DataEx!$1:$1048576,MATCH('2020'!$A46,DataEx!$D:$D,0),MATCH('2020'!R$6,DataEx!$7:$7,0))</f>
        <v>0</v>
      </c>
      <c r="S46" s="245">
        <f t="shared" si="3"/>
        <v>239584428.89999998</v>
      </c>
      <c r="T46" s="456">
        <f t="shared" si="4"/>
        <v>5.2001048097584261</v>
      </c>
      <c r="U46" s="244"/>
    </row>
    <row r="47" spans="1:23">
      <c r="A47" s="152">
        <v>44</v>
      </c>
      <c r="B47" s="510" t="str">
        <f>+VLOOKUP($A47,Master!$D$28:$G$224,4,FALSE)</f>
        <v>Kapitalni izdaci</v>
      </c>
      <c r="C47" s="511"/>
      <c r="D47" s="511"/>
      <c r="E47" s="511"/>
      <c r="F47" s="511"/>
      <c r="G47" s="177">
        <f>+INDEX(DataEx!$1:$1048576,MATCH('2020'!$A47,DataEx!$D:$D,0),MATCH('2020'!G$6,DataEx!$7:$7,0))</f>
        <v>4153095.62</v>
      </c>
      <c r="H47" s="177">
        <f>+INDEX(DataEx!$1:$1048576,MATCH('2020'!$A47,DataEx!$D:$D,0),MATCH('2020'!H$6,DataEx!$7:$7,0))</f>
        <v>8919354.2899999991</v>
      </c>
      <c r="I47" s="177">
        <f>+INDEX(DataEx!$1:$1048576,MATCH('2020'!$A47,DataEx!$D:$D,0),MATCH('2020'!I$6,DataEx!$7:$7,0))</f>
        <v>13085415.970000001</v>
      </c>
      <c r="J47" s="177">
        <f>+INDEX(DataEx!$1:$1048576,MATCH('2020'!$A47,DataEx!$D:$D,0),MATCH('2020'!J$6,DataEx!$7:$7,0))</f>
        <v>17943688.25</v>
      </c>
      <c r="K47" s="177">
        <f>+INDEX(DataEx!$1:$1048576,MATCH('2020'!$A47,DataEx!$D:$D,0),MATCH('2020'!K$6,DataEx!$7:$7,0))</f>
        <v>15872563.539999999</v>
      </c>
      <c r="L47" s="177">
        <f>+INDEX(DataEx!$1:$1048576,MATCH('2020'!$A47,DataEx!$D:$D,0),MATCH('2020'!L$6,DataEx!$7:$7,0))</f>
        <v>24498023.93</v>
      </c>
      <c r="M47" s="177">
        <f>+INDEX(DataEx!$1:$1048576,MATCH('2020'!$A47,DataEx!$D:$D,0),MATCH('2020'!M$6,DataEx!$7:$7,0))</f>
        <v>24763301.23</v>
      </c>
      <c r="N47" s="177">
        <f>+INDEX(DataEx!$1:$1048576,MATCH('2020'!$A47,DataEx!$D:$D,0),MATCH('2020'!N$6,DataEx!$7:$7,0))</f>
        <v>20523045</v>
      </c>
      <c r="O47" s="177">
        <f>+INDEX(DataEx!$1:$1048576,MATCH('2020'!$A47,DataEx!$D:$D,0),MATCH('2020'!O$6,DataEx!$7:$7,0))</f>
        <v>19124293</v>
      </c>
      <c r="P47" s="177">
        <f>+INDEX(DataEx!$1:$1048576,MATCH('2020'!$A47,DataEx!$D:$D,0),MATCH('2020'!P$6,DataEx!$7:$7,0))</f>
        <v>28780352.289999999</v>
      </c>
      <c r="Q47" s="177">
        <f>+INDEX(DataEx!$1:$1048576,MATCH('2020'!$A47,DataEx!$D:$D,0),MATCH('2020'!Q$6,DataEx!$7:$7,0))</f>
        <v>0</v>
      </c>
      <c r="R47" s="177">
        <f>+INDEX(DataEx!$1:$1048576,MATCH('2020'!$A47,DataEx!$D:$D,0),MATCH('2020'!R$6,DataEx!$7:$7,0))</f>
        <v>0</v>
      </c>
      <c r="S47" s="245">
        <f t="shared" si="3"/>
        <v>177663133.11999997</v>
      </c>
      <c r="T47" s="456">
        <f t="shared" si="4"/>
        <v>3.8561225255572671</v>
      </c>
      <c r="U47" s="244"/>
    </row>
    <row r="48" spans="1:23">
      <c r="A48" s="152">
        <v>451</v>
      </c>
      <c r="B48" s="573" t="str">
        <f>+VLOOKUP($A48,Master!$D$28:$G$224,4,FALSE)</f>
        <v>Pozajmice i krediti</v>
      </c>
      <c r="C48" s="574"/>
      <c r="D48" s="574"/>
      <c r="E48" s="574"/>
      <c r="F48" s="574"/>
      <c r="G48" s="165">
        <f>DataEx!FR169</f>
        <v>0</v>
      </c>
      <c r="H48" s="165">
        <f>DataEx!FS169</f>
        <v>277634</v>
      </c>
      <c r="I48" s="165">
        <f>DataEx!FT169</f>
        <v>0</v>
      </c>
      <c r="J48" s="165">
        <f>DataEx!FU169</f>
        <v>268014</v>
      </c>
      <c r="K48" s="165">
        <f>DataEx!FV169</f>
        <v>5000</v>
      </c>
      <c r="L48" s="165">
        <f>DataEx!FW169</f>
        <v>269846</v>
      </c>
      <c r="M48" s="165">
        <f>DataEx!FX169</f>
        <v>97</v>
      </c>
      <c r="N48" s="165">
        <f>DataEx!FY169</f>
        <v>10000</v>
      </c>
      <c r="O48" s="165">
        <f>DataEx!FZ169</f>
        <v>322072</v>
      </c>
      <c r="P48" s="165">
        <f>DataEx!GA169</f>
        <v>280082</v>
      </c>
      <c r="Q48" s="165">
        <f>DataEx!GB169</f>
        <v>0</v>
      </c>
      <c r="R48" s="165">
        <f>DataEx!GC169</f>
        <v>0</v>
      </c>
      <c r="S48" s="244">
        <f t="shared" si="3"/>
        <v>1432745</v>
      </c>
      <c r="T48" s="455">
        <f t="shared" si="4"/>
        <v>3.1097280402838972E-2</v>
      </c>
      <c r="U48" s="244"/>
    </row>
    <row r="49" spans="1:22" s="379" customFormat="1">
      <c r="A49" s="378">
        <v>47</v>
      </c>
      <c r="B49" s="575" t="str">
        <f>+VLOOKUP($A49,Master!$D$28:$G$224,4,FALSE)</f>
        <v>Rezerve</v>
      </c>
      <c r="C49" s="576"/>
      <c r="D49" s="576"/>
      <c r="E49" s="576"/>
      <c r="F49" s="576"/>
      <c r="G49" s="165">
        <f>+INDEX(DataEx!$1:$1048576,MATCH('2020'!$A49,DataEx!$D:$D,0),MATCH('2020'!G$6,DataEx!$7:$7,0))</f>
        <v>1941194</v>
      </c>
      <c r="H49" s="165">
        <f>+INDEX(DataEx!$1:$1048576,MATCH('2020'!$A49,DataEx!$D:$D,0),MATCH('2020'!H$6,DataEx!$7:$7,0))</f>
        <v>720000</v>
      </c>
      <c r="I49" s="165">
        <f>+INDEX(DataEx!$1:$1048576,MATCH('2020'!$A49,DataEx!$D:$D,0),MATCH('2020'!I$6,DataEx!$7:$7,0))</f>
        <v>117020</v>
      </c>
      <c r="J49" s="213">
        <f>+INDEX(DataEx!$1:$1048576,MATCH('2020'!$A49,DataEx!$D:$D,0),MATCH('2020'!J$6,DataEx!$7:$7,0))</f>
        <v>3138464.05</v>
      </c>
      <c r="K49" s="165">
        <f>+INDEX(DataEx!$1:$1048576,MATCH('2020'!$A49,DataEx!$D:$D,0),MATCH('2020'!K$6,DataEx!$7:$7,0))</f>
        <v>16941995.850000001</v>
      </c>
      <c r="L49" s="165">
        <f>+INDEX(DataEx!$1:$1048576,MATCH('2020'!$A49,DataEx!$D:$D,0),MATCH('2020'!L$6,DataEx!$7:$7,0))</f>
        <v>18264699.84</v>
      </c>
      <c r="M49" s="165">
        <f>+INDEX(DataEx!$1:$1048576,MATCH('2020'!$A49,DataEx!$D:$D,0),MATCH('2020'!M$6,DataEx!$7:$7,0))</f>
        <v>10247185.029999999</v>
      </c>
      <c r="N49" s="165">
        <f>+INDEX(DataEx!$1:$1048576,MATCH('2020'!$A49,DataEx!$D:$D,0),MATCH('2020'!N$6,DataEx!$7:$7,0))</f>
        <v>34716650.759999998</v>
      </c>
      <c r="O49" s="165">
        <f>+INDEX(DataEx!$1:$1048576,MATCH('2020'!$A49,DataEx!$D:$D,0),MATCH('2020'!O$6,DataEx!$7:$7,0))</f>
        <v>5007344.8</v>
      </c>
      <c r="P49" s="165">
        <f>+INDEX(DataEx!$1:$1048576,MATCH('2020'!$A49,DataEx!$D:$D,0),MATCH('2020'!P$6,DataEx!$7:$7,0))</f>
        <v>9782266.6999999993</v>
      </c>
      <c r="Q49" s="165">
        <f>+INDEX(DataEx!$1:$1048576,MATCH('2020'!$A49,DataEx!$D:$D,0),MATCH('2020'!Q$6,DataEx!$7:$7,0))</f>
        <v>0</v>
      </c>
      <c r="R49" s="213">
        <f>+INDEX(DataEx!$1:$1048576,MATCH('2020'!$A49,DataEx!$D:$D,0),MATCH('2020'!R$6,DataEx!$7:$7,0))</f>
        <v>0</v>
      </c>
      <c r="S49" s="244">
        <f t="shared" si="3"/>
        <v>100876821.03</v>
      </c>
      <c r="T49" s="455">
        <f t="shared" si="4"/>
        <v>2.1894997293425651</v>
      </c>
      <c r="U49" s="244"/>
    </row>
    <row r="50" spans="1:22" ht="13.5" thickBot="1">
      <c r="A50" s="152">
        <v>462</v>
      </c>
      <c r="B50" s="498" t="str">
        <f>+VLOOKUP($A50,Master!$D$28:$G$224,4,FALSE)</f>
        <v>Otplata garancija</v>
      </c>
      <c r="C50" s="499"/>
      <c r="D50" s="499"/>
      <c r="E50" s="499"/>
      <c r="F50" s="499"/>
      <c r="G50" s="201">
        <f>+INDEX(DataEx!$1:$1048576,MATCH('2020'!$A50,DataEx!$D:$D,0),MATCH('2020'!G$6,DataEx!$7:$7,0))</f>
        <v>0</v>
      </c>
      <c r="H50" s="201">
        <f>+INDEX(DataEx!$1:$1048576,MATCH('2020'!$A50,DataEx!$D:$D,0),MATCH('2020'!H$6,DataEx!$7:$7,0))</f>
        <v>0</v>
      </c>
      <c r="I50" s="201">
        <f>+INDEX(DataEx!$1:$1048576,MATCH('2020'!$A50,DataEx!$D:$D,0),MATCH('2020'!I$6,DataEx!$7:$7,0))</f>
        <v>0</v>
      </c>
      <c r="J50" s="201">
        <f>+INDEX(DataEx!$1:$1048576,MATCH('2020'!$A50,DataEx!$D:$D,0),MATCH('2020'!J$6,DataEx!$7:$7,0))</f>
        <v>0</v>
      </c>
      <c r="K50" s="201">
        <f>+INDEX(DataEx!$1:$1048576,MATCH('2020'!$A50,DataEx!$D:$D,0),MATCH('2020'!K$6,DataEx!$7:$7,0))</f>
        <v>0</v>
      </c>
      <c r="L50" s="201">
        <f>+INDEX(DataEx!$1:$1048576,MATCH('2020'!$A50,DataEx!$D:$D,0),MATCH('2020'!L$6,DataEx!$7:$7,0))</f>
        <v>0</v>
      </c>
      <c r="M50" s="201">
        <f>+INDEX(DataEx!$1:$1048576,MATCH('2020'!$A50,DataEx!$D:$D,0),MATCH('2020'!M$6,DataEx!$7:$7,0))</f>
        <v>0</v>
      </c>
      <c r="N50" s="201">
        <f>+INDEX(DataEx!$1:$1048576,MATCH('2020'!$A50,DataEx!$D:$D,0),MATCH('2020'!N$6,DataEx!$7:$7,0))</f>
        <v>0</v>
      </c>
      <c r="O50" s="201">
        <f>+INDEX(DataEx!$1:$1048576,MATCH('2020'!$A50,DataEx!$D:$D,0),MATCH('2020'!O$6,DataEx!$7:$7,0))</f>
        <v>0</v>
      </c>
      <c r="P50" s="201">
        <f>+INDEX(DataEx!$1:$1048576,MATCH('2020'!$A50,DataEx!$D:$D,0),MATCH('2020'!P$6,DataEx!$7:$7,0))</f>
        <v>0</v>
      </c>
      <c r="Q50" s="201">
        <f>+INDEX(DataEx!$1:$1048576,MATCH('2020'!$A50,DataEx!$D:$D,0),MATCH('2020'!Q$6,DataEx!$7:$7,0))</f>
        <v>0</v>
      </c>
      <c r="R50" s="201">
        <f>+INDEX(DataEx!$1:$1048576,MATCH('2020'!$A50,DataEx!$D:$D,0),MATCH('2020'!R$6,DataEx!$7:$7,0))</f>
        <v>0</v>
      </c>
      <c r="S50" s="244">
        <f t="shared" si="3"/>
        <v>0</v>
      </c>
      <c r="T50" s="455">
        <f t="shared" si="4"/>
        <v>0</v>
      </c>
      <c r="U50" s="244"/>
      <c r="V50" s="307"/>
    </row>
    <row r="51" spans="1:22" ht="13.5" thickBot="1">
      <c r="A51" s="146">
        <v>4630</v>
      </c>
      <c r="B51" s="577" t="str">
        <f>+VLOOKUP($A51,Master!$D$28:$G$224,4,TRUE)</f>
        <v>Otplata obaveza iz prethodnog perioda</v>
      </c>
      <c r="C51" s="578"/>
      <c r="D51" s="578"/>
      <c r="E51" s="578"/>
      <c r="F51" s="578"/>
      <c r="G51" s="201">
        <f>+INDEX(DataEx!$1:$1048576,MATCH('2020'!$A51,DataEx!$D:$D,0),MATCH('2020'!G$6,DataEx!$7:$7,0))</f>
        <v>1234088.2</v>
      </c>
      <c r="H51" s="201">
        <f>+INDEX(DataEx!$1:$1048576,MATCH('2020'!$A51,DataEx!$D:$D,0),MATCH('2020'!H$6,DataEx!$7:$7,0))</f>
        <v>1922034.51</v>
      </c>
      <c r="I51" s="201">
        <f>+INDEX(DataEx!$1:$1048576,MATCH('2020'!$A51,DataEx!$D:$D,0),MATCH('2020'!I$6,DataEx!$7:$7,0))</f>
        <v>1368605.81</v>
      </c>
      <c r="J51" s="201">
        <f>+INDEX(DataEx!$1:$1048576,MATCH('2020'!$A51,DataEx!$D:$D,0),MATCH('2020'!J$6,DataEx!$7:$7,0))</f>
        <v>1039845.76</v>
      </c>
      <c r="K51" s="201">
        <f>+INDEX(DataEx!$1:$1048576,MATCH('2020'!$A51,DataEx!$D:$D,0),MATCH('2020'!K$6,DataEx!$7:$7,0))</f>
        <v>1116425.95</v>
      </c>
      <c r="L51" s="201">
        <f>+INDEX(DataEx!$1:$1048576,MATCH('2020'!$A51,DataEx!$D:$D,0),MATCH('2020'!L$6,DataEx!$7:$7,0))</f>
        <v>2100790.54</v>
      </c>
      <c r="M51" s="201">
        <f>+INDEX(DataEx!$1:$1048576,MATCH('2020'!$A51,DataEx!$D:$D,0),MATCH('2020'!M$6,DataEx!$7:$7,0))</f>
        <v>2646738.2599999998</v>
      </c>
      <c r="N51" s="201">
        <f>+INDEX(DataEx!$1:$1048576,MATCH('2020'!$A51,DataEx!$D:$D,0),MATCH('2020'!N$6,DataEx!$7:$7,0))</f>
        <v>837443.38</v>
      </c>
      <c r="O51" s="201">
        <f>+INDEX(DataEx!$1:$1048576,MATCH('2020'!$A51,DataEx!$D:$D,0),MATCH('2020'!O$6,DataEx!$7:$7,0))</f>
        <v>806095.67</v>
      </c>
      <c r="P51" s="201">
        <f>+INDEX(DataEx!$1:$1048576,MATCH('2020'!$A51,DataEx!$D:$D,0),MATCH('2020'!P$6,DataEx!$7:$7,0))</f>
        <v>814975.41</v>
      </c>
      <c r="Q51" s="201">
        <f>+INDEX(DataEx!$1:$1048576,MATCH('2020'!$A51,DataEx!$D:$D,0),MATCH('2020'!Q$6,DataEx!$7:$7,0))</f>
        <v>0</v>
      </c>
      <c r="R51" s="201">
        <f>+INDEX(DataEx!$1:$1048576,MATCH('2020'!$A51,DataEx!$D:$D,0),MATCH('2020'!R$6,DataEx!$7:$7,0))</f>
        <v>0</v>
      </c>
      <c r="S51" s="444">
        <f>+SUM(G51:R51)</f>
        <v>13887043.49</v>
      </c>
      <c r="T51" s="459">
        <f t="shared" si="4"/>
        <v>0.30141391899811171</v>
      </c>
      <c r="U51" s="244"/>
    </row>
    <row r="52" spans="1:22" ht="13.5" thickBot="1">
      <c r="A52" s="70">
        <v>1005</v>
      </c>
      <c r="B52" s="579" t="str">
        <f>+VLOOKUP($A52,Master!$D$28:$G$226,4,FALSE)</f>
        <v>Neto povećanje obaveza</v>
      </c>
      <c r="C52" s="580"/>
      <c r="D52" s="580"/>
      <c r="E52" s="580"/>
      <c r="F52" s="58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3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60">
        <f t="shared" si="4"/>
        <v>0</v>
      </c>
    </row>
    <row r="53" spans="1:22" ht="13.5" thickBot="1">
      <c r="A53" s="146">
        <v>1000</v>
      </c>
      <c r="B53" s="504" t="str">
        <f>+VLOOKUP($A53,Master!$D$28:$G$224,4,FALSE)</f>
        <v>Suficit / deficit</v>
      </c>
      <c r="C53" s="505"/>
      <c r="D53" s="505"/>
      <c r="E53" s="505"/>
      <c r="F53" s="505"/>
      <c r="G53" s="153">
        <f t="shared" ref="G53:R53" si="8">+G10-G29</f>
        <v>-34312000.073999986</v>
      </c>
      <c r="H53" s="153">
        <f t="shared" si="8"/>
        <v>-26211667.68400003</v>
      </c>
      <c r="I53" s="153">
        <f t="shared" si="8"/>
        <v>-17159326.284000009</v>
      </c>
      <c r="J53" s="153">
        <f t="shared" si="8"/>
        <v>-45443768.683999985</v>
      </c>
      <c r="K53" s="153">
        <f t="shared" si="8"/>
        <v>-44492599.724000007</v>
      </c>
      <c r="L53" s="153">
        <f t="shared" si="8"/>
        <v>-47227344.694000021</v>
      </c>
      <c r="M53" s="153">
        <f t="shared" si="8"/>
        <v>-56325676.05399996</v>
      </c>
      <c r="N53" s="153">
        <f t="shared" si="8"/>
        <v>-40725188.89199999</v>
      </c>
      <c r="O53" s="153">
        <f t="shared" si="8"/>
        <v>-21684813.189999998</v>
      </c>
      <c r="P53" s="153">
        <f t="shared" si="8"/>
        <v>-52193157.679999977</v>
      </c>
      <c r="Q53" s="153">
        <f t="shared" si="8"/>
        <v>0</v>
      </c>
      <c r="R53" s="153">
        <f t="shared" si="8"/>
        <v>0</v>
      </c>
      <c r="S53" s="250">
        <f t="shared" si="3"/>
        <v>-385775542.96000004</v>
      </c>
      <c r="T53" s="461">
        <f t="shared" si="4"/>
        <v>-8.3731370425194811</v>
      </c>
    </row>
    <row r="54" spans="1:22" ht="13.5" thickBot="1">
      <c r="A54" s="146">
        <v>1001</v>
      </c>
      <c r="B54" s="506" t="str">
        <f>+VLOOKUP($A54,Master!$D$28:$G$224,4,FALSE)</f>
        <v>Primarni suficit/deficit</v>
      </c>
      <c r="C54" s="507"/>
      <c r="D54" s="507"/>
      <c r="E54" s="507"/>
      <c r="F54" s="507"/>
      <c r="G54" s="207">
        <f t="shared" ref="G54:R54" si="9">+G53+G36</f>
        <v>-26657154.683999985</v>
      </c>
      <c r="H54" s="207">
        <f t="shared" si="9"/>
        <v>-24371865.804000031</v>
      </c>
      <c r="I54" s="207">
        <f t="shared" si="9"/>
        <v>10316634.115999989</v>
      </c>
      <c r="J54" s="207">
        <f t="shared" si="9"/>
        <v>-22884570.943999987</v>
      </c>
      <c r="K54" s="207">
        <f t="shared" si="9"/>
        <v>-42835683.144000009</v>
      </c>
      <c r="L54" s="207">
        <f t="shared" si="9"/>
        <v>-41885607.244000018</v>
      </c>
      <c r="M54" s="207">
        <f t="shared" si="9"/>
        <v>-48548945.893999964</v>
      </c>
      <c r="N54" s="207">
        <f t="shared" si="9"/>
        <v>-38951357.71199999</v>
      </c>
      <c r="O54" s="207">
        <f t="shared" si="9"/>
        <v>-20132377.899999999</v>
      </c>
      <c r="P54" s="207">
        <f t="shared" si="9"/>
        <v>-37970141.30999998</v>
      </c>
      <c r="Q54" s="207">
        <f t="shared" si="9"/>
        <v>0</v>
      </c>
      <c r="R54" s="207">
        <f t="shared" si="9"/>
        <v>0</v>
      </c>
      <c r="S54" s="250">
        <f t="shared" si="3"/>
        <v>-293921070.51999998</v>
      </c>
      <c r="T54" s="461">
        <f t="shared" si="4"/>
        <v>-6.3794645566817865</v>
      </c>
    </row>
    <row r="55" spans="1:22">
      <c r="A55" s="146">
        <v>46</v>
      </c>
      <c r="B55" s="571" t="str">
        <f>+VLOOKUP($A55,Master!$D$28:$G$224,4,FALSE)</f>
        <v>Otplata dugova</v>
      </c>
      <c r="C55" s="572"/>
      <c r="D55" s="572"/>
      <c r="E55" s="572"/>
      <c r="F55" s="572"/>
      <c r="G55" s="195">
        <f t="shared" ref="G55:R55" si="10">+SUM(G56:G57)</f>
        <v>24526193.280000001</v>
      </c>
      <c r="H55" s="195">
        <f t="shared" si="10"/>
        <v>65365822.75</v>
      </c>
      <c r="I55" s="195">
        <f t="shared" si="10"/>
        <v>332059497.63</v>
      </c>
      <c r="J55" s="177">
        <f t="shared" si="10"/>
        <v>17213530.07</v>
      </c>
      <c r="K55" s="195">
        <f t="shared" si="10"/>
        <v>11395595.050000001</v>
      </c>
      <c r="L55" s="195">
        <f t="shared" si="10"/>
        <v>12046882.029999999</v>
      </c>
      <c r="M55" s="195">
        <f t="shared" si="10"/>
        <v>16626649.35</v>
      </c>
      <c r="N55" s="195">
        <f t="shared" si="10"/>
        <v>34722559.57</v>
      </c>
      <c r="O55" s="195">
        <f t="shared" si="10"/>
        <v>9821065.5600000005</v>
      </c>
      <c r="P55" s="195">
        <f t="shared" si="10"/>
        <v>22451086.93</v>
      </c>
      <c r="Q55" s="195">
        <f t="shared" si="10"/>
        <v>0</v>
      </c>
      <c r="R55" s="195">
        <f t="shared" si="10"/>
        <v>0</v>
      </c>
      <c r="S55" s="251">
        <f t="shared" si="3"/>
        <v>546228882.21999991</v>
      </c>
      <c r="T55" s="462">
        <f t="shared" si="4"/>
        <v>11.855726395502787</v>
      </c>
      <c r="V55" s="323"/>
    </row>
    <row r="56" spans="1:22">
      <c r="A56" s="146">
        <v>4611</v>
      </c>
      <c r="B56" s="496" t="str">
        <f>+VLOOKUP($A56,Master!$D$28:$G$224,4,FALSE)</f>
        <v>Otplata hartija od vrijednosti i kredita rezidentima</v>
      </c>
      <c r="C56" s="497"/>
      <c r="D56" s="497"/>
      <c r="E56" s="497"/>
      <c r="F56" s="497"/>
      <c r="G56" s="213">
        <f>+INDEX(DataEx!$1:$1048576,MATCH('2020'!$A56,DataEx!$D:$D,0),MATCH('2020'!G$6,DataEx!$7:$7,0))</f>
        <v>23090399.57</v>
      </c>
      <c r="H56" s="213">
        <f>+INDEX(DataEx!$1:$1048576,MATCH('2020'!$A56,DataEx!$D:$D,0),MATCH('2020'!H$6,DataEx!$7:$7,0))</f>
        <v>54840868.399999999</v>
      </c>
      <c r="I56" s="213">
        <f>+INDEX(DataEx!$1:$1048576,MATCH('2020'!$A56,DataEx!$D:$D,0),MATCH('2020'!I$6,DataEx!$7:$7,0))</f>
        <v>1854849.15</v>
      </c>
      <c r="J56" s="213">
        <f>+INDEX(DataEx!$1:$1048576,MATCH('2020'!$A56,DataEx!$D:$D,0),MATCH('2020'!J$6,DataEx!$7:$7,0))</f>
        <v>1603895.49</v>
      </c>
      <c r="K56" s="213">
        <f>+INDEX(DataEx!$1:$1048576,MATCH('2020'!$A56,DataEx!$D:$D,0),MATCH('2020'!K$6,DataEx!$7:$7,0))</f>
        <v>1842278.41</v>
      </c>
      <c r="L56" s="213">
        <f>+INDEX(DataEx!$1:$1048576,MATCH('2020'!$A56,DataEx!$D:$D,0),MATCH('2020'!L$6,DataEx!$7:$7,0))</f>
        <v>2108350.36</v>
      </c>
      <c r="M56" s="213">
        <f>+INDEX(DataEx!$1:$1048576,MATCH('2020'!$A56,DataEx!$D:$D,0),MATCH('2020'!M$6,DataEx!$7:$7,0))</f>
        <v>14993230.529999999</v>
      </c>
      <c r="N56" s="213">
        <f>+INDEX(DataEx!$1:$1048576,MATCH('2020'!$A56,DataEx!$D:$D,0),MATCH('2020'!N$6,DataEx!$7:$7,0))</f>
        <v>23750000</v>
      </c>
      <c r="O56" s="213">
        <f>+INDEX(DataEx!$1:$1048576,MATCH('2020'!$A56,DataEx!$D:$D,0),MATCH('2020'!O$6,DataEx!$7:$7,0))</f>
        <v>1782512.05</v>
      </c>
      <c r="P56" s="213">
        <f>+INDEX(DataEx!$1:$1048576,MATCH('2020'!$A56,DataEx!$D:$D,0),MATCH('2020'!P$6,DataEx!$7:$7,0))</f>
        <v>18541765.760000002</v>
      </c>
      <c r="Q56" s="213">
        <f>+INDEX(DataEx!$1:$1048576,MATCH('2020'!$A56,DataEx!$D:$D,0),MATCH('2020'!Q$6,DataEx!$7:$7,0))</f>
        <v>0</v>
      </c>
      <c r="R56" s="213">
        <f>+INDEX(DataEx!$1:$1048576,MATCH('2020'!$A56,DataEx!$D:$D,0),MATCH('2020'!R$6,DataEx!$7:$7,0))</f>
        <v>0</v>
      </c>
      <c r="S56" s="252">
        <f t="shared" si="3"/>
        <v>144408149.72</v>
      </c>
      <c r="T56" s="463">
        <f t="shared" si="4"/>
        <v>3.134333551537777</v>
      </c>
      <c r="V56" s="371"/>
    </row>
    <row r="57" spans="1:22" ht="13.5" thickBot="1">
      <c r="A57" s="146">
        <v>4612</v>
      </c>
      <c r="B57" s="480" t="str">
        <f>+VLOOKUP($A57,Master!$D$28:$G$224,4,FALSE)</f>
        <v>Otplata hartija od vrijednosti i kredita nerezidentima</v>
      </c>
      <c r="C57" s="481"/>
      <c r="D57" s="481"/>
      <c r="E57" s="481"/>
      <c r="F57" s="481"/>
      <c r="G57" s="213">
        <f>+INDEX(DataEx!$1:$1048576,MATCH('2020'!$A57,DataEx!$D:$D,0),MATCH('2020'!G$6,DataEx!$7:$7,0))</f>
        <v>1435793.71</v>
      </c>
      <c r="H57" s="213">
        <f>+INDEX(DataEx!$1:$1048576,MATCH('2020'!$A57,DataEx!$D:$D,0),MATCH('2020'!H$6,DataEx!$7:$7,0))</f>
        <v>10524954.35</v>
      </c>
      <c r="I57" s="213">
        <f>+INDEX(DataEx!$1:$1048576,MATCH('2020'!$A57,DataEx!$D:$D,0),MATCH('2020'!I$6,DataEx!$7:$7,0))</f>
        <v>330204648.48000002</v>
      </c>
      <c r="J57" s="213">
        <f>+INDEX(DataEx!$1:$1048576,MATCH('2020'!$A57,DataEx!$D:$D,0),MATCH('2020'!J$6,DataEx!$7:$7,0))</f>
        <v>15609634.58</v>
      </c>
      <c r="K57" s="213">
        <f>+INDEX(DataEx!$1:$1048576,MATCH('2020'!$A57,DataEx!$D:$D,0),MATCH('2020'!K$6,DataEx!$7:$7,0))</f>
        <v>9553316.6400000006</v>
      </c>
      <c r="L57" s="213">
        <f>+INDEX(DataEx!$1:$1048576,MATCH('2020'!$A57,DataEx!$D:$D,0),MATCH('2020'!L$6,DataEx!$7:$7,0))</f>
        <v>9938531.6699999999</v>
      </c>
      <c r="M57" s="213">
        <f>+INDEX(DataEx!$1:$1048576,MATCH('2020'!$A57,DataEx!$D:$D,0),MATCH('2020'!M$6,DataEx!$7:$7,0))</f>
        <v>1633418.82</v>
      </c>
      <c r="N57" s="213">
        <f>+INDEX(DataEx!$1:$1048576,MATCH('2020'!$A57,DataEx!$D:$D,0),MATCH('2020'!N$6,DataEx!$7:$7,0))</f>
        <v>10972559.57</v>
      </c>
      <c r="O57" s="213">
        <f>+INDEX(DataEx!$1:$1048576,MATCH('2020'!$A57,DataEx!$D:$D,0),MATCH('2020'!O$6,DataEx!$7:$7,0))</f>
        <v>8038553.5099999998</v>
      </c>
      <c r="P57" s="213">
        <f>+INDEX(DataEx!$1:$1048576,MATCH('2020'!$A57,DataEx!$D:$D,0),MATCH('2020'!P$6,DataEx!$7:$7,0))</f>
        <v>3909321.17</v>
      </c>
      <c r="Q57" s="213">
        <f>+INDEX(DataEx!$1:$1048576,MATCH('2020'!$A57,DataEx!$D:$D,0),MATCH('2020'!Q$6,DataEx!$7:$7,0))</f>
        <v>0</v>
      </c>
      <c r="R57" s="213">
        <f>+INDEX(DataEx!$1:$1048576,MATCH('2020'!$A57,DataEx!$D:$D,0),MATCH('2020'!R$6,DataEx!$7:$7,0))</f>
        <v>0</v>
      </c>
      <c r="S57" s="252">
        <f t="shared" si="3"/>
        <v>401820732.5</v>
      </c>
      <c r="T57" s="463">
        <f t="shared" si="4"/>
        <v>8.7213928439650115</v>
      </c>
      <c r="V57" s="333"/>
    </row>
    <row r="58" spans="1:22" ht="13.5" thickBot="1">
      <c r="A58" s="146">
        <v>4418</v>
      </c>
      <c r="B58" s="571" t="str">
        <f>+VLOOKUP($A58,Master!$D$28:$G$224,4,FALSE)</f>
        <v>Izdaci za kupovinu hartija od vrijednosti</v>
      </c>
      <c r="C58" s="572"/>
      <c r="D58" s="572"/>
      <c r="E58" s="572"/>
      <c r="F58" s="572"/>
      <c r="G58" s="195">
        <f>+INDEX(DataEx!$1:$1048576,MATCH('2020'!$A58,DataEx!$D:$D,0),MATCH('2020'!G$6,DataEx!$7:$7,0))</f>
        <v>0</v>
      </c>
      <c r="H58" s="195">
        <f>+INDEX(DataEx!$1:$1048576,MATCH('2020'!$A58,DataEx!$D:$D,0),MATCH('2020'!H$6,DataEx!$7:$7,0))</f>
        <v>0</v>
      </c>
      <c r="I58" s="195">
        <f>+INDEX(DataEx!$1:$1048576,MATCH('2020'!$A58,DataEx!$D:$D,0),MATCH('2020'!I$6,DataEx!$7:$7,0))</f>
        <v>0</v>
      </c>
      <c r="J58" s="195">
        <f>+INDEX(DataEx!$1:$1048576,MATCH('2020'!$A58,DataEx!$D:$D,0),MATCH('2020'!J$6,DataEx!$7:$7,0))</f>
        <v>0</v>
      </c>
      <c r="K58" s="195">
        <f>+INDEX(DataEx!$1:$1048576,MATCH('2020'!$A58,DataEx!$D:$D,0),MATCH('2020'!K$6,DataEx!$7:$7,0))</f>
        <v>0</v>
      </c>
      <c r="L58" s="195">
        <f>+INDEX(DataEx!$1:$1048576,MATCH('2020'!$A58,DataEx!$D:$D,0),MATCH('2020'!L$6,DataEx!$7:$7,0))</f>
        <v>0</v>
      </c>
      <c r="M58" s="195">
        <f>+INDEX(DataEx!$1:$1048576,MATCH('2020'!$A58,DataEx!$D:$D,0),MATCH('2020'!M$6,DataEx!$7:$7,0))</f>
        <v>0</v>
      </c>
      <c r="N58" s="195">
        <f>+INDEX(DataEx!$1:$1048576,MATCH('2020'!$A58,DataEx!$D:$D,0),MATCH('2020'!N$6,DataEx!$7:$7,0))</f>
        <v>0</v>
      </c>
      <c r="O58" s="195">
        <f>+INDEX(DataEx!$1:$1048576,MATCH('2020'!$A58,DataEx!$D:$D,0),MATCH('2020'!O$6,DataEx!$7:$7,0))</f>
        <v>940769.61</v>
      </c>
      <c r="P58" s="195">
        <f>+INDEX(DataEx!$1:$1048576,MATCH('2020'!$A58,DataEx!$D:$D,0),MATCH('2020'!P$6,DataEx!$7:$7,0))</f>
        <v>0</v>
      </c>
      <c r="Q58" s="195">
        <f>+INDEX(DataEx!$1:$1048576,MATCH('2020'!$A58,DataEx!$D:$D,0),MATCH('2020'!Q$6,DataEx!$7:$7,0))</f>
        <v>0</v>
      </c>
      <c r="R58" s="195">
        <f>+INDEX(DataEx!$1:$1048576,MATCH('2020'!$A58,DataEx!$D:$D,0),MATCH('2020'!R$6,DataEx!$7:$7,0))</f>
        <v>0</v>
      </c>
      <c r="S58" s="251">
        <f>SUM(G58:R58)</f>
        <v>940769.61</v>
      </c>
      <c r="T58" s="464">
        <f t="shared" si="4"/>
        <v>2.041910902263799E-2</v>
      </c>
      <c r="V58" s="333"/>
    </row>
    <row r="59" spans="1:22" ht="13.5" thickBot="1">
      <c r="A59" s="146">
        <v>1002</v>
      </c>
      <c r="B59" s="500" t="str">
        <f>+VLOOKUP($A59,Master!$D$28:$G$224,4,FALSE)</f>
        <v>Nedostajuća sredstva</v>
      </c>
      <c r="C59" s="501"/>
      <c r="D59" s="501"/>
      <c r="E59" s="501"/>
      <c r="F59" s="501"/>
      <c r="G59" s="219">
        <f>+G53-G55-G58</f>
        <v>-58838193.353999987</v>
      </c>
      <c r="H59" s="219">
        <f t="shared" ref="H59:R59" si="11">+H53-H55-H58</f>
        <v>-91577490.43400003</v>
      </c>
      <c r="I59" s="219">
        <f t="shared" si="11"/>
        <v>-349218823.91400003</v>
      </c>
      <c r="J59" s="219">
        <f t="shared" si="11"/>
        <v>-62657298.753999986</v>
      </c>
      <c r="K59" s="219">
        <f t="shared" si="11"/>
        <v>-55888194.774000004</v>
      </c>
      <c r="L59" s="219">
        <f t="shared" si="11"/>
        <v>-59274226.724000022</v>
      </c>
      <c r="M59" s="219">
        <f t="shared" si="11"/>
        <v>-72952325.403999954</v>
      </c>
      <c r="N59" s="219">
        <f t="shared" si="11"/>
        <v>-75447748.461999983</v>
      </c>
      <c r="O59" s="219">
        <f t="shared" si="11"/>
        <v>-32446648.359999999</v>
      </c>
      <c r="P59" s="219">
        <f t="shared" si="11"/>
        <v>-74644244.609999985</v>
      </c>
      <c r="Q59" s="219">
        <f t="shared" si="11"/>
        <v>0</v>
      </c>
      <c r="R59" s="219">
        <f t="shared" si="11"/>
        <v>0</v>
      </c>
      <c r="S59" s="253">
        <f t="shared" si="3"/>
        <v>-932945194.78999996</v>
      </c>
      <c r="T59" s="465">
        <f t="shared" si="4"/>
        <v>-20.249282547044906</v>
      </c>
    </row>
    <row r="60" spans="1:22" ht="13.5" thickBot="1">
      <c r="A60" s="146">
        <v>1003</v>
      </c>
      <c r="B60" s="502" t="str">
        <f>+VLOOKUP($A60,Master!$D$28:$G$224,4,FALSE)</f>
        <v>Finansiranje</v>
      </c>
      <c r="C60" s="503"/>
      <c r="D60" s="503"/>
      <c r="E60" s="503"/>
      <c r="F60" s="503"/>
      <c r="G60" s="153">
        <f>+SUM(G61:G64)</f>
        <v>58838193.353999987</v>
      </c>
      <c r="H60" s="153">
        <f t="shared" ref="H60:R60" si="12">+SUM(H61:H64)</f>
        <v>91577490.43400003</v>
      </c>
      <c r="I60" s="153">
        <f t="shared" si="12"/>
        <v>349218823.91400003</v>
      </c>
      <c r="J60" s="153">
        <f t="shared" si="12"/>
        <v>62657298.753999978</v>
      </c>
      <c r="K60" s="153">
        <f t="shared" si="12"/>
        <v>55888194.774000019</v>
      </c>
      <c r="L60" s="153">
        <f t="shared" si="12"/>
        <v>59274226.724000022</v>
      </c>
      <c r="M60" s="153">
        <f t="shared" si="12"/>
        <v>72952325.403999954</v>
      </c>
      <c r="N60" s="153">
        <f t="shared" si="12"/>
        <v>75447748.461999983</v>
      </c>
      <c r="O60" s="153">
        <f t="shared" si="12"/>
        <v>32446648.359999999</v>
      </c>
      <c r="P60" s="153">
        <f t="shared" si="12"/>
        <v>74644244.609999985</v>
      </c>
      <c r="Q60" s="153">
        <f t="shared" si="12"/>
        <v>0</v>
      </c>
      <c r="R60" s="153">
        <f t="shared" si="12"/>
        <v>0</v>
      </c>
      <c r="S60" s="254">
        <f t="shared" si="3"/>
        <v>932945194.78999996</v>
      </c>
      <c r="T60" s="466">
        <f t="shared" si="4"/>
        <v>20.249282547044906</v>
      </c>
    </row>
    <row r="61" spans="1:22">
      <c r="A61" s="146">
        <v>7511</v>
      </c>
      <c r="B61" s="496" t="str">
        <f>+VLOOKUP($A61,Master!$D$28:$G$224,4,FALSE)</f>
        <v>Pozajmice i krediti od domaćih izvora</v>
      </c>
      <c r="C61" s="497"/>
      <c r="D61" s="497"/>
      <c r="E61" s="497"/>
      <c r="F61" s="497"/>
      <c r="G61" s="213">
        <f>+INDEX(DataEx!$1:$1048576,MATCH('2020'!$A61,DataEx!$D:$D,0),MATCH('2020'!G$6,DataEx!$7:$7,0))</f>
        <v>14900000</v>
      </c>
      <c r="H61" s="213">
        <f>+INDEX(DataEx!$1:$1048576,MATCH('2020'!$A61,DataEx!$D:$D,0),MATCH('2020'!H$6,DataEx!$7:$7,0))</f>
        <v>23000000</v>
      </c>
      <c r="I61" s="213">
        <f>+INDEX(DataEx!$1:$1048576,MATCH('2020'!$A61,DataEx!$D:$D,0),MATCH('2020'!I$6,DataEx!$7:$7,0))</f>
        <v>0</v>
      </c>
      <c r="J61" s="213">
        <f>+INDEX(DataEx!$1:$1048576,MATCH('2020'!$A61,DataEx!$D:$D,0),MATCH('2020'!J$6,DataEx!$7:$7,0))</f>
        <v>19932059.129999999</v>
      </c>
      <c r="K61" s="213">
        <f>+INDEX(DataEx!$1:$1048576,MATCH('2020'!$A61,DataEx!$D:$D,0),MATCH('2020'!K$6,DataEx!$7:$7,0))</f>
        <v>10000000</v>
      </c>
      <c r="L61" s="213">
        <f>+INDEX(DataEx!$1:$1048576,MATCH('2020'!$A61,DataEx!$D:$D,0),MATCH('2020'!L$6,DataEx!$7:$7,0))</f>
        <v>0</v>
      </c>
      <c r="M61" s="213">
        <f>+INDEX(DataEx!$1:$1048576,MATCH('2020'!$A61,DataEx!$D:$D,0),MATCH('2020'!M$6,DataEx!$7:$7,0))</f>
        <v>44900000</v>
      </c>
      <c r="N61" s="213">
        <f>+INDEX(DataEx!$1:$1048576,MATCH('2020'!$A61,DataEx!$D:$D,0),MATCH('2020'!N$6,DataEx!$7:$7,0))</f>
        <v>11800000</v>
      </c>
      <c r="O61" s="213">
        <f>+INDEX(DataEx!$1:$1048576,MATCH('2020'!$A61,DataEx!$D:$D,0),MATCH('2020'!O$6,DataEx!$7:$7,0))</f>
        <v>0</v>
      </c>
      <c r="P61" s="213">
        <f>+INDEX(DataEx!$1:$1048576,MATCH('2020'!$A61,DataEx!$D:$D,0),MATCH('2020'!P$6,DataEx!$7:$7,0))</f>
        <v>15000000</v>
      </c>
      <c r="Q61" s="213">
        <f>+INDEX(DataEx!$1:$1048576,MATCH('2020'!$A61,DataEx!$D:$D,0),MATCH('2020'!Q$6,DataEx!$7:$7,0))</f>
        <v>0</v>
      </c>
      <c r="R61" s="213">
        <f>+INDEX(DataEx!$1:$1048576,MATCH('2020'!$A61,DataEx!$D:$D,0),MATCH('2020'!R$6,DataEx!$7:$7,0))</f>
        <v>0</v>
      </c>
      <c r="S61" s="252">
        <f t="shared" si="3"/>
        <v>139532059.13</v>
      </c>
      <c r="T61" s="463">
        <f t="shared" si="4"/>
        <v>3.0284995361708593</v>
      </c>
    </row>
    <row r="62" spans="1:22">
      <c r="A62" s="146">
        <v>7512</v>
      </c>
      <c r="B62" s="480" t="str">
        <f>+VLOOKUP($A62,Master!$D$28:$G$224,4,FALSE)</f>
        <v>Pozajmice i krediti od inostranih izvora</v>
      </c>
      <c r="C62" s="481"/>
      <c r="D62" s="481"/>
      <c r="E62" s="481"/>
      <c r="F62" s="481"/>
      <c r="G62" s="213">
        <f>+INDEX(DataEx!$1:$1048576,MATCH('2020'!$A62,DataEx!$D:$D,0),MATCH('2020'!G$6,DataEx!$7:$7,0))</f>
        <v>316564.84000000003</v>
      </c>
      <c r="H62" s="213">
        <f>+INDEX(DataEx!$1:$1048576,MATCH('2020'!$A62,DataEx!$D:$D,0),MATCH('2020'!H$6,DataEx!$7:$7,0))</f>
        <v>1511136.76</v>
      </c>
      <c r="I62" s="213">
        <f>+INDEX(DataEx!$1:$1048576,MATCH('2020'!$A62,DataEx!$D:$D,0),MATCH('2020'!I$6,DataEx!$7:$7,0))</f>
        <v>3834054.75</v>
      </c>
      <c r="J62" s="213">
        <f>+INDEX(DataEx!$1:$1048576,MATCH('2020'!$A62,DataEx!$D:$D,0),MATCH('2020'!J$6,DataEx!$7:$7,0))</f>
        <v>4493810.3600000003</v>
      </c>
      <c r="K62" s="213">
        <f>+INDEX(DataEx!$1:$1048576,MATCH('2020'!$A62,DataEx!$D:$D,0),MATCH('2020'!K$6,DataEx!$7:$7,0))</f>
        <v>250307576.15000001</v>
      </c>
      <c r="L62" s="213">
        <f>+INDEX(DataEx!$1:$1048576,MATCH('2020'!$A62,DataEx!$D:$D,0),MATCH('2020'!L$6,DataEx!$7:$7,0))</f>
        <v>83297964.459999993</v>
      </c>
      <c r="M62" s="213">
        <f>+INDEX(DataEx!$1:$1048576,MATCH('2020'!$A62,DataEx!$D:$D,0),MATCH('2020'!M$6,DataEx!$7:$7,0))</f>
        <v>18425337.739999998</v>
      </c>
      <c r="N62" s="213">
        <f>+INDEX(DataEx!$1:$1048576,MATCH('2020'!$A62,DataEx!$D:$D,0),MATCH('2020'!N$6,DataEx!$7:$7,0))</f>
        <v>6606851.8499999996</v>
      </c>
      <c r="O62" s="213">
        <f>+INDEX(DataEx!$1:$1048576,MATCH('2020'!$A62,DataEx!$D:$D,0),MATCH('2020'!O$6,DataEx!$7:$7,0))</f>
        <v>3867306.65</v>
      </c>
      <c r="P62" s="213">
        <f>+INDEX(DataEx!$1:$1048576,MATCH('2020'!$A62,DataEx!$D:$D,0),MATCH('2020'!P$6,DataEx!$7:$7,0))</f>
        <v>39597302.960000001</v>
      </c>
      <c r="Q62" s="213">
        <f>+INDEX(DataEx!$1:$1048576,MATCH('2020'!$A62,DataEx!$D:$D,0),MATCH('2020'!Q$6,DataEx!$7:$7,0))</f>
        <v>0</v>
      </c>
      <c r="R62" s="213">
        <f>+INDEX(DataEx!$1:$1048576,MATCH('2020'!$A62,DataEx!$D:$D,0),MATCH('2020'!R$6,DataEx!$7:$7,0))</f>
        <v>0</v>
      </c>
      <c r="S62" s="252">
        <f t="shared" si="3"/>
        <v>412257906.51999998</v>
      </c>
      <c r="T62" s="463">
        <f t="shared" si="4"/>
        <v>8.9479284292318706</v>
      </c>
    </row>
    <row r="63" spans="1:22">
      <c r="A63" s="146">
        <v>72</v>
      </c>
      <c r="B63" s="480" t="str">
        <f>+VLOOKUP($A63,Master!$D$28:$G$224,4,FALSE)</f>
        <v>Primici od prodaje imovine</v>
      </c>
      <c r="C63" s="481"/>
      <c r="D63" s="481"/>
      <c r="E63" s="481"/>
      <c r="F63" s="481"/>
      <c r="G63" s="213">
        <f>+INDEX(DataEx!$1:$1048576,MATCH('2020'!$A63,DataEx!$D:$D,0),MATCH('2020'!G$6,DataEx!$7:$7,0))</f>
        <v>62782.51</v>
      </c>
      <c r="H63" s="213">
        <f>+INDEX(DataEx!$1:$1048576,MATCH('2020'!$A63,DataEx!$D:$D,0),MATCH('2020'!H$6,DataEx!$7:$7,0))</f>
        <v>437988.22</v>
      </c>
      <c r="I63" s="213">
        <f>+INDEX(DataEx!$1:$1048576,MATCH('2020'!$A63,DataEx!$D:$D,0),MATCH('2020'!I$6,DataEx!$7:$7,0))</f>
        <v>603218.21</v>
      </c>
      <c r="J63" s="213">
        <f>+INDEX(DataEx!$1:$1048576,MATCH('2020'!$A63,DataEx!$D:$D,0),MATCH('2020'!J$6,DataEx!$7:$7,0))</f>
        <v>198578.39</v>
      </c>
      <c r="K63" s="213">
        <f>+INDEX(DataEx!$1:$1048576,MATCH('2020'!$A63,DataEx!$D:$D,0),MATCH('2020'!K$6,DataEx!$7:$7,0))</f>
        <v>270349.07</v>
      </c>
      <c r="L63" s="213">
        <f>+INDEX(DataEx!$1:$1048576,MATCH('2020'!$A63,DataEx!$D:$D,0),MATCH('2020'!L$6,DataEx!$7:$7,0))</f>
        <v>213993.31</v>
      </c>
      <c r="M63" s="213">
        <f>+INDEX(DataEx!$1:$1048576,MATCH('2020'!$A63,DataEx!$D:$D,0),MATCH('2020'!M$6,DataEx!$7:$7,0))</f>
        <v>3744610.34</v>
      </c>
      <c r="N63" s="213">
        <f>+INDEX(DataEx!$1:$1048576,MATCH('2020'!$A63,DataEx!$D:$D,0),MATCH('2020'!N$6,DataEx!$7:$7,0))</f>
        <v>391133.36</v>
      </c>
      <c r="O63" s="213">
        <f>+INDEX(DataEx!$1:$1048576,MATCH('2020'!$A63,DataEx!$D:$D,0),MATCH('2020'!O$6,DataEx!$7:$7,0))</f>
        <v>257820.89</v>
      </c>
      <c r="P63" s="213">
        <f>+INDEX(DataEx!$1:$1048576,MATCH('2020'!$A63,DataEx!$D:$D,0),MATCH('2020'!P$6,DataEx!$7:$7,0))</f>
        <v>1253015.19</v>
      </c>
      <c r="Q63" s="213">
        <f>+INDEX(DataEx!$1:$1048576,MATCH('2020'!$A63,DataEx!$D:$D,0),MATCH('2020'!Q$6,DataEx!$7:$7,0))</f>
        <v>0</v>
      </c>
      <c r="R63" s="213">
        <f>+INDEX(DataEx!$1:$1048576,MATCH('2020'!$A63,DataEx!$D:$D,0),MATCH('2020'!R$6,DataEx!$7:$7,0))</f>
        <v>0</v>
      </c>
      <c r="S63" s="252">
        <f t="shared" si="3"/>
        <v>7433489.4900000002</v>
      </c>
      <c r="T63" s="463">
        <f t="shared" si="4"/>
        <v>0.16134155557484861</v>
      </c>
    </row>
    <row r="64" spans="1:22" ht="13.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227">
        <f>-G59-SUM(G61:G63)</f>
        <v>43558846.003999986</v>
      </c>
      <c r="H64" s="227">
        <f t="shared" ref="H64:R64" si="13">-H59-SUM(H61:H63)</f>
        <v>66628365.454000026</v>
      </c>
      <c r="I64" s="227">
        <f t="shared" si="13"/>
        <v>344781550.95400006</v>
      </c>
      <c r="J64" s="227">
        <f t="shared" si="13"/>
        <v>38032850.873999983</v>
      </c>
      <c r="K64" s="227">
        <f t="shared" si="13"/>
        <v>-204689730.44599998</v>
      </c>
      <c r="L64" s="227">
        <f t="shared" si="13"/>
        <v>-24237731.045999974</v>
      </c>
      <c r="M64" s="227">
        <f t="shared" si="13"/>
        <v>5882377.3239999563</v>
      </c>
      <c r="N64" s="227">
        <f t="shared" si="13"/>
        <v>56649763.251999982</v>
      </c>
      <c r="O64" s="227">
        <f t="shared" si="13"/>
        <v>28321520.82</v>
      </c>
      <c r="P64" s="227">
        <f t="shared" si="13"/>
        <v>18793926.459999986</v>
      </c>
      <c r="Q64" s="227">
        <f t="shared" si="13"/>
        <v>0</v>
      </c>
      <c r="R64" s="227">
        <f t="shared" si="13"/>
        <v>0</v>
      </c>
      <c r="S64" s="255">
        <f>+SUM(G64:R64)</f>
        <v>373721739.64999998</v>
      </c>
      <c r="T64" s="467">
        <f t="shared" si="4"/>
        <v>8.1115130260673265</v>
      </c>
    </row>
    <row r="65" spans="18:18">
      <c r="R65" s="326"/>
    </row>
    <row r="70" spans="18:18">
      <c r="R70" s="303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63" t="str">
        <f>+Master!G251</f>
        <v>Plan ostvarenja budžeta</v>
      </c>
      <c r="C100" s="564"/>
      <c r="D100" s="564"/>
      <c r="E100" s="564"/>
      <c r="F100" s="564"/>
      <c r="G100" s="556">
        <v>2020</v>
      </c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8"/>
      <c r="S100" s="107" t="str">
        <f>+S7</f>
        <v>BDP</v>
      </c>
      <c r="T100" s="108">
        <f>+T7</f>
        <v>4607300000</v>
      </c>
    </row>
    <row r="101" spans="1:21" ht="15.75" customHeight="1">
      <c r="B101" s="565"/>
      <c r="C101" s="566"/>
      <c r="D101" s="566"/>
      <c r="E101" s="566"/>
      <c r="F101" s="56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56" t="str">
        <f>+Master!G245</f>
        <v>Jan - Dec</v>
      </c>
      <c r="T101" s="558">
        <f>+T8</f>
        <v>0</v>
      </c>
    </row>
    <row r="102" spans="1:21" ht="13.5" thickBot="1">
      <c r="B102" s="568"/>
      <c r="C102" s="569"/>
      <c r="D102" s="569"/>
      <c r="E102" s="569"/>
      <c r="F102" s="570"/>
      <c r="G102" s="67" t="s">
        <v>419</v>
      </c>
      <c r="H102" s="67" t="s">
        <v>419</v>
      </c>
      <c r="I102" s="67" t="s">
        <v>419</v>
      </c>
      <c r="J102" s="67" t="s">
        <v>419</v>
      </c>
      <c r="K102" s="67" t="s">
        <v>419</v>
      </c>
      <c r="L102" s="67" t="s">
        <v>419</v>
      </c>
      <c r="M102" s="67" t="s">
        <v>419</v>
      </c>
      <c r="N102" s="67" t="s">
        <v>419</v>
      </c>
      <c r="O102" s="67" t="s">
        <v>419</v>
      </c>
      <c r="P102" s="67" t="s">
        <v>419</v>
      </c>
      <c r="Q102" s="67" t="s">
        <v>419</v>
      </c>
      <c r="R102" s="67" t="s">
        <v>419</v>
      </c>
      <c r="S102" s="65" t="s">
        <v>419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59" t="str">
        <f>+VLOOKUP(LEFT($A103,LEN(A103)-1)*1,Master!$D$28:$G$224,4,FALSE)</f>
        <v>Prihodi budžeta</v>
      </c>
      <c r="C103" s="560"/>
      <c r="D103" s="560"/>
      <c r="E103" s="560"/>
      <c r="F103" s="56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72">
        <f>+SUM(G103:R103)</f>
        <v>1704989389.157774</v>
      </c>
      <c r="T103" s="473">
        <f>+S103/$T$100*100</f>
        <v>37.006259396127319</v>
      </c>
    </row>
    <row r="104" spans="1:21">
      <c r="A104" s="116" t="str">
        <f t="shared" si="16"/>
        <v>711p</v>
      </c>
      <c r="B104" s="561" t="str">
        <f>+VLOOKUP(LEFT($A104,LEN(A104)-1)*1,Master!$D$28:$G$224,4,FALSE)</f>
        <v>Porezi</v>
      </c>
      <c r="C104" s="562"/>
      <c r="D104" s="562"/>
      <c r="E104" s="562"/>
      <c r="F104" s="56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54">
        <f t="shared" ref="T104:T157" si="20">+S104/$T$100*100</f>
        <v>22.90793652888123</v>
      </c>
      <c r="U104" s="259"/>
    </row>
    <row r="105" spans="1:21">
      <c r="A105" s="116" t="str">
        <f t="shared" si="16"/>
        <v>7111p</v>
      </c>
      <c r="B105" s="544" t="str">
        <f>+VLOOKUP(LEFT($A105,LEN(A105)-1)*1,Master!$D$28:$G$227,4,FALSE)</f>
        <v>Porez na dohodak fizičkih lica</v>
      </c>
      <c r="C105" s="545"/>
      <c r="D105" s="545"/>
      <c r="E105" s="545"/>
      <c r="F105" s="545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55">
        <f t="shared" si="20"/>
        <v>2.4452362067202373</v>
      </c>
    </row>
    <row r="106" spans="1:21">
      <c r="A106" s="116" t="str">
        <f t="shared" si="16"/>
        <v>7112p</v>
      </c>
      <c r="B106" s="544" t="str">
        <f>+VLOOKUP(LEFT($A106,LEN(A106)-1)*1,Master!$D$28:$G$227,4,FALSE)</f>
        <v>Porez na dobit pravnih lica</v>
      </c>
      <c r="C106" s="545"/>
      <c r="D106" s="545"/>
      <c r="E106" s="545"/>
      <c r="F106" s="545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55">
        <f t="shared" si="20"/>
        <v>1.4671745812461314</v>
      </c>
    </row>
    <row r="107" spans="1:21">
      <c r="A107" s="116" t="str">
        <f t="shared" si="16"/>
        <v>7113p</v>
      </c>
      <c r="B107" s="544" t="str">
        <f>+VLOOKUP(LEFT($A107,LEN(A107)-1)*1,Master!$D$28:$G$227,4,FALSE)</f>
        <v>Porez na promet nepokretnosti</v>
      </c>
      <c r="C107" s="545"/>
      <c r="D107" s="545"/>
      <c r="E107" s="545"/>
      <c r="F107" s="545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55">
        <f t="shared" si="20"/>
        <v>4.1303611443361622E-2</v>
      </c>
    </row>
    <row r="108" spans="1:21">
      <c r="A108" s="116" t="str">
        <f t="shared" si="16"/>
        <v>7114p</v>
      </c>
      <c r="B108" s="544" t="str">
        <f>+VLOOKUP(LEFT($A108,LEN(A108)-1)*1,Master!$D$28:$G$227,4,FALSE)</f>
        <v>Porez na dodatu vrijednost</v>
      </c>
      <c r="C108" s="545"/>
      <c r="D108" s="545"/>
      <c r="E108" s="545"/>
      <c r="F108" s="545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55">
        <f t="shared" si="20"/>
        <v>13.365384391976216</v>
      </c>
    </row>
    <row r="109" spans="1:21">
      <c r="A109" s="116" t="str">
        <f t="shared" si="16"/>
        <v>7115p</v>
      </c>
      <c r="B109" s="544" t="str">
        <f>+VLOOKUP(LEFT($A109,LEN(A109)-1)*1,Master!$D$28:$G$227,4,FALSE)</f>
        <v>Akcize</v>
      </c>
      <c r="C109" s="545"/>
      <c r="D109" s="545"/>
      <c r="E109" s="545"/>
      <c r="F109" s="545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55">
        <f t="shared" si="20"/>
        <v>4.8051517235226715</v>
      </c>
    </row>
    <row r="110" spans="1:21">
      <c r="A110" s="116" t="str">
        <f t="shared" si="16"/>
        <v>7116p</v>
      </c>
      <c r="B110" s="544" t="str">
        <f>+VLOOKUP(LEFT($A110,LEN(A110)-1)*1,Master!$D$28:$G$227,4,FALSE)</f>
        <v>Porez na međunarodnu trgovinu i transakcije</v>
      </c>
      <c r="C110" s="545"/>
      <c r="D110" s="545"/>
      <c r="E110" s="545"/>
      <c r="F110" s="545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55">
        <f t="shared" si="20"/>
        <v>0.58139087437023862</v>
      </c>
    </row>
    <row r="111" spans="1:21">
      <c r="A111" s="116" t="str">
        <f t="shared" si="16"/>
        <v>7118p</v>
      </c>
      <c r="B111" s="544" t="str">
        <f>+VLOOKUP(LEFT($A111,LEN(A111)-1)*1,Master!$D$28:$G$227,4,FALSE)</f>
        <v>Ostali državni porezi</v>
      </c>
      <c r="C111" s="545"/>
      <c r="D111" s="545"/>
      <c r="E111" s="545"/>
      <c r="F111" s="545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55">
        <f t="shared" si="20"/>
        <v>0.20229513960237019</v>
      </c>
    </row>
    <row r="112" spans="1:21">
      <c r="A112" s="116" t="str">
        <f t="shared" si="16"/>
        <v>712p</v>
      </c>
      <c r="B112" s="554" t="str">
        <f>+VLOOKUP(LEFT($A112,LEN(A112)-1)*1,Master!$D$28:$G$227,4,FALSE)</f>
        <v>Doprinosi</v>
      </c>
      <c r="C112" s="555"/>
      <c r="D112" s="555"/>
      <c r="E112" s="555"/>
      <c r="F112" s="555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56">
        <f t="shared" si="20"/>
        <v>10.68956613019113</v>
      </c>
    </row>
    <row r="113" spans="1:20">
      <c r="A113" s="116" t="str">
        <f t="shared" si="16"/>
        <v>7121p</v>
      </c>
      <c r="B113" s="544" t="str">
        <f>+VLOOKUP(LEFT($A113,LEN(A113)-1)*1,Master!$D$28:$G$227,4,FALSE)</f>
        <v>Doprinosi za penzijsko i invalidsko osiguranje</v>
      </c>
      <c r="C113" s="545"/>
      <c r="D113" s="545"/>
      <c r="E113" s="545"/>
      <c r="F113" s="545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55">
        <f t="shared" si="20"/>
        <v>6.6171744431734636</v>
      </c>
    </row>
    <row r="114" spans="1:20">
      <c r="A114" s="116" t="str">
        <f t="shared" si="16"/>
        <v>7122p</v>
      </c>
      <c r="B114" s="544" t="str">
        <f>+VLOOKUP(LEFT($A114,LEN(A114)-1)*1,Master!$D$28:$G$227,4,FALSE)</f>
        <v>Doprinosi za zdravstveno osiguranje</v>
      </c>
      <c r="C114" s="545"/>
      <c r="D114" s="545"/>
      <c r="E114" s="545"/>
      <c r="F114" s="545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55">
        <f t="shared" si="20"/>
        <v>3.4819631387690197</v>
      </c>
    </row>
    <row r="115" spans="1:20">
      <c r="A115" s="116" t="str">
        <f t="shared" si="16"/>
        <v>7123p</v>
      </c>
      <c r="B115" s="544" t="str">
        <f>+VLOOKUP(LEFT($A115,LEN(A115)-1)*1,Master!$D$28:$G$227,4,FALSE)</f>
        <v>Doprinosi za osiguranje od nezaposlenosti</v>
      </c>
      <c r="C115" s="545"/>
      <c r="D115" s="545"/>
      <c r="E115" s="545"/>
      <c r="F115" s="545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55">
        <f t="shared" si="20"/>
        <v>0.31374529664462025</v>
      </c>
    </row>
    <row r="116" spans="1:20">
      <c r="A116" s="116" t="str">
        <f t="shared" si="16"/>
        <v>7124p</v>
      </c>
      <c r="B116" s="544" t="str">
        <f>+VLOOKUP(LEFT($A116,LEN(A116)-1)*1,Master!$D$28:$G$227,4,FALSE)</f>
        <v>Ostali doprinosi</v>
      </c>
      <c r="C116" s="545"/>
      <c r="D116" s="545"/>
      <c r="E116" s="545"/>
      <c r="F116" s="545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55">
        <f t="shared" si="20"/>
        <v>0.2766832516040264</v>
      </c>
    </row>
    <row r="117" spans="1:20">
      <c r="A117" s="116" t="str">
        <f t="shared" si="16"/>
        <v>713p</v>
      </c>
      <c r="B117" s="548" t="str">
        <f>+VLOOKUP(LEFT($A117,LEN(A117)-1)*1,Master!$D$28:$G$227,4,FALSE)</f>
        <v>Takse</v>
      </c>
      <c r="C117" s="549"/>
      <c r="D117" s="549"/>
      <c r="E117" s="549"/>
      <c r="F117" s="549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56">
        <f t="shared" si="20"/>
        <v>0.26451836008573354</v>
      </c>
    </row>
    <row r="118" spans="1:20">
      <c r="A118" s="116" t="str">
        <f t="shared" si="16"/>
        <v>714p</v>
      </c>
      <c r="B118" s="548" t="str">
        <f>+VLOOKUP(LEFT($A118,LEN(A118)-1)*1,Master!$D$28:$G$227,4,FALSE)</f>
        <v>Naknade</v>
      </c>
      <c r="C118" s="549"/>
      <c r="D118" s="549"/>
      <c r="E118" s="549"/>
      <c r="F118" s="549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56">
        <f t="shared" si="20"/>
        <v>0.53882429835369972</v>
      </c>
    </row>
    <row r="119" spans="1:20">
      <c r="A119" s="116" t="str">
        <f t="shared" si="16"/>
        <v>715p</v>
      </c>
      <c r="B119" s="548" t="str">
        <f>+VLOOKUP(LEFT($A119,LEN(A119)-1)*1,Master!$D$28:$G$227,4,FALSE)</f>
        <v>Ostali prihodi</v>
      </c>
      <c r="C119" s="549"/>
      <c r="D119" s="549"/>
      <c r="E119" s="549"/>
      <c r="F119" s="549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56">
        <f t="shared" si="20"/>
        <v>1.148755088100482</v>
      </c>
    </row>
    <row r="120" spans="1:20">
      <c r="A120" s="116" t="str">
        <f t="shared" si="16"/>
        <v>73p</v>
      </c>
      <c r="B120" s="548" t="str">
        <f>+VLOOKUP(LEFT($A120,LEN(A120)-1)*1,Master!$D$28:$G$227,4,FALSE)</f>
        <v>Primici od otplate kredita i sredstva prenesena iz prethodne godine</v>
      </c>
      <c r="C120" s="549"/>
      <c r="D120" s="549"/>
      <c r="E120" s="549"/>
      <c r="F120" s="549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56">
        <f t="shared" si="20"/>
        <v>0.37142952358214143</v>
      </c>
    </row>
    <row r="121" spans="1:20" ht="13.5" thickBot="1">
      <c r="A121" s="116" t="str">
        <f t="shared" si="16"/>
        <v>74p</v>
      </c>
      <c r="B121" s="550" t="str">
        <f>+VLOOKUP(LEFT($A121,LEN(A121)-1)*1,Master!$D$28:$G$227,4,FALSE)</f>
        <v>Donacije i transferi</v>
      </c>
      <c r="C121" s="551"/>
      <c r="D121" s="551"/>
      <c r="E121" s="551"/>
      <c r="F121" s="551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57">
        <f t="shared" si="20"/>
        <v>1.0852294669329108</v>
      </c>
    </row>
    <row r="122" spans="1:20" ht="13.5" thickBot="1">
      <c r="A122" s="116" t="str">
        <f t="shared" si="16"/>
        <v>4p</v>
      </c>
      <c r="B122" s="530" t="str">
        <f>+VLOOKUP(LEFT($A122,LEN(A122)-1)*1,Master!$D$28:$G$227,4,FALSE)</f>
        <v>Izdaci budžeta</v>
      </c>
      <c r="C122" s="531"/>
      <c r="D122" s="531"/>
      <c r="E122" s="531"/>
      <c r="F122" s="531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174868238.90023816</v>
      </c>
      <c r="N122" s="93">
        <f t="shared" si="22"/>
        <v>165074952.86571434</v>
      </c>
      <c r="O122" s="93">
        <f t="shared" si="22"/>
        <v>169476198.62023818</v>
      </c>
      <c r="P122" s="93">
        <f t="shared" si="22"/>
        <v>231952338.51690477</v>
      </c>
      <c r="Q122" s="93">
        <f t="shared" si="22"/>
        <v>162937965.02690482</v>
      </c>
      <c r="R122" s="93">
        <f t="shared" si="22"/>
        <v>167019409.2473307</v>
      </c>
      <c r="S122" s="470">
        <f>+SUM(G122:R122)</f>
        <v>2042889206.795902</v>
      </c>
      <c r="T122" s="471">
        <f t="shared" si="20"/>
        <v>44.340268851516115</v>
      </c>
    </row>
    <row r="123" spans="1:20">
      <c r="A123" s="116" t="str">
        <f t="shared" si="16"/>
        <v>41p</v>
      </c>
      <c r="B123" s="552" t="str">
        <f>+VLOOKUP(LEFT($A123,LEN(A123)-1)*1,Master!$D$28:$G$227,4,FALSE)</f>
        <v>Tekući izdaci</v>
      </c>
      <c r="C123" s="553"/>
      <c r="D123" s="553"/>
      <c r="E123" s="553"/>
      <c r="F123" s="553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54">
        <f t="shared" si="20"/>
        <v>18.234006898745513</v>
      </c>
    </row>
    <row r="124" spans="1:20">
      <c r="A124" s="116" t="str">
        <f t="shared" si="16"/>
        <v>411p</v>
      </c>
      <c r="B124" s="544" t="str">
        <f>+VLOOKUP(LEFT($A124,LEN(A124)-1)*1,Master!$D$28:$G$227,4,FALSE)</f>
        <v>Bruto zarade i doprinosi na teret poslodavca</v>
      </c>
      <c r="C124" s="545"/>
      <c r="D124" s="545"/>
      <c r="E124" s="545"/>
      <c r="F124" s="545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55">
        <f t="shared" si="20"/>
        <v>10.81917370889675</v>
      </c>
    </row>
    <row r="125" spans="1:20">
      <c r="A125" s="116" t="str">
        <f t="shared" si="16"/>
        <v>412p</v>
      </c>
      <c r="B125" s="544" t="str">
        <f>+VLOOKUP(LEFT($A125,LEN(A125)-1)*1,Master!$D$28:$G$227,4,FALSE)</f>
        <v>Ostala lična primanja</v>
      </c>
      <c r="C125" s="545"/>
      <c r="D125" s="545"/>
      <c r="E125" s="545"/>
      <c r="F125" s="545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55">
        <f t="shared" si="20"/>
        <v>0.32417865148785635</v>
      </c>
    </row>
    <row r="126" spans="1:20">
      <c r="A126" s="116" t="str">
        <f t="shared" si="16"/>
        <v>413p</v>
      </c>
      <c r="B126" s="544" t="str">
        <f>+VLOOKUP(LEFT($A126,LEN(A126)-1)*1,Master!$D$28:$G$227,4,FALSE)</f>
        <v>Rashodi za materijal</v>
      </c>
      <c r="C126" s="545"/>
      <c r="D126" s="545"/>
      <c r="E126" s="545"/>
      <c r="F126" s="545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55">
        <f t="shared" si="20"/>
        <v>0.77555155266429454</v>
      </c>
    </row>
    <row r="127" spans="1:20">
      <c r="A127" s="116" t="str">
        <f t="shared" si="16"/>
        <v>414p</v>
      </c>
      <c r="B127" s="544" t="str">
        <f>+VLOOKUP(LEFT($A127,LEN(A127)-1)*1,Master!$D$28:$G$227,4,FALSE)</f>
        <v>Rashodi za usluge</v>
      </c>
      <c r="C127" s="545"/>
      <c r="D127" s="545"/>
      <c r="E127" s="545"/>
      <c r="F127" s="545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55">
        <f t="shared" si="20"/>
        <v>1.3413157254791312</v>
      </c>
    </row>
    <row r="128" spans="1:20">
      <c r="A128" s="116" t="str">
        <f t="shared" si="16"/>
        <v>415p</v>
      </c>
      <c r="B128" s="544" t="str">
        <f>+VLOOKUP(LEFT($A128,LEN(A128)-1)*1,Master!$D$28:$G$227,4,FALSE)</f>
        <v>Rashodi za tekuće održavanje</v>
      </c>
      <c r="C128" s="545"/>
      <c r="D128" s="545"/>
      <c r="E128" s="545"/>
      <c r="F128" s="545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55">
        <f t="shared" si="20"/>
        <v>0.56486301651726611</v>
      </c>
    </row>
    <row r="129" spans="1:20">
      <c r="A129" s="116" t="str">
        <f t="shared" si="16"/>
        <v>416p</v>
      </c>
      <c r="B129" s="544" t="str">
        <f>+VLOOKUP(LEFT($A129,LEN(A129)-1)*1,Master!$D$28:$G$227,4,FALSE)</f>
        <v>Kamate</v>
      </c>
      <c r="C129" s="545"/>
      <c r="D129" s="545"/>
      <c r="E129" s="545"/>
      <c r="F129" s="545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55">
        <f t="shared" si="20"/>
        <v>2.2430494311201787</v>
      </c>
    </row>
    <row r="130" spans="1:20">
      <c r="A130" s="116" t="str">
        <f t="shared" si="16"/>
        <v>417p</v>
      </c>
      <c r="B130" s="544" t="str">
        <f>+VLOOKUP(LEFT($A130,LEN(A130)-1)*1,Master!$D$28:$G$227,4,FALSE)</f>
        <v>Renta</v>
      </c>
      <c r="C130" s="545"/>
      <c r="D130" s="545"/>
      <c r="E130" s="545"/>
      <c r="F130" s="545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55">
        <f t="shared" si="20"/>
        <v>0.24149152996331913</v>
      </c>
    </row>
    <row r="131" spans="1:20">
      <c r="A131" s="116" t="str">
        <f t="shared" si="16"/>
        <v>418p</v>
      </c>
      <c r="B131" s="544" t="str">
        <f>+VLOOKUP(LEFT($A131,LEN(A131)-1)*1,Master!$D$28:$G$227,4,FALSE)</f>
        <v>Subvencije</v>
      </c>
      <c r="C131" s="545"/>
      <c r="D131" s="545"/>
      <c r="E131" s="545"/>
      <c r="F131" s="545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55">
        <f t="shared" si="20"/>
        <v>0.84831977448831197</v>
      </c>
    </row>
    <row r="132" spans="1:20">
      <c r="A132" s="116" t="str">
        <f t="shared" si="16"/>
        <v>419p</v>
      </c>
      <c r="B132" s="544" t="str">
        <f>+VLOOKUP(LEFT($A132,LEN(A132)-1)*1,Master!$D$28:$G$227,4,FALSE)</f>
        <v>Ostali izdaci</v>
      </c>
      <c r="C132" s="545"/>
      <c r="D132" s="545"/>
      <c r="E132" s="545"/>
      <c r="F132" s="545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55">
        <f t="shared" si="20"/>
        <v>1.0760635081284049</v>
      </c>
    </row>
    <row r="133" spans="1:20">
      <c r="A133" s="116" t="str">
        <f t="shared" si="16"/>
        <v>42p</v>
      </c>
      <c r="B133" s="538" t="str">
        <f>+VLOOKUP(LEFT($A133,LEN(A133)-1)*1,Master!$D$28:$G$227,4,FALSE)</f>
        <v>Transferi za socijalnu zaštitu</v>
      </c>
      <c r="C133" s="539"/>
      <c r="D133" s="539"/>
      <c r="E133" s="539"/>
      <c r="F133" s="539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56">
        <f t="shared" si="20"/>
        <v>12.538545292470646</v>
      </c>
    </row>
    <row r="134" spans="1:20">
      <c r="A134" s="116" t="str">
        <f t="shared" si="16"/>
        <v>421p</v>
      </c>
      <c r="B134" s="544" t="str">
        <f>+VLOOKUP(LEFT($A134,LEN(A134)-1)*1,Master!$D$28:$G$227,4,FALSE)</f>
        <v>Prava iz oblasti socijalne zaštite</v>
      </c>
      <c r="C134" s="545"/>
      <c r="D134" s="545"/>
      <c r="E134" s="545"/>
      <c r="F134" s="545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55">
        <f t="shared" si="20"/>
        <v>1.8346971111062882</v>
      </c>
    </row>
    <row r="135" spans="1:20">
      <c r="A135" s="116" t="str">
        <f t="shared" si="16"/>
        <v>422p</v>
      </c>
      <c r="B135" s="544" t="str">
        <f>+VLOOKUP(LEFT($A135,LEN(A135)-1)*1,Master!$D$28:$G$227,4,FALSE)</f>
        <v>Sredstva za tehnološke viškove</v>
      </c>
      <c r="C135" s="545"/>
      <c r="D135" s="545"/>
      <c r="E135" s="545"/>
      <c r="F135" s="545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55">
        <f t="shared" si="20"/>
        <v>0.44186401406463649</v>
      </c>
    </row>
    <row r="136" spans="1:20">
      <c r="A136" s="116" t="str">
        <f t="shared" si="16"/>
        <v>423p</v>
      </c>
      <c r="B136" s="544" t="str">
        <f>+VLOOKUP(LEFT($A136,LEN(A136)-1)*1,Master!$D$28:$G$227,4,FALSE)</f>
        <v>Prava iz oblasti penzijskog i invalidskog osiguranja</v>
      </c>
      <c r="C136" s="545"/>
      <c r="D136" s="545"/>
      <c r="E136" s="545"/>
      <c r="F136" s="545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55">
        <f t="shared" si="20"/>
        <v>9.5972781138627852</v>
      </c>
    </row>
    <row r="137" spans="1:20">
      <c r="A137" s="116" t="str">
        <f t="shared" si="16"/>
        <v>424p</v>
      </c>
      <c r="B137" s="544" t="str">
        <f>+VLOOKUP(LEFT($A137,LEN(A137)-1)*1,Master!$D$28:$G$227,4,FALSE)</f>
        <v>Ostala prava iz oblasti zdravstvene zaštite</v>
      </c>
      <c r="C137" s="545"/>
      <c r="D137" s="545"/>
      <c r="E137" s="545"/>
      <c r="F137" s="545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55">
        <f t="shared" si="20"/>
        <v>0.43409374253901412</v>
      </c>
    </row>
    <row r="138" spans="1:20">
      <c r="A138" s="116" t="str">
        <f t="shared" si="16"/>
        <v>425p</v>
      </c>
      <c r="B138" s="544" t="str">
        <f>+VLOOKUP(LEFT($A138,LEN(A138)-1)*1,Master!$D$28:$G$227,4,FALSE)</f>
        <v>Ostala prava iz zdravstvenog osiguranja</v>
      </c>
      <c r="C138" s="545"/>
      <c r="D138" s="545"/>
      <c r="E138" s="545"/>
      <c r="F138" s="545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55">
        <f t="shared" si="20"/>
        <v>0.23061231089792286</v>
      </c>
    </row>
    <row r="139" spans="1:20">
      <c r="A139" s="116" t="str">
        <f t="shared" si="16"/>
        <v>43p</v>
      </c>
      <c r="B139" s="546" t="str">
        <f>+VLOOKUP(LEFT($A139,LEN(A139)-1)*1,Master!$D$28:$G$227,4,FALSE)</f>
        <v xml:space="preserve">Transferi institucijama, pojedincima, nevladinom i javnom sektoru </v>
      </c>
      <c r="C139" s="547"/>
      <c r="D139" s="547"/>
      <c r="E139" s="547"/>
      <c r="F139" s="547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56">
        <f t="shared" si="20"/>
        <v>6.0063028847698297</v>
      </c>
    </row>
    <row r="140" spans="1:20">
      <c r="A140" s="116" t="str">
        <f t="shared" si="16"/>
        <v>44p</v>
      </c>
      <c r="B140" s="546" t="str">
        <f>+VLOOKUP(LEFT($A140,LEN(A140)-1)*1,Master!$D$28:$G$227,4,FALSE)</f>
        <v>Kapitalni izdaci</v>
      </c>
      <c r="C140" s="547"/>
      <c r="D140" s="547"/>
      <c r="E140" s="547"/>
      <c r="F140" s="547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</f>
        <v>20000000</v>
      </c>
      <c r="N140" s="83">
        <f>SUM(DataEx!FY368)</f>
        <v>20000000</v>
      </c>
      <c r="O140" s="83">
        <f>SUM(DataEx!FZ368)</f>
        <v>20000000</v>
      </c>
      <c r="P140" s="83">
        <f>SUM(DataEx!GA368)</f>
        <v>17295648.326666653</v>
      </c>
      <c r="Q140" s="83">
        <f>SUM(DataEx!GB368)</f>
        <v>17295648.326666653</v>
      </c>
      <c r="R140" s="83">
        <f>SUM(DataEx!GC368)</f>
        <v>17295648.326666653</v>
      </c>
      <c r="S140" s="113">
        <f t="shared" si="19"/>
        <v>196861062.64999998</v>
      </c>
      <c r="T140" s="456">
        <f t="shared" si="20"/>
        <v>4.2728075586569139</v>
      </c>
    </row>
    <row r="141" spans="1:20">
      <c r="A141" s="116" t="str">
        <f t="shared" si="16"/>
        <v>451p</v>
      </c>
      <c r="B141" s="534" t="str">
        <f>+VLOOKUP(LEFT($A141,LEN(A141)-1)*1,Master!$D$28:$G$227,4,FALSE)</f>
        <v>Pozajmice i krediti</v>
      </c>
      <c r="C141" s="535"/>
      <c r="D141" s="535"/>
      <c r="E141" s="535"/>
      <c r="F141" s="535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55">
        <f t="shared" si="20"/>
        <v>3.4293447355283994E-2</v>
      </c>
    </row>
    <row r="142" spans="1:20">
      <c r="A142" s="116" t="str">
        <f t="shared" si="16"/>
        <v>47p</v>
      </c>
      <c r="B142" s="534" t="str">
        <f>+VLOOKUP(LEFT($A142,LEN(A142)-1)*1,Master!$D$28:$G$227,4,FALSE)</f>
        <v>Rezerve</v>
      </c>
      <c r="C142" s="535"/>
      <c r="D142" s="535"/>
      <c r="E142" s="535"/>
      <c r="F142" s="535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55">
        <f t="shared" si="20"/>
        <v>2.9004080480975842</v>
      </c>
    </row>
    <row r="143" spans="1:20">
      <c r="A143" s="116" t="str">
        <f t="shared" si="16"/>
        <v>462p</v>
      </c>
      <c r="B143" s="534" t="str">
        <f>+VLOOKUP(LEFT($A143,LEN(A143)-1)*1,Master!$D$28:$G$227,4,FALSE)</f>
        <v>Otplata garancija</v>
      </c>
      <c r="C143" s="535"/>
      <c r="D143" s="535"/>
      <c r="E143" s="535"/>
      <c r="F143" s="535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55">
        <f t="shared" si="20"/>
        <v>0</v>
      </c>
    </row>
    <row r="144" spans="1:20">
      <c r="A144" s="117" t="str">
        <f t="shared" si="16"/>
        <v>4630p</v>
      </c>
      <c r="B144" s="534" t="str">
        <f>+VLOOKUP(LEFT($A144,LEN(A144)-1)*1,Master!$D$28:$G$227,4,FALSE)</f>
        <v>Otplata obaveza iz prethodnog perioda</v>
      </c>
      <c r="C144" s="535"/>
      <c r="D144" s="535"/>
      <c r="E144" s="535"/>
      <c r="F144" s="535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63">
        <f t="shared" si="20"/>
        <v>0.35390472142035467</v>
      </c>
    </row>
    <row r="145" spans="1:20" ht="13.5" thickBot="1">
      <c r="A145" s="116">
        <v>1005</v>
      </c>
      <c r="B145" s="534" t="s">
        <v>687</v>
      </c>
      <c r="C145" s="535"/>
      <c r="D145" s="535"/>
      <c r="E145" s="535"/>
      <c r="F145" s="535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60">
        <f t="shared" si="20"/>
        <v>0</v>
      </c>
    </row>
    <row r="146" spans="1:20" ht="13.5" thickBot="1">
      <c r="A146" s="117" t="str">
        <f>+CONCATENATE(A53,"p")</f>
        <v>1000p</v>
      </c>
      <c r="B146" s="542" t="str">
        <f>+VLOOKUP(LEFT($A146,LEN(A146)-1)*1,Master!$D$28:$G$224,4,FALSE)</f>
        <v>Suficit / deficit</v>
      </c>
      <c r="C146" s="543"/>
      <c r="D146" s="543"/>
      <c r="E146" s="543"/>
      <c r="F146" s="543"/>
      <c r="G146" s="93">
        <f t="shared" ref="G146:R146" si="25">+G103-G122</f>
        <v>-34116471.36999999</v>
      </c>
      <c r="H146" s="93">
        <f t="shared" si="25"/>
        <v>-25307976.920000032</v>
      </c>
      <c r="I146" s="93">
        <f t="shared" si="25"/>
        <v>-17029626.359999955</v>
      </c>
      <c r="J146" s="93">
        <f t="shared" si="25"/>
        <v>-46575551.199999988</v>
      </c>
      <c r="K146" s="93">
        <f t="shared" si="25"/>
        <v>-43960839.071666688</v>
      </c>
      <c r="L146" s="93">
        <f t="shared" si="25"/>
        <v>-59986953.58594206</v>
      </c>
      <c r="M146" s="93">
        <f t="shared" si="25"/>
        <v>-25188453.458808541</v>
      </c>
      <c r="N146" s="93">
        <f t="shared" si="25"/>
        <v>-13911104.998835742</v>
      </c>
      <c r="O146" s="93">
        <f t="shared" si="25"/>
        <v>12883603.908708036</v>
      </c>
      <c r="P146" s="93">
        <f t="shared" si="25"/>
        <v>-60762293.408757836</v>
      </c>
      <c r="Q146" s="93">
        <f t="shared" si="25"/>
        <v>-36065818.160695255</v>
      </c>
      <c r="R146" s="93">
        <f t="shared" si="25"/>
        <v>12121666.987869829</v>
      </c>
      <c r="S146" s="106">
        <f t="shared" si="19"/>
        <v>-337899817.63812828</v>
      </c>
      <c r="T146" s="461">
        <f t="shared" si="20"/>
        <v>-7.3340094553888031</v>
      </c>
    </row>
    <row r="147" spans="1:20" ht="13.5" thickBot="1">
      <c r="A147" s="117" t="str">
        <f>+CONCATENATE(A54,"p")</f>
        <v>1001p</v>
      </c>
      <c r="B147" s="536" t="str">
        <f>+VLOOKUP(LEFT($A147,LEN(A147)-1)*1,Master!$D$28:$G$224,4,FALSE)</f>
        <v>Primarni suficit/deficit</v>
      </c>
      <c r="C147" s="537"/>
      <c r="D147" s="537"/>
      <c r="E147" s="537"/>
      <c r="F147" s="537"/>
      <c r="G147" s="94">
        <f t="shared" ref="G147:R147" si="26">+G146+G129</f>
        <v>-26461625.979999989</v>
      </c>
      <c r="H147" s="94">
        <f t="shared" si="26"/>
        <v>-23468175.040000033</v>
      </c>
      <c r="I147" s="94">
        <f t="shared" si="26"/>
        <v>10446334.040000044</v>
      </c>
      <c r="J147" s="94">
        <f t="shared" si="26"/>
        <v>-24016353.45999999</v>
      </c>
      <c r="K147" s="94">
        <f t="shared" si="26"/>
        <v>-42303922.49166669</v>
      </c>
      <c r="L147" s="94">
        <f t="shared" si="26"/>
        <v>-54788721.115942061</v>
      </c>
      <c r="M147" s="94">
        <f t="shared" si="26"/>
        <v>-17605427.17880854</v>
      </c>
      <c r="N147" s="94">
        <f t="shared" si="26"/>
        <v>-13124155.138835743</v>
      </c>
      <c r="O147" s="94">
        <f t="shared" si="26"/>
        <v>15074589.908708036</v>
      </c>
      <c r="P147" s="94">
        <f t="shared" si="26"/>
        <v>-43390815.838757835</v>
      </c>
      <c r="Q147" s="94">
        <f t="shared" si="26"/>
        <v>-32094627.130695254</v>
      </c>
      <c r="R147" s="94">
        <f t="shared" si="26"/>
        <v>17177098.227869838</v>
      </c>
      <c r="S147" s="106">
        <f t="shared" si="19"/>
        <v>-234555801.19812825</v>
      </c>
      <c r="T147" s="461">
        <f t="shared" si="20"/>
        <v>-5.0909600242686226</v>
      </c>
    </row>
    <row r="148" spans="1:20">
      <c r="A148" s="117" t="str">
        <f>+CONCATENATE(A55,"p")</f>
        <v>46p</v>
      </c>
      <c r="B148" s="538" t="str">
        <f>+VLOOKUP(LEFT($A148,LEN(A148)-1)*1,Master!$D$28:$G$224,4,FALSE)</f>
        <v>Otplata dugova</v>
      </c>
      <c r="C148" s="539"/>
      <c r="D148" s="539"/>
      <c r="E148" s="539"/>
      <c r="F148" s="539"/>
      <c r="G148" s="84">
        <f t="shared" ref="G148:R148" si="27">+SUM(G149:G150)</f>
        <v>1725839.0999999999</v>
      </c>
      <c r="H148" s="84">
        <f t="shared" si="27"/>
        <v>3305317.26</v>
      </c>
      <c r="I148" s="84">
        <f t="shared" si="27"/>
        <v>339468444.25999999</v>
      </c>
      <c r="J148" s="84">
        <f t="shared" si="27"/>
        <v>17477408.559999999</v>
      </c>
      <c r="K148" s="84">
        <f t="shared" si="27"/>
        <v>15441444.539999999</v>
      </c>
      <c r="L148" s="84">
        <f t="shared" si="27"/>
        <v>12046825.949999999</v>
      </c>
      <c r="M148" s="84">
        <f t="shared" si="27"/>
        <v>11726652.870000001</v>
      </c>
      <c r="N148" s="84">
        <f t="shared" si="27"/>
        <v>8624889.1799999997</v>
      </c>
      <c r="O148" s="84">
        <f t="shared" si="27"/>
        <v>18011093.800000001</v>
      </c>
      <c r="P148" s="84">
        <f t="shared" si="27"/>
        <v>9855652.5999999996</v>
      </c>
      <c r="Q148" s="84">
        <f t="shared" si="27"/>
        <v>89792355.439999998</v>
      </c>
      <c r="R148" s="84">
        <f t="shared" si="27"/>
        <v>12114076.439999999</v>
      </c>
      <c r="S148" s="104">
        <f t="shared" si="19"/>
        <v>539590000.00000012</v>
      </c>
      <c r="T148" s="462">
        <f t="shared" si="20"/>
        <v>11.711631541249758</v>
      </c>
    </row>
    <row r="149" spans="1:20">
      <c r="A149" s="117" t="str">
        <f>+CONCATENATE(A56,"p")</f>
        <v>4611p</v>
      </c>
      <c r="B149" s="532" t="str">
        <f>+VLOOKUP(LEFT($A149,LEN(A149)-1)*1,Master!$D$28:$G$224,4,FALSE)</f>
        <v>Otplata hartija od vrijednosti i kredita rezidentima</v>
      </c>
      <c r="C149" s="533"/>
      <c r="D149" s="533"/>
      <c r="E149" s="533"/>
      <c r="F149" s="533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63">
        <f t="shared" si="20"/>
        <v>2.598267966053871</v>
      </c>
    </row>
    <row r="150" spans="1:20" ht="13.5" thickBot="1">
      <c r="A150" s="117" t="str">
        <f>+CONCATENATE(A57,"p")</f>
        <v>4612p</v>
      </c>
      <c r="B150" s="534" t="str">
        <f>+VLOOKUP(LEFT($A150,LEN(A150)-1)*1,Master!$D$28:$G$224,4,FALSE)</f>
        <v>Otplata hartija od vrijednosti i kredita nerezidentima</v>
      </c>
      <c r="C150" s="535"/>
      <c r="D150" s="535"/>
      <c r="E150" s="535"/>
      <c r="F150" s="535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63">
        <f t="shared" si="20"/>
        <v>9.1133635751958835</v>
      </c>
    </row>
    <row r="151" spans="1:20" ht="13.5" thickBot="1">
      <c r="A151" s="117"/>
      <c r="B151" s="530" t="s">
        <v>339</v>
      </c>
      <c r="C151" s="531"/>
      <c r="D151" s="531"/>
      <c r="E151" s="531"/>
      <c r="F151" s="531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68">
        <f t="shared" si="19"/>
        <v>2010000</v>
      </c>
      <c r="T151" s="469">
        <f t="shared" si="20"/>
        <v>4.3626418943849977E-2</v>
      </c>
    </row>
    <row r="152" spans="1:20" ht="13.5" thickBot="1">
      <c r="A152" s="117" t="str">
        <f t="shared" ref="A152:A157" si="28">+CONCATENATE(A59,"p")</f>
        <v>1002p</v>
      </c>
      <c r="B152" s="540" t="str">
        <f>+VLOOKUP(LEFT($A152,LEN(A152)-1)*1,Master!$D$28:$G$224,4,FALSE)</f>
        <v>Nedostajuća sredstva</v>
      </c>
      <c r="C152" s="541"/>
      <c r="D152" s="541"/>
      <c r="E152" s="541"/>
      <c r="F152" s="541"/>
      <c r="G152" s="77">
        <f t="shared" ref="G152:R152" si="29">+G146-G148-G151</f>
        <v>-35842310.469999991</v>
      </c>
      <c r="H152" s="77">
        <f t="shared" si="29"/>
        <v>-28613294.18000003</v>
      </c>
      <c r="I152" s="77">
        <f t="shared" si="29"/>
        <v>-356498070.61999995</v>
      </c>
      <c r="J152" s="77">
        <f t="shared" si="29"/>
        <v>-64052959.75999999</v>
      </c>
      <c r="K152" s="77">
        <f t="shared" si="29"/>
        <v>-59402283.611666687</v>
      </c>
      <c r="L152" s="77">
        <f t="shared" si="29"/>
        <v>-72033779.535942063</v>
      </c>
      <c r="M152" s="77">
        <f t="shared" si="29"/>
        <v>-37250106.328808546</v>
      </c>
      <c r="N152" s="77">
        <f t="shared" si="29"/>
        <v>-22870994.178835742</v>
      </c>
      <c r="O152" s="77">
        <f t="shared" si="29"/>
        <v>-5462489.8912919648</v>
      </c>
      <c r="P152" s="77">
        <f t="shared" si="29"/>
        <v>-70952946.00875783</v>
      </c>
      <c r="Q152" s="77">
        <f t="shared" si="29"/>
        <v>-126193173.60069525</v>
      </c>
      <c r="R152" s="77">
        <f t="shared" si="29"/>
        <v>-327409.45213017054</v>
      </c>
      <c r="S152" s="109">
        <f t="shared" si="19"/>
        <v>-879499817.63812828</v>
      </c>
      <c r="T152" s="465">
        <f t="shared" si="20"/>
        <v>-19.089267415582409</v>
      </c>
    </row>
    <row r="153" spans="1:20" ht="13.5" thickBot="1">
      <c r="A153" s="117" t="str">
        <f t="shared" si="28"/>
        <v>1003p</v>
      </c>
      <c r="B153" s="530" t="str">
        <f>+VLOOKUP(LEFT($A153,LEN(A153)-1)*1,Master!$D$28:$G$224,4,FALSE)</f>
        <v>Finansiranje</v>
      </c>
      <c r="C153" s="531"/>
      <c r="D153" s="531"/>
      <c r="E153" s="531"/>
      <c r="F153" s="531"/>
      <c r="G153" s="93">
        <f t="shared" ref="G153:R153" si="30">+SUM(G154:G157)</f>
        <v>35842310.469999991</v>
      </c>
      <c r="H153" s="93">
        <f t="shared" si="30"/>
        <v>28613294.18000003</v>
      </c>
      <c r="I153" s="93">
        <f t="shared" si="30"/>
        <v>356498070.61999995</v>
      </c>
      <c r="J153" s="93">
        <f t="shared" si="30"/>
        <v>64052959.75999999</v>
      </c>
      <c r="K153" s="93">
        <f t="shared" si="30"/>
        <v>59402283.611666679</v>
      </c>
      <c r="L153" s="93">
        <f t="shared" si="30"/>
        <v>72033779.535942063</v>
      </c>
      <c r="M153" s="93">
        <f t="shared" si="30"/>
        <v>37250106.328808546</v>
      </c>
      <c r="N153" s="93">
        <f t="shared" si="30"/>
        <v>22870994.178835742</v>
      </c>
      <c r="O153" s="93">
        <f t="shared" si="30"/>
        <v>5462489.8912919648</v>
      </c>
      <c r="P153" s="93">
        <f t="shared" si="30"/>
        <v>70952946.00875783</v>
      </c>
      <c r="Q153" s="93">
        <f t="shared" si="30"/>
        <v>126193173.60069525</v>
      </c>
      <c r="R153" s="93">
        <f t="shared" si="30"/>
        <v>327409.45213017054</v>
      </c>
      <c r="S153" s="110">
        <f t="shared" si="19"/>
        <v>879499817.63812828</v>
      </c>
      <c r="T153" s="466">
        <f t="shared" si="20"/>
        <v>19.089267415582409</v>
      </c>
    </row>
    <row r="154" spans="1:20">
      <c r="A154" s="117" t="str">
        <f t="shared" si="28"/>
        <v>7511p</v>
      </c>
      <c r="B154" s="532" t="str">
        <f>+VLOOKUP(LEFT($A154,LEN(A154)-1)*1,Master!$D$28:$G$224,4,FALSE)</f>
        <v>Pozajmice i krediti od domaćih izvora</v>
      </c>
      <c r="C154" s="533"/>
      <c r="D154" s="533"/>
      <c r="E154" s="533"/>
      <c r="F154" s="533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63">
        <f t="shared" si="20"/>
        <v>0</v>
      </c>
    </row>
    <row r="155" spans="1:20">
      <c r="A155" s="117" t="str">
        <f t="shared" si="28"/>
        <v>7512p</v>
      </c>
      <c r="B155" s="534" t="str">
        <f>+VLOOKUP(LEFT($A155,LEN(A155)-1)*1,Master!$D$28:$G$224,4,FALSE)</f>
        <v>Pozajmice i krediti od inostranih izvora</v>
      </c>
      <c r="C155" s="535"/>
      <c r="D155" s="535"/>
      <c r="E155" s="535"/>
      <c r="F155" s="535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63">
        <f t="shared" si="20"/>
        <v>7.1948775823150264</v>
      </c>
    </row>
    <row r="156" spans="1:20">
      <c r="A156" s="117" t="str">
        <f t="shared" si="28"/>
        <v>72p</v>
      </c>
      <c r="B156" s="534" t="str">
        <f>+VLOOKUP(LEFT($A156,LEN(A156)-1)*1,Master!$D$28:$G$224,4,FALSE)</f>
        <v>Primici od prodaje imovine</v>
      </c>
      <c r="C156" s="535"/>
      <c r="D156" s="535"/>
      <c r="E156" s="535"/>
      <c r="F156" s="535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63">
        <f t="shared" si="20"/>
        <v>0.13022811625029843</v>
      </c>
    </row>
    <row r="157" spans="1:20" ht="13.5" thickBot="1">
      <c r="A157" s="117" t="str">
        <f t="shared" si="28"/>
        <v>1004p</v>
      </c>
      <c r="B157" s="98" t="str">
        <f>+VLOOKUP(LEFT($A157,LEN(A157)-1)*1,Master!$D$28:$G$224,4,FALSE)</f>
        <v>Povećanje / smanjenje depozita</v>
      </c>
      <c r="C157" s="99"/>
      <c r="D157" s="99"/>
      <c r="E157" s="99"/>
      <c r="F157" s="99"/>
      <c r="G157" s="97">
        <f t="shared" ref="G157:R157" si="31">-G152-SUM(G154:G156)</f>
        <v>35462963.11999999</v>
      </c>
      <c r="H157" s="97">
        <f t="shared" si="31"/>
        <v>26664169.200000029</v>
      </c>
      <c r="I157" s="97">
        <f t="shared" si="31"/>
        <v>352060797.65999997</v>
      </c>
      <c r="J157" s="97">
        <f t="shared" si="31"/>
        <v>59360571.00999999</v>
      </c>
      <c r="K157" s="97">
        <f t="shared" si="31"/>
        <v>-191175641.60833332</v>
      </c>
      <c r="L157" s="97">
        <f t="shared" si="31"/>
        <v>61254703.037370637</v>
      </c>
      <c r="M157" s="97">
        <f t="shared" si="31"/>
        <v>26471029.830237117</v>
      </c>
      <c r="N157" s="97">
        <f t="shared" si="31"/>
        <v>12091917.680264313</v>
      </c>
      <c r="O157" s="97">
        <f t="shared" si="31"/>
        <v>-5316586.6072794646</v>
      </c>
      <c r="P157" s="97">
        <f t="shared" si="31"/>
        <v>60173869.510186404</v>
      </c>
      <c r="Q157" s="97">
        <f t="shared" si="31"/>
        <v>115414097.10212383</v>
      </c>
      <c r="R157" s="97">
        <f t="shared" si="31"/>
        <v>-10451667.146441258</v>
      </c>
      <c r="S157" s="105">
        <f t="shared" si="19"/>
        <v>542010222.78812826</v>
      </c>
      <c r="T157" s="467">
        <f t="shared" si="20"/>
        <v>11.764161717017087</v>
      </c>
    </row>
  </sheetData>
  <sheetProtection algorithmName="SHA-512" hashValue="PoWT510yaUtd7ov9kbeh3a9lXafospgHdSL17VHdTqGilC+7Pb8iRmGmJ2ReqOAhuxt1yMUBxJ8O5NTWGR5UVg==" saltValue="r+K9+smrWNHeUF4mLmP4Yw==" spinCount="100000" sheet="1" objects="1" scenarios="1"/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P1" sqref="P1:P1048576"/>
    </sheetView>
  </sheetViews>
  <sheetFormatPr defaultColWidth="9.140625" defaultRowHeight="12.75"/>
  <cols>
    <col min="1" max="1" width="5.42578125" style="70" customWidth="1"/>
    <col min="2" max="4" width="9.140625" style="260"/>
    <col min="5" max="5" width="23.42578125" style="260" bestFit="1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761</v>
      </c>
      <c r="H6" s="236" t="s">
        <v>762</v>
      </c>
      <c r="I6" s="236" t="s">
        <v>763</v>
      </c>
      <c r="J6" s="236" t="s">
        <v>764</v>
      </c>
      <c r="K6" s="236" t="s">
        <v>765</v>
      </c>
      <c r="L6" s="236" t="s">
        <v>766</v>
      </c>
      <c r="M6" s="236" t="s">
        <v>767</v>
      </c>
      <c r="N6" s="236" t="s">
        <v>768</v>
      </c>
      <c r="O6" s="236" t="s">
        <v>769</v>
      </c>
      <c r="P6" s="236" t="s">
        <v>770</v>
      </c>
      <c r="Q6" s="236" t="s">
        <v>771</v>
      </c>
      <c r="R6" s="236" t="s">
        <v>772</v>
      </c>
      <c r="S6" s="235"/>
      <c r="T6" s="235"/>
    </row>
    <row r="7" spans="1:20" ht="15" customHeight="1" thickBot="1">
      <c r="A7" s="146"/>
      <c r="B7" s="585" t="s">
        <v>556</v>
      </c>
      <c r="C7" s="483"/>
      <c r="D7" s="483"/>
      <c r="E7" s="483"/>
      <c r="F7" s="483"/>
      <c r="G7" s="491">
        <v>2019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+[1]Master!G248</f>
        <v>BDP</v>
      </c>
      <c r="T7" s="238">
        <v>4951000000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491" t="str">
        <f>+[1]Master!G245</f>
        <v>Jan - Dec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502" t="s">
        <v>683</v>
      </c>
      <c r="C10" s="503"/>
      <c r="D10" s="503"/>
      <c r="E10" s="503"/>
      <c r="F10" s="503"/>
      <c r="G10" s="153">
        <f t="shared" ref="G10:R10" si="1">+G11+G19+SUM(G24:G28)</f>
        <v>107257200.93000001</v>
      </c>
      <c r="H10" s="153">
        <f t="shared" si="1"/>
        <v>116523983.53</v>
      </c>
      <c r="I10" s="153">
        <f t="shared" si="1"/>
        <v>147544399.37</v>
      </c>
      <c r="J10" s="153">
        <f t="shared" si="1"/>
        <v>165041554.06999999</v>
      </c>
      <c r="K10" s="153">
        <f t="shared" si="1"/>
        <v>144226472.26999998</v>
      </c>
      <c r="L10" s="153">
        <f t="shared" si="1"/>
        <v>143393460.84999999</v>
      </c>
      <c r="M10" s="153">
        <f t="shared" si="1"/>
        <v>174124444.44</v>
      </c>
      <c r="N10" s="153">
        <f t="shared" si="1"/>
        <v>174081434.25</v>
      </c>
      <c r="O10" s="153">
        <f t="shared" si="1"/>
        <v>165958766.61000001</v>
      </c>
      <c r="P10" s="153">
        <f t="shared" si="1"/>
        <v>156600856.53</v>
      </c>
      <c r="Q10" s="153">
        <f t="shared" si="1"/>
        <v>147278580.38</v>
      </c>
      <c r="R10" s="153">
        <f t="shared" si="1"/>
        <v>243181464.93000001</v>
      </c>
      <c r="S10" s="402">
        <f>+SUM(G10:R10)</f>
        <v>1885212618.1600001</v>
      </c>
      <c r="T10" s="387">
        <f>+S10/$T$7</f>
        <v>0.38077410990910932</v>
      </c>
    </row>
    <row r="11" spans="1:20">
      <c r="A11" s="152">
        <v>711</v>
      </c>
      <c r="B11" s="526" t="s">
        <v>23</v>
      </c>
      <c r="C11" s="527"/>
      <c r="D11" s="527"/>
      <c r="E11" s="527"/>
      <c r="F11" s="527"/>
      <c r="G11" s="159">
        <f t="shared" ref="G11:R11" si="2">+SUM(G12:G18)</f>
        <v>72429730.420000002</v>
      </c>
      <c r="H11" s="159">
        <f t="shared" si="2"/>
        <v>68470908.439999998</v>
      </c>
      <c r="I11" s="159">
        <f t="shared" si="2"/>
        <v>98709545.510000005</v>
      </c>
      <c r="J11" s="159">
        <f t="shared" si="2"/>
        <v>106791818.52</v>
      </c>
      <c r="K11" s="159">
        <f t="shared" si="2"/>
        <v>94372185.030000001</v>
      </c>
      <c r="L11" s="159">
        <f t="shared" si="2"/>
        <v>89389439.689999998</v>
      </c>
      <c r="M11" s="159">
        <f t="shared" si="2"/>
        <v>115363471.45</v>
      </c>
      <c r="N11" s="159">
        <f t="shared" si="2"/>
        <v>118817091.44</v>
      </c>
      <c r="O11" s="159">
        <f t="shared" si="2"/>
        <v>114500270.97</v>
      </c>
      <c r="P11" s="159">
        <f t="shared" si="2"/>
        <v>101600991.11</v>
      </c>
      <c r="Q11" s="159">
        <f t="shared" si="2"/>
        <v>87468589.949999988</v>
      </c>
      <c r="R11" s="242">
        <f t="shared" si="2"/>
        <v>104834610.59</v>
      </c>
      <c r="S11" s="403">
        <f t="shared" ref="S11:S63" si="3">+SUM(G11:R11)</f>
        <v>1172748653.1199999</v>
      </c>
      <c r="T11" s="388">
        <f t="shared" ref="T11:T64" si="4">+S11/$T$7</f>
        <v>0.23687106708139768</v>
      </c>
    </row>
    <row r="12" spans="1:20">
      <c r="A12" s="152">
        <v>7111</v>
      </c>
      <c r="B12" s="512" t="s">
        <v>25</v>
      </c>
      <c r="C12" s="513"/>
      <c r="D12" s="513"/>
      <c r="E12" s="513"/>
      <c r="F12" s="513"/>
      <c r="G12" s="165">
        <f>DataEx!FF11</f>
        <v>4240913.8099999996</v>
      </c>
      <c r="H12" s="165">
        <f>DataEx!FG11</f>
        <v>9361661.1500000004</v>
      </c>
      <c r="I12" s="165">
        <f>DataEx!FH11</f>
        <v>9044961.5800000001</v>
      </c>
      <c r="J12" s="165">
        <f>DataEx!FI11</f>
        <v>10767101.800000001</v>
      </c>
      <c r="K12" s="165">
        <f>DataEx!FJ11</f>
        <v>10210712.41</v>
      </c>
      <c r="L12" s="165">
        <f>DataEx!FK11</f>
        <v>10125793.029999999</v>
      </c>
      <c r="M12" s="165">
        <f>DataEx!FL11</f>
        <v>10986746.67</v>
      </c>
      <c r="N12" s="165">
        <f>DataEx!FM11</f>
        <v>10477204.85</v>
      </c>
      <c r="O12" s="165">
        <f>DataEx!FN11</f>
        <v>10332018.109999999</v>
      </c>
      <c r="P12" s="165">
        <f>DataEx!FO11</f>
        <v>10824900.91</v>
      </c>
      <c r="Q12" s="165">
        <f>DataEx!FP11</f>
        <v>9987863.9000000004</v>
      </c>
      <c r="R12" s="165">
        <f>DataEx!FQ11</f>
        <v>18641048.940000001</v>
      </c>
      <c r="S12" s="404">
        <f t="shared" si="3"/>
        <v>125000927.16</v>
      </c>
      <c r="T12" s="389">
        <f t="shared" si="4"/>
        <v>2.5247612029892952E-2</v>
      </c>
    </row>
    <row r="13" spans="1:20">
      <c r="A13" s="152">
        <v>7112</v>
      </c>
      <c r="B13" s="512" t="s">
        <v>27</v>
      </c>
      <c r="C13" s="513"/>
      <c r="D13" s="513"/>
      <c r="E13" s="513"/>
      <c r="F13" s="513"/>
      <c r="G13" s="165">
        <f>DataEx!FF12</f>
        <v>936843.13</v>
      </c>
      <c r="H13" s="165">
        <f>DataEx!FG12</f>
        <v>1962550.32</v>
      </c>
      <c r="I13" s="165">
        <f>DataEx!FH12</f>
        <v>22465664.23</v>
      </c>
      <c r="J13" s="165">
        <f>DataEx!FI12</f>
        <v>20408432.98</v>
      </c>
      <c r="K13" s="165">
        <f>DataEx!FJ12</f>
        <v>4781744.7</v>
      </c>
      <c r="L13" s="165">
        <f>DataEx!FK12</f>
        <v>3678815</v>
      </c>
      <c r="M13" s="165">
        <f>DataEx!FL12</f>
        <v>3890710.55</v>
      </c>
      <c r="N13" s="165">
        <f>DataEx!FM12</f>
        <v>3092994.24</v>
      </c>
      <c r="O13" s="165">
        <f>DataEx!FN12</f>
        <v>2242778.35</v>
      </c>
      <c r="P13" s="165">
        <f>DataEx!FO12</f>
        <v>690017.25</v>
      </c>
      <c r="Q13" s="165">
        <f>DataEx!FP12</f>
        <v>879657.72</v>
      </c>
      <c r="R13" s="165">
        <f>DataEx!FQ12</f>
        <v>7785764.6100000003</v>
      </c>
      <c r="S13" s="404">
        <f t="shared" si="3"/>
        <v>72815973.079999998</v>
      </c>
      <c r="T13" s="389">
        <f t="shared" si="4"/>
        <v>1.4707326414865683E-2</v>
      </c>
    </row>
    <row r="14" spans="1:20">
      <c r="A14" s="152">
        <v>7113</v>
      </c>
      <c r="B14" s="512" t="s">
        <v>29</v>
      </c>
      <c r="C14" s="513"/>
      <c r="D14" s="513"/>
      <c r="E14" s="513"/>
      <c r="F14" s="513"/>
      <c r="G14" s="165">
        <f>DataEx!FF13</f>
        <v>118243.45</v>
      </c>
      <c r="H14" s="165">
        <f>DataEx!FG13</f>
        <v>169568.16</v>
      </c>
      <c r="I14" s="165">
        <f>DataEx!FH13</f>
        <v>146352.49</v>
      </c>
      <c r="J14" s="165">
        <f>DataEx!FI13</f>
        <v>204359.36</v>
      </c>
      <c r="K14" s="165">
        <f>DataEx!FJ13</f>
        <v>147510.5</v>
      </c>
      <c r="L14" s="165">
        <f>DataEx!FK13</f>
        <v>158253.64000000001</v>
      </c>
      <c r="M14" s="165">
        <f>DataEx!FL13</f>
        <v>152687.82</v>
      </c>
      <c r="N14" s="165">
        <f>DataEx!FM13</f>
        <v>172408.19</v>
      </c>
      <c r="O14" s="165">
        <f>DataEx!FN13</f>
        <v>131658.57</v>
      </c>
      <c r="P14" s="165">
        <f>DataEx!FO13</f>
        <v>174049.01</v>
      </c>
      <c r="Q14" s="165">
        <f>DataEx!FP13</f>
        <v>172799.49</v>
      </c>
      <c r="R14" s="165">
        <f>DataEx!FQ13</f>
        <v>289363.09000000003</v>
      </c>
      <c r="S14" s="404">
        <f t="shared" si="3"/>
        <v>2037253.77</v>
      </c>
      <c r="T14" s="389">
        <f t="shared" si="4"/>
        <v>4.1148329024439506E-4</v>
      </c>
    </row>
    <row r="15" spans="1:20">
      <c r="A15" s="152">
        <v>7114</v>
      </c>
      <c r="B15" s="512" t="s">
        <v>31</v>
      </c>
      <c r="C15" s="513"/>
      <c r="D15" s="513"/>
      <c r="E15" s="513"/>
      <c r="F15" s="513"/>
      <c r="G15" s="165">
        <f>DataEx!FF14</f>
        <v>49847223.18</v>
      </c>
      <c r="H15" s="165">
        <f>DataEx!FG14</f>
        <v>38958365.399999999</v>
      </c>
      <c r="I15" s="165">
        <f>DataEx!FH14</f>
        <v>50498218.18</v>
      </c>
      <c r="J15" s="165">
        <f>DataEx!FI14</f>
        <v>55142838.460000001</v>
      </c>
      <c r="K15" s="165">
        <f>DataEx!FJ14</f>
        <v>56428341.859999999</v>
      </c>
      <c r="L15" s="165">
        <f>DataEx!FK14</f>
        <v>52810087.229999997</v>
      </c>
      <c r="M15" s="165">
        <f>DataEx!FL14</f>
        <v>71626480.939999998</v>
      </c>
      <c r="N15" s="165">
        <f>DataEx!FM14</f>
        <v>71690318.180000007</v>
      </c>
      <c r="O15" s="165">
        <f>DataEx!FN14</f>
        <v>70816309.909999996</v>
      </c>
      <c r="P15" s="165">
        <f>DataEx!FO14</f>
        <v>65908952.759999998</v>
      </c>
      <c r="Q15" s="165">
        <f>DataEx!FP14</f>
        <v>54764641.939999998</v>
      </c>
      <c r="R15" s="165">
        <f>DataEx!FQ14</f>
        <v>57237175.490000002</v>
      </c>
      <c r="S15" s="404">
        <f t="shared" si="3"/>
        <v>695728953.52999997</v>
      </c>
      <c r="T15" s="389">
        <f t="shared" si="4"/>
        <v>0.14052291527570188</v>
      </c>
    </row>
    <row r="16" spans="1:20">
      <c r="A16" s="152">
        <v>7115</v>
      </c>
      <c r="B16" s="512" t="s">
        <v>33</v>
      </c>
      <c r="C16" s="513"/>
      <c r="D16" s="513"/>
      <c r="E16" s="513"/>
      <c r="F16" s="513"/>
      <c r="G16" s="165">
        <f>DataEx!FF15</f>
        <v>15141217.210000001</v>
      </c>
      <c r="H16" s="165">
        <f>DataEx!FG15</f>
        <v>13186126.23</v>
      </c>
      <c r="I16" s="165">
        <f>DataEx!FH15</f>
        <v>13315087.640000001</v>
      </c>
      <c r="J16" s="165">
        <f>DataEx!FI15</f>
        <v>16826313.73</v>
      </c>
      <c r="K16" s="165">
        <f>DataEx!FJ15</f>
        <v>19442485.359999999</v>
      </c>
      <c r="L16" s="165">
        <f>DataEx!FK15</f>
        <v>19205497.870000001</v>
      </c>
      <c r="M16" s="165">
        <f>DataEx!FL15</f>
        <v>24612824.059999999</v>
      </c>
      <c r="N16" s="165">
        <f>DataEx!FM15</f>
        <v>29562766.32</v>
      </c>
      <c r="O16" s="165">
        <f>DataEx!FN15</f>
        <v>27417042.280000001</v>
      </c>
      <c r="P16" s="165">
        <f>DataEx!FO15</f>
        <v>20585777.449999999</v>
      </c>
      <c r="Q16" s="165">
        <f>DataEx!FP15</f>
        <v>18663851.199999999</v>
      </c>
      <c r="R16" s="165">
        <f>DataEx!FQ15</f>
        <v>17559308.390000001</v>
      </c>
      <c r="S16" s="404">
        <f t="shared" si="3"/>
        <v>235518297.74000001</v>
      </c>
      <c r="T16" s="389">
        <f t="shared" si="4"/>
        <v>4.7569844019390024E-2</v>
      </c>
    </row>
    <row r="17" spans="1:25">
      <c r="A17" s="152">
        <v>7116</v>
      </c>
      <c r="B17" s="512" t="s">
        <v>35</v>
      </c>
      <c r="C17" s="513"/>
      <c r="D17" s="513"/>
      <c r="E17" s="513"/>
      <c r="F17" s="513"/>
      <c r="G17" s="165">
        <f>DataEx!FF16</f>
        <v>1424968.68</v>
      </c>
      <c r="H17" s="165">
        <f>DataEx!FG16</f>
        <v>1733788.33</v>
      </c>
      <c r="I17" s="165">
        <f>DataEx!FH16</f>
        <v>2462209.73</v>
      </c>
      <c r="J17" s="165">
        <f>DataEx!FI16</f>
        <v>2531899.16</v>
      </c>
      <c r="K17" s="165">
        <f>DataEx!FJ16</f>
        <v>2502520.2799999998</v>
      </c>
      <c r="L17" s="165">
        <f>DataEx!FK16</f>
        <v>2485583.9700000002</v>
      </c>
      <c r="M17" s="165">
        <f>DataEx!FL16</f>
        <v>3088089.4</v>
      </c>
      <c r="N17" s="165">
        <f>DataEx!FM16</f>
        <v>2788700.72</v>
      </c>
      <c r="O17" s="165">
        <f>DataEx!FN16</f>
        <v>2553125.85</v>
      </c>
      <c r="P17" s="165">
        <f>DataEx!FO16</f>
        <v>2492699.6800000002</v>
      </c>
      <c r="Q17" s="165">
        <f>DataEx!FP16</f>
        <v>2023761.96</v>
      </c>
      <c r="R17" s="165">
        <f>DataEx!FQ16</f>
        <v>2439192.98</v>
      </c>
      <c r="S17" s="404">
        <f t="shared" si="3"/>
        <v>28526540.740000002</v>
      </c>
      <c r="T17" s="389">
        <f t="shared" si="4"/>
        <v>5.7617735285800855E-3</v>
      </c>
    </row>
    <row r="18" spans="1:25">
      <c r="A18" s="152">
        <v>7118</v>
      </c>
      <c r="B18" s="512" t="s">
        <v>724</v>
      </c>
      <c r="C18" s="513"/>
      <c r="D18" s="513"/>
      <c r="E18" s="513"/>
      <c r="F18" s="513"/>
      <c r="G18" s="165">
        <f>DataEx!FF17</f>
        <v>720320.96</v>
      </c>
      <c r="H18" s="165">
        <f>DataEx!FG17</f>
        <v>3098848.85</v>
      </c>
      <c r="I18" s="165">
        <f>DataEx!FH17</f>
        <v>777051.66</v>
      </c>
      <c r="J18" s="165">
        <f>DataEx!FI17</f>
        <v>910873.03</v>
      </c>
      <c r="K18" s="165">
        <f>DataEx!FJ17</f>
        <v>858869.92</v>
      </c>
      <c r="L18" s="165">
        <f>DataEx!FK17</f>
        <v>925408.95</v>
      </c>
      <c r="M18" s="165">
        <f>DataEx!FL17</f>
        <v>1005932.01</v>
      </c>
      <c r="N18" s="165">
        <f>DataEx!FM17</f>
        <v>1032698.94</v>
      </c>
      <c r="O18" s="165">
        <f>DataEx!FN17</f>
        <v>1007337.9</v>
      </c>
      <c r="P18" s="165">
        <f>DataEx!FO17</f>
        <v>924594.05</v>
      </c>
      <c r="Q18" s="165">
        <f>DataEx!FP17</f>
        <v>976013.74</v>
      </c>
      <c r="R18" s="165">
        <f>DataEx!FQ17</f>
        <v>882757.09</v>
      </c>
      <c r="S18" s="404">
        <f t="shared" si="3"/>
        <v>13120707.100000001</v>
      </c>
      <c r="T18" s="389">
        <f t="shared" si="4"/>
        <v>2.6501125227226825E-3</v>
      </c>
    </row>
    <row r="19" spans="1:25">
      <c r="A19" s="152">
        <v>712</v>
      </c>
      <c r="B19" s="522" t="s">
        <v>39</v>
      </c>
      <c r="C19" s="523"/>
      <c r="D19" s="523"/>
      <c r="E19" s="523"/>
      <c r="F19" s="523"/>
      <c r="G19" s="171">
        <f>+INDEX([1]DataEx!$1:$1048576,MATCH('2019'!$A19,[1]DataEx!$D:$D,0),MATCH('2019'!G$6,[1]DataEx!$7:$7,0))</f>
        <v>16498881.48</v>
      </c>
      <c r="H19" s="171">
        <f>+INDEX([1]DataEx!$1:$1048576,MATCH('2019'!$A19,[1]DataEx!$D:$D,0),MATCH('2019'!H$6,[1]DataEx!$7:$7,0))</f>
        <v>41912269.38000001</v>
      </c>
      <c r="I19" s="171">
        <f>+INDEX([1]DataEx!$1:$1048576,MATCH('2019'!$A19,[1]DataEx!$D:$D,0),MATCH('2019'!I$6,[1]DataEx!$7:$7,0))</f>
        <v>41047599.18</v>
      </c>
      <c r="J19" s="171">
        <f>+INDEX([1]DataEx!$1:$1048576,MATCH('2019'!$A19,[1]DataEx!$D:$D,0),MATCH('2019'!J$6,[1]DataEx!$7:$7,0))</f>
        <v>50290988.940000005</v>
      </c>
      <c r="K19" s="171">
        <f>+INDEX([1]DataEx!$1:$1048576,MATCH('2019'!$A19,[1]DataEx!$D:$D,0),MATCH('2019'!K$6,[1]DataEx!$7:$7,0))</f>
        <v>37496285.130000003</v>
      </c>
      <c r="L19" s="171">
        <f>+INDEX([1]DataEx!$1:$1048576,MATCH('2019'!$A19,[1]DataEx!$D:$D,0),MATCH('2019'!L$6,[1]DataEx!$7:$7,0))</f>
        <v>45280786.510000005</v>
      </c>
      <c r="M19" s="171">
        <f>+INDEX([1]DataEx!$1:$1048576,MATCH('2019'!$A19,[1]DataEx!$D:$D,0),MATCH('2019'!M$6,[1]DataEx!$7:$7,0))</f>
        <v>48662139.43999999</v>
      </c>
      <c r="N19" s="171">
        <f>+INDEX([1]DataEx!$1:$1048576,MATCH('2019'!$A19,[1]DataEx!$D:$D,0),MATCH('2019'!N$6,[1]DataEx!$7:$7,0))</f>
        <v>45770745.839999996</v>
      </c>
      <c r="O19" s="171">
        <f>+INDEX([1]DataEx!$1:$1048576,MATCH('2019'!$A19,[1]DataEx!$D:$D,0),MATCH('2019'!O$6,[1]DataEx!$7:$7,0))</f>
        <v>43611346.450000003</v>
      </c>
      <c r="P19" s="171">
        <f>+INDEX([1]DataEx!$1:$1048576,MATCH('2019'!$A19,[1]DataEx!$D:$D,0),MATCH('2019'!P$6,[1]DataEx!$7:$7,0))</f>
        <v>46487647.670000002</v>
      </c>
      <c r="Q19" s="171">
        <f>+INDEX([1]DataEx!$1:$1048576,MATCH('2019'!$A19,[1]DataEx!$D:$D,0),MATCH('2019'!Q$6,[1]DataEx!$7:$7,0))</f>
        <v>44027184.359999999</v>
      </c>
      <c r="R19" s="171">
        <f>+INDEX([1]DataEx!$1:$1048576,MATCH('2019'!$A19,[1]DataEx!$D:$D,0),MATCH('2019'!R$6,[1]DataEx!$7:$7,0))</f>
        <v>85179894.560000002</v>
      </c>
      <c r="S19" s="405">
        <f t="shared" si="3"/>
        <v>546265768.94000006</v>
      </c>
      <c r="T19" s="390">
        <f t="shared" si="4"/>
        <v>0.11033443121389619</v>
      </c>
    </row>
    <row r="20" spans="1:25">
      <c r="A20" s="152">
        <v>7121</v>
      </c>
      <c r="B20" s="512" t="s">
        <v>41</v>
      </c>
      <c r="C20" s="513"/>
      <c r="D20" s="513"/>
      <c r="E20" s="513"/>
      <c r="F20" s="513"/>
      <c r="G20" s="165">
        <f>DataEx!FF19</f>
        <v>9695765.5800000001</v>
      </c>
      <c r="H20" s="165">
        <f>DataEx!FG19</f>
        <v>24593790.260000002</v>
      </c>
      <c r="I20" s="165">
        <f>DataEx!FH19</f>
        <v>23923752.719999999</v>
      </c>
      <c r="J20" s="165">
        <f>DataEx!FI19</f>
        <v>29650595.870000001</v>
      </c>
      <c r="K20" s="165">
        <f>DataEx!FJ19</f>
        <v>22104934.850000001</v>
      </c>
      <c r="L20" s="165">
        <f>DataEx!FK19</f>
        <v>27009559.609999999</v>
      </c>
      <c r="M20" s="165">
        <f>DataEx!FL19</f>
        <v>28964205.43</v>
      </c>
      <c r="N20" s="165">
        <f>DataEx!FM19</f>
        <v>27519220.43</v>
      </c>
      <c r="O20" s="165">
        <f>DataEx!FN19</f>
        <v>26730921.559999999</v>
      </c>
      <c r="P20" s="165">
        <f>DataEx!FO19</f>
        <v>28563512.620000001</v>
      </c>
      <c r="Q20" s="165">
        <f>DataEx!FP19</f>
        <v>27240325.079999998</v>
      </c>
      <c r="R20" s="165">
        <f>DataEx!FQ19</f>
        <v>53184840.350000001</v>
      </c>
      <c r="S20" s="404">
        <f>+SUM(G20:R20)</f>
        <v>329181424.36000001</v>
      </c>
      <c r="T20" s="389">
        <f t="shared" si="4"/>
        <v>6.6487865958392248E-2</v>
      </c>
    </row>
    <row r="21" spans="1:25">
      <c r="A21" s="152">
        <v>7122</v>
      </c>
      <c r="B21" s="512" t="s">
        <v>43</v>
      </c>
      <c r="C21" s="513"/>
      <c r="D21" s="513"/>
      <c r="E21" s="513"/>
      <c r="F21" s="513"/>
      <c r="G21" s="165">
        <f>DataEx!FF20</f>
        <v>5963049.2000000002</v>
      </c>
      <c r="H21" s="165">
        <f>DataEx!FG20</f>
        <v>15122476.890000001</v>
      </c>
      <c r="I21" s="165">
        <f>DataEx!FH20</f>
        <v>14777265.789999999</v>
      </c>
      <c r="J21" s="165">
        <f>DataEx!FI20</f>
        <v>17925167.550000001</v>
      </c>
      <c r="K21" s="165">
        <f>DataEx!FJ20</f>
        <v>13458982.5</v>
      </c>
      <c r="L21" s="165">
        <f>DataEx!FK20</f>
        <v>15925774.34</v>
      </c>
      <c r="M21" s="165">
        <f>DataEx!FL20</f>
        <v>17203285.449999999</v>
      </c>
      <c r="N21" s="165">
        <f>DataEx!FM20</f>
        <v>15860674.26</v>
      </c>
      <c r="O21" s="165">
        <f>DataEx!FN20</f>
        <v>14501660.91</v>
      </c>
      <c r="P21" s="165">
        <f>DataEx!FO20</f>
        <v>15344312.359999999</v>
      </c>
      <c r="Q21" s="165">
        <f>DataEx!FP20</f>
        <v>14381893.27</v>
      </c>
      <c r="R21" s="165">
        <f>DataEx!FQ20</f>
        <v>27283965.91</v>
      </c>
      <c r="S21" s="404">
        <f t="shared" si="3"/>
        <v>187748508.43000001</v>
      </c>
      <c r="T21" s="389">
        <f t="shared" si="4"/>
        <v>3.7921330727125835E-2</v>
      </c>
    </row>
    <row r="22" spans="1:25">
      <c r="A22" s="152">
        <v>7123</v>
      </c>
      <c r="B22" s="512" t="s">
        <v>45</v>
      </c>
      <c r="C22" s="513"/>
      <c r="D22" s="513"/>
      <c r="E22" s="513"/>
      <c r="F22" s="513"/>
      <c r="G22" s="165">
        <f>DataEx!FF21</f>
        <v>459881.42</v>
      </c>
      <c r="H22" s="165">
        <f>DataEx!FG21</f>
        <v>1160315.8500000001</v>
      </c>
      <c r="I22" s="165">
        <f>DataEx!FH21</f>
        <v>1135767.8899999999</v>
      </c>
      <c r="J22" s="165">
        <f>DataEx!FI21</f>
        <v>1375720.59</v>
      </c>
      <c r="K22" s="165">
        <f>DataEx!FJ21</f>
        <v>1026106.03</v>
      </c>
      <c r="L22" s="165">
        <f>DataEx!FK21</f>
        <v>1222753.49</v>
      </c>
      <c r="M22" s="165">
        <f>DataEx!FL21</f>
        <v>1316999.83</v>
      </c>
      <c r="N22" s="165">
        <f>DataEx!FM21</f>
        <v>1256512.28</v>
      </c>
      <c r="O22" s="165">
        <f>DataEx!FN21</f>
        <v>1242677.57</v>
      </c>
      <c r="P22" s="165">
        <f>DataEx!FO21</f>
        <v>1311319.78</v>
      </c>
      <c r="Q22" s="165">
        <f>DataEx!FP21</f>
        <v>1232927.92</v>
      </c>
      <c r="R22" s="165">
        <f>DataEx!FQ21</f>
        <v>2381170.7999999998</v>
      </c>
      <c r="S22" s="404">
        <f t="shared" si="3"/>
        <v>15122153.449999999</v>
      </c>
      <c r="T22" s="389">
        <f t="shared" si="4"/>
        <v>3.0543634518279132E-3</v>
      </c>
    </row>
    <row r="23" spans="1:25">
      <c r="A23" s="152">
        <v>7124</v>
      </c>
      <c r="B23" s="512" t="s">
        <v>47</v>
      </c>
      <c r="C23" s="513"/>
      <c r="D23" s="513"/>
      <c r="E23" s="513"/>
      <c r="F23" s="513"/>
      <c r="G23" s="165">
        <f>DataEx!FF22</f>
        <v>380185.28</v>
      </c>
      <c r="H23" s="165">
        <f>DataEx!FG22</f>
        <v>1035686.38</v>
      </c>
      <c r="I23" s="165">
        <f>DataEx!FH22</f>
        <v>1210812.78</v>
      </c>
      <c r="J23" s="165">
        <f>DataEx!FI22</f>
        <v>1339504.93</v>
      </c>
      <c r="K23" s="165">
        <f>DataEx!FJ22</f>
        <v>906261.75</v>
      </c>
      <c r="L23" s="165">
        <f>DataEx!FK22</f>
        <v>1122699.07</v>
      </c>
      <c r="M23" s="165">
        <f>DataEx!FL22</f>
        <v>1177648.73</v>
      </c>
      <c r="N23" s="165">
        <f>DataEx!FM22</f>
        <v>1134338.8700000001</v>
      </c>
      <c r="O23" s="165">
        <f>DataEx!FN22</f>
        <v>1136086.4099999999</v>
      </c>
      <c r="P23" s="165">
        <f>DataEx!FO22</f>
        <v>1268502.9099999999</v>
      </c>
      <c r="Q23" s="165">
        <f>DataEx!FP22</f>
        <v>1172038.0900000001</v>
      </c>
      <c r="R23" s="165">
        <f>DataEx!FQ22</f>
        <v>2329917.5</v>
      </c>
      <c r="S23" s="404">
        <f t="shared" si="3"/>
        <v>14213682.699999999</v>
      </c>
      <c r="T23" s="389">
        <f t="shared" si="4"/>
        <v>2.8708710765501916E-3</v>
      </c>
      <c r="Y23" s="319"/>
    </row>
    <row r="24" spans="1:25">
      <c r="A24" s="152">
        <v>713</v>
      </c>
      <c r="B24" s="514" t="s">
        <v>49</v>
      </c>
      <c r="C24" s="515"/>
      <c r="D24" s="515"/>
      <c r="E24" s="515"/>
      <c r="F24" s="515"/>
      <c r="G24" s="177">
        <f>DataEx!FF23</f>
        <v>851162.27</v>
      </c>
      <c r="H24" s="177">
        <f>DataEx!FG23</f>
        <v>1041125.3899999999</v>
      </c>
      <c r="I24" s="177">
        <f>DataEx!FH23</f>
        <v>1066481.8799999999</v>
      </c>
      <c r="J24" s="177">
        <f>DataEx!FI23</f>
        <v>1290371.49</v>
      </c>
      <c r="K24" s="177">
        <f>DataEx!FJ23</f>
        <v>1208813.17</v>
      </c>
      <c r="L24" s="177">
        <f>DataEx!FK23</f>
        <v>1252534.6599999999</v>
      </c>
      <c r="M24" s="177">
        <f>DataEx!FL23</f>
        <v>1880947.5899999999</v>
      </c>
      <c r="N24" s="177">
        <f>DataEx!FM23</f>
        <v>1630940.38</v>
      </c>
      <c r="O24" s="177">
        <f>DataEx!FN23</f>
        <v>1570845.07</v>
      </c>
      <c r="P24" s="177">
        <f>DataEx!FO23</f>
        <v>1362143.29</v>
      </c>
      <c r="Q24" s="177">
        <f>DataEx!FP23</f>
        <v>1005591.42</v>
      </c>
      <c r="R24" s="177">
        <f>DataEx!FQ23</f>
        <v>1500631.83</v>
      </c>
      <c r="S24" s="405">
        <f t="shared" si="3"/>
        <v>15661588.439999998</v>
      </c>
      <c r="T24" s="390">
        <f t="shared" si="4"/>
        <v>3.1633182064229443E-3</v>
      </c>
      <c r="Y24" s="319"/>
    </row>
    <row r="25" spans="1:25">
      <c r="A25" s="152">
        <v>714</v>
      </c>
      <c r="B25" s="514" t="s">
        <v>63</v>
      </c>
      <c r="C25" s="515"/>
      <c r="D25" s="515"/>
      <c r="E25" s="515"/>
      <c r="F25" s="515"/>
      <c r="G25" s="177">
        <f>DataEx!FF28</f>
        <v>2315003.25</v>
      </c>
      <c r="H25" s="177">
        <f>DataEx!FG28</f>
        <v>1541397.86</v>
      </c>
      <c r="I25" s="177">
        <f>DataEx!FH28</f>
        <v>2408517.5</v>
      </c>
      <c r="J25" s="177">
        <f>DataEx!FI28</f>
        <v>3310133.38</v>
      </c>
      <c r="K25" s="177">
        <f>DataEx!FJ28</f>
        <v>1792591.2</v>
      </c>
      <c r="L25" s="177">
        <f>DataEx!FK28</f>
        <v>2081141.31</v>
      </c>
      <c r="M25" s="177">
        <f>DataEx!FL28</f>
        <v>2697450.35</v>
      </c>
      <c r="N25" s="177">
        <f>DataEx!FM28</f>
        <v>1985377.1099999999</v>
      </c>
      <c r="O25" s="177">
        <f>DataEx!FN28</f>
        <v>2352827.11</v>
      </c>
      <c r="P25" s="177">
        <f>DataEx!FO28</f>
        <v>2477150.35</v>
      </c>
      <c r="Q25" s="177">
        <f>DataEx!FP28</f>
        <v>1582634.86</v>
      </c>
      <c r="R25" s="177">
        <f>DataEx!FQ28</f>
        <v>3693530.67</v>
      </c>
      <c r="S25" s="405">
        <f t="shared" si="3"/>
        <v>28237754.950000003</v>
      </c>
      <c r="T25" s="390">
        <f t="shared" si="4"/>
        <v>5.7034447485356504E-3</v>
      </c>
      <c r="W25" s="306"/>
    </row>
    <row r="26" spans="1:25">
      <c r="A26" s="152">
        <v>715</v>
      </c>
      <c r="B26" s="514" t="s">
        <v>83</v>
      </c>
      <c r="C26" s="515"/>
      <c r="D26" s="515"/>
      <c r="E26" s="515"/>
      <c r="F26" s="515"/>
      <c r="G26" s="177">
        <f>DataEx!FF35</f>
        <v>1567147.41</v>
      </c>
      <c r="H26" s="177">
        <f>DataEx!FG35</f>
        <v>2179531.1</v>
      </c>
      <c r="I26" s="177">
        <f>DataEx!FH35</f>
        <v>3193816.55</v>
      </c>
      <c r="J26" s="177">
        <f>DataEx!FI35</f>
        <v>2381848.89</v>
      </c>
      <c r="K26" s="177">
        <f>DataEx!FJ35</f>
        <v>7159071.0099999998</v>
      </c>
      <c r="L26" s="177">
        <f>DataEx!FK35</f>
        <v>3262994.81</v>
      </c>
      <c r="M26" s="177">
        <f>DataEx!FL35</f>
        <v>3734626.12</v>
      </c>
      <c r="N26" s="177">
        <f>DataEx!FM35</f>
        <v>2985463.57</v>
      </c>
      <c r="O26" s="177">
        <f>DataEx!FN35</f>
        <v>2231628.86</v>
      </c>
      <c r="P26" s="177">
        <f>DataEx!FO35</f>
        <v>2504909.62</v>
      </c>
      <c r="Q26" s="177">
        <f>DataEx!FP35</f>
        <v>2278280.5299999998</v>
      </c>
      <c r="R26" s="177">
        <f>DataEx!FQ35</f>
        <v>42341645.060000002</v>
      </c>
      <c r="S26" s="405">
        <f t="shared" si="3"/>
        <v>75820963.530000001</v>
      </c>
      <c r="T26" s="390">
        <f t="shared" si="4"/>
        <v>1.5314272577257121E-2</v>
      </c>
      <c r="W26" s="325"/>
    </row>
    <row r="27" spans="1:25">
      <c r="A27" s="152">
        <v>73</v>
      </c>
      <c r="B27" s="514" t="s">
        <v>101</v>
      </c>
      <c r="C27" s="515"/>
      <c r="D27" s="515"/>
      <c r="E27" s="515"/>
      <c r="F27" s="515"/>
      <c r="G27" s="177">
        <f>DataEx!FF43</f>
        <v>69158.880000000005</v>
      </c>
      <c r="H27" s="177">
        <f>DataEx!FG43</f>
        <v>378338.04</v>
      </c>
      <c r="I27" s="177">
        <f>DataEx!FH43</f>
        <v>257172.98</v>
      </c>
      <c r="J27" s="177">
        <f>DataEx!FI43</f>
        <v>349238.34</v>
      </c>
      <c r="K27" s="177">
        <f>DataEx!FJ43</f>
        <v>808656.23</v>
      </c>
      <c r="L27" s="177">
        <f>DataEx!FK43</f>
        <v>1298753.81</v>
      </c>
      <c r="M27" s="177">
        <f>DataEx!FL43</f>
        <v>134648.84</v>
      </c>
      <c r="N27" s="177">
        <f>DataEx!FM43</f>
        <v>1295803.5900000001</v>
      </c>
      <c r="O27" s="177">
        <f>DataEx!FN43</f>
        <v>183612.59</v>
      </c>
      <c r="P27" s="177">
        <f>DataEx!FO43</f>
        <v>223272.51</v>
      </c>
      <c r="Q27" s="177">
        <f>DataEx!FP43</f>
        <v>1445230.26</v>
      </c>
      <c r="R27" s="177">
        <f>DataEx!FQ43</f>
        <v>1825677.24</v>
      </c>
      <c r="S27" s="405">
        <f t="shared" si="3"/>
        <v>8269563.3099999996</v>
      </c>
      <c r="T27" s="390">
        <f t="shared" si="4"/>
        <v>1.6702814199151686E-3</v>
      </c>
    </row>
    <row r="28" spans="1:25" ht="13.5" thickBot="1">
      <c r="A28" s="152">
        <v>74</v>
      </c>
      <c r="B28" s="516" t="s">
        <v>107</v>
      </c>
      <c r="C28" s="517"/>
      <c r="D28" s="517"/>
      <c r="E28" s="517"/>
      <c r="F28" s="517"/>
      <c r="G28" s="177">
        <f>DataEx!FF46</f>
        <v>13526117.220000001</v>
      </c>
      <c r="H28" s="177">
        <f>DataEx!FG46</f>
        <v>1000413.32</v>
      </c>
      <c r="I28" s="177">
        <f>DataEx!FH46</f>
        <v>861265.77</v>
      </c>
      <c r="J28" s="177">
        <f>DataEx!FI46</f>
        <v>627154.51</v>
      </c>
      <c r="K28" s="177">
        <f>DataEx!FJ46</f>
        <v>1388870.5</v>
      </c>
      <c r="L28" s="177">
        <f>DataEx!FK46</f>
        <v>827810.06</v>
      </c>
      <c r="M28" s="177">
        <f>DataEx!FL46</f>
        <v>1651160.65</v>
      </c>
      <c r="N28" s="177">
        <f>DataEx!FM46</f>
        <v>1596012.32</v>
      </c>
      <c r="O28" s="177">
        <f>DataEx!FN46</f>
        <v>1508235.56</v>
      </c>
      <c r="P28" s="177">
        <f>DataEx!FO46</f>
        <v>1944741.98</v>
      </c>
      <c r="Q28" s="177">
        <f>DataEx!FP46</f>
        <v>9471069</v>
      </c>
      <c r="R28" s="177">
        <f>DataEx!FQ46</f>
        <v>3805474.98</v>
      </c>
      <c r="S28" s="405">
        <f t="shared" si="3"/>
        <v>38208325.869999997</v>
      </c>
      <c r="T28" s="391">
        <f t="shared" si="4"/>
        <v>7.7172946616845079E-3</v>
      </c>
    </row>
    <row r="29" spans="1:25" ht="13.5" thickBot="1">
      <c r="A29" s="152">
        <v>4</v>
      </c>
      <c r="B29" s="502" t="s">
        <v>806</v>
      </c>
      <c r="C29" s="503"/>
      <c r="D29" s="503"/>
      <c r="E29" s="503"/>
      <c r="F29" s="503"/>
      <c r="G29" s="153">
        <f>+G30+G40+G46+SUM(G47:G51)</f>
        <v>139551095.01000002</v>
      </c>
      <c r="H29" s="153">
        <f t="shared" ref="H29:R29" si="5">+H30+H40+H46+SUM(H47:H51)</f>
        <v>130924620.98</v>
      </c>
      <c r="I29" s="153">
        <f t="shared" si="5"/>
        <v>172149658.81999999</v>
      </c>
      <c r="J29" s="153">
        <f t="shared" si="5"/>
        <v>154884048.85999998</v>
      </c>
      <c r="K29" s="153">
        <f t="shared" si="5"/>
        <v>146196583.45000002</v>
      </c>
      <c r="L29" s="153">
        <f t="shared" si="5"/>
        <v>144229774.56</v>
      </c>
      <c r="M29" s="153">
        <f t="shared" si="5"/>
        <v>179378598.51999998</v>
      </c>
      <c r="N29" s="153">
        <f t="shared" si="5"/>
        <v>159632518.13</v>
      </c>
      <c r="O29" s="153">
        <f t="shared" si="5"/>
        <v>149398322.85999998</v>
      </c>
      <c r="P29" s="153">
        <f t="shared" si="5"/>
        <v>179163452.16999996</v>
      </c>
      <c r="Q29" s="153">
        <f t="shared" si="5"/>
        <v>197173444.13</v>
      </c>
      <c r="R29" s="153">
        <f t="shared" si="5"/>
        <v>275814224</v>
      </c>
      <c r="S29" s="406">
        <f t="shared" si="3"/>
        <v>2028496341.4899998</v>
      </c>
      <c r="T29" s="392">
        <f t="shared" si="4"/>
        <v>0.40971447010502926</v>
      </c>
    </row>
    <row r="30" spans="1:25" ht="13.5" thickBot="1">
      <c r="A30" s="152">
        <v>40</v>
      </c>
      <c r="B30" s="518" t="s">
        <v>122</v>
      </c>
      <c r="C30" s="519"/>
      <c r="D30" s="519"/>
      <c r="E30" s="519"/>
      <c r="F30" s="519"/>
      <c r="G30" s="183">
        <f>SUM(G31:G39)</f>
        <v>50239320.530000001</v>
      </c>
      <c r="H30" s="183">
        <f t="shared" ref="H30:R30" si="6">SUM(H31:H39)</f>
        <v>54920566.579999998</v>
      </c>
      <c r="I30" s="183">
        <f t="shared" si="6"/>
        <v>84090251.579999998</v>
      </c>
      <c r="J30" s="183">
        <f t="shared" si="6"/>
        <v>75185736.689999983</v>
      </c>
      <c r="K30" s="183">
        <f t="shared" si="6"/>
        <v>67102865.320000008</v>
      </c>
      <c r="L30" s="183">
        <f t="shared" si="6"/>
        <v>65490081.909999996</v>
      </c>
      <c r="M30" s="183">
        <f t="shared" si="6"/>
        <v>70554460.75</v>
      </c>
      <c r="N30" s="183">
        <f t="shared" si="6"/>
        <v>51929647.079999998</v>
      </c>
      <c r="O30" s="183">
        <f t="shared" si="6"/>
        <v>61431440.43999999</v>
      </c>
      <c r="P30" s="183">
        <f t="shared" si="6"/>
        <v>75122823.509999976</v>
      </c>
      <c r="Q30" s="183">
        <f t="shared" si="6"/>
        <v>64847443.090000004</v>
      </c>
      <c r="R30" s="183">
        <f t="shared" si="6"/>
        <v>101858132.54000002</v>
      </c>
      <c r="S30" s="407">
        <f t="shared" si="3"/>
        <v>822772770.01999998</v>
      </c>
      <c r="T30" s="393">
        <f t="shared" si="4"/>
        <v>0.16618314886285598</v>
      </c>
      <c r="U30" s="244"/>
    </row>
    <row r="31" spans="1:25">
      <c r="A31" s="152">
        <v>411</v>
      </c>
      <c r="B31" s="512" t="s">
        <v>124</v>
      </c>
      <c r="C31" s="513"/>
      <c r="D31" s="513"/>
      <c r="E31" s="513"/>
      <c r="F31" s="513"/>
      <c r="G31" s="165">
        <f>+DataEx!FF55</f>
        <v>38898745.609999999</v>
      </c>
      <c r="H31" s="165">
        <f>+DataEx!FG55</f>
        <v>38603036.109999999</v>
      </c>
      <c r="I31" s="165">
        <f>+DataEx!FH55</f>
        <v>39176968.049999997</v>
      </c>
      <c r="J31" s="165">
        <f>+DataEx!FI55</f>
        <v>38923552.049999997</v>
      </c>
      <c r="K31" s="165">
        <f>+DataEx!FJ55</f>
        <v>39904782.170000002</v>
      </c>
      <c r="L31" s="165">
        <f>+DataEx!FK55</f>
        <v>41565368.68</v>
      </c>
      <c r="M31" s="165">
        <f>+DataEx!FL55</f>
        <v>38100886.07</v>
      </c>
      <c r="N31" s="165">
        <f>+DataEx!FM55</f>
        <v>37237058.799999997</v>
      </c>
      <c r="O31" s="165">
        <f>+DataEx!FN55</f>
        <v>38571466.869999997</v>
      </c>
      <c r="P31" s="165">
        <f>+DataEx!FO55</f>
        <v>38895006.189999998</v>
      </c>
      <c r="Q31" s="165">
        <f>+DataEx!FP55</f>
        <v>39570495.68</v>
      </c>
      <c r="R31" s="165">
        <f>+DataEx!FQ55</f>
        <v>43406510.43</v>
      </c>
      <c r="S31" s="404">
        <f>+SUM(G31:R31)</f>
        <v>472853876.71000004</v>
      </c>
      <c r="T31" s="389">
        <f t="shared" si="4"/>
        <v>9.5506741407796414E-2</v>
      </c>
      <c r="U31" s="477"/>
      <c r="W31" s="259"/>
    </row>
    <row r="32" spans="1:25">
      <c r="A32" s="152">
        <v>412</v>
      </c>
      <c r="B32" s="512" t="s">
        <v>135</v>
      </c>
      <c r="C32" s="513"/>
      <c r="D32" s="513"/>
      <c r="E32" s="513"/>
      <c r="F32" s="513"/>
      <c r="G32" s="165">
        <f>DataEx!FF61</f>
        <v>432711.77</v>
      </c>
      <c r="H32" s="165">
        <f>DataEx!FG61</f>
        <v>1037317.51</v>
      </c>
      <c r="I32" s="165">
        <f>DataEx!FH61</f>
        <v>739399.21</v>
      </c>
      <c r="J32" s="165">
        <f>DataEx!FI61</f>
        <v>1606178.02</v>
      </c>
      <c r="K32" s="165">
        <f>DataEx!FJ61</f>
        <v>1045130.65</v>
      </c>
      <c r="L32" s="165">
        <f>DataEx!FK61</f>
        <v>649835.03</v>
      </c>
      <c r="M32" s="165">
        <f>DataEx!FL61</f>
        <v>1612312.96</v>
      </c>
      <c r="N32" s="165">
        <f>DataEx!FM61</f>
        <v>863508.85</v>
      </c>
      <c r="O32" s="165">
        <f>DataEx!FN61</f>
        <v>1072543.83</v>
      </c>
      <c r="P32" s="165">
        <f>DataEx!FO61</f>
        <v>1121921.44</v>
      </c>
      <c r="Q32" s="165">
        <f>DataEx!FP61</f>
        <v>1060149.58</v>
      </c>
      <c r="R32" s="165">
        <f>DataEx!FQ61</f>
        <v>3987318.08</v>
      </c>
      <c r="S32" s="404">
        <f t="shared" si="3"/>
        <v>15228326.93</v>
      </c>
      <c r="T32" s="389">
        <f t="shared" si="4"/>
        <v>3.0758083074126437E-3</v>
      </c>
    </row>
    <row r="33" spans="1:23">
      <c r="A33" s="152">
        <v>413</v>
      </c>
      <c r="B33" s="512" t="s">
        <v>150</v>
      </c>
      <c r="C33" s="513"/>
      <c r="D33" s="513"/>
      <c r="E33" s="513"/>
      <c r="F33" s="513"/>
      <c r="G33" s="165">
        <f>DataEx!FF69</f>
        <v>848613.78</v>
      </c>
      <c r="H33" s="165">
        <f>DataEx!FG69</f>
        <v>2487107.15</v>
      </c>
      <c r="I33" s="165">
        <f>DataEx!FH69</f>
        <v>2594267.44</v>
      </c>
      <c r="J33" s="165">
        <f>DataEx!FI69</f>
        <v>2477703.5699999998</v>
      </c>
      <c r="K33" s="165">
        <f>DataEx!FJ69</f>
        <v>2258388.9500000002</v>
      </c>
      <c r="L33" s="165">
        <f>DataEx!FK69</f>
        <v>3135640.97</v>
      </c>
      <c r="M33" s="165">
        <f>DataEx!FL69</f>
        <v>2237139.04</v>
      </c>
      <c r="N33" s="165">
        <f>DataEx!FM69</f>
        <v>2457548.14</v>
      </c>
      <c r="O33" s="165">
        <f>DataEx!FN69</f>
        <v>2765031.05</v>
      </c>
      <c r="P33" s="165">
        <f>DataEx!FO69</f>
        <v>3186923.23</v>
      </c>
      <c r="Q33" s="165">
        <f>DataEx!FP69</f>
        <v>3619899.57</v>
      </c>
      <c r="R33" s="165">
        <f>DataEx!FQ69</f>
        <v>5163463.0999999996</v>
      </c>
      <c r="S33" s="404">
        <f t="shared" si="3"/>
        <v>33231725.990000002</v>
      </c>
      <c r="T33" s="389">
        <f t="shared" si="4"/>
        <v>6.7121240133306403E-3</v>
      </c>
      <c r="U33" s="307"/>
    </row>
    <row r="34" spans="1:23">
      <c r="A34" s="378">
        <v>414</v>
      </c>
      <c r="B34" s="512" t="s">
        <v>164</v>
      </c>
      <c r="C34" s="513"/>
      <c r="D34" s="513"/>
      <c r="E34" s="513"/>
      <c r="F34" s="513"/>
      <c r="G34" s="165">
        <f>DataEx!FF76</f>
        <v>2787286.8</v>
      </c>
      <c r="H34" s="165">
        <f>DataEx!FG76</f>
        <v>4311687.28</v>
      </c>
      <c r="I34" s="165">
        <f>DataEx!FH76</f>
        <v>4684442.99</v>
      </c>
      <c r="J34" s="165">
        <f>DataEx!FI76</f>
        <v>4347499.75</v>
      </c>
      <c r="K34" s="165">
        <f>DataEx!FJ76</f>
        <v>6601635.2999999998</v>
      </c>
      <c r="L34" s="165">
        <f>DataEx!FK76</f>
        <v>6798405.21</v>
      </c>
      <c r="M34" s="165">
        <f>DataEx!FL76</f>
        <v>8566117.3599999994</v>
      </c>
      <c r="N34" s="165">
        <f>DataEx!FM76</f>
        <v>3294436.46</v>
      </c>
      <c r="O34" s="165">
        <f>DataEx!FN76</f>
        <v>5819051.2000000002</v>
      </c>
      <c r="P34" s="165">
        <f>DataEx!FO76</f>
        <v>7942946.5700000003</v>
      </c>
      <c r="Q34" s="165">
        <f>DataEx!FP76</f>
        <v>7175507.5999999996</v>
      </c>
      <c r="R34" s="165">
        <f>DataEx!FQ76</f>
        <v>15335629.369999999</v>
      </c>
      <c r="S34" s="404">
        <f t="shared" si="3"/>
        <v>77664645.890000001</v>
      </c>
      <c r="T34" s="389">
        <f t="shared" si="4"/>
        <v>1.5686658430620077E-2</v>
      </c>
      <c r="U34" s="325"/>
      <c r="V34" s="305"/>
    </row>
    <row r="35" spans="1:23" s="379" customFormat="1">
      <c r="A35" s="152">
        <v>415</v>
      </c>
      <c r="B35" s="583" t="s">
        <v>184</v>
      </c>
      <c r="C35" s="584"/>
      <c r="D35" s="584"/>
      <c r="E35" s="584"/>
      <c r="F35" s="584"/>
      <c r="G35" s="165">
        <f>DataEx!FF86</f>
        <v>106399.74</v>
      </c>
      <c r="H35" s="165">
        <f>DataEx!FG86</f>
        <v>1531025.06</v>
      </c>
      <c r="I35" s="165">
        <f>DataEx!FH86</f>
        <v>1550264.35</v>
      </c>
      <c r="J35" s="165">
        <f>DataEx!FI86</f>
        <v>1599282.1</v>
      </c>
      <c r="K35" s="165">
        <f>DataEx!FJ86</f>
        <v>1713146.13</v>
      </c>
      <c r="L35" s="165">
        <f>DataEx!FK86</f>
        <v>1354703</v>
      </c>
      <c r="M35" s="165">
        <f>DataEx!FL86</f>
        <v>2071180.13</v>
      </c>
      <c r="N35" s="165">
        <f>DataEx!FM86</f>
        <v>1118342.44</v>
      </c>
      <c r="O35" s="165">
        <f>DataEx!FN86</f>
        <v>1708282.91</v>
      </c>
      <c r="P35" s="165">
        <f>DataEx!FO86</f>
        <v>2758305.97</v>
      </c>
      <c r="Q35" s="165">
        <f>DataEx!FP86</f>
        <v>2123662.0099999998</v>
      </c>
      <c r="R35" s="165">
        <f>DataEx!FQ86</f>
        <v>4877112.1900000004</v>
      </c>
      <c r="S35" s="404">
        <f t="shared" si="3"/>
        <v>22511706.030000001</v>
      </c>
      <c r="T35" s="389">
        <f t="shared" si="4"/>
        <v>4.5469008341749145E-3</v>
      </c>
      <c r="U35" s="325"/>
    </row>
    <row r="36" spans="1:23">
      <c r="A36" s="152">
        <v>416</v>
      </c>
      <c r="B36" s="512" t="s">
        <v>192</v>
      </c>
      <c r="C36" s="513"/>
      <c r="D36" s="513"/>
      <c r="E36" s="513"/>
      <c r="F36" s="513"/>
      <c r="G36" s="165">
        <f>DataEx!FF90</f>
        <v>6154852.9000000004</v>
      </c>
      <c r="H36" s="165">
        <f>DataEx!FG90</f>
        <v>999341.54</v>
      </c>
      <c r="I36" s="165">
        <f>DataEx!FH90</f>
        <v>28695513.649999999</v>
      </c>
      <c r="J36" s="165">
        <f>DataEx!FI90</f>
        <v>18435271.789999999</v>
      </c>
      <c r="K36" s="165">
        <f>DataEx!FJ90</f>
        <v>10258844.07</v>
      </c>
      <c r="L36" s="165">
        <f>DataEx!FK90</f>
        <v>5411766.9400000004</v>
      </c>
      <c r="M36" s="165">
        <f>DataEx!FL90</f>
        <v>9047333.1999999993</v>
      </c>
      <c r="N36" s="165">
        <f>DataEx!FM90</f>
        <v>1051267.33</v>
      </c>
      <c r="O36" s="165">
        <f>DataEx!FN90</f>
        <v>2999385.93</v>
      </c>
      <c r="P36" s="165">
        <f>DataEx!FO90</f>
        <v>12529193.49</v>
      </c>
      <c r="Q36" s="165">
        <f>DataEx!FP90</f>
        <v>4455810.1900000004</v>
      </c>
      <c r="R36" s="165">
        <f>DataEx!FQ90</f>
        <v>5764759.8200000003</v>
      </c>
      <c r="S36" s="404">
        <f t="shared" si="3"/>
        <v>105803340.84999999</v>
      </c>
      <c r="T36" s="389">
        <f t="shared" si="4"/>
        <v>2.1370095101999595E-2</v>
      </c>
      <c r="U36" s="325"/>
    </row>
    <row r="37" spans="1:23">
      <c r="A37" s="152">
        <v>417</v>
      </c>
      <c r="B37" s="512" t="s">
        <v>198</v>
      </c>
      <c r="C37" s="513"/>
      <c r="D37" s="513"/>
      <c r="E37" s="513"/>
      <c r="F37" s="513"/>
      <c r="G37" s="165">
        <f>DataEx!FF93</f>
        <v>218026.46</v>
      </c>
      <c r="H37" s="165">
        <f>DataEx!FG93</f>
        <v>777233.65</v>
      </c>
      <c r="I37" s="165">
        <f>DataEx!FH93</f>
        <v>800870.53</v>
      </c>
      <c r="J37" s="165">
        <f>DataEx!FI93</f>
        <v>1119902.21</v>
      </c>
      <c r="K37" s="165">
        <f>DataEx!FJ93</f>
        <v>986505.29</v>
      </c>
      <c r="L37" s="165">
        <f>DataEx!FK93</f>
        <v>606326.98</v>
      </c>
      <c r="M37" s="165">
        <f>DataEx!FL93</f>
        <v>1397044.86</v>
      </c>
      <c r="N37" s="165">
        <f>DataEx!FM93</f>
        <v>824993.89</v>
      </c>
      <c r="O37" s="165">
        <f>DataEx!FN93</f>
        <v>653814.94999999995</v>
      </c>
      <c r="P37" s="165">
        <f>DataEx!FO93</f>
        <v>804750.67</v>
      </c>
      <c r="Q37" s="165">
        <f>DataEx!FP93</f>
        <v>559052.02</v>
      </c>
      <c r="R37" s="165">
        <f>DataEx!FQ93</f>
        <v>2205140.14</v>
      </c>
      <c r="S37" s="404">
        <f>+SUM(G37:R37)</f>
        <v>10953661.65</v>
      </c>
      <c r="T37" s="389">
        <f t="shared" si="4"/>
        <v>2.2124139870733188E-3</v>
      </c>
      <c r="U37" s="325"/>
    </row>
    <row r="38" spans="1:23">
      <c r="A38" s="152">
        <v>418</v>
      </c>
      <c r="B38" s="512" t="s">
        <v>206</v>
      </c>
      <c r="C38" s="513"/>
      <c r="D38" s="513"/>
      <c r="E38" s="513"/>
      <c r="F38" s="513"/>
      <c r="G38" s="165">
        <f>DataEx!FF97</f>
        <v>99006.6</v>
      </c>
      <c r="H38" s="165">
        <f>DataEx!FG97</f>
        <v>1819632.21</v>
      </c>
      <c r="I38" s="165">
        <f>DataEx!FH97</f>
        <v>3556257.45</v>
      </c>
      <c r="J38" s="165">
        <f>DataEx!FI97</f>
        <v>1298353.71</v>
      </c>
      <c r="K38" s="165">
        <f>DataEx!FJ97</f>
        <v>2220638.35</v>
      </c>
      <c r="L38" s="165">
        <f>DataEx!FK97</f>
        <v>1487101.06</v>
      </c>
      <c r="M38" s="165">
        <f>DataEx!FL97</f>
        <v>3695060.6</v>
      </c>
      <c r="N38" s="165">
        <f>DataEx!FM97</f>
        <v>1069449</v>
      </c>
      <c r="O38" s="165">
        <f>DataEx!FN97</f>
        <v>3742161.66</v>
      </c>
      <c r="P38" s="165">
        <f>DataEx!FO97</f>
        <v>4843530.18</v>
      </c>
      <c r="Q38" s="165">
        <f>DataEx!FP97</f>
        <v>3109078.63</v>
      </c>
      <c r="R38" s="165">
        <f>DataEx!FQ97</f>
        <v>7625878.5099999998</v>
      </c>
      <c r="S38" s="404">
        <f t="shared" si="3"/>
        <v>34566147.960000001</v>
      </c>
      <c r="T38" s="389">
        <f t="shared" si="4"/>
        <v>6.9816497596445161E-3</v>
      </c>
      <c r="U38" s="325"/>
    </row>
    <row r="39" spans="1:23">
      <c r="A39" s="378">
        <v>419</v>
      </c>
      <c r="B39" s="512" t="s">
        <v>214</v>
      </c>
      <c r="C39" s="513"/>
      <c r="D39" s="513"/>
      <c r="E39" s="513"/>
      <c r="F39" s="513"/>
      <c r="G39" s="165">
        <f>DataEx!FF101</f>
        <v>693676.87</v>
      </c>
      <c r="H39" s="165">
        <f>DataEx!FG101</f>
        <v>3354186.07</v>
      </c>
      <c r="I39" s="165">
        <f>DataEx!FH101</f>
        <v>2292267.91</v>
      </c>
      <c r="J39" s="165">
        <f>DataEx!FI101</f>
        <v>5377993.4900000002</v>
      </c>
      <c r="K39" s="165">
        <f>DataEx!FJ101</f>
        <v>2113794.41</v>
      </c>
      <c r="L39" s="165">
        <f>DataEx!FK101</f>
        <v>4480934.04</v>
      </c>
      <c r="M39" s="165">
        <f>DataEx!FL101</f>
        <v>3827386.53</v>
      </c>
      <c r="N39" s="165">
        <f>DataEx!FM101</f>
        <v>4013042.17</v>
      </c>
      <c r="O39" s="165">
        <f>DataEx!FN101</f>
        <v>4099702.04</v>
      </c>
      <c r="P39" s="165">
        <f>DataEx!FO101</f>
        <v>3040245.77</v>
      </c>
      <c r="Q39" s="165">
        <f>DataEx!FP101</f>
        <v>3173787.81</v>
      </c>
      <c r="R39" s="165">
        <f>DataEx!FQ101</f>
        <v>13492320.9</v>
      </c>
      <c r="S39" s="404">
        <f t="shared" si="3"/>
        <v>49959338.009999998</v>
      </c>
      <c r="T39" s="389">
        <f t="shared" si="4"/>
        <v>1.0090757020803878E-2</v>
      </c>
      <c r="U39" s="325"/>
    </row>
    <row r="40" spans="1:23" s="379" customFormat="1">
      <c r="A40" s="152">
        <v>42</v>
      </c>
      <c r="B40" s="508" t="s">
        <v>232</v>
      </c>
      <c r="C40" s="509"/>
      <c r="D40" s="509"/>
      <c r="E40" s="509"/>
      <c r="F40" s="509"/>
      <c r="G40" s="195">
        <f>SUM(G41:G45)</f>
        <v>42563180.95000001</v>
      </c>
      <c r="H40" s="195">
        <f t="shared" ref="H40:R40" si="7">SUM(H41:H45)</f>
        <v>46593450.350000001</v>
      </c>
      <c r="I40" s="195">
        <f t="shared" si="7"/>
        <v>45430932.770000003</v>
      </c>
      <c r="J40" s="195">
        <f t="shared" si="7"/>
        <v>45452256.159999996</v>
      </c>
      <c r="K40" s="195">
        <f t="shared" si="7"/>
        <v>45374524.750000007</v>
      </c>
      <c r="L40" s="195">
        <f t="shared" si="7"/>
        <v>45747596.940000005</v>
      </c>
      <c r="M40" s="195">
        <f t="shared" si="7"/>
        <v>46131052.630000003</v>
      </c>
      <c r="N40" s="195">
        <f t="shared" si="7"/>
        <v>45700495.499999993</v>
      </c>
      <c r="O40" s="195">
        <f t="shared" si="7"/>
        <v>45932966.689999998</v>
      </c>
      <c r="P40" s="195">
        <f t="shared" si="7"/>
        <v>46756374.820000008</v>
      </c>
      <c r="Q40" s="195">
        <f t="shared" si="7"/>
        <v>45188893.659999996</v>
      </c>
      <c r="R40" s="195">
        <f t="shared" si="7"/>
        <v>53477174.68</v>
      </c>
      <c r="S40" s="405">
        <f t="shared" si="3"/>
        <v>554348899.89999998</v>
      </c>
      <c r="T40" s="390">
        <f t="shared" si="4"/>
        <v>0.11196705713997172</v>
      </c>
      <c r="U40" s="325"/>
    </row>
    <row r="41" spans="1:23">
      <c r="A41" s="152">
        <v>421</v>
      </c>
      <c r="B41" s="512" t="s">
        <v>234</v>
      </c>
      <c r="C41" s="513"/>
      <c r="D41" s="513"/>
      <c r="E41" s="513"/>
      <c r="F41" s="513"/>
      <c r="G41" s="165">
        <f>DataEx!FF112</f>
        <v>5984394.8399999999</v>
      </c>
      <c r="H41" s="165">
        <f>DataEx!FG112</f>
        <v>6928715.1699999999</v>
      </c>
      <c r="I41" s="165">
        <f>DataEx!FH112</f>
        <v>6534675.6500000004</v>
      </c>
      <c r="J41" s="165">
        <f>DataEx!FI112</f>
        <v>6641554.0999999996</v>
      </c>
      <c r="K41" s="165">
        <f>DataEx!FJ112</f>
        <v>6429375.4699999997</v>
      </c>
      <c r="L41" s="165">
        <f>DataEx!FK112</f>
        <v>6536921.0899999999</v>
      </c>
      <c r="M41" s="165">
        <f>DataEx!FL112</f>
        <v>6753142.7800000003</v>
      </c>
      <c r="N41" s="165">
        <f>DataEx!FM112</f>
        <v>6916329.6100000003</v>
      </c>
      <c r="O41" s="165">
        <f>DataEx!FN112</f>
        <v>6430517.1200000001</v>
      </c>
      <c r="P41" s="165">
        <f>DataEx!FO112</f>
        <v>6933312.3200000003</v>
      </c>
      <c r="Q41" s="165">
        <f>DataEx!FP112</f>
        <v>6920586.0499999998</v>
      </c>
      <c r="R41" s="165">
        <f>DataEx!FQ112</f>
        <v>6847594.7000000002</v>
      </c>
      <c r="S41" s="404">
        <f t="shared" si="3"/>
        <v>79857118.899999991</v>
      </c>
      <c r="T41" s="389">
        <f t="shared" si="4"/>
        <v>1.6129492809533425E-2</v>
      </c>
      <c r="W41" s="323"/>
    </row>
    <row r="42" spans="1:23">
      <c r="A42" s="152">
        <v>422</v>
      </c>
      <c r="B42" s="512" t="s">
        <v>250</v>
      </c>
      <c r="C42" s="513"/>
      <c r="D42" s="513"/>
      <c r="E42" s="513"/>
      <c r="F42" s="513"/>
      <c r="G42" s="165">
        <f>DataEx!FF121</f>
        <v>43800</v>
      </c>
      <c r="H42" s="165">
        <f>DataEx!FG121</f>
        <v>1198874.72</v>
      </c>
      <c r="I42" s="165">
        <f>DataEx!FH121</f>
        <v>1110784.77</v>
      </c>
      <c r="J42" s="165">
        <f>DataEx!FI121</f>
        <v>1095242.3400000001</v>
      </c>
      <c r="K42" s="165">
        <f>DataEx!FJ121</f>
        <v>1341095.6299999999</v>
      </c>
      <c r="L42" s="165">
        <f>DataEx!FK121</f>
        <v>1381621.25</v>
      </c>
      <c r="M42" s="165">
        <f>DataEx!FL121</f>
        <v>1512829.9</v>
      </c>
      <c r="N42" s="165">
        <f>DataEx!FM121</f>
        <v>1577705.79</v>
      </c>
      <c r="O42" s="165">
        <f>DataEx!FN121</f>
        <v>1701766.69</v>
      </c>
      <c r="P42" s="165">
        <f>DataEx!FO121</f>
        <v>1710317.34</v>
      </c>
      <c r="Q42" s="165">
        <f>DataEx!FP121</f>
        <v>1521408.63</v>
      </c>
      <c r="R42" s="165">
        <f>DataEx!FQ121</f>
        <v>6202705.0499999998</v>
      </c>
      <c r="S42" s="404">
        <f t="shared" si="3"/>
        <v>20398152.109999999</v>
      </c>
      <c r="T42" s="389">
        <f t="shared" si="4"/>
        <v>4.1200064855584726E-3</v>
      </c>
    </row>
    <row r="43" spans="1:23">
      <c r="A43" s="152">
        <v>423</v>
      </c>
      <c r="B43" s="512" t="s">
        <v>261</v>
      </c>
      <c r="C43" s="513"/>
      <c r="D43" s="513"/>
      <c r="E43" s="513"/>
      <c r="F43" s="513"/>
      <c r="G43" s="165">
        <f>DataEx!FF127</f>
        <v>34463250.560000002</v>
      </c>
      <c r="H43" s="165">
        <f>DataEx!FG127</f>
        <v>35528909.420000002</v>
      </c>
      <c r="I43" s="165">
        <f>DataEx!FH127</f>
        <v>35282837.93</v>
      </c>
      <c r="J43" s="165">
        <f>DataEx!FI127</f>
        <v>35245524.810000002</v>
      </c>
      <c r="K43" s="165">
        <f>DataEx!FJ127</f>
        <v>34783971.590000004</v>
      </c>
      <c r="L43" s="165">
        <f>DataEx!FK127</f>
        <v>35186355.590000004</v>
      </c>
      <c r="M43" s="165">
        <f>DataEx!FL127</f>
        <v>35079083.840000004</v>
      </c>
      <c r="N43" s="165">
        <f>DataEx!FM127</f>
        <v>35016603.259999998</v>
      </c>
      <c r="O43" s="165">
        <f>DataEx!FN127</f>
        <v>35024027.030000001</v>
      </c>
      <c r="P43" s="165">
        <f>DataEx!FO127</f>
        <v>34922457.960000001</v>
      </c>
      <c r="Q43" s="165">
        <f>DataEx!FP127</f>
        <v>35000414.549999997</v>
      </c>
      <c r="R43" s="165">
        <f>DataEx!FQ127</f>
        <v>35337465.140000001</v>
      </c>
      <c r="S43" s="404">
        <f t="shared" si="3"/>
        <v>420870901.67999995</v>
      </c>
      <c r="T43" s="389">
        <f t="shared" si="4"/>
        <v>8.5007251399717224E-2</v>
      </c>
      <c r="V43" s="305"/>
    </row>
    <row r="44" spans="1:23">
      <c r="A44" s="152">
        <v>424</v>
      </c>
      <c r="B44" s="512" t="s">
        <v>276</v>
      </c>
      <c r="C44" s="513"/>
      <c r="D44" s="513"/>
      <c r="E44" s="513"/>
      <c r="F44" s="513"/>
      <c r="G44" s="165">
        <f>DataEx!FF135</f>
        <v>1579079.63</v>
      </c>
      <c r="H44" s="165">
        <f>DataEx!FG135</f>
        <v>1855950.15</v>
      </c>
      <c r="I44" s="165">
        <f>DataEx!FH135</f>
        <v>1427147.65</v>
      </c>
      <c r="J44" s="165">
        <f>DataEx!FI135</f>
        <v>1689956.36</v>
      </c>
      <c r="K44" s="165">
        <f>DataEx!FJ135</f>
        <v>1914804.54</v>
      </c>
      <c r="L44" s="165">
        <f>DataEx!FK135</f>
        <v>1732967.4</v>
      </c>
      <c r="M44" s="165">
        <f>DataEx!FL135</f>
        <v>1746404.92</v>
      </c>
      <c r="N44" s="165">
        <f>DataEx!FM135</f>
        <v>1448048.69</v>
      </c>
      <c r="O44" s="165">
        <f>DataEx!FN135</f>
        <v>1671066.3</v>
      </c>
      <c r="P44" s="165">
        <f>DataEx!FO135</f>
        <v>2220320.35</v>
      </c>
      <c r="Q44" s="165">
        <f>DataEx!FP135</f>
        <v>992005.1</v>
      </c>
      <c r="R44" s="165">
        <f>DataEx!FQ135</f>
        <v>3421539.53</v>
      </c>
      <c r="S44" s="404">
        <f t="shared" si="3"/>
        <v>21699290.620000005</v>
      </c>
      <c r="T44" s="389">
        <f t="shared" si="4"/>
        <v>4.3828096586548178E-3</v>
      </c>
    </row>
    <row r="45" spans="1:23">
      <c r="A45" s="378">
        <v>425</v>
      </c>
      <c r="B45" s="512" t="s">
        <v>280</v>
      </c>
      <c r="C45" s="513"/>
      <c r="D45" s="513"/>
      <c r="E45" s="513"/>
      <c r="F45" s="513"/>
      <c r="G45" s="165">
        <f>DataEx!FF137</f>
        <v>492655.92</v>
      </c>
      <c r="H45" s="165">
        <f>DataEx!FG137</f>
        <v>1081000.8899999999</v>
      </c>
      <c r="I45" s="165">
        <f>DataEx!FH137</f>
        <v>1075486.77</v>
      </c>
      <c r="J45" s="165">
        <f>DataEx!FI137</f>
        <v>779978.55</v>
      </c>
      <c r="K45" s="165">
        <f>DataEx!FJ137</f>
        <v>905277.52</v>
      </c>
      <c r="L45" s="165">
        <f>DataEx!FK137</f>
        <v>909731.61</v>
      </c>
      <c r="M45" s="165">
        <f>DataEx!FL137</f>
        <v>1039591.19</v>
      </c>
      <c r="N45" s="165">
        <f>DataEx!FM137</f>
        <v>741808.15</v>
      </c>
      <c r="O45" s="165">
        <f>DataEx!FN137</f>
        <v>1105589.55</v>
      </c>
      <c r="P45" s="165">
        <f>DataEx!FO137</f>
        <v>969966.85</v>
      </c>
      <c r="Q45" s="165">
        <f>DataEx!FP137</f>
        <v>754479.33</v>
      </c>
      <c r="R45" s="165">
        <f>DataEx!FQ137</f>
        <v>1667870.26</v>
      </c>
      <c r="S45" s="404">
        <f t="shared" si="3"/>
        <v>11523436.590000002</v>
      </c>
      <c r="T45" s="389">
        <f t="shared" si="4"/>
        <v>2.3274967865077765E-3</v>
      </c>
      <c r="U45" s="371"/>
    </row>
    <row r="46" spans="1:23" s="379" customFormat="1">
      <c r="A46" s="152">
        <v>43</v>
      </c>
      <c r="B46" s="510" t="s">
        <v>288</v>
      </c>
      <c r="C46" s="511"/>
      <c r="D46" s="511"/>
      <c r="E46" s="511"/>
      <c r="F46" s="511"/>
      <c r="G46" s="177">
        <f>DataEx!FF141</f>
        <v>15740550.810000001</v>
      </c>
      <c r="H46" s="177">
        <f>DataEx!FG141</f>
        <v>18630588.73</v>
      </c>
      <c r="I46" s="177">
        <f>DataEx!FH141</f>
        <v>16694917.779999999</v>
      </c>
      <c r="J46" s="177">
        <f>DataEx!FI141</f>
        <v>16108536.07</v>
      </c>
      <c r="K46" s="177">
        <f>DataEx!FJ141</f>
        <v>17254969.68</v>
      </c>
      <c r="L46" s="177">
        <f>DataEx!FK141</f>
        <v>13582344.5</v>
      </c>
      <c r="M46" s="177">
        <f>DataEx!FL141</f>
        <v>25674739.879999999</v>
      </c>
      <c r="N46" s="177">
        <f>DataEx!FM141</f>
        <v>14807253.59</v>
      </c>
      <c r="O46" s="177">
        <f>DataEx!FN141</f>
        <v>22891347.969999999</v>
      </c>
      <c r="P46" s="177">
        <f>DataEx!FO141</f>
        <v>17069504.329999998</v>
      </c>
      <c r="Q46" s="177">
        <f>DataEx!FP141</f>
        <v>17615895</v>
      </c>
      <c r="R46" s="177">
        <f>DataEx!FQ141</f>
        <v>23619301.27</v>
      </c>
      <c r="S46" s="405">
        <f t="shared" si="3"/>
        <v>219689949.60999998</v>
      </c>
      <c r="T46" s="390">
        <f t="shared" si="4"/>
        <v>4.4372843791153298E-2</v>
      </c>
    </row>
    <row r="47" spans="1:23">
      <c r="A47" s="152">
        <v>44</v>
      </c>
      <c r="B47" s="510" t="s">
        <v>322</v>
      </c>
      <c r="C47" s="511"/>
      <c r="D47" s="511"/>
      <c r="E47" s="511"/>
      <c r="F47" s="511"/>
      <c r="G47" s="177">
        <f>DataEx!FF159</f>
        <v>27549269.34</v>
      </c>
      <c r="H47" s="177">
        <f>DataEx!FG159</f>
        <v>7152587.8700000001</v>
      </c>
      <c r="I47" s="177">
        <f>DataEx!FH159</f>
        <v>16703145.970000001</v>
      </c>
      <c r="J47" s="177">
        <f>DataEx!FI159</f>
        <v>14162401.840000004</v>
      </c>
      <c r="K47" s="177">
        <f>DataEx!FJ159</f>
        <v>13326416.060000001</v>
      </c>
      <c r="L47" s="177">
        <f>DataEx!FK159</f>
        <v>15925931.16</v>
      </c>
      <c r="M47" s="177">
        <f>DataEx!FL159</f>
        <v>25747912.550000001</v>
      </c>
      <c r="N47" s="177">
        <f>DataEx!FM159</f>
        <v>45712758.009999998</v>
      </c>
      <c r="O47" s="177">
        <f>DataEx!FN159</f>
        <v>16518029.949999999</v>
      </c>
      <c r="P47" s="177">
        <f>DataEx!FO159</f>
        <v>38556251.049999997</v>
      </c>
      <c r="Q47" s="177">
        <f>DataEx!FP159</f>
        <v>62850369</v>
      </c>
      <c r="R47" s="177">
        <f>DataEx!FQ159</f>
        <v>60680548.899999999</v>
      </c>
      <c r="S47" s="405">
        <f t="shared" si="3"/>
        <v>344885621.69999993</v>
      </c>
      <c r="T47" s="390">
        <f t="shared" si="4"/>
        <v>6.965979028479094E-2</v>
      </c>
      <c r="U47" s="305"/>
    </row>
    <row r="48" spans="1:23">
      <c r="A48" s="152">
        <v>451</v>
      </c>
      <c r="B48" s="573" t="s">
        <v>115</v>
      </c>
      <c r="C48" s="574"/>
      <c r="D48" s="574"/>
      <c r="E48" s="574"/>
      <c r="F48" s="574"/>
      <c r="G48" s="165">
        <f>DataEx!FF170</f>
        <v>0</v>
      </c>
      <c r="H48" s="165">
        <f>DataEx!FG170</f>
        <v>272323.98</v>
      </c>
      <c r="I48" s="165">
        <f>DataEx!FH170</f>
        <v>30000</v>
      </c>
      <c r="J48" s="165">
        <f>DataEx!FI170</f>
        <v>384534</v>
      </c>
      <c r="K48" s="165">
        <f>DataEx!FJ170</f>
        <v>260000</v>
      </c>
      <c r="L48" s="165">
        <f>DataEx!FK170</f>
        <v>358750</v>
      </c>
      <c r="M48" s="165">
        <f>DataEx!FL170</f>
        <v>335000</v>
      </c>
      <c r="N48" s="165">
        <f>DataEx!FM170</f>
        <v>145000</v>
      </c>
      <c r="O48" s="165">
        <f>DataEx!FN170</f>
        <v>298894</v>
      </c>
      <c r="P48" s="165">
        <f>DataEx!FO170</f>
        <v>10000</v>
      </c>
      <c r="Q48" s="165">
        <f>DataEx!FP170</f>
        <v>200000</v>
      </c>
      <c r="R48" s="165">
        <f>DataEx!FQ170</f>
        <v>882434</v>
      </c>
      <c r="S48" s="404">
        <f t="shared" si="3"/>
        <v>3176935.98</v>
      </c>
      <c r="T48" s="389">
        <f t="shared" si="4"/>
        <v>6.416756170470612E-4</v>
      </c>
    </row>
    <row r="49" spans="1:22" s="379" customFormat="1">
      <c r="A49" s="378">
        <v>47</v>
      </c>
      <c r="B49" s="575" t="s">
        <v>368</v>
      </c>
      <c r="C49" s="576"/>
      <c r="D49" s="576"/>
      <c r="E49" s="576"/>
      <c r="F49" s="576"/>
      <c r="G49" s="165">
        <f>DataEx!FF184</f>
        <v>0</v>
      </c>
      <c r="H49" s="165">
        <f>DataEx!FG184</f>
        <v>1952871.71</v>
      </c>
      <c r="I49" s="165">
        <f>DataEx!FH184</f>
        <v>278787.49</v>
      </c>
      <c r="J49" s="165">
        <f>DataEx!FI184</f>
        <v>1806704.1</v>
      </c>
      <c r="K49" s="165">
        <f>DataEx!FJ184</f>
        <v>1407800</v>
      </c>
      <c r="L49" s="165">
        <f>DataEx!FK184</f>
        <v>1291723.94</v>
      </c>
      <c r="M49" s="165">
        <f>DataEx!FL184</f>
        <v>6488928.9000000004</v>
      </c>
      <c r="N49" s="165">
        <f>DataEx!FM184</f>
        <v>433973.31</v>
      </c>
      <c r="O49" s="165">
        <f>DataEx!FN184</f>
        <v>745665.27</v>
      </c>
      <c r="P49" s="165">
        <f>DataEx!FO184</f>
        <v>424125.36</v>
      </c>
      <c r="Q49" s="165">
        <f>DataEx!FP184</f>
        <v>5226150</v>
      </c>
      <c r="R49" s="165">
        <f>DataEx!FQ184</f>
        <v>4239725.51</v>
      </c>
      <c r="S49" s="404">
        <f t="shared" si="3"/>
        <v>24296455.589999996</v>
      </c>
      <c r="T49" s="389">
        <f t="shared" si="4"/>
        <v>4.9073834760654409E-3</v>
      </c>
    </row>
    <row r="50" spans="1:22" ht="13.5" thickBot="1">
      <c r="A50" s="152">
        <v>462</v>
      </c>
      <c r="B50" s="498" t="s">
        <v>361</v>
      </c>
      <c r="C50" s="499"/>
      <c r="D50" s="499"/>
      <c r="E50" s="499"/>
      <c r="F50" s="499"/>
      <c r="G50" s="201">
        <f>DataEx!FF180</f>
        <v>2253720.0299999998</v>
      </c>
      <c r="H50" s="201">
        <f>DataEx!FG180</f>
        <v>494.04</v>
      </c>
      <c r="I50" s="201">
        <f>DataEx!FH180</f>
        <v>7180485.3399999999</v>
      </c>
      <c r="J50" s="201">
        <f>DataEx!FI180</f>
        <v>0</v>
      </c>
      <c r="K50" s="201">
        <f>DataEx!FJ180</f>
        <v>0</v>
      </c>
      <c r="L50" s="201">
        <f>DataEx!FK180</f>
        <v>0</v>
      </c>
      <c r="M50" s="201">
        <f>DataEx!FL180</f>
        <v>0</v>
      </c>
      <c r="N50" s="201">
        <f>DataEx!FM180</f>
        <v>0</v>
      </c>
      <c r="O50" s="201">
        <f>DataEx!FN180</f>
        <v>0</v>
      </c>
      <c r="P50" s="201">
        <f>DataEx!FO180</f>
        <v>0</v>
      </c>
      <c r="Q50" s="201">
        <f>DataEx!FP180</f>
        <v>0</v>
      </c>
      <c r="R50" s="201">
        <f>DataEx!FQ180</f>
        <v>29250000</v>
      </c>
      <c r="S50" s="404">
        <f t="shared" si="3"/>
        <v>38684699.409999996</v>
      </c>
      <c r="T50" s="394">
        <f t="shared" si="4"/>
        <v>7.8135123025651378E-3</v>
      </c>
      <c r="U50" s="306"/>
      <c r="V50" s="307"/>
    </row>
    <row r="51" spans="1:22" ht="13.5" thickBot="1">
      <c r="A51" s="146">
        <v>4630</v>
      </c>
      <c r="B51" s="577" t="s">
        <v>798</v>
      </c>
      <c r="C51" s="578"/>
      <c r="D51" s="578"/>
      <c r="E51" s="578"/>
      <c r="F51" s="578"/>
      <c r="G51" s="201">
        <f>DataEx!FF183</f>
        <v>1205053.3500000001</v>
      </c>
      <c r="H51" s="201">
        <f>DataEx!FG183</f>
        <v>1401737.72</v>
      </c>
      <c r="I51" s="201">
        <f>DataEx!FH183</f>
        <v>1741137.89</v>
      </c>
      <c r="J51" s="201">
        <f>DataEx!FI183</f>
        <v>1783880</v>
      </c>
      <c r="K51" s="201">
        <f>DataEx!FJ183</f>
        <v>1470007.64</v>
      </c>
      <c r="L51" s="201">
        <f>DataEx!FK183</f>
        <v>1833346.11</v>
      </c>
      <c r="M51" s="201">
        <f>DataEx!FL183</f>
        <v>4446503.8099999996</v>
      </c>
      <c r="N51" s="201">
        <f>DataEx!FM183</f>
        <v>903390.64</v>
      </c>
      <c r="O51" s="201">
        <f>DataEx!FN183</f>
        <v>1579978.54</v>
      </c>
      <c r="P51" s="201">
        <f>DataEx!FO183</f>
        <v>1224373.1000000001</v>
      </c>
      <c r="Q51" s="201">
        <f>DataEx!FP183</f>
        <v>1244693.3799999999</v>
      </c>
      <c r="R51" s="201">
        <f>DataEx!FQ183</f>
        <v>1806907.1</v>
      </c>
      <c r="S51" s="409">
        <f>+SUM(G51:R51)</f>
        <v>20641009.280000001</v>
      </c>
      <c r="T51" s="394">
        <f>+S51/$T$7</f>
        <v>4.1690586305796811E-3</v>
      </c>
    </row>
    <row r="52" spans="1:22" ht="13.5" thickBot="1">
      <c r="A52" s="70">
        <v>1005</v>
      </c>
      <c r="B52" s="579" t="s">
        <v>687</v>
      </c>
      <c r="C52" s="580"/>
      <c r="D52" s="580"/>
      <c r="E52" s="580"/>
      <c r="F52" s="580"/>
      <c r="G52" s="95">
        <f>+INDEX([1]DataEx!$1:$1048576,MATCH('2019'!$A52,[1]DataEx!$D:$D,0),MATCH('2019'!G$6,[1]DataEx!$7:$7,0))</f>
        <v>0</v>
      </c>
      <c r="H52" s="95">
        <f>+INDEX([1]DataEx!$1:$1048576,MATCH('2019'!$A52,[1]DataEx!$D:$D,0),MATCH('2019'!H$6,[1]DataEx!$7:$7,0))</f>
        <v>0</v>
      </c>
      <c r="I52" s="95">
        <f>+INDEX([1]DataEx!$1:$1048576,MATCH('2019'!$A52,[1]DataEx!$D:$D,0),MATCH('2019'!I$6,[1]DataEx!$7:$7,0))</f>
        <v>0</v>
      </c>
      <c r="J52" s="213">
        <f>+INDEX([1]DataEx!$1:$1048576,MATCH('2019'!$A52,[1]DataEx!$D:$D,0),MATCH('2019'!J$6,[1]DataEx!$7:$7,0))</f>
        <v>0</v>
      </c>
      <c r="K52" s="95">
        <f>+INDEX([1]DataEx!$1:$1048576,MATCH('2019'!$A52,[1]DataEx!$D:$D,0),MATCH('2019'!K$6,[1]DataEx!$7:$7,0))</f>
        <v>0</v>
      </c>
      <c r="L52" s="95">
        <f>+INDEX([1]DataEx!$1:$1048576,MATCH('2019'!$A52,[1]DataEx!$D:$D,0),MATCH('2019'!L$6,[1]DataEx!$7:$7,0))</f>
        <v>0</v>
      </c>
      <c r="M52" s="95">
        <f>+INDEX([1]DataEx!$1:$1048576,MATCH('2019'!$A52,[1]DataEx!$D:$D,0),MATCH('2019'!M$6,[1]DataEx!$7:$7,0))</f>
        <v>0</v>
      </c>
      <c r="N52" s="95">
        <f>+INDEX([1]DataEx!$1:$1048576,MATCH('2019'!$A52,[1]DataEx!$D:$D,0),MATCH('2019'!N$6,[1]DataEx!$7:$7,0))</f>
        <v>0</v>
      </c>
      <c r="O52" s="95">
        <f>+INDEX([1]DataEx!$1:$1048576,MATCH('2019'!$A52,[1]DataEx!$D:$D,0),MATCH('2019'!O$6,[1]DataEx!$7:$7,0))</f>
        <v>0</v>
      </c>
      <c r="P52" s="95">
        <f>+INDEX([1]DataEx!$1:$1048576,MATCH('2019'!$A52,[1]DataEx!$D:$D,0),MATCH('2019'!P$6,[1]DataEx!$7:$7,0))</f>
        <v>0</v>
      </c>
      <c r="Q52" s="95">
        <f>+INDEX([1]DataEx!$1:$1048576,MATCH('2019'!$A52,[1]DataEx!$D:$D,0),MATCH('2019'!Q$6,[1]DataEx!$7:$7,0))</f>
        <v>0</v>
      </c>
      <c r="R52" s="95">
        <f>+INDEX([1]DataEx!$1:$1048576,MATCH('2019'!$A52,[1]DataEx!$D:$D,0),MATCH('2019'!R$6,[1]DataEx!$7:$7,0))</f>
        <v>0</v>
      </c>
      <c r="S52" s="410">
        <f>+SUM(G52:R52)</f>
        <v>0</v>
      </c>
      <c r="T52" s="395">
        <f>+S52/$T$7</f>
        <v>0</v>
      </c>
    </row>
    <row r="53" spans="1:22" ht="13.5" thickBot="1">
      <c r="A53" s="146">
        <v>1000</v>
      </c>
      <c r="B53" s="504" t="s">
        <v>547</v>
      </c>
      <c r="C53" s="505"/>
      <c r="D53" s="505"/>
      <c r="E53" s="505"/>
      <c r="F53" s="505"/>
      <c r="G53" s="153">
        <f t="shared" ref="G53:R53" si="8">+G10-G29</f>
        <v>-32293894.080000013</v>
      </c>
      <c r="H53" s="153">
        <f t="shared" si="8"/>
        <v>-14400637.450000003</v>
      </c>
      <c r="I53" s="153">
        <f t="shared" si="8"/>
        <v>-24605259.449999988</v>
      </c>
      <c r="J53" s="153">
        <f t="shared" si="8"/>
        <v>10157505.210000008</v>
      </c>
      <c r="K53" s="153">
        <f t="shared" si="8"/>
        <v>-1970111.180000037</v>
      </c>
      <c r="L53" s="153">
        <f t="shared" si="8"/>
        <v>-836313.71000000834</v>
      </c>
      <c r="M53" s="153">
        <f t="shared" si="8"/>
        <v>-5254154.0799999833</v>
      </c>
      <c r="N53" s="153">
        <f t="shared" si="8"/>
        <v>14448916.120000005</v>
      </c>
      <c r="O53" s="153">
        <f t="shared" si="8"/>
        <v>16560443.75000003</v>
      </c>
      <c r="P53" s="153">
        <f t="shared" si="8"/>
        <v>-22562595.639999956</v>
      </c>
      <c r="Q53" s="153">
        <f t="shared" si="8"/>
        <v>-49894863.75</v>
      </c>
      <c r="R53" s="153">
        <f t="shared" si="8"/>
        <v>-32632759.069999993</v>
      </c>
      <c r="S53" s="411">
        <f t="shared" si="3"/>
        <v>-143283723.32999992</v>
      </c>
      <c r="T53" s="396">
        <f t="shared" si="4"/>
        <v>-2.8940360195920001E-2</v>
      </c>
    </row>
    <row r="54" spans="1:22" ht="13.5" thickBot="1">
      <c r="A54" s="146">
        <v>1001</v>
      </c>
      <c r="B54" s="506" t="s">
        <v>796</v>
      </c>
      <c r="C54" s="507"/>
      <c r="D54" s="507"/>
      <c r="E54" s="507"/>
      <c r="F54" s="507"/>
      <c r="G54" s="207">
        <f>+G53+G36</f>
        <v>-26139041.180000015</v>
      </c>
      <c r="H54" s="207">
        <f t="shared" ref="H54:R54" si="9">+H53+H36</f>
        <v>-13401295.910000004</v>
      </c>
      <c r="I54" s="207">
        <f t="shared" si="9"/>
        <v>4090254.2000000104</v>
      </c>
      <c r="J54" s="207">
        <f t="shared" si="9"/>
        <v>28592777.000000007</v>
      </c>
      <c r="K54" s="207">
        <f t="shared" si="9"/>
        <v>8288732.8899999633</v>
      </c>
      <c r="L54" s="207">
        <f t="shared" si="9"/>
        <v>4575453.2299999921</v>
      </c>
      <c r="M54" s="207">
        <f t="shared" si="9"/>
        <v>3793179.1200000159</v>
      </c>
      <c r="N54" s="207">
        <f t="shared" si="9"/>
        <v>15500183.450000005</v>
      </c>
      <c r="O54" s="207">
        <f t="shared" si="9"/>
        <v>19559829.68000003</v>
      </c>
      <c r="P54" s="207">
        <f t="shared" si="9"/>
        <v>-10033402.149999956</v>
      </c>
      <c r="Q54" s="207">
        <f t="shared" si="9"/>
        <v>-45439053.560000002</v>
      </c>
      <c r="R54" s="207">
        <f t="shared" si="9"/>
        <v>-26867999.249999993</v>
      </c>
      <c r="S54" s="411">
        <f t="shared" si="3"/>
        <v>-37480382.479999945</v>
      </c>
      <c r="T54" s="396">
        <f t="shared" si="4"/>
        <v>-7.5702650939204093E-3</v>
      </c>
    </row>
    <row r="55" spans="1:22">
      <c r="A55" s="146">
        <v>46</v>
      </c>
      <c r="B55" s="571" t="s">
        <v>354</v>
      </c>
      <c r="C55" s="572"/>
      <c r="D55" s="572"/>
      <c r="E55" s="572"/>
      <c r="F55" s="572"/>
      <c r="G55" s="195">
        <f t="shared" ref="G55:R55" si="10">+SUM(G56:G57)</f>
        <v>19518367.399999999</v>
      </c>
      <c r="H55" s="195">
        <f t="shared" si="10"/>
        <v>67365423.120000005</v>
      </c>
      <c r="I55" s="195">
        <f t="shared" si="10"/>
        <v>17786584.469999999</v>
      </c>
      <c r="J55" s="195">
        <f t="shared" si="10"/>
        <v>18302050.879999999</v>
      </c>
      <c r="K55" s="195">
        <f t="shared" si="10"/>
        <v>183682731.81999999</v>
      </c>
      <c r="L55" s="195">
        <f t="shared" si="10"/>
        <v>11094774.199999999</v>
      </c>
      <c r="M55" s="195">
        <f t="shared" si="10"/>
        <v>80471032.019999996</v>
      </c>
      <c r="N55" s="195">
        <f t="shared" si="10"/>
        <v>57755617.170000002</v>
      </c>
      <c r="O55" s="195">
        <f t="shared" si="10"/>
        <v>17889318.350000001</v>
      </c>
      <c r="P55" s="195">
        <f t="shared" si="10"/>
        <v>11092379.140000001</v>
      </c>
      <c r="Q55" s="195">
        <f t="shared" si="10"/>
        <v>10162494.119999999</v>
      </c>
      <c r="R55" s="195">
        <f t="shared" si="10"/>
        <v>12220480.4</v>
      </c>
      <c r="S55" s="412">
        <f t="shared" si="3"/>
        <v>507341253.08999997</v>
      </c>
      <c r="T55" s="397">
        <f t="shared" si="4"/>
        <v>0.10247248093112502</v>
      </c>
      <c r="V55" s="323"/>
    </row>
    <row r="56" spans="1:22">
      <c r="A56" s="146">
        <v>4611</v>
      </c>
      <c r="B56" s="496" t="s">
        <v>357</v>
      </c>
      <c r="C56" s="497"/>
      <c r="D56" s="497"/>
      <c r="E56" s="497"/>
      <c r="F56" s="497"/>
      <c r="G56" s="213">
        <f>DataEx!FF178</f>
        <v>18084948.579999998</v>
      </c>
      <c r="H56" s="213">
        <f>DataEx!FG178</f>
        <v>64835364.859999999</v>
      </c>
      <c r="I56" s="213">
        <f>DataEx!FH178</f>
        <v>1062241.2</v>
      </c>
      <c r="J56" s="213">
        <f>DataEx!FI178</f>
        <v>2291816.1800000002</v>
      </c>
      <c r="K56" s="213">
        <f>DataEx!FJ178</f>
        <v>5836708.6600000001</v>
      </c>
      <c r="L56" s="213">
        <f>DataEx!FK178</f>
        <v>1304074.52</v>
      </c>
      <c r="M56" s="213">
        <f>DataEx!FL178</f>
        <v>18837613.199999999</v>
      </c>
      <c r="N56" s="213">
        <f>DataEx!FM178</f>
        <v>54838105.140000001</v>
      </c>
      <c r="O56" s="213">
        <f>DataEx!FN178</f>
        <v>1831381.37</v>
      </c>
      <c r="P56" s="213">
        <f>DataEx!FO178</f>
        <v>6571880.8899999997</v>
      </c>
      <c r="Q56" s="213">
        <f>DataEx!FP178</f>
        <v>839474.95</v>
      </c>
      <c r="R56" s="213">
        <f>DataEx!FQ178</f>
        <v>2081948.73</v>
      </c>
      <c r="S56" s="413">
        <f t="shared" si="3"/>
        <v>178415558.27999997</v>
      </c>
      <c r="T56" s="398">
        <f t="shared" si="4"/>
        <v>3.6036267073318515E-2</v>
      </c>
      <c r="V56" s="371"/>
    </row>
    <row r="57" spans="1:22" ht="13.5" thickBot="1">
      <c r="A57" s="146">
        <v>4612</v>
      </c>
      <c r="B57" s="480" t="s">
        <v>359</v>
      </c>
      <c r="C57" s="481"/>
      <c r="D57" s="481"/>
      <c r="E57" s="481"/>
      <c r="F57" s="481"/>
      <c r="G57" s="213">
        <f>DataEx!FF179</f>
        <v>1433418.82</v>
      </c>
      <c r="H57" s="213">
        <f>DataEx!FG179</f>
        <v>2530058.2599999998</v>
      </c>
      <c r="I57" s="213">
        <f>DataEx!FH179</f>
        <v>16724343.27</v>
      </c>
      <c r="J57" s="213">
        <f>DataEx!FI179</f>
        <v>16010234.699999999</v>
      </c>
      <c r="K57" s="213">
        <f>DataEx!FJ179</f>
        <v>177846023.16</v>
      </c>
      <c r="L57" s="213">
        <f>DataEx!FK179</f>
        <v>9790699.6799999997</v>
      </c>
      <c r="M57" s="213">
        <f>DataEx!FL179</f>
        <v>61633418.82</v>
      </c>
      <c r="N57" s="213">
        <f>DataEx!FM179</f>
        <v>2917512.03</v>
      </c>
      <c r="O57" s="213">
        <f>DataEx!FN179</f>
        <v>16057936.98</v>
      </c>
      <c r="P57" s="213">
        <f>DataEx!FO179</f>
        <v>4520498.25</v>
      </c>
      <c r="Q57" s="213">
        <f>DataEx!FP179</f>
        <v>9323019.1699999999</v>
      </c>
      <c r="R57" s="213">
        <f>DataEx!FQ179</f>
        <v>10138531.67</v>
      </c>
      <c r="S57" s="413">
        <f t="shared" si="3"/>
        <v>328925694.81</v>
      </c>
      <c r="T57" s="398">
        <f t="shared" si="4"/>
        <v>6.64362138578065E-2</v>
      </c>
      <c r="V57" s="333"/>
    </row>
    <row r="58" spans="1:22" ht="13.5" thickBot="1">
      <c r="A58" s="146">
        <v>4418</v>
      </c>
      <c r="B58" s="590" t="s">
        <v>338</v>
      </c>
      <c r="C58" s="591"/>
      <c r="D58" s="591"/>
      <c r="E58" s="591"/>
      <c r="F58" s="591"/>
      <c r="G58" s="195">
        <f>DataEx!FF167</f>
        <v>0</v>
      </c>
      <c r="H58" s="195">
        <f>DataEx!FG167</f>
        <v>35272.089999999997</v>
      </c>
      <c r="I58" s="195">
        <f>DataEx!FH167</f>
        <v>0</v>
      </c>
      <c r="J58" s="195">
        <f>DataEx!FI167</f>
        <v>39948396.369999997</v>
      </c>
      <c r="K58" s="195">
        <f>DataEx!FJ167</f>
        <v>0</v>
      </c>
      <c r="L58" s="195">
        <f>DataEx!FK167</f>
        <v>0</v>
      </c>
      <c r="M58" s="195">
        <f>DataEx!FL167</f>
        <v>0</v>
      </c>
      <c r="N58" s="195">
        <f>DataEx!FM167</f>
        <v>0</v>
      </c>
      <c r="O58" s="195">
        <f>DataEx!FN167</f>
        <v>0</v>
      </c>
      <c r="P58" s="195">
        <f>DataEx!FO167</f>
        <v>0</v>
      </c>
      <c r="Q58" s="195">
        <f>DataEx!FP167</f>
        <v>14495201.140000001</v>
      </c>
      <c r="R58" s="195">
        <f>DataEx!FQ167</f>
        <v>2849828.78</v>
      </c>
      <c r="S58" s="412">
        <f>SUM(G58:R58)</f>
        <v>57328698.380000003</v>
      </c>
      <c r="T58" s="397">
        <f>+S58/$T$7</f>
        <v>1.1579215992728742E-2</v>
      </c>
      <c r="V58" s="333"/>
    </row>
    <row r="59" spans="1:22" ht="13.5" thickBot="1">
      <c r="A59" s="146">
        <v>1002</v>
      </c>
      <c r="B59" s="500" t="s">
        <v>545</v>
      </c>
      <c r="C59" s="501"/>
      <c r="D59" s="501"/>
      <c r="E59" s="501"/>
      <c r="F59" s="501"/>
      <c r="G59" s="219">
        <f>+G53-G55-G58</f>
        <v>-51812261.480000012</v>
      </c>
      <c r="H59" s="219">
        <f t="shared" ref="H59:R59" si="11">+H53-H55-H58</f>
        <v>-81801332.660000011</v>
      </c>
      <c r="I59" s="219">
        <f t="shared" si="11"/>
        <v>-42391843.919999987</v>
      </c>
      <c r="J59" s="219">
        <f t="shared" si="11"/>
        <v>-48092942.039999992</v>
      </c>
      <c r="K59" s="219">
        <f t="shared" si="11"/>
        <v>-185652843.00000003</v>
      </c>
      <c r="L59" s="219">
        <f t="shared" si="11"/>
        <v>-11931087.910000008</v>
      </c>
      <c r="M59" s="219">
        <f t="shared" si="11"/>
        <v>-85725186.099999979</v>
      </c>
      <c r="N59" s="219">
        <f t="shared" si="11"/>
        <v>-43306701.049999997</v>
      </c>
      <c r="O59" s="219">
        <f t="shared" si="11"/>
        <v>-1328874.5999999717</v>
      </c>
      <c r="P59" s="219">
        <f t="shared" si="11"/>
        <v>-33654974.779999956</v>
      </c>
      <c r="Q59" s="219">
        <f t="shared" si="11"/>
        <v>-74552559.00999999</v>
      </c>
      <c r="R59" s="219">
        <f t="shared" si="11"/>
        <v>-47703068.249999993</v>
      </c>
      <c r="S59" s="414">
        <f t="shared" si="3"/>
        <v>-707953674.79999995</v>
      </c>
      <c r="T59" s="399">
        <f t="shared" si="4"/>
        <v>-0.14299205711977378</v>
      </c>
    </row>
    <row r="60" spans="1:22" ht="13.5" thickBot="1">
      <c r="A60" s="146">
        <v>1003</v>
      </c>
      <c r="B60" s="502" t="s">
        <v>546</v>
      </c>
      <c r="C60" s="503"/>
      <c r="D60" s="503"/>
      <c r="E60" s="503"/>
      <c r="F60" s="503"/>
      <c r="G60" s="153">
        <f>+SUM(G61:G64)</f>
        <v>51812261.480000012</v>
      </c>
      <c r="H60" s="153">
        <f t="shared" ref="H60:R60" si="12">+SUM(H61:H64)</f>
        <v>81801332.660000011</v>
      </c>
      <c r="I60" s="153">
        <f t="shared" si="12"/>
        <v>42391843.919999987</v>
      </c>
      <c r="J60" s="153">
        <f t="shared" si="12"/>
        <v>48092942.039999992</v>
      </c>
      <c r="K60" s="153">
        <f t="shared" si="12"/>
        <v>185652843.00000003</v>
      </c>
      <c r="L60" s="153">
        <f t="shared" si="12"/>
        <v>11931087.910000008</v>
      </c>
      <c r="M60" s="153">
        <f t="shared" si="12"/>
        <v>85725186.099999979</v>
      </c>
      <c r="N60" s="153">
        <f t="shared" si="12"/>
        <v>43306701.049999997</v>
      </c>
      <c r="O60" s="153">
        <f t="shared" si="12"/>
        <v>1328874.5999999717</v>
      </c>
      <c r="P60" s="153">
        <f t="shared" si="12"/>
        <v>33654974.779999971</v>
      </c>
      <c r="Q60" s="153">
        <f t="shared" si="12"/>
        <v>74552559.00999999</v>
      </c>
      <c r="R60" s="153">
        <f t="shared" si="12"/>
        <v>47703068.249999993</v>
      </c>
      <c r="S60" s="415">
        <f t="shared" si="3"/>
        <v>707953674.79999995</v>
      </c>
      <c r="T60" s="400">
        <f t="shared" si="4"/>
        <v>0.14299205711977378</v>
      </c>
    </row>
    <row r="61" spans="1:22">
      <c r="A61" s="146">
        <v>7511</v>
      </c>
      <c r="B61" s="496" t="s">
        <v>116</v>
      </c>
      <c r="C61" s="497"/>
      <c r="D61" s="497"/>
      <c r="E61" s="497"/>
      <c r="F61" s="497"/>
      <c r="G61" s="213">
        <f>DataEx!FF51</f>
        <v>18000000</v>
      </c>
      <c r="H61" s="213">
        <f>DataEx!FG51</f>
        <v>54000000</v>
      </c>
      <c r="I61" s="213">
        <f>DataEx!FH51</f>
        <v>0</v>
      </c>
      <c r="J61" s="213">
        <f>DataEx!FI51</f>
        <v>74623000</v>
      </c>
      <c r="K61" s="213">
        <f>DataEx!FJ51</f>
        <v>67815000</v>
      </c>
      <c r="L61" s="213">
        <f>DataEx!FK51</f>
        <v>0</v>
      </c>
      <c r="M61" s="213">
        <f>DataEx!FL51</f>
        <v>18000000</v>
      </c>
      <c r="N61" s="213">
        <f>DataEx!FM51</f>
        <v>54000000</v>
      </c>
      <c r="O61" s="213">
        <f>DataEx!FN51</f>
        <v>0</v>
      </c>
      <c r="P61" s="213">
        <f>DataEx!FO51</f>
        <v>0</v>
      </c>
      <c r="Q61" s="213">
        <f>DataEx!FP51</f>
        <v>47000000</v>
      </c>
      <c r="R61" s="213">
        <f>DataEx!FQ51</f>
        <v>30000000</v>
      </c>
      <c r="S61" s="413">
        <f t="shared" si="3"/>
        <v>363438000</v>
      </c>
      <c r="T61" s="398">
        <f t="shared" si="4"/>
        <v>7.3406988487174307E-2</v>
      </c>
    </row>
    <row r="62" spans="1:22">
      <c r="A62" s="146">
        <v>7512</v>
      </c>
      <c r="B62" s="480" t="s">
        <v>118</v>
      </c>
      <c r="C62" s="481"/>
      <c r="D62" s="481"/>
      <c r="E62" s="481"/>
      <c r="F62" s="481"/>
      <c r="G62" s="213">
        <f>DataEx!FF52</f>
        <v>25748930.140000001</v>
      </c>
      <c r="H62" s="213">
        <f>DataEx!FG52</f>
        <v>3819449.69</v>
      </c>
      <c r="I62" s="213">
        <f>DataEx!FH52</f>
        <v>14059999.119999999</v>
      </c>
      <c r="J62" s="213">
        <f>DataEx!FI52</f>
        <v>6496285.4699999997</v>
      </c>
      <c r="K62" s="213">
        <f>DataEx!FJ52</f>
        <v>7856343.8600000003</v>
      </c>
      <c r="L62" s="213">
        <f>DataEx!FK52</f>
        <v>8784836.1999999993</v>
      </c>
      <c r="M62" s="213">
        <f>DataEx!FL52</f>
        <v>2698966.86</v>
      </c>
      <c r="N62" s="213">
        <f>DataEx!FM52</f>
        <v>32388565.289999999</v>
      </c>
      <c r="O62" s="213">
        <f>DataEx!FN52</f>
        <v>9020553.9199999999</v>
      </c>
      <c r="P62" s="213">
        <f>DataEx!FO52</f>
        <v>512682672.61000001</v>
      </c>
      <c r="Q62" s="213">
        <f>DataEx!FP52</f>
        <v>10136902.300000001</v>
      </c>
      <c r="R62" s="213">
        <f>DataEx!FQ52</f>
        <v>17886787.969999999</v>
      </c>
      <c r="S62" s="413">
        <f t="shared" si="3"/>
        <v>651580293.42999995</v>
      </c>
      <c r="T62" s="398">
        <f t="shared" si="4"/>
        <v>0.13160579548172086</v>
      </c>
    </row>
    <row r="63" spans="1:22">
      <c r="A63" s="146">
        <v>72</v>
      </c>
      <c r="B63" s="480" t="s">
        <v>95</v>
      </c>
      <c r="C63" s="481"/>
      <c r="D63" s="481"/>
      <c r="E63" s="481"/>
      <c r="F63" s="481"/>
      <c r="G63" s="213">
        <f>DataEx!FF40</f>
        <v>26594.13</v>
      </c>
      <c r="H63" s="213">
        <f>DataEx!FG40</f>
        <v>177395.91</v>
      </c>
      <c r="I63" s="213">
        <f>DataEx!FH40</f>
        <v>180547.55</v>
      </c>
      <c r="J63" s="213">
        <f>DataEx!FI40</f>
        <v>169636.46</v>
      </c>
      <c r="K63" s="213">
        <f>DataEx!FJ40</f>
        <v>223780.48000000001</v>
      </c>
      <c r="L63" s="213">
        <f>DataEx!FK40</f>
        <v>722176.42</v>
      </c>
      <c r="M63" s="213">
        <f>DataEx!FL40</f>
        <v>359609.29</v>
      </c>
      <c r="N63" s="213">
        <f>DataEx!FM40</f>
        <v>176786.46</v>
      </c>
      <c r="O63" s="213">
        <f>DataEx!FN40</f>
        <v>225833.46</v>
      </c>
      <c r="P63" s="213">
        <f>DataEx!FO40</f>
        <v>679599.59</v>
      </c>
      <c r="Q63" s="213">
        <f>DataEx!FP40</f>
        <v>287050.87</v>
      </c>
      <c r="R63" s="213">
        <f>DataEx!FQ40</f>
        <v>1049072.3</v>
      </c>
      <c r="S63" s="413">
        <f t="shared" si="3"/>
        <v>4278082.92</v>
      </c>
      <c r="T63" s="398">
        <f t="shared" si="4"/>
        <v>8.6408461320945261E-4</v>
      </c>
    </row>
    <row r="64" spans="1:22" ht="13.5" thickBot="1">
      <c r="A64" s="146">
        <v>1004</v>
      </c>
      <c r="B64" s="225" t="s">
        <v>551</v>
      </c>
      <c r="C64" s="226"/>
      <c r="D64" s="226"/>
      <c r="E64" s="226"/>
      <c r="F64" s="226"/>
      <c r="G64" s="227">
        <f>-G59-SUM(G61:G63)</f>
        <v>8036737.2100000083</v>
      </c>
      <c r="H64" s="227">
        <f t="shared" ref="H64:R64" si="13">-H59-SUM(H61:H63)</f>
        <v>23804487.060000017</v>
      </c>
      <c r="I64" s="227">
        <f t="shared" si="13"/>
        <v>28151297.249999985</v>
      </c>
      <c r="J64" s="227">
        <f t="shared" si="13"/>
        <v>-33195979.890000001</v>
      </c>
      <c r="K64" s="227">
        <f t="shared" si="13"/>
        <v>109757718.66000003</v>
      </c>
      <c r="L64" s="227">
        <f t="shared" si="13"/>
        <v>2424075.2900000084</v>
      </c>
      <c r="M64" s="227">
        <f t="shared" si="13"/>
        <v>64666609.949999981</v>
      </c>
      <c r="N64" s="227">
        <f t="shared" si="13"/>
        <v>-43258650.699999988</v>
      </c>
      <c r="O64" s="227">
        <f t="shared" si="13"/>
        <v>-7917512.7800000291</v>
      </c>
      <c r="P64" s="227">
        <f t="shared" si="13"/>
        <v>-479707297.42000002</v>
      </c>
      <c r="Q64" s="227">
        <f t="shared" si="13"/>
        <v>17128605.839999996</v>
      </c>
      <c r="R64" s="227">
        <f t="shared" si="13"/>
        <v>-1232792.0200000033</v>
      </c>
      <c r="S64" s="416">
        <f>+SUM(G64:R64)</f>
        <v>-311342701.55000001</v>
      </c>
      <c r="T64" s="401">
        <f t="shared" si="4"/>
        <v>-6.2884811462330839E-2</v>
      </c>
    </row>
    <row r="65" spans="18:18">
      <c r="R65" s="326"/>
    </row>
    <row r="70" spans="18:18">
      <c r="R70" s="303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63" t="str">
        <f>+[1]Master!G252</f>
        <v>Plan ostvarenja budžeta</v>
      </c>
      <c r="C100" s="564"/>
      <c r="D100" s="564"/>
      <c r="E100" s="564"/>
      <c r="F100" s="564"/>
      <c r="G100" s="556">
        <v>2019</v>
      </c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8"/>
      <c r="S100" s="107" t="str">
        <f>+S7</f>
        <v>BDP</v>
      </c>
      <c r="T100" s="108">
        <f>+T7</f>
        <v>4951000000</v>
      </c>
    </row>
    <row r="101" spans="1:21" ht="15.75" customHeight="1">
      <c r="B101" s="565"/>
      <c r="C101" s="566"/>
      <c r="D101" s="566"/>
      <c r="E101" s="566"/>
      <c r="F101" s="56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56" t="str">
        <f>+[1]Master!G246</f>
        <v>Jan - Dec</v>
      </c>
      <c r="T101" s="558">
        <f>+T8</f>
        <v>0</v>
      </c>
    </row>
    <row r="102" spans="1:21" ht="13.5" thickBot="1">
      <c r="B102" s="568"/>
      <c r="C102" s="569"/>
      <c r="D102" s="569"/>
      <c r="E102" s="569"/>
      <c r="F102" s="570"/>
      <c r="G102" s="67" t="s">
        <v>419</v>
      </c>
      <c r="H102" s="67" t="s">
        <v>419</v>
      </c>
      <c r="I102" s="67" t="s">
        <v>419</v>
      </c>
      <c r="J102" s="67" t="s">
        <v>419</v>
      </c>
      <c r="K102" s="67" t="s">
        <v>419</v>
      </c>
      <c r="L102" s="67" t="s">
        <v>419</v>
      </c>
      <c r="M102" s="67" t="s">
        <v>419</v>
      </c>
      <c r="N102" s="67" t="s">
        <v>419</v>
      </c>
      <c r="O102" s="67" t="s">
        <v>419</v>
      </c>
      <c r="P102" s="67" t="s">
        <v>419</v>
      </c>
      <c r="Q102" s="67" t="s">
        <v>419</v>
      </c>
      <c r="R102" s="67" t="s">
        <v>419</v>
      </c>
      <c r="S102" s="65" t="s">
        <v>419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59" t="str">
        <f>+VLOOKUP(LEFT($A103,LEN(A103)-1)*1,[1]Master!$D$27:$G$225,4,FALSE)</f>
        <v>Prihodi budžeta</v>
      </c>
      <c r="C103" s="560"/>
      <c r="D103" s="560"/>
      <c r="E103" s="560"/>
      <c r="F103" s="56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417">
        <f>+SUM(G103:R103)</f>
        <v>1834032913.7635608</v>
      </c>
      <c r="T103" s="430">
        <f>+S103/$T$7</f>
        <v>0.37043686402010922</v>
      </c>
    </row>
    <row r="104" spans="1:21">
      <c r="A104" s="116" t="str">
        <f t="shared" si="16"/>
        <v>711p</v>
      </c>
      <c r="B104" s="561" t="str">
        <f>+VLOOKUP(LEFT($A104,LEN(A104)-1)*1,[1]Master!$D$27:$G$225,4,FALSE)</f>
        <v>Porezi</v>
      </c>
      <c r="C104" s="562"/>
      <c r="D104" s="562"/>
      <c r="E104" s="562"/>
      <c r="F104" s="56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18">
        <f t="shared" ref="S104:S159" si="19">+SUM(G104:R104)</f>
        <v>1122669950.9867301</v>
      </c>
      <c r="T104" s="431">
        <f t="shared" ref="T104:T159" si="20">+S104/$T$7</f>
        <v>0.22675620096682086</v>
      </c>
      <c r="U104" s="259"/>
    </row>
    <row r="105" spans="1:21">
      <c r="A105" s="116" t="str">
        <f t="shared" si="16"/>
        <v>7111p</v>
      </c>
      <c r="B105" s="544" t="str">
        <f>+VLOOKUP(LEFT($A105,LEN(A105)-1)*1,[1]Master!$D$27:$G$225,4,FALSE)</f>
        <v>Porez na dohodak fizičkih lica</v>
      </c>
      <c r="C105" s="545"/>
      <c r="D105" s="545"/>
      <c r="E105" s="545"/>
      <c r="F105" s="545"/>
      <c r="G105" s="87">
        <f>+SUM([1]DataEx!FF220)</f>
        <v>4240913.8099999996</v>
      </c>
      <c r="H105" s="87">
        <f>+SUM([1]DataEx!FG220)</f>
        <v>9361661.1500000004</v>
      </c>
      <c r="I105" s="87">
        <f>+SUM([1]DataEx!FH220)</f>
        <v>9044961.5800000001</v>
      </c>
      <c r="J105" s="87">
        <f>+SUM([1]DataEx!FI220)</f>
        <v>10767101.800000001</v>
      </c>
      <c r="K105" s="87">
        <f>+SUM([1]DataEx!FJ220)</f>
        <v>10210712.41</v>
      </c>
      <c r="L105" s="87">
        <f>+SUM([1]DataEx!FK220)</f>
        <v>10125793.029999999</v>
      </c>
      <c r="M105" s="87">
        <f>+SUM([1]DataEx!FL220)</f>
        <v>10562928.102170853</v>
      </c>
      <c r="N105" s="87">
        <f>+SUM([1]DataEx!FM220)</f>
        <v>10477537.909352116</v>
      </c>
      <c r="O105" s="87">
        <f>+SUM([1]DataEx!FN220)</f>
        <v>8957410.6319850832</v>
      </c>
      <c r="P105" s="87">
        <f>+SUM([1]DataEx!FO220)</f>
        <v>9589847.5886837803</v>
      </c>
      <c r="Q105" s="87">
        <f>+SUM([1]DataEx!FP220)</f>
        <v>9803639.4384757541</v>
      </c>
      <c r="R105" s="87">
        <f>+SUM([1]DataEx!FQ220)</f>
        <v>17095010.594302431</v>
      </c>
      <c r="S105" s="419">
        <f t="shared" si="19"/>
        <v>120237518.04497004</v>
      </c>
      <c r="T105" s="432">
        <f t="shared" si="20"/>
        <v>2.4285501523928506E-2</v>
      </c>
    </row>
    <row r="106" spans="1:21">
      <c r="A106" s="116" t="str">
        <f t="shared" si="16"/>
        <v>7112p</v>
      </c>
      <c r="B106" s="544" t="str">
        <f>+VLOOKUP(LEFT($A106,LEN(A106)-1)*1,[1]Master!$D$27:$G$225,4,FALSE)</f>
        <v>Porez na dobit pravnih lica</v>
      </c>
      <c r="C106" s="545"/>
      <c r="D106" s="545"/>
      <c r="E106" s="545"/>
      <c r="F106" s="545"/>
      <c r="G106" s="87">
        <f>+SUM([1]DataEx!FF221)</f>
        <v>936843.13</v>
      </c>
      <c r="H106" s="87">
        <f>+SUM([1]DataEx!FG221)</f>
        <v>1962550.32</v>
      </c>
      <c r="I106" s="87">
        <f>+SUM([1]DataEx!FH221)</f>
        <v>22465664.23</v>
      </c>
      <c r="J106" s="87">
        <f>+SUM([1]DataEx!FI221)</f>
        <v>20408432.98</v>
      </c>
      <c r="K106" s="87">
        <f>+SUM([1]DataEx!FJ221)</f>
        <v>4781744.7</v>
      </c>
      <c r="L106" s="87">
        <f>+SUM([1]DataEx!FK221)</f>
        <v>3678815</v>
      </c>
      <c r="M106" s="87">
        <f>+SUM([1]DataEx!FL221)</f>
        <v>4457741.7110314406</v>
      </c>
      <c r="N106" s="87">
        <f>+SUM([1]DataEx!FM221)</f>
        <v>2685443.6740218201</v>
      </c>
      <c r="O106" s="87">
        <f>+SUM([1]DataEx!FN221)</f>
        <v>2555024.3067054804</v>
      </c>
      <c r="P106" s="87">
        <f>+SUM([1]DataEx!FO221)</f>
        <v>5099414.7304318398</v>
      </c>
      <c r="Q106" s="87">
        <f>+SUM([1]DataEx!FP221)</f>
        <v>845177.9860074711</v>
      </c>
      <c r="R106" s="87">
        <f>+SUM([1]DataEx!FQ221)</f>
        <v>1318007.3637119438</v>
      </c>
      <c r="S106" s="419">
        <f t="shared" si="19"/>
        <v>71194860.131909981</v>
      </c>
      <c r="T106" s="432">
        <f t="shared" si="20"/>
        <v>1.4379894997356086E-2</v>
      </c>
    </row>
    <row r="107" spans="1:21">
      <c r="A107" s="116" t="str">
        <f t="shared" si="16"/>
        <v>7113p</v>
      </c>
      <c r="B107" s="544" t="str">
        <f>+VLOOKUP(LEFT($A107,LEN(A107)-1)*1,[1]Master!$D$27:$G$225,4,FALSE)</f>
        <v>Porez na promet nepokretnosti</v>
      </c>
      <c r="C107" s="545"/>
      <c r="D107" s="545"/>
      <c r="E107" s="545"/>
      <c r="F107" s="545"/>
      <c r="G107" s="87">
        <f>+SUM([1]DataEx!FF222)</f>
        <v>118243.45</v>
      </c>
      <c r="H107" s="87">
        <f>+SUM([1]DataEx!FG222)</f>
        <v>169568.16</v>
      </c>
      <c r="I107" s="87">
        <f>+SUM([1]DataEx!FH222)</f>
        <v>146352.49</v>
      </c>
      <c r="J107" s="87">
        <f>+SUM([1]DataEx!FI222)</f>
        <v>204359.36</v>
      </c>
      <c r="K107" s="87">
        <f>+SUM([1]DataEx!FJ222)</f>
        <v>147510.5</v>
      </c>
      <c r="L107" s="87">
        <f>+SUM([1]DataEx!FK222)</f>
        <v>158253.64000000001</v>
      </c>
      <c r="M107" s="87">
        <f>+SUM([1]DataEx!FL222)</f>
        <v>92289.827047712693</v>
      </c>
      <c r="N107" s="87">
        <f>+SUM([1]DataEx!FM222)</f>
        <v>199872.32178424072</v>
      </c>
      <c r="O107" s="87">
        <f>+SUM([1]DataEx!FN222)</f>
        <v>127416.86254210871</v>
      </c>
      <c r="P107" s="87">
        <f>+SUM([1]DataEx!FO222)</f>
        <v>134863.8150111227</v>
      </c>
      <c r="Q107" s="87">
        <f>+SUM([1]DataEx!FP222)</f>
        <v>174166.77614709371</v>
      </c>
      <c r="R107" s="87">
        <f>+SUM([1]DataEx!FQ222)</f>
        <v>189919.20786772171</v>
      </c>
      <c r="S107" s="419">
        <f t="shared" si="19"/>
        <v>1862816.4104000002</v>
      </c>
      <c r="T107" s="432">
        <f t="shared" si="20"/>
        <v>3.7625053734599074E-4</v>
      </c>
    </row>
    <row r="108" spans="1:21">
      <c r="A108" s="116" t="str">
        <f t="shared" si="16"/>
        <v>7114p</v>
      </c>
      <c r="B108" s="544" t="str">
        <f>+VLOOKUP(LEFT($A108,LEN(A108)-1)*1,[1]Master!$D$27:$G$225,4,FALSE)</f>
        <v>Porez na dodatu vrijednost</v>
      </c>
      <c r="C108" s="545"/>
      <c r="D108" s="545"/>
      <c r="E108" s="545"/>
      <c r="F108" s="545"/>
      <c r="G108" s="87">
        <f>+SUM([1]DataEx!FF223)</f>
        <v>49847223.18</v>
      </c>
      <c r="H108" s="87">
        <f>+SUM([1]DataEx!FG223)</f>
        <v>38958365.399999999</v>
      </c>
      <c r="I108" s="87">
        <f>+SUM([1]DataEx!FH223)</f>
        <v>50498218.18</v>
      </c>
      <c r="J108" s="87">
        <f>+SUM([1]DataEx!FI223)</f>
        <v>55142838.460000001</v>
      </c>
      <c r="K108" s="87">
        <f>+SUM([1]DataEx!FJ223)</f>
        <v>56428341.859999999</v>
      </c>
      <c r="L108" s="87">
        <f>+SUM([1]DataEx!FK223)</f>
        <v>52810087.229999997</v>
      </c>
      <c r="M108" s="87">
        <f>+SUM([1]DataEx!FL223)</f>
        <v>64608697.993098304</v>
      </c>
      <c r="N108" s="87">
        <f>+SUM([1]DataEx!FM223)</f>
        <v>66890311.931873396</v>
      </c>
      <c r="O108" s="87">
        <f>+SUM([1]DataEx!FN223)</f>
        <v>59747048.514482997</v>
      </c>
      <c r="P108" s="87">
        <f>+SUM([1]DataEx!FO223)</f>
        <v>59046360.535818897</v>
      </c>
      <c r="Q108" s="87">
        <f>+SUM([1]DataEx!FP223)</f>
        <v>50298426.623042099</v>
      </c>
      <c r="R108" s="87">
        <f>+SUM([1]DataEx!FQ223)</f>
        <v>53629737.7635343</v>
      </c>
      <c r="S108" s="419">
        <f t="shared" si="19"/>
        <v>657905657.67184997</v>
      </c>
      <c r="T108" s="432">
        <f t="shared" si="20"/>
        <v>0.1328833887440618</v>
      </c>
    </row>
    <row r="109" spans="1:21">
      <c r="A109" s="116" t="str">
        <f t="shared" si="16"/>
        <v>7115p</v>
      </c>
      <c r="B109" s="544" t="str">
        <f>+VLOOKUP(LEFT($A109,LEN(A109)-1)*1,[1]Master!$D$27:$G$225,4,FALSE)</f>
        <v>Akcize</v>
      </c>
      <c r="C109" s="545"/>
      <c r="D109" s="545"/>
      <c r="E109" s="545"/>
      <c r="F109" s="545"/>
      <c r="G109" s="87">
        <f>+SUM([1]DataEx!FF224)</f>
        <v>15141217.210000001</v>
      </c>
      <c r="H109" s="87">
        <f>+SUM([1]DataEx!FG224)</f>
        <v>13186126.23</v>
      </c>
      <c r="I109" s="87">
        <f>+SUM([1]DataEx!FH224)</f>
        <v>13315087.640000001</v>
      </c>
      <c r="J109" s="87">
        <f>+SUM([1]DataEx!FI224)</f>
        <v>16826313.73</v>
      </c>
      <c r="K109" s="87">
        <f>+SUM([1]DataEx!FJ224)</f>
        <v>19442485.359999999</v>
      </c>
      <c r="L109" s="87">
        <f>+SUM([1]DataEx!FK224)</f>
        <v>19205497.870000001</v>
      </c>
      <c r="M109" s="87">
        <f>+SUM([1]DataEx!FL224)</f>
        <v>23502946.676267412</v>
      </c>
      <c r="N109" s="87">
        <f>+SUM([1]DataEx!FM224)</f>
        <v>27414563.793734949</v>
      </c>
      <c r="O109" s="87">
        <f>+SUM([1]DataEx!FN224)</f>
        <v>27821146.884936411</v>
      </c>
      <c r="P109" s="87">
        <f>+SUM([1]DataEx!FO224)</f>
        <v>19593872.367677551</v>
      </c>
      <c r="Q109" s="87">
        <f>+SUM([1]DataEx!FP224)</f>
        <v>21076713.14050236</v>
      </c>
      <c r="R109" s="87">
        <f>+SUM([1]DataEx!FQ224)</f>
        <v>18275634.395081349</v>
      </c>
      <c r="S109" s="419">
        <f t="shared" si="19"/>
        <v>234801605.29820004</v>
      </c>
      <c r="T109" s="432">
        <f t="shared" si="20"/>
        <v>4.7425086911371449E-2</v>
      </c>
    </row>
    <row r="110" spans="1:21">
      <c r="A110" s="116" t="str">
        <f t="shared" si="16"/>
        <v>7116p</v>
      </c>
      <c r="B110" s="544" t="str">
        <f>+VLOOKUP(LEFT($A110,LEN(A110)-1)*1,[1]Master!$D$27:$G$225,4,FALSE)</f>
        <v>Porez na međunarodnu trgovinu i transakcije</v>
      </c>
      <c r="C110" s="545"/>
      <c r="D110" s="545"/>
      <c r="E110" s="545"/>
      <c r="F110" s="545"/>
      <c r="G110" s="87">
        <f>+SUM([1]DataEx!FF225)</f>
        <v>1424968.68</v>
      </c>
      <c r="H110" s="87">
        <f>+SUM([1]DataEx!FG225)</f>
        <v>1733788.33</v>
      </c>
      <c r="I110" s="87">
        <f>+SUM([1]DataEx!FH225)</f>
        <v>2462209.73</v>
      </c>
      <c r="J110" s="87">
        <f>+SUM([1]DataEx!FI225)</f>
        <v>2531899.16</v>
      </c>
      <c r="K110" s="87">
        <f>+SUM([1]DataEx!FJ225)</f>
        <v>2502520.2799999998</v>
      </c>
      <c r="L110" s="87">
        <f>+SUM([1]DataEx!FK225)</f>
        <v>2485583.9700000002</v>
      </c>
      <c r="M110" s="87">
        <f>+SUM([1]DataEx!FL225)</f>
        <v>2731455.7201732523</v>
      </c>
      <c r="N110" s="87">
        <f>+SUM([1]DataEx!FM225)</f>
        <v>2787010.1046283157</v>
      </c>
      <c r="O110" s="87">
        <f>+SUM([1]DataEx!FN225)</f>
        <v>2149778.7308390578</v>
      </c>
      <c r="P110" s="87">
        <f>+SUM([1]DataEx!FO225)</f>
        <v>2505449.340977564</v>
      </c>
      <c r="Q110" s="87">
        <f>+SUM([1]DataEx!FP225)</f>
        <v>1854095.8458453817</v>
      </c>
      <c r="R110" s="87">
        <f>+SUM([1]DataEx!FQ225)</f>
        <v>1998829.9373364251</v>
      </c>
      <c r="S110" s="419">
        <f t="shared" si="19"/>
        <v>27167589.829800002</v>
      </c>
      <c r="T110" s="432">
        <f t="shared" si="20"/>
        <v>5.4872934416885484E-3</v>
      </c>
    </row>
    <row r="111" spans="1:21">
      <c r="A111" s="116" t="str">
        <f t="shared" si="16"/>
        <v>7118p</v>
      </c>
      <c r="B111" s="544" t="str">
        <f>+VLOOKUP(LEFT($A111,LEN(A111)-1)*1,[1]Master!$D$27:$G$225,4,FALSE)</f>
        <v>Ostali državni porezi</v>
      </c>
      <c r="C111" s="545"/>
      <c r="D111" s="545"/>
      <c r="E111" s="545"/>
      <c r="F111" s="545"/>
      <c r="G111" s="87">
        <f>+SUM([1]DataEx!FF227)</f>
        <v>720320.96</v>
      </c>
      <c r="H111" s="87">
        <f>+SUM([1]DataEx!FG227)</f>
        <v>3098848.85</v>
      </c>
      <c r="I111" s="87">
        <f>+SUM([1]DataEx!FH227)</f>
        <v>777051.66</v>
      </c>
      <c r="J111" s="87">
        <f>+SUM([1]DataEx!FI227)</f>
        <v>910873.03</v>
      </c>
      <c r="K111" s="87">
        <f>+SUM([1]DataEx!FJ227)</f>
        <v>858869.92</v>
      </c>
      <c r="L111" s="87">
        <f>+SUM([1]DataEx!FK227)</f>
        <v>925408.95</v>
      </c>
      <c r="M111" s="87">
        <f>+SUM([1]DataEx!FL227)</f>
        <v>410742.9769313393</v>
      </c>
      <c r="N111" s="87">
        <f>+SUM([1]DataEx!FM227)</f>
        <v>392873.90234621655</v>
      </c>
      <c r="O111" s="87">
        <f>+SUM([1]DataEx!FN227)</f>
        <v>354922.73324901523</v>
      </c>
      <c r="P111" s="87">
        <f>+SUM([1]DataEx!FO227)</f>
        <v>325827.84998510586</v>
      </c>
      <c r="Q111" s="87">
        <f>+SUM([1]DataEx!FP227)</f>
        <v>340887.93377701013</v>
      </c>
      <c r="R111" s="87">
        <f>+SUM([1]DataEx!FQ227)</f>
        <v>383274.83331131347</v>
      </c>
      <c r="S111" s="419">
        <f t="shared" si="19"/>
        <v>9499903.5996000003</v>
      </c>
      <c r="T111" s="432">
        <f t="shared" si="20"/>
        <v>1.918784811068471E-3</v>
      </c>
    </row>
    <row r="112" spans="1:21">
      <c r="A112" s="116" t="str">
        <f t="shared" si="16"/>
        <v>712p</v>
      </c>
      <c r="B112" s="554" t="str">
        <f>+VLOOKUP(LEFT($A112,LEN(A112)-1)*1,[1]Master!$D$27:$G$225,4,FALSE)</f>
        <v>Doprinosi</v>
      </c>
      <c r="C112" s="555"/>
      <c r="D112" s="555"/>
      <c r="E112" s="555"/>
      <c r="F112" s="555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20">
        <f t="shared" si="19"/>
        <v>534213514.07533062</v>
      </c>
      <c r="T112" s="433">
        <f t="shared" si="20"/>
        <v>0.10790012403056566</v>
      </c>
    </row>
    <row r="113" spans="1:20">
      <c r="A113" s="116" t="str">
        <f t="shared" si="16"/>
        <v>7121p</v>
      </c>
      <c r="B113" s="544" t="str">
        <f>+VLOOKUP(LEFT($A113,LEN(A113)-1)*1,[1]Master!$D$27:$G$225,4,FALSE)</f>
        <v>Doprinosi za penzijsko i invalidsko osiguranje</v>
      </c>
      <c r="C113" s="545"/>
      <c r="D113" s="545"/>
      <c r="E113" s="545"/>
      <c r="F113" s="545"/>
      <c r="G113" s="87">
        <f>+SUM([1]DataEx!FF229)</f>
        <v>9695765.5800000001</v>
      </c>
      <c r="H113" s="87">
        <f>+SUM([1]DataEx!FG229)</f>
        <v>24593790.260000002</v>
      </c>
      <c r="I113" s="87">
        <f>+SUM([1]DataEx!FH229)</f>
        <v>23923752.719999999</v>
      </c>
      <c r="J113" s="87">
        <f>+SUM([1]DataEx!FI229)</f>
        <v>29650595.870000001</v>
      </c>
      <c r="K113" s="87">
        <f>+SUM([1]DataEx!FJ229)</f>
        <v>22104934.850000001</v>
      </c>
      <c r="L113" s="87">
        <f>+SUM([1]DataEx!FK229)</f>
        <v>27009559.609999999</v>
      </c>
      <c r="M113" s="87">
        <f>+SUM([1]DataEx!FL229)</f>
        <v>27482444.037160631</v>
      </c>
      <c r="N113" s="87">
        <f>+SUM([1]DataEx!FM229)</f>
        <v>27981870.622507609</v>
      </c>
      <c r="O113" s="87">
        <f>+SUM([1]DataEx!FN229)</f>
        <v>26275213.096976332</v>
      </c>
      <c r="P113" s="87">
        <f>+SUM([1]DataEx!FO229)</f>
        <v>30509092.335605875</v>
      </c>
      <c r="Q113" s="87">
        <f>+SUM([1]DataEx!FP229)</f>
        <v>28690565.779876817</v>
      </c>
      <c r="R113" s="87">
        <f>+SUM([1]DataEx!FQ229)</f>
        <v>49959164.412414543</v>
      </c>
      <c r="S113" s="419">
        <f t="shared" si="19"/>
        <v>327876749.17454183</v>
      </c>
      <c r="T113" s="432">
        <f t="shared" si="20"/>
        <v>6.6224348449715573E-2</v>
      </c>
    </row>
    <row r="114" spans="1:20">
      <c r="A114" s="116" t="str">
        <f t="shared" si="16"/>
        <v>7122p</v>
      </c>
      <c r="B114" s="544" t="str">
        <f>+VLOOKUP(LEFT($A114,LEN(A114)-1)*1,[1]Master!$D$27:$G$225,4,FALSE)</f>
        <v>Doprinosi za zdravstveno osiguranje</v>
      </c>
      <c r="C114" s="545"/>
      <c r="D114" s="545"/>
      <c r="E114" s="545"/>
      <c r="F114" s="545"/>
      <c r="G114" s="87">
        <f>+SUM([1]DataEx!FF230)</f>
        <v>5963049.2000000002</v>
      </c>
      <c r="H114" s="87">
        <f>+SUM([1]DataEx!FG230)</f>
        <v>15122476.890000001</v>
      </c>
      <c r="I114" s="87">
        <f>+SUM([1]DataEx!FH230)</f>
        <v>14777265.789999999</v>
      </c>
      <c r="J114" s="87">
        <f>+SUM([1]DataEx!FI230)</f>
        <v>17925167.550000001</v>
      </c>
      <c r="K114" s="87">
        <f>+SUM([1]DataEx!FJ230)</f>
        <v>13458982.5</v>
      </c>
      <c r="L114" s="87">
        <f>+SUM([1]DataEx!FK230)</f>
        <v>15925774.34</v>
      </c>
      <c r="M114" s="87">
        <f>+SUM([1]DataEx!FL230)</f>
        <v>16394230.760278165</v>
      </c>
      <c r="N114" s="87">
        <f>+SUM([1]DataEx!FM230)</f>
        <v>14239936.351746917</v>
      </c>
      <c r="O114" s="87">
        <f>+SUM([1]DataEx!FN230)</f>
        <v>12682409.588332439</v>
      </c>
      <c r="P114" s="87">
        <f>+SUM([1]DataEx!FO230)</f>
        <v>14130176.222576067</v>
      </c>
      <c r="Q114" s="87">
        <f>+SUM([1]DataEx!FP230)</f>
        <v>13398296.64486525</v>
      </c>
      <c r="R114" s="87">
        <f>+SUM([1]DataEx!FQ230)</f>
        <v>24833575.886677179</v>
      </c>
      <c r="S114" s="419">
        <f t="shared" si="19"/>
        <v>178851341.72447601</v>
      </c>
      <c r="T114" s="432">
        <f t="shared" si="20"/>
        <v>3.6124286351136341E-2</v>
      </c>
    </row>
    <row r="115" spans="1:20">
      <c r="A115" s="116" t="str">
        <f t="shared" si="16"/>
        <v>7123p</v>
      </c>
      <c r="B115" s="544" t="str">
        <f>+VLOOKUP(LEFT($A115,LEN(A115)-1)*1,[1]Master!$D$27:$G$225,4,FALSE)</f>
        <v>Doprinosi za osiguranje od nezaposlenosti</v>
      </c>
      <c r="C115" s="545"/>
      <c r="D115" s="545"/>
      <c r="E115" s="545"/>
      <c r="F115" s="545"/>
      <c r="G115" s="87">
        <f>+SUM([1]DataEx!FF231)</f>
        <v>459881.42</v>
      </c>
      <c r="H115" s="87">
        <f>+SUM([1]DataEx!FG231)</f>
        <v>1160315.8500000001</v>
      </c>
      <c r="I115" s="87">
        <f>+SUM([1]DataEx!FH231)</f>
        <v>1135767.8899999999</v>
      </c>
      <c r="J115" s="87">
        <f>+SUM([1]DataEx!FI231)</f>
        <v>1375720.59</v>
      </c>
      <c r="K115" s="87">
        <f>+SUM([1]DataEx!FJ231)</f>
        <v>1026106.03</v>
      </c>
      <c r="L115" s="87">
        <f>+SUM([1]DataEx!FK231)</f>
        <v>1222753.49</v>
      </c>
      <c r="M115" s="87">
        <f>+SUM([1]DataEx!FL231)</f>
        <v>1142926.9664523243</v>
      </c>
      <c r="N115" s="87">
        <f>+SUM([1]DataEx!FM231)</f>
        <v>1304199.4730337204</v>
      </c>
      <c r="O115" s="87">
        <f>+SUM([1]DataEx!FN231)</f>
        <v>1183707.9939274685</v>
      </c>
      <c r="P115" s="87">
        <f>+SUM([1]DataEx!FO231)</f>
        <v>1329191.3701360417</v>
      </c>
      <c r="Q115" s="87">
        <f>+SUM([1]DataEx!FP231)</f>
        <v>1263549.4031596093</v>
      </c>
      <c r="R115" s="87">
        <f>+SUM([1]DataEx!FQ231)</f>
        <v>2346588.9629115779</v>
      </c>
      <c r="S115" s="419">
        <f t="shared" si="19"/>
        <v>14950709.439620741</v>
      </c>
      <c r="T115" s="432">
        <f t="shared" si="20"/>
        <v>3.0197352938034216E-3</v>
      </c>
    </row>
    <row r="116" spans="1:20">
      <c r="A116" s="116" t="str">
        <f t="shared" si="16"/>
        <v>7124p</v>
      </c>
      <c r="B116" s="544" t="str">
        <f>+VLOOKUP(LEFT($A116,LEN(A116)-1)*1,[1]Master!$D$27:$G$225,4,FALSE)</f>
        <v>Ostali doprinosi</v>
      </c>
      <c r="C116" s="545"/>
      <c r="D116" s="545"/>
      <c r="E116" s="545"/>
      <c r="F116" s="545"/>
      <c r="G116" s="87">
        <f>+SUM([1]DataEx!FF232)</f>
        <v>380185.28</v>
      </c>
      <c r="H116" s="87">
        <f>+SUM([1]DataEx!FG232)</f>
        <v>1035686.38</v>
      </c>
      <c r="I116" s="87">
        <f>+SUM([1]DataEx!FH232)</f>
        <v>1210812.78</v>
      </c>
      <c r="J116" s="87">
        <f>+SUM([1]DataEx!FI232)</f>
        <v>1339504.93</v>
      </c>
      <c r="K116" s="87">
        <f>+SUM([1]DataEx!FJ232)</f>
        <v>906261.75</v>
      </c>
      <c r="L116" s="87">
        <f>+SUM([1]DataEx!FK232)</f>
        <v>1122699.07</v>
      </c>
      <c r="M116" s="87">
        <f>+SUM([1]DataEx!FL232)</f>
        <v>1231289.271800064</v>
      </c>
      <c r="N116" s="87">
        <f>+SUM([1]DataEx!FM232)</f>
        <v>1106008.2270068659</v>
      </c>
      <c r="O116" s="87">
        <f>+SUM([1]DataEx!FN232)</f>
        <v>978940.65414091514</v>
      </c>
      <c r="P116" s="87">
        <f>+SUM([1]DataEx!FO232)</f>
        <v>960390.70758482651</v>
      </c>
      <c r="Q116" s="87">
        <f>+SUM([1]DataEx!FP232)</f>
        <v>775847.86963662016</v>
      </c>
      <c r="R116" s="87">
        <f>+SUM([1]DataEx!FQ232)</f>
        <v>1487086.8165227156</v>
      </c>
      <c r="S116" s="419">
        <f t="shared" si="19"/>
        <v>12534713.736692008</v>
      </c>
      <c r="T116" s="432">
        <f t="shared" si="20"/>
        <v>2.5317539359103226E-3</v>
      </c>
    </row>
    <row r="117" spans="1:20">
      <c r="A117" s="116" t="str">
        <f t="shared" si="16"/>
        <v>713p</v>
      </c>
      <c r="B117" s="548" t="str">
        <f>+VLOOKUP(LEFT($A117,LEN(A117)-1)*1,[1]Master!$D$27:$G$225,4,FALSE)</f>
        <v>Takse</v>
      </c>
      <c r="C117" s="549"/>
      <c r="D117" s="549"/>
      <c r="E117" s="549"/>
      <c r="F117" s="549"/>
      <c r="G117" s="83">
        <f>+SUM([1]DataEx!FF233)</f>
        <v>851162.27</v>
      </c>
      <c r="H117" s="83">
        <f>+SUM([1]DataEx!FG233)</f>
        <v>1041125.3899999999</v>
      </c>
      <c r="I117" s="83">
        <f>+SUM([1]DataEx!FH233)</f>
        <v>1066481.8799999999</v>
      </c>
      <c r="J117" s="83">
        <f>+SUM([1]DataEx!FI233)</f>
        <v>1290371.49</v>
      </c>
      <c r="K117" s="83">
        <f>+SUM([1]DataEx!FJ233)</f>
        <v>1208813.17</v>
      </c>
      <c r="L117" s="83">
        <f>+SUM([1]DataEx!FK233)</f>
        <v>1252534.6599999999</v>
      </c>
      <c r="M117" s="83">
        <f>+SUM([1]DataEx!FL233)</f>
        <v>1795731.4641523927</v>
      </c>
      <c r="N117" s="83">
        <f>+SUM([1]DataEx!FM233)</f>
        <v>1701456.5372229549</v>
      </c>
      <c r="O117" s="83">
        <f>+SUM([1]DataEx!FN233)</f>
        <v>1388736.0694359436</v>
      </c>
      <c r="P117" s="83">
        <f>+SUM([1]DataEx!FO233)</f>
        <v>1341528.8515351652</v>
      </c>
      <c r="Q117" s="83">
        <f>+SUM([1]DataEx!FP233)</f>
        <v>1134405.6022195939</v>
      </c>
      <c r="R117" s="83">
        <f>+SUM([1]DataEx!FQ233)</f>
        <v>1246141.5409339513</v>
      </c>
      <c r="S117" s="420">
        <f t="shared" si="19"/>
        <v>15318488.925500004</v>
      </c>
      <c r="T117" s="433">
        <f t="shared" si="20"/>
        <v>3.0940191729953554E-3</v>
      </c>
    </row>
    <row r="118" spans="1:20">
      <c r="A118" s="116" t="str">
        <f t="shared" si="16"/>
        <v>714p</v>
      </c>
      <c r="B118" s="548" t="str">
        <f>+VLOOKUP(LEFT($A118,LEN(A118)-1)*1,[1]Master!$D$27:$G$225,4,FALSE)</f>
        <v>Naknade</v>
      </c>
      <c r="C118" s="549"/>
      <c r="D118" s="549"/>
      <c r="E118" s="549"/>
      <c r="F118" s="549"/>
      <c r="G118" s="83">
        <f>+SUM([1]DataEx!FF238)</f>
        <v>2315003.25</v>
      </c>
      <c r="H118" s="83">
        <f>+SUM([1]DataEx!FG238)</f>
        <v>1541397.86</v>
      </c>
      <c r="I118" s="83">
        <f>+SUM([1]DataEx!FH238)</f>
        <v>2408517.5</v>
      </c>
      <c r="J118" s="83">
        <f>+SUM([1]DataEx!FI238)</f>
        <v>3310133.38</v>
      </c>
      <c r="K118" s="83">
        <f>+SUM([1]DataEx!FJ238)</f>
        <v>1792591.2</v>
      </c>
      <c r="L118" s="83">
        <f>+SUM([1]DataEx!FK238)</f>
        <v>2081141.31</v>
      </c>
      <c r="M118" s="83">
        <f>+SUM([1]DataEx!FL238)</f>
        <v>3811615.3822946725</v>
      </c>
      <c r="N118" s="83">
        <f>+SUM([1]DataEx!FM238)</f>
        <v>2369139.8885664819</v>
      </c>
      <c r="O118" s="83">
        <f>+SUM([1]DataEx!FN238)</f>
        <v>2509036.584840606</v>
      </c>
      <c r="P118" s="83">
        <f>+SUM([1]DataEx!FO238)</f>
        <v>3286740.3746407013</v>
      </c>
      <c r="Q118" s="83">
        <f>+SUM([1]DataEx!FP238)</f>
        <v>2611990.4957672656</v>
      </c>
      <c r="R118" s="83">
        <f>+SUM([1]DataEx!FQ238)</f>
        <v>3353537.6354902741</v>
      </c>
      <c r="S118" s="420">
        <f t="shared" si="19"/>
        <v>31390844.861600004</v>
      </c>
      <c r="T118" s="433">
        <f t="shared" si="20"/>
        <v>6.3403039510401948E-3</v>
      </c>
    </row>
    <row r="119" spans="1:20">
      <c r="A119" s="116" t="str">
        <f t="shared" si="16"/>
        <v>715p</v>
      </c>
      <c r="B119" s="548" t="str">
        <f>+VLOOKUP(LEFT($A119,LEN(A119)-1)*1,[1]Master!$D$27:$G$225,4,FALSE)</f>
        <v>Ostali prihodi</v>
      </c>
      <c r="C119" s="549"/>
      <c r="D119" s="549"/>
      <c r="E119" s="549"/>
      <c r="F119" s="549"/>
      <c r="G119" s="83">
        <f>+SUM([1]DataEx!FF245)</f>
        <v>1567288.04</v>
      </c>
      <c r="H119" s="83">
        <f>+SUM([1]DataEx!FG245)</f>
        <v>2199531.1</v>
      </c>
      <c r="I119" s="83">
        <f>+SUM([1]DataEx!FH245)</f>
        <v>3194097.81</v>
      </c>
      <c r="J119" s="83">
        <f>+SUM([1]DataEx!FI245)</f>
        <v>2385711.15</v>
      </c>
      <c r="K119" s="83">
        <f>+SUM([1]DataEx!FJ245)</f>
        <v>7159438.3900000006</v>
      </c>
      <c r="L119" s="83">
        <f>+SUM([1]DataEx!FK245)</f>
        <v>3263135.44</v>
      </c>
      <c r="M119" s="83">
        <f>+SUM([1]DataEx!FL245)</f>
        <v>3782335.0282840966</v>
      </c>
      <c r="N119" s="83">
        <f>+SUM([1]DataEx!FM245)</f>
        <v>3340173.0404689522</v>
      </c>
      <c r="O119" s="83">
        <f>+SUM([1]DataEx!FN245)</f>
        <v>2689732.0664405972</v>
      </c>
      <c r="P119" s="83">
        <f>+SUM([1]DataEx!FO245)</f>
        <v>37215962.809770532</v>
      </c>
      <c r="Q119" s="83">
        <f>+SUM([1]DataEx!FP245)</f>
        <v>3512092.3071244648</v>
      </c>
      <c r="R119" s="83">
        <f>+SUM([1]DataEx!FQ245)</f>
        <v>7138953.7303113183</v>
      </c>
      <c r="S119" s="420">
        <f t="shared" si="19"/>
        <v>77448450.912399963</v>
      </c>
      <c r="T119" s="433">
        <f t="shared" si="20"/>
        <v>1.5642991499171876E-2</v>
      </c>
    </row>
    <row r="120" spans="1:20">
      <c r="A120" s="116" t="str">
        <f t="shared" si="16"/>
        <v>73p</v>
      </c>
      <c r="B120" s="548" t="str">
        <f>+VLOOKUP(LEFT($A120,LEN(A120)-1)*1,[1]Master!$D$27:$G$225,4,FALSE)</f>
        <v>Primici od otplate kredita i sredstva prenesena iz prethodne godine</v>
      </c>
      <c r="C120" s="549"/>
      <c r="D120" s="549"/>
      <c r="E120" s="549"/>
      <c r="F120" s="549"/>
      <c r="G120" s="83">
        <f>+SUM([1]DataEx!FF253)</f>
        <v>69158.880000000005</v>
      </c>
      <c r="H120" s="83">
        <f>+SUM([1]DataEx!FG253)</f>
        <v>378338.04</v>
      </c>
      <c r="I120" s="83">
        <f>+SUM([1]DataEx!FH253)</f>
        <v>257172.98</v>
      </c>
      <c r="J120" s="83">
        <f>+SUM([1]DataEx!FI253)</f>
        <v>349238.34</v>
      </c>
      <c r="K120" s="83">
        <f>+SUM([1]DataEx!FJ253)</f>
        <v>808656.23</v>
      </c>
      <c r="L120" s="83">
        <f>+SUM([1]DataEx!FK253)</f>
        <v>1298753.81</v>
      </c>
      <c r="M120" s="83">
        <f>+SUM([1]DataEx!FL253)</f>
        <v>142080.0960214606</v>
      </c>
      <c r="N120" s="83">
        <f>+SUM([1]DataEx!FM253)</f>
        <v>117083.56784272524</v>
      </c>
      <c r="O120" s="83">
        <f>+SUM([1]DataEx!FN253)</f>
        <v>723504.94882674748</v>
      </c>
      <c r="P120" s="83">
        <f>+SUM([1]DataEx!FO253)</f>
        <v>419152.39381785714</v>
      </c>
      <c r="Q120" s="83">
        <f>+SUM([1]DataEx!FP253)</f>
        <v>3373987.8037220733</v>
      </c>
      <c r="R120" s="83">
        <f>+SUM([1]DataEx!FQ253)</f>
        <v>574536.91176913551</v>
      </c>
      <c r="S120" s="420">
        <f t="shared" si="19"/>
        <v>8511664.0019999985</v>
      </c>
      <c r="T120" s="433">
        <f t="shared" si="20"/>
        <v>1.7191807719652591E-3</v>
      </c>
    </row>
    <row r="121" spans="1:20" ht="13.5" thickBot="1">
      <c r="A121" s="116" t="str">
        <f t="shared" si="16"/>
        <v>74p</v>
      </c>
      <c r="B121" s="550" t="str">
        <f>+VLOOKUP(LEFT($A121,LEN(A121)-1)*1,[1]Master!$D$27:$G$225,4,FALSE)</f>
        <v>Donacije i transferi</v>
      </c>
      <c r="C121" s="551"/>
      <c r="D121" s="551"/>
      <c r="E121" s="551"/>
      <c r="F121" s="551"/>
      <c r="G121" s="83">
        <f>+SUM([1]DataEx!FF256)</f>
        <v>13526711.25</v>
      </c>
      <c r="H121" s="83">
        <f>+SUM([1]DataEx!FG256)</f>
        <v>1001055.74</v>
      </c>
      <c r="I121" s="83">
        <f>+SUM([1]DataEx!FH256)</f>
        <v>861265.77</v>
      </c>
      <c r="J121" s="83">
        <f>+SUM([1]DataEx!FI256)</f>
        <v>627154.51</v>
      </c>
      <c r="K121" s="83">
        <f>+SUM([1]DataEx!FJ256)</f>
        <v>1388870.5</v>
      </c>
      <c r="L121" s="83">
        <f>+SUM([1]DataEx!FK256)</f>
        <v>827810.06</v>
      </c>
      <c r="M121" s="83">
        <f>+SUM([1]DataEx!FL256)</f>
        <v>1487222.9580633398</v>
      </c>
      <c r="N121" s="83">
        <f>+SUM([1]DataEx!FM256)</f>
        <v>1494727.7085961688</v>
      </c>
      <c r="O121" s="83">
        <f>+SUM([1]DataEx!FN256)</f>
        <v>1256927.0639557138</v>
      </c>
      <c r="P121" s="83">
        <f>+SUM([1]DataEx!FO256)</f>
        <v>2914661.9432842401</v>
      </c>
      <c r="Q121" s="83">
        <f>+SUM([1]DataEx!FP256)</f>
        <v>9560814.8118033875</v>
      </c>
      <c r="R121" s="83">
        <f>+SUM([1]DataEx!FQ256)</f>
        <v>9532777.6842971519</v>
      </c>
      <c r="S121" s="421">
        <f t="shared" si="19"/>
        <v>44480000</v>
      </c>
      <c r="T121" s="434">
        <f t="shared" si="20"/>
        <v>8.98404362754999E-3</v>
      </c>
    </row>
    <row r="122" spans="1:20" ht="13.5" thickBot="1">
      <c r="A122" s="116" t="str">
        <f t="shared" si="16"/>
        <v>4p</v>
      </c>
      <c r="B122" s="530" t="str">
        <f>+VLOOKUP(LEFT($A122,LEN(A122)-1)*1,[1]Master!$D$27:$G$225,4,FALSE)</f>
        <v>Budžetski izdaci</v>
      </c>
      <c r="C122" s="531"/>
      <c r="D122" s="531"/>
      <c r="E122" s="531"/>
      <c r="F122" s="531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22">
        <f>+SUM(G122:R122)</f>
        <v>1976630978.4000001</v>
      </c>
      <c r="T122" s="435">
        <f t="shared" si="20"/>
        <v>0.39923873528580089</v>
      </c>
    </row>
    <row r="123" spans="1:20" ht="13.5" thickBot="1">
      <c r="A123" s="116" t="str">
        <f t="shared" si="16"/>
        <v>40p</v>
      </c>
      <c r="B123" s="588" t="str">
        <f>+VLOOKUP(LEFT($A123,LEN(A123)-1)*1,[1]Master!$D$27:$G$225,4,FALSE)</f>
        <v>Tekuća budžetska potrošnja</v>
      </c>
      <c r="C123" s="589"/>
      <c r="D123" s="589"/>
      <c r="E123" s="589"/>
      <c r="F123" s="589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23">
        <f t="shared" si="19"/>
        <v>1680705978.4000001</v>
      </c>
      <c r="T123" s="436">
        <f t="shared" si="20"/>
        <v>0.33946798190264593</v>
      </c>
    </row>
    <row r="124" spans="1:20">
      <c r="A124" s="116" t="e">
        <f>+CONCATENATE(#REF!,"p")</f>
        <v>#REF!</v>
      </c>
      <c r="B124" s="552" t="e">
        <f>+VLOOKUP(LEFT($A124,LEN(A124)-1)*1,[1]Master!$D$27:$G$225,4,FALSE)</f>
        <v>#REF!</v>
      </c>
      <c r="C124" s="553"/>
      <c r="D124" s="553"/>
      <c r="E124" s="553"/>
      <c r="F124" s="553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18">
        <f t="shared" si="19"/>
        <v>846670934.61000013</v>
      </c>
      <c r="T124" s="431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44" t="str">
        <f>+VLOOKUP(LEFT($A125,LEN(A125)-1)*1,[1]Master!$D$27:$G$225,4,FALSE)</f>
        <v>Bruto zarade i doprinosi na teret poslodavca</v>
      </c>
      <c r="C125" s="545"/>
      <c r="D125" s="545"/>
      <c r="E125" s="545"/>
      <c r="F125" s="545"/>
      <c r="G125" s="87">
        <f>+SUM([1]DataEx!FF265)</f>
        <v>39362332.101666681</v>
      </c>
      <c r="H125" s="87">
        <f>+SUM([1]DataEx!FG265)</f>
        <v>39125646.701666676</v>
      </c>
      <c r="I125" s="87">
        <f>+SUM([1]DataEx!FH265)</f>
        <v>39113380.221666679</v>
      </c>
      <c r="J125" s="87">
        <f>+SUM([1]DataEx!FI265)</f>
        <v>39105431.161666669</v>
      </c>
      <c r="K125" s="87">
        <f>+SUM([1]DataEx!FJ265)</f>
        <v>39107573.981666677</v>
      </c>
      <c r="L125" s="87">
        <f>+SUM([1]DataEx!FK265)</f>
        <v>41935580.18166668</v>
      </c>
      <c r="M125" s="87">
        <f>+SUM([1]DataEx!FL265)</f>
        <v>39107470.111666672</v>
      </c>
      <c r="N125" s="87">
        <f>+SUM([1]DataEx!FM265)</f>
        <v>39093383.891666673</v>
      </c>
      <c r="O125" s="87">
        <f>+SUM([1]DataEx!FN265)</f>
        <v>39030288.911666676</v>
      </c>
      <c r="P125" s="87">
        <f>+SUM([1]DataEx!FO265)</f>
        <v>39107584.94166667</v>
      </c>
      <c r="Q125" s="87">
        <f>+SUM([1]DataEx!FP265)</f>
        <v>39107395.941666678</v>
      </c>
      <c r="R125" s="87">
        <f>+SUM([1]DataEx!FQ265)</f>
        <v>38858179.001666702</v>
      </c>
      <c r="S125" s="419">
        <f t="shared" si="19"/>
        <v>472054247.1500001</v>
      </c>
      <c r="T125" s="432">
        <f t="shared" si="20"/>
        <v>9.5345232710563541E-2</v>
      </c>
    </row>
    <row r="126" spans="1:20">
      <c r="A126" s="116" t="str">
        <f t="shared" si="25"/>
        <v>412p</v>
      </c>
      <c r="B126" s="544" t="str">
        <f>+VLOOKUP(LEFT($A126,LEN(A126)-1)*1,[1]Master!$D$27:$G$225,4,FALSE)</f>
        <v>Ostala lična primanja</v>
      </c>
      <c r="C126" s="545"/>
      <c r="D126" s="545"/>
      <c r="E126" s="545"/>
      <c r="F126" s="545"/>
      <c r="G126" s="87">
        <f>+SUM([1]DataEx!FF271)</f>
        <v>1281057.9508333332</v>
      </c>
      <c r="H126" s="87">
        <f>+SUM([1]DataEx!FG271)</f>
        <v>1323983.3608333331</v>
      </c>
      <c r="I126" s="87">
        <f>+SUM([1]DataEx!FH271)</f>
        <v>1260740.2808333333</v>
      </c>
      <c r="J126" s="87">
        <f>+SUM([1]DataEx!FI271)</f>
        <v>1247473.6108333331</v>
      </c>
      <c r="K126" s="87">
        <f>+SUM([1]DataEx!FJ271)</f>
        <v>1248015.2908333333</v>
      </c>
      <c r="L126" s="87">
        <f>+SUM([1]DataEx!FK271)</f>
        <v>1249948.9408333332</v>
      </c>
      <c r="M126" s="87">
        <f>+SUM([1]DataEx!FL271)</f>
        <v>1249158.6208333333</v>
      </c>
      <c r="N126" s="87">
        <f>+SUM([1]DataEx!FM271)</f>
        <v>1249158.6208333333</v>
      </c>
      <c r="O126" s="87">
        <f>+SUM([1]DataEx!FN271)</f>
        <v>1249658.6108333331</v>
      </c>
      <c r="P126" s="87">
        <f>+SUM([1]DataEx!FO271)</f>
        <v>1239658.6108333331</v>
      </c>
      <c r="Q126" s="87">
        <f>+SUM([1]DataEx!FP271)</f>
        <v>1238097.2408333332</v>
      </c>
      <c r="R126" s="87">
        <f>+SUM([1]DataEx!FQ271)</f>
        <v>1240174.31083333</v>
      </c>
      <c r="S126" s="419">
        <f t="shared" si="19"/>
        <v>15077125.449999996</v>
      </c>
      <c r="T126" s="432">
        <f t="shared" si="20"/>
        <v>3.0452687234902029E-3</v>
      </c>
    </row>
    <row r="127" spans="1:20">
      <c r="A127" s="116" t="str">
        <f t="shared" si="25"/>
        <v>413p</v>
      </c>
      <c r="B127" s="544" t="str">
        <f>+VLOOKUP(LEFT($A127,LEN(A127)-1)*1,[1]Master!$D$27:$G$225,4,FALSE)</f>
        <v>Rashodi za materijal</v>
      </c>
      <c r="C127" s="545"/>
      <c r="D127" s="545"/>
      <c r="E127" s="545"/>
      <c r="F127" s="545"/>
      <c r="G127" s="87">
        <f>+SUM([1]DataEx!FF279)</f>
        <v>3067786.435833334</v>
      </c>
      <c r="H127" s="87">
        <f>+SUM([1]DataEx!FG279)</f>
        <v>3019826.0658333339</v>
      </c>
      <c r="I127" s="87">
        <f>+SUM([1]DataEx!FH279)</f>
        <v>3058309.8858333337</v>
      </c>
      <c r="J127" s="87">
        <f>+SUM([1]DataEx!FI279)</f>
        <v>3046755.8058333341</v>
      </c>
      <c r="K127" s="87">
        <f>+SUM([1]DataEx!FJ279)</f>
        <v>3057105.8058333341</v>
      </c>
      <c r="L127" s="87">
        <f>+SUM([1]DataEx!FK279)</f>
        <v>3056755.8058333341</v>
      </c>
      <c r="M127" s="87">
        <f>+SUM([1]DataEx!FL279)</f>
        <v>3059180.8058333341</v>
      </c>
      <c r="N127" s="87">
        <f>+SUM([1]DataEx!FM279)</f>
        <v>3059180.8058333341</v>
      </c>
      <c r="O127" s="87">
        <f>+SUM([1]DataEx!FN279)</f>
        <v>3059040.8058333341</v>
      </c>
      <c r="P127" s="87">
        <f>+SUM([1]DataEx!FO279)</f>
        <v>3063161.8058333341</v>
      </c>
      <c r="Q127" s="87">
        <f>+SUM([1]DataEx!FP279)</f>
        <v>3060771.8058333341</v>
      </c>
      <c r="R127" s="87">
        <f>+SUM([1]DataEx!FQ279)</f>
        <v>3044951.8258333337</v>
      </c>
      <c r="S127" s="419">
        <f t="shared" si="19"/>
        <v>36652827.660000004</v>
      </c>
      <c r="T127" s="432">
        <f t="shared" si="20"/>
        <v>7.4031160694809136E-3</v>
      </c>
    </row>
    <row r="128" spans="1:20">
      <c r="A128" s="116" t="str">
        <f t="shared" si="25"/>
        <v>414p</v>
      </c>
      <c r="B128" s="544" t="str">
        <f>+VLOOKUP(LEFT($A128,LEN(A128)-1)*1,[1]Master!$D$27:$G$225,4,FALSE)</f>
        <v>Rashodi za usluge</v>
      </c>
      <c r="C128" s="545"/>
      <c r="D128" s="545"/>
      <c r="E128" s="545"/>
      <c r="F128" s="545"/>
      <c r="G128" s="87">
        <f>+SUM([1]DataEx!FF286)</f>
        <v>6120514.5875000004</v>
      </c>
      <c r="H128" s="87">
        <f>+SUM([1]DataEx!FG286)</f>
        <v>5971668.0075000003</v>
      </c>
      <c r="I128" s="87">
        <f>+SUM([1]DataEx!FH286)</f>
        <v>5177760.0175000001</v>
      </c>
      <c r="J128" s="87">
        <f>+SUM([1]DataEx!FI286)</f>
        <v>5087042.1275000004</v>
      </c>
      <c r="K128" s="87">
        <f>+SUM([1]DataEx!FJ286)</f>
        <v>5141875.5275000008</v>
      </c>
      <c r="L128" s="87">
        <f>+SUM([1]DataEx!FK286)</f>
        <v>5197534.4975000005</v>
      </c>
      <c r="M128" s="87">
        <f>+SUM([1]DataEx!FL286)</f>
        <v>5059087.2374999989</v>
      </c>
      <c r="N128" s="87">
        <f>+SUM([1]DataEx!FM286)</f>
        <v>5071091.2374999989</v>
      </c>
      <c r="O128" s="87">
        <f>+SUM([1]DataEx!FN286)</f>
        <v>5175886.7374999989</v>
      </c>
      <c r="P128" s="87">
        <f>+SUM([1]DataEx!FO286)</f>
        <v>5062253.3274999987</v>
      </c>
      <c r="Q128" s="87">
        <f>+SUM([1]DataEx!FP286)</f>
        <v>5061881.6574999988</v>
      </c>
      <c r="R128" s="87">
        <f>+SUM([1]DataEx!FQ286)</f>
        <v>5000451.0074999994</v>
      </c>
      <c r="S128" s="419">
        <f t="shared" si="19"/>
        <v>63127045.969999991</v>
      </c>
      <c r="T128" s="432">
        <f t="shared" si="20"/>
        <v>1.2750362748939606E-2</v>
      </c>
    </row>
    <row r="129" spans="1:20">
      <c r="A129" s="116" t="str">
        <f t="shared" si="25"/>
        <v>415p</v>
      </c>
      <c r="B129" s="544" t="str">
        <f>+VLOOKUP(LEFT($A129,LEN(A129)-1)*1,[1]Master!$D$27:$G$225,4,FALSE)</f>
        <v>Rashodi za tekuće održavanje</v>
      </c>
      <c r="C129" s="545"/>
      <c r="D129" s="545"/>
      <c r="E129" s="545"/>
      <c r="F129" s="545"/>
      <c r="G129" s="87">
        <f>+SUM([1]DataEx!FF296)</f>
        <v>1931829.4616666667</v>
      </c>
      <c r="H129" s="87">
        <f>+SUM([1]DataEx!FG296)</f>
        <v>1929704.3816666668</v>
      </c>
      <c r="I129" s="87">
        <f>+SUM([1]DataEx!FH296)</f>
        <v>1921162.7116666667</v>
      </c>
      <c r="J129" s="87">
        <f>+SUM([1]DataEx!FI296)</f>
        <v>1920662.7116666667</v>
      </c>
      <c r="K129" s="87">
        <f>+SUM([1]DataEx!FJ296)</f>
        <v>1927678.7016666669</v>
      </c>
      <c r="L129" s="87">
        <f>+SUM([1]DataEx!FK296)</f>
        <v>1927612.7316666667</v>
      </c>
      <c r="M129" s="87">
        <f>+SUM([1]DataEx!FL296)</f>
        <v>1934953.7116666667</v>
      </c>
      <c r="N129" s="87">
        <f>+SUM([1]DataEx!FM296)</f>
        <v>1934887.7116666667</v>
      </c>
      <c r="O129" s="87">
        <f>+SUM([1]DataEx!FN296)</f>
        <v>1926953.7016666669</v>
      </c>
      <c r="P129" s="87">
        <f>+SUM([1]DataEx!FO296)</f>
        <v>1926887.7016666669</v>
      </c>
      <c r="Q129" s="87">
        <f>+SUM([1]DataEx!FP296)</f>
        <v>1926953.7016666669</v>
      </c>
      <c r="R129" s="87">
        <f>+SUM([1]DataEx!FQ296)</f>
        <v>1908616.3716666668</v>
      </c>
      <c r="S129" s="419">
        <f t="shared" si="19"/>
        <v>23117903.600000001</v>
      </c>
      <c r="T129" s="432">
        <f t="shared" si="20"/>
        <v>4.6693402544940423E-3</v>
      </c>
    </row>
    <row r="130" spans="1:20">
      <c r="A130" s="116" t="str">
        <f t="shared" si="25"/>
        <v>416p</v>
      </c>
      <c r="B130" s="544" t="str">
        <f>+VLOOKUP(LEFT($A130,LEN(A130)-1)*1,[1]Master!$D$27:$G$225,4,FALSE)</f>
        <v>Kamate</v>
      </c>
      <c r="C130" s="545"/>
      <c r="D130" s="545"/>
      <c r="E130" s="545"/>
      <c r="F130" s="545"/>
      <c r="G130" s="87">
        <f>+SUM([1]DataEx!FF300)</f>
        <v>7980725.0000000009</v>
      </c>
      <c r="H130" s="87">
        <f>+SUM([1]DataEx!FG300)</f>
        <v>986719.96000000054</v>
      </c>
      <c r="I130" s="87">
        <f>+SUM([1]DataEx!FH300)</f>
        <v>28101499.100000001</v>
      </c>
      <c r="J130" s="87">
        <f>+SUM([1]DataEx!FI300)</f>
        <v>18499732.100000001</v>
      </c>
      <c r="K130" s="87">
        <f>+SUM([1]DataEx!FJ300)</f>
        <v>14045836.270000001</v>
      </c>
      <c r="L130" s="87">
        <f>+SUM([1]DataEx!FK300)</f>
        <v>1973802.6600000008</v>
      </c>
      <c r="M130" s="87">
        <f>+SUM([1]DataEx!FL300)</f>
        <v>8764475.7899999991</v>
      </c>
      <c r="N130" s="87">
        <f>+SUM([1]DataEx!FM300)</f>
        <v>1297206.1400000008</v>
      </c>
      <c r="O130" s="87">
        <f>+SUM([1]DataEx!FN300)</f>
        <v>3140325.8000000007</v>
      </c>
      <c r="P130" s="87">
        <f>+SUM([1]DataEx!FO300)</f>
        <v>1321292.0800000008</v>
      </c>
      <c r="Q130" s="87">
        <f>+SUM([1]DataEx!FP300)</f>
        <v>7803737.330000001</v>
      </c>
      <c r="R130" s="87">
        <f>+SUM([1]DataEx!FQ300)</f>
        <v>1837347.7700000007</v>
      </c>
      <c r="S130" s="419">
        <f t="shared" si="19"/>
        <v>95752699.999999985</v>
      </c>
      <c r="T130" s="432">
        <f t="shared" si="20"/>
        <v>1.9340072712583315E-2</v>
      </c>
    </row>
    <row r="131" spans="1:20">
      <c r="A131" s="116" t="str">
        <f t="shared" si="25"/>
        <v>417p</v>
      </c>
      <c r="B131" s="544" t="str">
        <f>+VLOOKUP(LEFT($A131,LEN(A131)-1)*1,[1]Master!$D$27:$G$225,4,FALSE)</f>
        <v>Renta</v>
      </c>
      <c r="C131" s="545"/>
      <c r="D131" s="545"/>
      <c r="E131" s="545"/>
      <c r="F131" s="545"/>
      <c r="G131" s="87">
        <f>+SUM([1]DataEx!FF303)</f>
        <v>832820.39</v>
      </c>
      <c r="H131" s="87">
        <f>+SUM([1]DataEx!FG303)</f>
        <v>780840.39</v>
      </c>
      <c r="I131" s="87">
        <f>+SUM([1]DataEx!FH303)</f>
        <v>793807.47</v>
      </c>
      <c r="J131" s="87">
        <f>+SUM([1]DataEx!FI303)</f>
        <v>776070.39</v>
      </c>
      <c r="K131" s="87">
        <f>+SUM([1]DataEx!FJ303)</f>
        <v>793070.39</v>
      </c>
      <c r="L131" s="87">
        <f>+SUM([1]DataEx!FK303)</f>
        <v>826070.39</v>
      </c>
      <c r="M131" s="87">
        <f>+SUM([1]DataEx!FL303)</f>
        <v>846570.39</v>
      </c>
      <c r="N131" s="87">
        <f>+SUM([1]DataEx!FM303)</f>
        <v>846570.39</v>
      </c>
      <c r="O131" s="87">
        <f>+SUM([1]DataEx!FN303)</f>
        <v>826570.39</v>
      </c>
      <c r="P131" s="87">
        <f>+SUM([1]DataEx!FO303)</f>
        <v>826570.39</v>
      </c>
      <c r="Q131" s="87">
        <f>+SUM([1]DataEx!FP303)</f>
        <v>826570.39</v>
      </c>
      <c r="R131" s="87">
        <f>+SUM([1]DataEx!FQ303)</f>
        <v>845570.39</v>
      </c>
      <c r="S131" s="419">
        <f t="shared" si="19"/>
        <v>9821101.7599999998</v>
      </c>
      <c r="T131" s="432">
        <f t="shared" si="20"/>
        <v>1.9836602221773377E-3</v>
      </c>
    </row>
    <row r="132" spans="1:20">
      <c r="A132" s="116" t="str">
        <f t="shared" si="25"/>
        <v>418p</v>
      </c>
      <c r="B132" s="544" t="str">
        <f>+VLOOKUP(LEFT($A132,LEN(A132)-1)*1,[1]Master!$D$27:$G$225,4,FALSE)</f>
        <v>Subvencije</v>
      </c>
      <c r="C132" s="545"/>
      <c r="D132" s="545"/>
      <c r="E132" s="545"/>
      <c r="F132" s="545"/>
      <c r="G132" s="87">
        <f>+SUM([1]DataEx!FF307)</f>
        <v>2149037.4966666666</v>
      </c>
      <c r="H132" s="87">
        <f>+SUM([1]DataEx!FG307)</f>
        <v>2320829.9566666665</v>
      </c>
      <c r="I132" s="87">
        <f>+SUM([1]DataEx!FH307)</f>
        <v>4834564.4966666671</v>
      </c>
      <c r="J132" s="87">
        <f>+SUM([1]DataEx!FI307)</f>
        <v>2443787.4966666666</v>
      </c>
      <c r="K132" s="87">
        <f>+SUM([1]DataEx!FJ307)</f>
        <v>2190037.4966666666</v>
      </c>
      <c r="L132" s="87">
        <f>+SUM([1]DataEx!FK307)</f>
        <v>1990037.4966666666</v>
      </c>
      <c r="M132" s="87">
        <f>+SUM([1]DataEx!FL307)</f>
        <v>1956704.1566666667</v>
      </c>
      <c r="N132" s="87">
        <f>+SUM([1]DataEx!FM307)</f>
        <v>2253357.6966666663</v>
      </c>
      <c r="O132" s="87">
        <f>+SUM([1]DataEx!FN307)</f>
        <v>4447481.1566666672</v>
      </c>
      <c r="P132" s="87">
        <f>+SUM([1]DataEx!FO307)</f>
        <v>2156704.1566666663</v>
      </c>
      <c r="Q132" s="87">
        <f>+SUM([1]DataEx!FP307)</f>
        <v>2056704.1966666668</v>
      </c>
      <c r="R132" s="87">
        <f>+SUM([1]DataEx!FQ307)</f>
        <v>2015354.1966666668</v>
      </c>
      <c r="S132" s="419">
        <f t="shared" si="19"/>
        <v>30814599.999999993</v>
      </c>
      <c r="T132" s="432">
        <f t="shared" si="20"/>
        <v>6.2239143607352035E-3</v>
      </c>
    </row>
    <row r="133" spans="1:20">
      <c r="A133" s="116" t="str">
        <f t="shared" si="25"/>
        <v>419p</v>
      </c>
      <c r="B133" s="544" t="str">
        <f>+VLOOKUP(LEFT($A133,LEN(A133)-1)*1,[1]Master!$D$27:$G$225,4,FALSE)</f>
        <v>Ostali izdaci</v>
      </c>
      <c r="C133" s="545"/>
      <c r="D133" s="545"/>
      <c r="E133" s="545"/>
      <c r="F133" s="545"/>
      <c r="G133" s="87">
        <f>+SUM([1]DataEx!FF311)</f>
        <v>3473855.870833334</v>
      </c>
      <c r="H133" s="87">
        <f>+SUM([1]DataEx!FG311)</f>
        <v>4119817.790833334</v>
      </c>
      <c r="I133" s="87">
        <f>+SUM([1]DataEx!FH311)</f>
        <v>5047234.1108333347</v>
      </c>
      <c r="J133" s="87">
        <f>+SUM([1]DataEx!FI311)</f>
        <v>3132271.9408333339</v>
      </c>
      <c r="K133" s="87">
        <f>+SUM([1]DataEx!FJ311)</f>
        <v>3070265.2508333339</v>
      </c>
      <c r="L133" s="87">
        <f>+SUM([1]DataEx!FK311)</f>
        <v>3309652.560833334</v>
      </c>
      <c r="M133" s="87">
        <f>+SUM([1]DataEx!FL311)</f>
        <v>4122049.5508333351</v>
      </c>
      <c r="N133" s="87">
        <f>+SUM([1]DataEx!FM311)</f>
        <v>3027649.6708333334</v>
      </c>
      <c r="O133" s="87">
        <f>+SUM([1]DataEx!FN311)</f>
        <v>2986649.6408333336</v>
      </c>
      <c r="P133" s="87">
        <f>+SUM([1]DataEx!FO311)</f>
        <v>2977759.6208333336</v>
      </c>
      <c r="Q133" s="87">
        <f>+SUM([1]DataEx!FP311)</f>
        <v>3014504.6508333334</v>
      </c>
      <c r="R133" s="87">
        <f>+SUM([1]DataEx!FQ311)</f>
        <v>2914612.7408333337</v>
      </c>
      <c r="S133" s="419">
        <f t="shared" si="19"/>
        <v>41196323.400000006</v>
      </c>
      <c r="T133" s="432">
        <f t="shared" si="20"/>
        <v>8.3208086043223602E-3</v>
      </c>
    </row>
    <row r="134" spans="1:20">
      <c r="A134" s="116" t="e">
        <f>+CONCATENATE(#REF!,"p")</f>
        <v>#REF!</v>
      </c>
      <c r="B134" s="544" t="e">
        <f>+VLOOKUP(LEFT($A134,LEN(A134)-1)*1,[1]Master!$D$27:$G$225,4,FALSE)</f>
        <v>#REF!</v>
      </c>
      <c r="C134" s="545"/>
      <c r="D134" s="545"/>
      <c r="E134" s="545"/>
      <c r="F134" s="545"/>
      <c r="G134" s="87">
        <f>+SUM([1]DataEx!FF369)</f>
        <v>4812459.1475000009</v>
      </c>
      <c r="H134" s="87">
        <f>+SUM([1]DataEx!FG369)</f>
        <v>5271044.0675000008</v>
      </c>
      <c r="I134" s="87">
        <f>+SUM([1]DataEx!FH369)</f>
        <v>5043677.4375000009</v>
      </c>
      <c r="J134" s="87">
        <f>+SUM([1]DataEx!FI369)</f>
        <v>5031733.3975000009</v>
      </c>
      <c r="K134" s="87">
        <f>+SUM([1]DataEx!FJ369)</f>
        <v>4720622.4975000015</v>
      </c>
      <c r="L134" s="87">
        <f>+SUM([1]DataEx!FK369)</f>
        <v>4690580.477500001</v>
      </c>
      <c r="M134" s="87">
        <f>+SUM([1]DataEx!FL369)</f>
        <v>5014205.3275000015</v>
      </c>
      <c r="N134" s="87">
        <f>+SUM([1]DataEx!FM369)</f>
        <v>4967667.1475000018</v>
      </c>
      <c r="O134" s="87">
        <f>+SUM([1]DataEx!FN369)</f>
        <v>4972709.1475000018</v>
      </c>
      <c r="P134" s="87">
        <f>+SUM([1]DataEx!FO369)</f>
        <v>4947709.1475000018</v>
      </c>
      <c r="Q134" s="87">
        <f>+SUM([1]DataEx!FP369)</f>
        <v>4786209.1475000018</v>
      </c>
      <c r="R134" s="87">
        <f>+SUM([1]DataEx!FQ369)</f>
        <v>4798442.6775000012</v>
      </c>
      <c r="S134" s="419">
        <f t="shared" si="19"/>
        <v>59057059.620000012</v>
      </c>
      <c r="T134" s="432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38" t="str">
        <f>+VLOOKUP(LEFT($A135,LEN(A135)-1)*1,[1]Master!$D$27:$G$225,4,FALSE)</f>
        <v>Transferi za socijalnu zaštitu</v>
      </c>
      <c r="C135" s="539"/>
      <c r="D135" s="539"/>
      <c r="E135" s="539"/>
      <c r="F135" s="539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20">
        <f t="shared" si="19"/>
        <v>557842584.41999996</v>
      </c>
      <c r="T135" s="433">
        <f t="shared" si="20"/>
        <v>0.11267270943647748</v>
      </c>
    </row>
    <row r="136" spans="1:20">
      <c r="A136" s="116" t="str">
        <f t="shared" si="26"/>
        <v>421p</v>
      </c>
      <c r="B136" s="544" t="str">
        <f>+VLOOKUP(LEFT($A136,LEN(A136)-1)*1,[1]Master!$D$27:$G$225,4,FALSE)</f>
        <v>Prava iz oblasti socijalne zaštite</v>
      </c>
      <c r="C136" s="545"/>
      <c r="D136" s="545"/>
      <c r="E136" s="545"/>
      <c r="F136" s="545"/>
      <c r="G136" s="87">
        <f>SUM([1]DataEx!FF322)</f>
        <v>6747975.0000000028</v>
      </c>
      <c r="H136" s="87">
        <f>SUM([1]DataEx!FG322)</f>
        <v>6749275.0000000028</v>
      </c>
      <c r="I136" s="87">
        <f>SUM([1]DataEx!FH322)</f>
        <v>6749275.0000000028</v>
      </c>
      <c r="J136" s="87">
        <f>SUM([1]DataEx!FI322)</f>
        <v>6749275.0000000028</v>
      </c>
      <c r="K136" s="87">
        <f>SUM([1]DataEx!FJ322)</f>
        <v>6749275.0000000028</v>
      </c>
      <c r="L136" s="87">
        <f>SUM([1]DataEx!FK322)</f>
        <v>6749275.0000000028</v>
      </c>
      <c r="M136" s="87">
        <f>SUM([1]DataEx!FL322)</f>
        <v>6749275.0000000028</v>
      </c>
      <c r="N136" s="87">
        <f>SUM([1]DataEx!FM322)</f>
        <v>6749275.0000000028</v>
      </c>
      <c r="O136" s="87">
        <f>SUM([1]DataEx!FN322)</f>
        <v>6749275.0000000028</v>
      </c>
      <c r="P136" s="87">
        <f>SUM([1]DataEx!FO322)</f>
        <v>6749275.0000000028</v>
      </c>
      <c r="Q136" s="87">
        <f>SUM([1]DataEx!FP322)</f>
        <v>6749275.0000000028</v>
      </c>
      <c r="R136" s="87">
        <f>SUM([1]DataEx!FQ322)</f>
        <v>6749275.0000000028</v>
      </c>
      <c r="S136" s="419">
        <f t="shared" si="19"/>
        <v>80990000.000000015</v>
      </c>
      <c r="T136" s="432">
        <f t="shared" si="20"/>
        <v>1.6358311452231874E-2</v>
      </c>
    </row>
    <row r="137" spans="1:20">
      <c r="A137" s="116" t="str">
        <f t="shared" si="26"/>
        <v>422p</v>
      </c>
      <c r="B137" s="544" t="str">
        <f>+VLOOKUP(LEFT($A137,LEN(A137)-1)*1,[1]Master!$D$27:$G$225,4,FALSE)</f>
        <v>Sredstva za tehnološke viškove</v>
      </c>
      <c r="C137" s="545"/>
      <c r="D137" s="545"/>
      <c r="E137" s="545"/>
      <c r="F137" s="545"/>
      <c r="G137" s="87">
        <f>SUM([1]DataEx!FF330)</f>
        <v>1236031.8000000014</v>
      </c>
      <c r="H137" s="87">
        <f>SUM([1]DataEx!FG330)</f>
        <v>1236031.8699999999</v>
      </c>
      <c r="I137" s="87">
        <f>SUM([1]DataEx!FH330)</f>
        <v>1236031.8699999999</v>
      </c>
      <c r="J137" s="87">
        <f>SUM([1]DataEx!FI330)</f>
        <v>1236031.8699999999</v>
      </c>
      <c r="K137" s="87">
        <f>SUM([1]DataEx!FJ330)</f>
        <v>1236031.8699999999</v>
      </c>
      <c r="L137" s="87">
        <f>SUM([1]DataEx!FK330)</f>
        <v>1236031.8699999999</v>
      </c>
      <c r="M137" s="87">
        <f>SUM([1]DataEx!FL330)</f>
        <v>1236031.8699999999</v>
      </c>
      <c r="N137" s="87">
        <f>SUM([1]DataEx!FM330)</f>
        <v>1236031.8699999999</v>
      </c>
      <c r="O137" s="87">
        <f>SUM([1]DataEx!FN330)</f>
        <v>1236031.8699999999</v>
      </c>
      <c r="P137" s="87">
        <f>SUM([1]DataEx!FO330)</f>
        <v>2359394.0699999998</v>
      </c>
      <c r="Q137" s="87">
        <f>SUM([1]DataEx!FP330)</f>
        <v>2359394.0699999998</v>
      </c>
      <c r="R137" s="87">
        <f>SUM([1]DataEx!FQ330)</f>
        <v>2359394.0699999998</v>
      </c>
      <c r="S137" s="419">
        <f t="shared" si="19"/>
        <v>18202468.969999999</v>
      </c>
      <c r="T137" s="432">
        <f t="shared" si="20"/>
        <v>3.6765237265198947E-3</v>
      </c>
    </row>
    <row r="138" spans="1:20">
      <c r="A138" s="116" t="str">
        <f t="shared" si="26"/>
        <v>423p</v>
      </c>
      <c r="B138" s="544" t="str">
        <f>+VLOOKUP(LEFT($A138,LEN(A138)-1)*1,[1]Master!$D$27:$G$225,4,FALSE)</f>
        <v>Prava iz oblasti penzijskog i invalidskog osiguranja</v>
      </c>
      <c r="C138" s="545"/>
      <c r="D138" s="545"/>
      <c r="E138" s="545"/>
      <c r="F138" s="545"/>
      <c r="G138" s="87">
        <f>SUM([1]DataEx!FF336)</f>
        <v>35752084.619999975</v>
      </c>
      <c r="H138" s="87">
        <f>SUM([1]DataEx!FG336)</f>
        <v>35752084.530000001</v>
      </c>
      <c r="I138" s="87">
        <f>SUM([1]DataEx!FH336)</f>
        <v>35752084.530000001</v>
      </c>
      <c r="J138" s="87">
        <f>SUM([1]DataEx!FI336)</f>
        <v>35752084.530000001</v>
      </c>
      <c r="K138" s="87">
        <f>SUM([1]DataEx!FJ336)</f>
        <v>35752084.530000001</v>
      </c>
      <c r="L138" s="87">
        <f>SUM([1]DataEx!FK336)</f>
        <v>35752084.530000001</v>
      </c>
      <c r="M138" s="87">
        <f>SUM([1]DataEx!FL336)</f>
        <v>35752084.530000001</v>
      </c>
      <c r="N138" s="87">
        <f>SUM([1]DataEx!FM336)</f>
        <v>35752084.530000001</v>
      </c>
      <c r="O138" s="87">
        <f>SUM([1]DataEx!FN336)</f>
        <v>35752084.530000001</v>
      </c>
      <c r="P138" s="87">
        <f>SUM([1]DataEx!FO336)</f>
        <v>35752084.530000001</v>
      </c>
      <c r="Q138" s="87">
        <f>SUM([1]DataEx!FP336)</f>
        <v>35752084.530000001</v>
      </c>
      <c r="R138" s="87">
        <f>SUM([1]DataEx!FQ336)</f>
        <v>35752084.530000001</v>
      </c>
      <c r="S138" s="419">
        <f t="shared" si="19"/>
        <v>429025014.44999993</v>
      </c>
      <c r="T138" s="432">
        <f t="shared" si="20"/>
        <v>8.6654214189052697E-2</v>
      </c>
    </row>
    <row r="139" spans="1:20">
      <c r="A139" s="116" t="str">
        <f t="shared" si="26"/>
        <v>424p</v>
      </c>
      <c r="B139" s="544" t="str">
        <f>+VLOOKUP(LEFT($A139,LEN(A139)-1)*1,[1]Master!$D$27:$G$225,4,FALSE)</f>
        <v>Ostala prava iz oblasti zdravstvene zaštite</v>
      </c>
      <c r="C139" s="545"/>
      <c r="D139" s="545"/>
      <c r="E139" s="545"/>
      <c r="F139" s="545"/>
      <c r="G139" s="87">
        <f>SUM([1]DataEx!FF344)</f>
        <v>1583341.7399999984</v>
      </c>
      <c r="H139" s="87">
        <f>SUM([1]DataEx!FG344)</f>
        <v>1583341.6600000001</v>
      </c>
      <c r="I139" s="87">
        <f>SUM([1]DataEx!FH344)</f>
        <v>1583341.6600000001</v>
      </c>
      <c r="J139" s="87">
        <f>SUM([1]DataEx!FI344)</f>
        <v>1583341.6600000001</v>
      </c>
      <c r="K139" s="87">
        <f>SUM([1]DataEx!FJ344)</f>
        <v>1583341.6600000001</v>
      </c>
      <c r="L139" s="87">
        <f>SUM([1]DataEx!FK344)</f>
        <v>1583341.6600000001</v>
      </c>
      <c r="M139" s="87">
        <f>SUM([1]DataEx!FL344)</f>
        <v>1583341.6600000001</v>
      </c>
      <c r="N139" s="87">
        <f>SUM([1]DataEx!FM344)</f>
        <v>1583341.6600000001</v>
      </c>
      <c r="O139" s="87">
        <f>SUM([1]DataEx!FN344)</f>
        <v>1583341.6600000001</v>
      </c>
      <c r="P139" s="87">
        <f>SUM([1]DataEx!FO344)</f>
        <v>1583341.6600000001</v>
      </c>
      <c r="Q139" s="87">
        <f>SUM([1]DataEx!FP344)</f>
        <v>1583341.6600000001</v>
      </c>
      <c r="R139" s="87">
        <f>SUM([1]DataEx!FQ344)</f>
        <v>1583341.6600000001</v>
      </c>
      <c r="S139" s="419">
        <f t="shared" si="19"/>
        <v>19000100</v>
      </c>
      <c r="T139" s="432">
        <f t="shared" si="20"/>
        <v>3.8376287618662897E-3</v>
      </c>
    </row>
    <row r="140" spans="1:20">
      <c r="A140" s="116" t="str">
        <f t="shared" si="26"/>
        <v>425p</v>
      </c>
      <c r="B140" s="544" t="str">
        <f>+VLOOKUP(LEFT($A140,LEN(A140)-1)*1,[1]Master!$D$27:$G$225,4,FALSE)</f>
        <v>Ostala prava iz zdravstvenog osiguranja</v>
      </c>
      <c r="C140" s="545"/>
      <c r="D140" s="545"/>
      <c r="E140" s="545"/>
      <c r="F140" s="545"/>
      <c r="G140" s="87">
        <f>SUM([1]DataEx!FF346)</f>
        <v>885416.75</v>
      </c>
      <c r="H140" s="87">
        <f>SUM([1]DataEx!FG346)</f>
        <v>885416.75</v>
      </c>
      <c r="I140" s="87">
        <f>SUM([1]DataEx!FH346)</f>
        <v>885416.75</v>
      </c>
      <c r="J140" s="87">
        <f>SUM([1]DataEx!FI346)</f>
        <v>885416.75</v>
      </c>
      <c r="K140" s="87">
        <f>SUM([1]DataEx!FJ346)</f>
        <v>885416.75</v>
      </c>
      <c r="L140" s="87">
        <f>SUM([1]DataEx!FK346)</f>
        <v>885416.75</v>
      </c>
      <c r="M140" s="87">
        <f>SUM([1]DataEx!FL346)</f>
        <v>885416.75</v>
      </c>
      <c r="N140" s="87">
        <f>SUM([1]DataEx!FM346)</f>
        <v>885416.75</v>
      </c>
      <c r="O140" s="87">
        <f>SUM([1]DataEx!FN346)</f>
        <v>885416.75</v>
      </c>
      <c r="P140" s="87">
        <f>SUM([1]DataEx!FO346)</f>
        <v>885416.75</v>
      </c>
      <c r="Q140" s="87">
        <f>SUM([1]DataEx!FP346)</f>
        <v>885416.75</v>
      </c>
      <c r="R140" s="87">
        <f>SUM([1]DataEx!FQ346)</f>
        <v>885416.75</v>
      </c>
      <c r="S140" s="419">
        <f t="shared" si="19"/>
        <v>10625001</v>
      </c>
      <c r="T140" s="432">
        <f t="shared" si="20"/>
        <v>2.1460313068067055E-3</v>
      </c>
    </row>
    <row r="141" spans="1:20">
      <c r="A141" s="116" t="str">
        <f t="shared" si="26"/>
        <v>43p</v>
      </c>
      <c r="B141" s="546" t="str">
        <f>+VLOOKUP(LEFT($A141,LEN(A141)-1)*1,[1]Master!$D$27:$G$225,4,FALSE)</f>
        <v xml:space="preserve">Transferi institucijama, pojedincima, nevladinom i javnom sektoru </v>
      </c>
      <c r="C141" s="547"/>
      <c r="D141" s="547"/>
      <c r="E141" s="547"/>
      <c r="F141" s="547"/>
      <c r="G141" s="83">
        <f>SUM([1]DataEx!FF350)</f>
        <v>20338750.958333332</v>
      </c>
      <c r="H141" s="83">
        <f>SUM([1]DataEx!FG350)</f>
        <v>22018439.158333331</v>
      </c>
      <c r="I141" s="83">
        <f>SUM([1]DataEx!FH350)</f>
        <v>17975691.918333333</v>
      </c>
      <c r="J141" s="83">
        <f>SUM([1]DataEx!FI350)</f>
        <v>15972358.598333333</v>
      </c>
      <c r="K141" s="83">
        <f>SUM([1]DataEx!FJ350)</f>
        <v>15993608.598333333</v>
      </c>
      <c r="L141" s="83">
        <f>SUM([1]DataEx!FK350)</f>
        <v>16020602.668333333</v>
      </c>
      <c r="M141" s="83">
        <f>SUM([1]DataEx!FL350)</f>
        <v>22848909.595000003</v>
      </c>
      <c r="N141" s="83">
        <f>SUM([1]DataEx!FM350)</f>
        <v>17972208.524999999</v>
      </c>
      <c r="O141" s="83">
        <f>SUM([1]DataEx!FN350)</f>
        <v>17992208.524999999</v>
      </c>
      <c r="P141" s="83">
        <f>SUM([1]DataEx!FO350)</f>
        <v>17923875.184999999</v>
      </c>
      <c r="Q141" s="83">
        <f>SUM([1]DataEx!FP350)</f>
        <v>17866375.204999998</v>
      </c>
      <c r="R141" s="83">
        <f>SUM([1]DataEx!FQ350)</f>
        <v>18024758.024999999</v>
      </c>
      <c r="S141" s="420">
        <f>+SUM(G141:R141)</f>
        <v>220947786.96000001</v>
      </c>
      <c r="T141" s="433">
        <f t="shared" si="20"/>
        <v>4.4626901022015754E-2</v>
      </c>
    </row>
    <row r="142" spans="1:20">
      <c r="A142" s="116" t="str">
        <f t="shared" si="26"/>
        <v>44p</v>
      </c>
      <c r="B142" s="546" t="str">
        <f>+VLOOKUP(LEFT($A142,LEN(A142)-1)*1,[1]Master!$D$27:$G$225,4,FALSE)</f>
        <v>Kapitalni budžet</v>
      </c>
      <c r="C142" s="547"/>
      <c r="D142" s="547"/>
      <c r="E142" s="547"/>
      <c r="F142" s="547"/>
      <c r="G142" s="83">
        <f>SUM([1]DataEx!FF368)</f>
        <v>26743749.989999995</v>
      </c>
      <c r="H142" s="83">
        <f>SUM([1]DataEx!FG368)</f>
        <v>26743749.989999995</v>
      </c>
      <c r="I142" s="83">
        <f>SUM([1]DataEx!FH368)</f>
        <v>26743749.989999995</v>
      </c>
      <c r="J142" s="83">
        <f>SUM([1]DataEx!FI368)</f>
        <v>26743749.989999995</v>
      </c>
      <c r="K142" s="83">
        <f>SUM([1]DataEx!FJ368)</f>
        <v>26743749.989999995</v>
      </c>
      <c r="L142" s="83">
        <f>SUM([1]DataEx!FK368)</f>
        <v>26743749.989999995</v>
      </c>
      <c r="M142" s="83">
        <f>SUM([1]DataEx!FL368)</f>
        <v>26743749.989999995</v>
      </c>
      <c r="N142" s="83">
        <f>SUM([1]DataEx!FM368)</f>
        <v>26743749.989999995</v>
      </c>
      <c r="O142" s="83">
        <f>SUM([1]DataEx!FN368)</f>
        <v>26743749.989999995</v>
      </c>
      <c r="P142" s="83">
        <f>SUM([1]DataEx!FO368)</f>
        <v>26743749.989999995</v>
      </c>
      <c r="Q142" s="83">
        <f>SUM([1]DataEx!FP368)</f>
        <v>14243749.989999998</v>
      </c>
      <c r="R142" s="83">
        <f>SUM([1]DataEx!FQ368)</f>
        <v>14243750.109999999</v>
      </c>
      <c r="S142" s="420">
        <f t="shared" si="19"/>
        <v>295925000</v>
      </c>
      <c r="T142" s="433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34" t="str">
        <f>+VLOOKUP(LEFT($A143,LEN(A143)-1)*1,[1]Master!$D$27:$G$225,4,FALSE)</f>
        <v>Pozajmice i krediti</v>
      </c>
      <c r="C143" s="535"/>
      <c r="D143" s="535"/>
      <c r="E143" s="535"/>
      <c r="F143" s="535"/>
      <c r="G143" s="87">
        <f>SUM([1]DataEx!FF379)</f>
        <v>190000.08333333334</v>
      </c>
      <c r="H143" s="87">
        <f>SUM([1]DataEx!FG379)</f>
        <v>190000.08333333334</v>
      </c>
      <c r="I143" s="87">
        <f>SUM([1]DataEx!FH379)</f>
        <v>190000.08333333334</v>
      </c>
      <c r="J143" s="87">
        <f>SUM([1]DataEx!FI379)</f>
        <v>190000.08333333334</v>
      </c>
      <c r="K143" s="87">
        <f>SUM([1]DataEx!FJ379)</f>
        <v>190000.08333333334</v>
      </c>
      <c r="L143" s="87">
        <f>SUM([1]DataEx!FK379)</f>
        <v>190000.08333333334</v>
      </c>
      <c r="M143" s="87">
        <f>SUM([1]DataEx!FL379)</f>
        <v>190000.08333333334</v>
      </c>
      <c r="N143" s="87">
        <f>SUM([1]DataEx!FM379)</f>
        <v>190000.08333333334</v>
      </c>
      <c r="O143" s="87">
        <f>SUM([1]DataEx!FN379)</f>
        <v>190000.08333333334</v>
      </c>
      <c r="P143" s="87">
        <f>SUM([1]DataEx!FO379)</f>
        <v>190000.08333333334</v>
      </c>
      <c r="Q143" s="87">
        <f>SUM([1]DataEx!FP379)</f>
        <v>190000.08333333334</v>
      </c>
      <c r="R143" s="87">
        <f>SUM([1]DataEx!FQ379)</f>
        <v>190000.08333333334</v>
      </c>
      <c r="S143" s="419">
        <f t="shared" si="19"/>
        <v>2280000.9999999995</v>
      </c>
      <c r="T143" s="432">
        <f t="shared" si="20"/>
        <v>4.6051322965057553E-4</v>
      </c>
    </row>
    <row r="144" spans="1:20">
      <c r="A144" s="116" t="str">
        <f t="shared" si="28"/>
        <v>47p</v>
      </c>
      <c r="B144" s="534" t="str">
        <f>+VLOOKUP(LEFT($A144,LEN(A144)-1)*1,[1]Master!$D$27:$G$225,4,FALSE)</f>
        <v>Rezerve</v>
      </c>
      <c r="C144" s="535"/>
      <c r="D144" s="535"/>
      <c r="E144" s="535"/>
      <c r="F144" s="535"/>
      <c r="G144" s="87">
        <f>SUM([1]DataEx!FF394)</f>
        <v>1650583.3333333333</v>
      </c>
      <c r="H144" s="87">
        <f>SUM([1]DataEx!FG394)</f>
        <v>1843583.3333333333</v>
      </c>
      <c r="I144" s="87">
        <f>SUM([1]DataEx!FH394)</f>
        <v>1650583.3333333333</v>
      </c>
      <c r="J144" s="87">
        <f>SUM([1]DataEx!FI394)</f>
        <v>1650583.3333333333</v>
      </c>
      <c r="K144" s="87">
        <f>SUM([1]DataEx!FJ394)</f>
        <v>1650583.3333333333</v>
      </c>
      <c r="L144" s="87">
        <f>SUM([1]DataEx!FK394)</f>
        <v>1650583.3333333333</v>
      </c>
      <c r="M144" s="87">
        <f>SUM([1]DataEx!FL394)</f>
        <v>4650583.3333333302</v>
      </c>
      <c r="N144" s="87">
        <f>SUM([1]DataEx!FM394)</f>
        <v>1650583.3333333333</v>
      </c>
      <c r="O144" s="87">
        <f>SUM([1]DataEx!FN394)</f>
        <v>1650583.3333333333</v>
      </c>
      <c r="P144" s="87">
        <f>SUM([1]DataEx!FO394)</f>
        <v>2317250</v>
      </c>
      <c r="Q144" s="87">
        <f>SUM([1]DataEx!FP394)</f>
        <v>2317250</v>
      </c>
      <c r="R144" s="87">
        <f>SUM([1]DataEx!FQ394)</f>
        <v>2317250</v>
      </c>
      <c r="S144" s="419">
        <f t="shared" si="19"/>
        <v>24999999.999999996</v>
      </c>
      <c r="T144" s="432">
        <f t="shared" si="20"/>
        <v>5.0494849525348409E-3</v>
      </c>
    </row>
    <row r="145" spans="1:20">
      <c r="A145" s="116" t="str">
        <f t="shared" si="28"/>
        <v>462p</v>
      </c>
      <c r="B145" s="534" t="str">
        <f>+VLOOKUP(LEFT($A145,LEN(A145)-1)*1,[1]Master!$D$27:$G$225,4,FALSE)</f>
        <v>Otplata garancija</v>
      </c>
      <c r="C145" s="535"/>
      <c r="D145" s="535"/>
      <c r="E145" s="535"/>
      <c r="F145" s="535"/>
      <c r="G145" s="87">
        <f>SUM([1]DataEx!FF390)</f>
        <v>2253720.0299999998</v>
      </c>
      <c r="H145" s="87">
        <f>SUM([1]DataEx!FG390)</f>
        <v>0</v>
      </c>
      <c r="I145" s="87">
        <f>SUM([1]DataEx!FH390)</f>
        <v>7180952.3800000008</v>
      </c>
      <c r="J145" s="87">
        <f>SUM([1]DataEx!FI390)</f>
        <v>0</v>
      </c>
      <c r="K145" s="87">
        <f>SUM([1]DataEx!FJ390)</f>
        <v>0</v>
      </c>
      <c r="L145" s="87">
        <f>SUM([1]DataEx!FK390)</f>
        <v>0</v>
      </c>
      <c r="M145" s="87">
        <f>SUM([1]DataEx!FL390)</f>
        <v>0</v>
      </c>
      <c r="N145" s="87">
        <f>SUM([1]DataEx!FM390)</f>
        <v>0</v>
      </c>
      <c r="O145" s="87">
        <f>SUM([1]DataEx!FN390)</f>
        <v>0</v>
      </c>
      <c r="P145" s="87">
        <f>SUM([1]DataEx!FO390)</f>
        <v>0</v>
      </c>
      <c r="Q145" s="87">
        <f>SUM([1]DataEx!FP390)</f>
        <v>0</v>
      </c>
      <c r="R145" s="87">
        <f>SUM([1]DataEx!FQ390)</f>
        <v>0</v>
      </c>
      <c r="S145" s="419">
        <f t="shared" si="19"/>
        <v>9434672.4100000001</v>
      </c>
      <c r="T145" s="432">
        <f t="shared" si="20"/>
        <v>1.9056094546556252E-3</v>
      </c>
    </row>
    <row r="146" spans="1:20">
      <c r="A146" s="117" t="str">
        <f>+CONCATENATE(A51,"p")</f>
        <v>4630p</v>
      </c>
      <c r="B146" s="534" t="str">
        <f>+VLOOKUP(LEFT($A146,LEN(A146)-1)*1,[1]Master!$D$27:$G$225,4,FALSE)</f>
        <v>Otplata obaveza iz prethodnih godina</v>
      </c>
      <c r="C146" s="535"/>
      <c r="D146" s="535"/>
      <c r="E146" s="535"/>
      <c r="F146" s="535"/>
      <c r="G146" s="96">
        <f>SUM([1]DataEx!FF393)</f>
        <v>1281814.4500000002</v>
      </c>
      <c r="H146" s="96">
        <f>SUM([1]DataEx!FG393)</f>
        <v>1266814.4500000002</v>
      </c>
      <c r="I146" s="96">
        <f>SUM([1]DataEx!FH393)</f>
        <v>1451704.4</v>
      </c>
      <c r="J146" s="96">
        <f>SUM([1]DataEx!FI393)</f>
        <v>1544149.3599999999</v>
      </c>
      <c r="K146" s="96">
        <f>SUM([1]DataEx!FJ393)</f>
        <v>1677270.12</v>
      </c>
      <c r="L146" s="96">
        <f>SUM([1]DataEx!FK393)</f>
        <v>1669874.52</v>
      </c>
      <c r="M146" s="96">
        <f>SUM([1]DataEx!FL393)</f>
        <v>1839973.2600000002</v>
      </c>
      <c r="N146" s="96">
        <f>SUM([1]DataEx!FM393)</f>
        <v>1832577.67</v>
      </c>
      <c r="O146" s="96">
        <f>SUM([1]DataEx!FN393)</f>
        <v>1610709.73</v>
      </c>
      <c r="P146" s="96">
        <f>SUM([1]DataEx!FO393)</f>
        <v>1374050.6099999999</v>
      </c>
      <c r="Q146" s="96">
        <f>SUM([1]DataEx!FP393)</f>
        <v>1448006.5899999999</v>
      </c>
      <c r="R146" s="96">
        <f>SUM([1]DataEx!FQ393)</f>
        <v>1533053.84</v>
      </c>
      <c r="S146" s="424">
        <f>+SUM(G146:R146)</f>
        <v>18529999</v>
      </c>
      <c r="T146" s="437">
        <f>+S146/$T$7</f>
        <v>3.7426780448394266E-3</v>
      </c>
    </row>
    <row r="147" spans="1:20" ht="13.5" thickBot="1">
      <c r="A147" s="116"/>
      <c r="B147" s="586" t="s">
        <v>688</v>
      </c>
      <c r="C147" s="587"/>
      <c r="D147" s="587"/>
      <c r="E147" s="587"/>
      <c r="F147" s="587"/>
      <c r="G147" s="87">
        <f>SUM([1]DataEx!FF382)</f>
        <v>0</v>
      </c>
      <c r="H147" s="87">
        <f>SUM([1]DataEx!FG382)</f>
        <v>0</v>
      </c>
      <c r="I147" s="87">
        <f>SUM([1]DataEx!FH382)</f>
        <v>0</v>
      </c>
      <c r="J147" s="87">
        <f>SUM([1]DataEx!FI382)</f>
        <v>0</v>
      </c>
      <c r="K147" s="87">
        <f>SUM([1]DataEx!FJ382)</f>
        <v>0</v>
      </c>
      <c r="L147" s="87">
        <f>SUM([1]DataEx!FK382)</f>
        <v>0</v>
      </c>
      <c r="M147" s="87">
        <f>SUM([1]DataEx!FL382)</f>
        <v>0</v>
      </c>
      <c r="N147" s="87">
        <f>SUM([1]DataEx!FM382)</f>
        <v>0</v>
      </c>
      <c r="O147" s="87">
        <f>SUM([1]DataEx!FN382)</f>
        <v>0</v>
      </c>
      <c r="P147" s="87">
        <f>SUM([1]DataEx!FO382)</f>
        <v>0</v>
      </c>
      <c r="Q147" s="87">
        <f>SUM([1]DataEx!FP382)</f>
        <v>0</v>
      </c>
      <c r="R147" s="87">
        <f>SUM([1]DataEx!FQ382)</f>
        <v>0</v>
      </c>
      <c r="S147" s="410">
        <f>SUM(G147:R147)</f>
        <v>0</v>
      </c>
      <c r="T147" s="395">
        <f t="shared" si="20"/>
        <v>0</v>
      </c>
    </row>
    <row r="148" spans="1:20" ht="13.5" thickBot="1">
      <c r="A148" s="117" t="str">
        <f>+CONCATENATE(A53,"p")</f>
        <v>1000p</v>
      </c>
      <c r="B148" s="542" t="str">
        <f>+VLOOKUP(LEFT($A148,LEN(A148)-1)*1,[1]Master!$D$27:$G$225,4,FALSE)</f>
        <v>Suficit / deficit</v>
      </c>
      <c r="C148" s="543"/>
      <c r="D148" s="543"/>
      <c r="E148" s="543"/>
      <c r="F148" s="54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25">
        <f t="shared" si="19"/>
        <v>-142598064.63643947</v>
      </c>
      <c r="T148" s="438">
        <f t="shared" si="20"/>
        <v>-2.8801871265691673E-2</v>
      </c>
    </row>
    <row r="149" spans="1:20" ht="13.5" thickBot="1">
      <c r="A149" s="117" t="str">
        <f>+CONCATENATE(A54,"p")</f>
        <v>1001p</v>
      </c>
      <c r="B149" s="536" t="str">
        <f>+VLOOKUP(LEFT($A149,LEN(A149)-1)*1,[1]Master!$D$27:$G$225,4,FALSE)</f>
        <v>Primarni bilans</v>
      </c>
      <c r="C149" s="537"/>
      <c r="D149" s="537"/>
      <c r="E149" s="537"/>
      <c r="F149" s="537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25">
        <f t="shared" si="19"/>
        <v>-46845364.63643948</v>
      </c>
      <c r="T149" s="438">
        <f t="shared" si="20"/>
        <v>-9.4617985531083582E-3</v>
      </c>
    </row>
    <row r="150" spans="1:20">
      <c r="A150" s="117" t="str">
        <f>+CONCATENATE(A55,"p")</f>
        <v>46p</v>
      </c>
      <c r="B150" s="538" t="str">
        <f>+VLOOKUP(LEFT($A150,LEN(A150)-1)*1,[1]Master!$D$27:$G$225,4,FALSE)</f>
        <v>Otplata dugova</v>
      </c>
      <c r="C150" s="539"/>
      <c r="D150" s="539"/>
      <c r="E150" s="539"/>
      <c r="F150" s="539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26">
        <f t="shared" si="19"/>
        <v>373600000</v>
      </c>
      <c r="T150" s="439">
        <f t="shared" si="20"/>
        <v>7.5459503130680672E-2</v>
      </c>
    </row>
    <row r="151" spans="1:20">
      <c r="A151" s="117" t="str">
        <f>+CONCATENATE(A56,"p")</f>
        <v>4611p</v>
      </c>
      <c r="B151" s="532" t="str">
        <f>+VLOOKUP(LEFT($A151,LEN(A151)-1)*1,[1]Master!$D$27:$G$225,4,FALSE)</f>
        <v>Otplata hartija od vrijednosti i kredita rezidentima</v>
      </c>
      <c r="C151" s="533"/>
      <c r="D151" s="533"/>
      <c r="E151" s="533"/>
      <c r="F151" s="533"/>
      <c r="G151" s="96">
        <f>SUM([1]DataEx!FF388)</f>
        <v>84944.84</v>
      </c>
      <c r="H151" s="96">
        <f>SUM([1]DataEx!FG388)</f>
        <v>835385.84</v>
      </c>
      <c r="I151" s="96">
        <f>SUM([1]DataEx!FH388)</f>
        <v>1812259.88</v>
      </c>
      <c r="J151" s="96">
        <f>SUM([1]DataEx!FI388)</f>
        <v>4541832.53</v>
      </c>
      <c r="K151" s="96">
        <f>SUM([1]DataEx!FJ388)</f>
        <v>2836722.65</v>
      </c>
      <c r="L151" s="96">
        <f>SUM([1]DataEx!FK388)</f>
        <v>7054086.1200000001</v>
      </c>
      <c r="M151" s="96">
        <f>SUM([1]DataEx!FL388)</f>
        <v>87625.45</v>
      </c>
      <c r="N151" s="96">
        <f>SUM([1]DataEx!FM388)</f>
        <v>10838080.380000001</v>
      </c>
      <c r="O151" s="96">
        <f>SUM([1]DataEx!FN388)</f>
        <v>1831359.63</v>
      </c>
      <c r="P151" s="96">
        <f>SUM([1]DataEx!FO388)</f>
        <v>1571862.21</v>
      </c>
      <c r="Q151" s="96">
        <f>SUM([1]DataEx!FP388)</f>
        <v>839459.36</v>
      </c>
      <c r="R151" s="96">
        <f>SUM([1]DataEx!FQ388)</f>
        <v>11766381.15</v>
      </c>
      <c r="S151" s="424">
        <f t="shared" si="19"/>
        <v>44100000.039999999</v>
      </c>
      <c r="T151" s="437">
        <f t="shared" si="20"/>
        <v>8.9072914643506355E-3</v>
      </c>
    </row>
    <row r="152" spans="1:20" ht="13.5" thickBot="1">
      <c r="A152" s="117" t="str">
        <f>+CONCATENATE(A57,"p")</f>
        <v>4612p</v>
      </c>
      <c r="B152" s="534" t="str">
        <f>+VLOOKUP(LEFT($A152,LEN(A152)-1)*1,[1]Master!$D$27:$G$225,4,FALSE)</f>
        <v>Otplata hartija od vrijednosti i kredita nerezidentima</v>
      </c>
      <c r="C152" s="535"/>
      <c r="D152" s="535"/>
      <c r="E152" s="535"/>
      <c r="F152" s="535"/>
      <c r="G152" s="96">
        <f>SUM([1]DataEx!FF389)</f>
        <v>1633418.82</v>
      </c>
      <c r="H152" s="96">
        <f>SUM([1]DataEx!FG389)</f>
        <v>2527307.11</v>
      </c>
      <c r="I152" s="96">
        <f>SUM([1]DataEx!FH389)</f>
        <v>15808665.810000001</v>
      </c>
      <c r="J152" s="96">
        <f>SUM([1]DataEx!FI389)</f>
        <v>16675362.76</v>
      </c>
      <c r="K152" s="96">
        <f>SUM([1]DataEx!FJ389)</f>
        <v>178652835.22999999</v>
      </c>
      <c r="L152" s="96">
        <f>SUM([1]DataEx!FK389)</f>
        <v>9790699.6799999997</v>
      </c>
      <c r="M152" s="96">
        <f>SUM([1]DataEx!FL389)</f>
        <v>61633418.82</v>
      </c>
      <c r="N152" s="96">
        <f>SUM([1]DataEx!FM389)</f>
        <v>2916660.71</v>
      </c>
      <c r="O152" s="96">
        <f>SUM([1]DataEx!FN389)</f>
        <v>15999957.68</v>
      </c>
      <c r="P152" s="96">
        <f>SUM([1]DataEx!FO389)</f>
        <v>4579294.0199999996</v>
      </c>
      <c r="Q152" s="96">
        <f>SUM([1]DataEx!FP389)</f>
        <v>9337046.5099999998</v>
      </c>
      <c r="R152" s="96">
        <f>SUM([1]DataEx!FQ389)</f>
        <v>9945332.8100000005</v>
      </c>
      <c r="S152" s="424">
        <f t="shared" si="19"/>
        <v>329499999.95999998</v>
      </c>
      <c r="T152" s="437">
        <f t="shared" si="20"/>
        <v>6.6552211666330033E-2</v>
      </c>
    </row>
    <row r="153" spans="1:20" ht="13.5" thickBot="1">
      <c r="A153" s="117"/>
      <c r="B153" s="516" t="s">
        <v>773</v>
      </c>
      <c r="C153" s="517"/>
      <c r="D153" s="517"/>
      <c r="E153" s="517"/>
      <c r="F153" s="517"/>
      <c r="G153" s="94">
        <f>+[1]DataEx!FF377</f>
        <v>26666.67</v>
      </c>
      <c r="H153" s="94">
        <f>+[1]DataEx!FG377</f>
        <v>26666.67</v>
      </c>
      <c r="I153" s="94">
        <f>+[1]DataEx!FH377</f>
        <v>26666.67</v>
      </c>
      <c r="J153" s="94">
        <f>+[1]DataEx!FI377</f>
        <v>39926666.670000002</v>
      </c>
      <c r="K153" s="94">
        <f>+[1]DataEx!FJ377</f>
        <v>26666.67</v>
      </c>
      <c r="L153" s="94">
        <f>+[1]DataEx!FK377</f>
        <v>26666.67</v>
      </c>
      <c r="M153" s="94">
        <f>+[1]DataEx!FL377</f>
        <v>26666.67</v>
      </c>
      <c r="N153" s="94">
        <f>+[1]DataEx!FM377</f>
        <v>26666.67</v>
      </c>
      <c r="O153" s="94">
        <f>+[1]DataEx!FN377</f>
        <v>26666.67</v>
      </c>
      <c r="P153" s="94">
        <f>+[1]DataEx!FO377</f>
        <v>26666.67</v>
      </c>
      <c r="Q153" s="94">
        <f>+[1]DataEx!FP377</f>
        <v>26666.67</v>
      </c>
      <c r="R153" s="94">
        <f>+[1]DataEx!FQ377</f>
        <v>26666.63</v>
      </c>
      <c r="S153" s="425">
        <f t="shared" si="19"/>
        <v>40220000.000000015</v>
      </c>
      <c r="T153" s="438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40" t="str">
        <f>+VLOOKUP(LEFT($A154,LEN(A154)-1)*1,[1]Master!$D$27:$G$225,4,FALSE)</f>
        <v>Nedostajuća sredstva</v>
      </c>
      <c r="C154" s="541"/>
      <c r="D154" s="541"/>
      <c r="E154" s="541"/>
      <c r="F154" s="541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27">
        <f t="shared" si="19"/>
        <v>-556418064.63643956</v>
      </c>
      <c r="T154" s="440">
        <f t="shared" si="20"/>
        <v>-0.11238498578801041</v>
      </c>
    </row>
    <row r="155" spans="1:20" ht="13.5" thickBot="1">
      <c r="A155" s="117" t="str">
        <f t="shared" si="32"/>
        <v>1003p</v>
      </c>
      <c r="B155" s="530" t="str">
        <f>+VLOOKUP(LEFT($A155,LEN(A155)-1)*1,[1]Master!$D$27:$G$225,4,FALSE)</f>
        <v>Finansiranje</v>
      </c>
      <c r="C155" s="531"/>
      <c r="D155" s="531"/>
      <c r="E155" s="531"/>
      <c r="F155" s="531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28">
        <f t="shared" si="19"/>
        <v>556418064.63643956</v>
      </c>
      <c r="T155" s="441">
        <f t="shared" si="20"/>
        <v>0.11238498578801041</v>
      </c>
    </row>
    <row r="156" spans="1:20">
      <c r="A156" s="117" t="str">
        <f t="shared" si="32"/>
        <v>7511p</v>
      </c>
      <c r="B156" s="532" t="str">
        <f>+VLOOKUP(LEFT($A156,LEN(A156)-1)*1,[1]Master!$D$27:$G$225,4,FALSE)</f>
        <v>Pozajmice i krediti od domaćih izvora</v>
      </c>
      <c r="C156" s="533"/>
      <c r="D156" s="533"/>
      <c r="E156" s="533"/>
      <c r="F156" s="533"/>
      <c r="G156" s="96">
        <f>+[1]DataEx!FF261</f>
        <v>0</v>
      </c>
      <c r="H156" s="96">
        <f>+[1]DataEx!FG261</f>
        <v>0</v>
      </c>
      <c r="I156" s="96">
        <f>+[1]DataEx!FH261</f>
        <v>95000000</v>
      </c>
      <c r="J156" s="96">
        <f>+[1]DataEx!FI261</f>
        <v>0</v>
      </c>
      <c r="K156" s="96">
        <f>+[1]DataEx!FJ261</f>
        <v>95000000</v>
      </c>
      <c r="L156" s="96">
        <f>+[1]DataEx!FK261</f>
        <v>0</v>
      </c>
      <c r="M156" s="96">
        <f>+[1]DataEx!FL261</f>
        <v>0</v>
      </c>
      <c r="N156" s="96">
        <f>+[1]DataEx!FM261</f>
        <v>0</v>
      </c>
      <c r="O156" s="96">
        <f>+[1]DataEx!FN261</f>
        <v>0</v>
      </c>
      <c r="P156" s="96">
        <f>+[1]DataEx!FO261</f>
        <v>0</v>
      </c>
      <c r="Q156" s="96">
        <f>+[1]DataEx!FP261</f>
        <v>0</v>
      </c>
      <c r="R156" s="96">
        <f>+[1]DataEx!FQ261</f>
        <v>0</v>
      </c>
      <c r="S156" s="424">
        <f t="shared" si="19"/>
        <v>190000000</v>
      </c>
      <c r="T156" s="437">
        <f t="shared" si="20"/>
        <v>3.8376085639264798E-2</v>
      </c>
    </row>
    <row r="157" spans="1:20">
      <c r="A157" s="117" t="str">
        <f t="shared" si="32"/>
        <v>7512p</v>
      </c>
      <c r="B157" s="534" t="str">
        <f>+VLOOKUP(LEFT($A157,LEN(A157)-1)*1,[1]Master!$D$27:$G$225,4,FALSE)</f>
        <v>Pozajmice i krediti od inostranih izvora</v>
      </c>
      <c r="C157" s="535"/>
      <c r="D157" s="535"/>
      <c r="E157" s="535"/>
      <c r="F157" s="535"/>
      <c r="G157" s="96">
        <f>+[1]DataEx!FF262</f>
        <v>24022843.850000001</v>
      </c>
      <c r="H157" s="96">
        <f>+[1]DataEx!FG262</f>
        <v>0</v>
      </c>
      <c r="I157" s="96">
        <f>+[1]DataEx!FH262</f>
        <v>12399337.390000001</v>
      </c>
      <c r="J157" s="96">
        <f>+[1]DataEx!FI262</f>
        <v>15000000</v>
      </c>
      <c r="K157" s="96">
        <f>+[1]DataEx!FJ262</f>
        <v>17000000</v>
      </c>
      <c r="L157" s="96">
        <f>+[1]DataEx!FK262</f>
        <v>17000000</v>
      </c>
      <c r="M157" s="96">
        <f>+[1]DataEx!FL262</f>
        <v>17000000</v>
      </c>
      <c r="N157" s="96">
        <f>+[1]DataEx!FM262</f>
        <v>15000000</v>
      </c>
      <c r="O157" s="96">
        <f>+[1]DataEx!FN262</f>
        <v>17000000</v>
      </c>
      <c r="P157" s="96">
        <f>+[1]DataEx!FO262</f>
        <v>17000000</v>
      </c>
      <c r="Q157" s="96">
        <f>+[1]DataEx!FP262</f>
        <v>15000000</v>
      </c>
      <c r="R157" s="96">
        <f>+[1]DataEx!FQ262</f>
        <v>13983087.501553783</v>
      </c>
      <c r="S157" s="424">
        <f t="shared" si="19"/>
        <v>180405268.74155378</v>
      </c>
      <c r="T157" s="437">
        <f t="shared" si="20"/>
        <v>3.6438147594739199E-2</v>
      </c>
    </row>
    <row r="158" spans="1:20">
      <c r="A158" s="117" t="str">
        <f t="shared" si="32"/>
        <v>72p</v>
      </c>
      <c r="B158" s="534" t="str">
        <f>+VLOOKUP(LEFT($A158,LEN(A158)-1)*1,[1]Master!$D$27:$G$225,4,FALSE)</f>
        <v>Primici od prodaje imovine</v>
      </c>
      <c r="C158" s="535"/>
      <c r="D158" s="535"/>
      <c r="E158" s="535"/>
      <c r="F158" s="535"/>
      <c r="G158" s="96">
        <f>+[1]DataEx!FF250</f>
        <v>500000</v>
      </c>
      <c r="H158" s="96">
        <f>+[1]DataEx!FG250</f>
        <v>500000</v>
      </c>
      <c r="I158" s="96">
        <f>+[1]DataEx!FH250</f>
        <v>500000</v>
      </c>
      <c r="J158" s="96">
        <f>+[1]DataEx!FI250</f>
        <v>500000</v>
      </c>
      <c r="K158" s="96">
        <f>+[1]DataEx!FJ250</f>
        <v>500000</v>
      </c>
      <c r="L158" s="96">
        <f>+[1]DataEx!FK250</f>
        <v>500000</v>
      </c>
      <c r="M158" s="96">
        <f>+[1]DataEx!FL250</f>
        <v>500000</v>
      </c>
      <c r="N158" s="96">
        <f>+[1]DataEx!FM250</f>
        <v>500000</v>
      </c>
      <c r="O158" s="96">
        <f>+[1]DataEx!FN250</f>
        <v>500000</v>
      </c>
      <c r="P158" s="96">
        <f>+[1]DataEx!FO250</f>
        <v>500000</v>
      </c>
      <c r="Q158" s="96">
        <f>+[1]DataEx!FP250</f>
        <v>500000</v>
      </c>
      <c r="R158" s="96">
        <f>+[1]DataEx!FQ250</f>
        <v>500000</v>
      </c>
      <c r="S158" s="424">
        <f t="shared" si="19"/>
        <v>6000000</v>
      </c>
      <c r="T158" s="437">
        <f t="shared" si="20"/>
        <v>1.211876388608362E-3</v>
      </c>
    </row>
    <row r="159" spans="1:20" ht="13.5" thickBot="1">
      <c r="A159" s="117" t="str">
        <f t="shared" si="32"/>
        <v>1004p</v>
      </c>
      <c r="B159" s="98" t="str">
        <f>+VLOOKUP(LEFT($A159,LEN(A159)-1)*1,[1]Master!$D$27:$G$225,4,FALSE)</f>
        <v>Povećanje / smanjenje depozita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29">
        <f t="shared" si="19"/>
        <v>180012795.89488566</v>
      </c>
      <c r="T159" s="442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2" activePane="bottomLeft" state="frozen"/>
      <selection pane="bottomLeft" activeCell="J38" sqref="J38"/>
    </sheetView>
  </sheetViews>
  <sheetFormatPr defaultColWidth="9.140625" defaultRowHeight="12.75"/>
  <cols>
    <col min="1" max="1" width="5.42578125" style="70" customWidth="1"/>
    <col min="2" max="4" width="9.140625" style="260"/>
    <col min="5" max="5" width="4.7109375" style="260" customWidth="1"/>
    <col min="6" max="6" width="1.8554687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11.42578125" style="260" customWidth="1"/>
    <col min="22" max="22" width="11" style="260" bestFit="1" customWidth="1"/>
    <col min="23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744</v>
      </c>
      <c r="H6" s="236" t="s">
        <v>745</v>
      </c>
      <c r="I6" s="236" t="s">
        <v>746</v>
      </c>
      <c r="J6" s="236" t="s">
        <v>747</v>
      </c>
      <c r="K6" s="236" t="s">
        <v>748</v>
      </c>
      <c r="L6" s="236" t="s">
        <v>749</v>
      </c>
      <c r="M6" s="236" t="s">
        <v>750</v>
      </c>
      <c r="N6" s="236" t="s">
        <v>751</v>
      </c>
      <c r="O6" s="236" t="s">
        <v>752</v>
      </c>
      <c r="P6" s="236" t="s">
        <v>753</v>
      </c>
      <c r="Q6" s="236" t="s">
        <v>754</v>
      </c>
      <c r="R6" s="236" t="s">
        <v>755</v>
      </c>
      <c r="S6" s="235"/>
      <c r="T6" s="235"/>
    </row>
    <row r="7" spans="1:20" ht="15" customHeight="1" thickBot="1">
      <c r="A7" s="146"/>
      <c r="B7" s="585" t="s">
        <v>556</v>
      </c>
      <c r="C7" s="483"/>
      <c r="D7" s="483"/>
      <c r="E7" s="483"/>
      <c r="F7" s="483"/>
      <c r="G7" s="491">
        <v>2018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+[1]Master!G248</f>
        <v>BDP</v>
      </c>
      <c r="T7" s="238">
        <v>4663130000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491" t="str">
        <f>+[1]Master!G245</f>
        <v>Jan - Dec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524" t="s">
        <v>683</v>
      </c>
      <c r="C10" s="525"/>
      <c r="D10" s="525"/>
      <c r="E10" s="525"/>
      <c r="F10" s="525"/>
      <c r="G10" s="153">
        <f t="shared" ref="G10:R10" si="1">+G11+G19+SUM(G24:G28)</f>
        <v>81573046.349999994</v>
      </c>
      <c r="H10" s="153">
        <f t="shared" si="1"/>
        <v>107080107.34</v>
      </c>
      <c r="I10" s="153">
        <f t="shared" si="1"/>
        <v>138824742.16</v>
      </c>
      <c r="J10" s="153">
        <f t="shared" si="1"/>
        <v>156838196.73000002</v>
      </c>
      <c r="K10" s="153">
        <f t="shared" si="1"/>
        <v>138843146.69</v>
      </c>
      <c r="L10" s="153">
        <f t="shared" si="1"/>
        <v>140712902.74000001</v>
      </c>
      <c r="M10" s="153">
        <f t="shared" si="1"/>
        <v>160533597.69999999</v>
      </c>
      <c r="N10" s="153">
        <f t="shared" si="1"/>
        <v>161264030.17000002</v>
      </c>
      <c r="O10" s="153">
        <f t="shared" si="1"/>
        <v>187333296.65000001</v>
      </c>
      <c r="P10" s="153">
        <f t="shared" si="1"/>
        <v>145768654.70000002</v>
      </c>
      <c r="Q10" s="153">
        <f t="shared" si="1"/>
        <v>142235974.88999999</v>
      </c>
      <c r="R10" s="153">
        <f t="shared" si="1"/>
        <v>185010591.01999998</v>
      </c>
      <c r="S10" s="402">
        <f>+SUM(G10:R10)</f>
        <v>1746018287.1400003</v>
      </c>
      <c r="T10" s="387">
        <f>+S10/$T$7</f>
        <v>0.3744305406754691</v>
      </c>
    </row>
    <row r="11" spans="1:20">
      <c r="A11" s="152">
        <v>711</v>
      </c>
      <c r="B11" s="526" t="s">
        <v>23</v>
      </c>
      <c r="C11" s="527"/>
      <c r="D11" s="527"/>
      <c r="E11" s="527"/>
      <c r="F11" s="527"/>
      <c r="G11" s="159">
        <f t="shared" ref="G11:R11" si="2">+SUM(G12:G18)</f>
        <v>60295851.510000005</v>
      </c>
      <c r="H11" s="159">
        <f t="shared" si="2"/>
        <v>64797597.330000006</v>
      </c>
      <c r="I11" s="159">
        <f t="shared" si="2"/>
        <v>89261850.609999985</v>
      </c>
      <c r="J11" s="159">
        <f t="shared" si="2"/>
        <v>97799793.080000013</v>
      </c>
      <c r="K11" s="159">
        <f t="shared" si="2"/>
        <v>90553351.069999993</v>
      </c>
      <c r="L11" s="159">
        <f t="shared" si="2"/>
        <v>87503254.430000007</v>
      </c>
      <c r="M11" s="159">
        <f t="shared" si="2"/>
        <v>105015545.47</v>
      </c>
      <c r="N11" s="159">
        <f t="shared" si="2"/>
        <v>107951400.74000001</v>
      </c>
      <c r="O11" s="159">
        <f t="shared" si="2"/>
        <v>102839740.52</v>
      </c>
      <c r="P11" s="159">
        <f t="shared" si="2"/>
        <v>89707200.510000005</v>
      </c>
      <c r="Q11" s="159">
        <f t="shared" si="2"/>
        <v>81788199.11999999</v>
      </c>
      <c r="R11" s="242">
        <f t="shared" si="2"/>
        <v>91433416.909999996</v>
      </c>
      <c r="S11" s="403">
        <f t="shared" ref="S11:S66" si="3">+SUM(G11:R11)</f>
        <v>1068947201.3</v>
      </c>
      <c r="T11" s="388">
        <f t="shared" ref="T11:T67" si="4">+S11/$T$7</f>
        <v>0.22923384106812375</v>
      </c>
    </row>
    <row r="12" spans="1:20">
      <c r="A12" s="152">
        <v>7111</v>
      </c>
      <c r="B12" s="512" t="s">
        <v>25</v>
      </c>
      <c r="C12" s="513"/>
      <c r="D12" s="513"/>
      <c r="E12" s="513"/>
      <c r="F12" s="513"/>
      <c r="G12" s="165">
        <f>+INDEX([1]DataEx!$1:$1048576,MATCH('2018'!$A12,[1]DataEx!$D:$D,0),MATCH('2018'!G$6,[1]DataEx!$7:$7,0))</f>
        <v>3496624.83</v>
      </c>
      <c r="H12" s="165">
        <f>+INDEX([1]DataEx!$1:$1048576,MATCH('2018'!$A12,[1]DataEx!$D:$D,0),MATCH('2018'!H$6,[1]DataEx!$7:$7,0))</f>
        <v>8897390.9499999993</v>
      </c>
      <c r="I12" s="165">
        <f>+INDEX([1]DataEx!$1:$1048576,MATCH('2018'!$A12,[1]DataEx!$D:$D,0),MATCH('2018'!I$6,[1]DataEx!$7:$7,0))</f>
        <v>10001520.890000001</v>
      </c>
      <c r="J12" s="165">
        <f>+INDEX([1]DataEx!$1:$1048576,MATCH('2018'!$A12,[1]DataEx!$D:$D,0),MATCH('2018'!J$6,[1]DataEx!$7:$7,0))</f>
        <v>9899613.5099999998</v>
      </c>
      <c r="K12" s="165">
        <f>+INDEX([1]DataEx!$1:$1048576,MATCH('2018'!$A12,[1]DataEx!$D:$D,0),MATCH('2018'!K$6,[1]DataEx!$7:$7,0))</f>
        <v>10330673.77</v>
      </c>
      <c r="L12" s="165">
        <f>+INDEX([1]DataEx!$1:$1048576,MATCH('2018'!$A12,[1]DataEx!$D:$D,0),MATCH('2018'!L$6,[1]DataEx!$7:$7,0))</f>
        <v>10475384.99</v>
      </c>
      <c r="M12" s="165">
        <f>+INDEX([1]DataEx!$1:$1048576,MATCH('2018'!$A12,[1]DataEx!$D:$D,0),MATCH('2018'!M$6,[1]DataEx!$7:$7,0))</f>
        <v>11318576.82</v>
      </c>
      <c r="N12" s="165">
        <f>+INDEX([1]DataEx!$1:$1048576,MATCH('2018'!$A12,[1]DataEx!$D:$D,0),MATCH('2018'!N$6,[1]DataEx!$7:$7,0))</f>
        <v>11227078</v>
      </c>
      <c r="O12" s="165">
        <f>+INDEX([1]DataEx!$1:$1048576,MATCH('2018'!$A12,[1]DataEx!$D:$D,0),MATCH('2018'!O$6,[1]DataEx!$7:$7,0))</f>
        <v>9598204.1500000004</v>
      </c>
      <c r="P12" s="165">
        <f>+INDEX([1]DataEx!$1:$1048576,MATCH('2018'!$A12,[1]DataEx!$D:$D,0),MATCH('2018'!P$6,[1]DataEx!$7:$7,0))</f>
        <v>10275884.26</v>
      </c>
      <c r="Q12" s="165">
        <f>+INDEX([1]DataEx!$1:$1048576,MATCH('2018'!$A12,[1]DataEx!$D:$D,0),MATCH('2018'!Q$6,[1]DataEx!$7:$7,0))</f>
        <v>10504970.310000001</v>
      </c>
      <c r="R12" s="165">
        <f>+INDEX([1]DataEx!$1:$1048576,MATCH('2018'!$A12,[1]DataEx!$D:$D,0),MATCH('2018'!R$6,[1]DataEx!$7:$7,0))</f>
        <v>18872459.579999998</v>
      </c>
      <c r="S12" s="404">
        <f t="shared" si="3"/>
        <v>124898382.06000002</v>
      </c>
      <c r="T12" s="389">
        <f t="shared" si="4"/>
        <v>2.6784237638667593E-2</v>
      </c>
    </row>
    <row r="13" spans="1:20">
      <c r="A13" s="152">
        <v>7112</v>
      </c>
      <c r="B13" s="512" t="s">
        <v>27</v>
      </c>
      <c r="C13" s="513"/>
      <c r="D13" s="513"/>
      <c r="E13" s="513"/>
      <c r="F13" s="513"/>
      <c r="G13" s="165">
        <f>+INDEX([1]DataEx!$1:$1048576,MATCH('2018'!$A13,[1]DataEx!$D:$D,0),MATCH('2018'!G$6,[1]DataEx!$7:$7,0))</f>
        <v>475602.8</v>
      </c>
      <c r="H13" s="165">
        <f>+INDEX([1]DataEx!$1:$1048576,MATCH('2018'!$A13,[1]DataEx!$D:$D,0),MATCH('2018'!H$6,[1]DataEx!$7:$7,0))</f>
        <v>1641570.62</v>
      </c>
      <c r="I13" s="165">
        <f>+INDEX([1]DataEx!$1:$1048576,MATCH('2018'!$A13,[1]DataEx!$D:$D,0),MATCH('2018'!I$6,[1]DataEx!$7:$7,0))</f>
        <v>22262597.649999999</v>
      </c>
      <c r="J13" s="165">
        <f>+INDEX([1]DataEx!$1:$1048576,MATCH('2018'!$A13,[1]DataEx!$D:$D,0),MATCH('2018'!J$6,[1]DataEx!$7:$7,0))</f>
        <v>18095823.48</v>
      </c>
      <c r="K13" s="165">
        <f>+INDEX([1]DataEx!$1:$1048576,MATCH('2018'!$A13,[1]DataEx!$D:$D,0),MATCH('2018'!K$6,[1]DataEx!$7:$7,0))</f>
        <v>3730435.57</v>
      </c>
      <c r="L13" s="165">
        <f>+INDEX([1]DataEx!$1:$1048576,MATCH('2018'!$A13,[1]DataEx!$D:$D,0),MATCH('2018'!L$6,[1]DataEx!$7:$7,0))</f>
        <v>3402383.37</v>
      </c>
      <c r="M13" s="165">
        <f>+INDEX([1]DataEx!$1:$1048576,MATCH('2018'!$A13,[1]DataEx!$D:$D,0),MATCH('2018'!M$6,[1]DataEx!$7:$7,0))</f>
        <v>4232537.58</v>
      </c>
      <c r="N13" s="165">
        <f>+INDEX([1]DataEx!$1:$1048576,MATCH('2018'!$A13,[1]DataEx!$D:$D,0),MATCH('2018'!N$6,[1]DataEx!$7:$7,0))</f>
        <v>3499255.87</v>
      </c>
      <c r="O13" s="165">
        <f>+INDEX([1]DataEx!$1:$1048576,MATCH('2018'!$A13,[1]DataEx!$D:$D,0),MATCH('2018'!O$6,[1]DataEx!$7:$7,0))</f>
        <v>7173346.1399999997</v>
      </c>
      <c r="P13" s="165">
        <f>+INDEX([1]DataEx!$1:$1048576,MATCH('2018'!$A13,[1]DataEx!$D:$D,0),MATCH('2018'!P$6,[1]DataEx!$7:$7,0))</f>
        <v>1043872.54</v>
      </c>
      <c r="Q13" s="165">
        <f>+INDEX([1]DataEx!$1:$1048576,MATCH('2018'!$A13,[1]DataEx!$D:$D,0),MATCH('2018'!Q$6,[1]DataEx!$7:$7,0))</f>
        <v>802479.78</v>
      </c>
      <c r="R13" s="165">
        <f>+INDEX([1]DataEx!$1:$1048576,MATCH('2018'!$A13,[1]DataEx!$D:$D,0),MATCH('2018'!R$6,[1]DataEx!$7:$7,0))</f>
        <v>1812573.03</v>
      </c>
      <c r="S13" s="404">
        <f t="shared" si="3"/>
        <v>68172478.429999992</v>
      </c>
      <c r="T13" s="389">
        <f t="shared" si="4"/>
        <v>1.4619467703023505E-2</v>
      </c>
    </row>
    <row r="14" spans="1:20">
      <c r="A14" s="152">
        <v>7113</v>
      </c>
      <c r="B14" s="512" t="s">
        <v>29</v>
      </c>
      <c r="C14" s="513"/>
      <c r="D14" s="513"/>
      <c r="E14" s="513"/>
      <c r="F14" s="513"/>
      <c r="G14" s="165">
        <f>+INDEX([1]DataEx!$1:$1048576,MATCH('2018'!$A14,[1]DataEx!$D:$D,0),MATCH('2018'!G$6,[1]DataEx!$7:$7,0))</f>
        <v>93380.49</v>
      </c>
      <c r="H14" s="165">
        <f>+INDEX([1]DataEx!$1:$1048576,MATCH('2018'!$A14,[1]DataEx!$D:$D,0),MATCH('2018'!H$6,[1]DataEx!$7:$7,0))</f>
        <v>116565.53</v>
      </c>
      <c r="I14" s="165">
        <f>+INDEX([1]DataEx!$1:$1048576,MATCH('2018'!$A14,[1]DataEx!$D:$D,0),MATCH('2018'!I$6,[1]DataEx!$7:$7,0))</f>
        <v>203411.31</v>
      </c>
      <c r="J14" s="165">
        <f>+INDEX([1]DataEx!$1:$1048576,MATCH('2018'!$A14,[1]DataEx!$D:$D,0),MATCH('2018'!J$6,[1]DataEx!$7:$7,0))</f>
        <v>117398.62</v>
      </c>
      <c r="K14" s="165">
        <f>+INDEX([1]DataEx!$1:$1048576,MATCH('2018'!$A14,[1]DataEx!$D:$D,0),MATCH('2018'!K$6,[1]DataEx!$7:$7,0))</f>
        <v>143886.48000000001</v>
      </c>
      <c r="L14" s="165">
        <f>+INDEX([1]DataEx!$1:$1048576,MATCH('2018'!$A14,[1]DataEx!$D:$D,0),MATCH('2018'!L$6,[1]DataEx!$7:$7,0))</f>
        <v>122124.66</v>
      </c>
      <c r="M14" s="165">
        <f>+INDEX([1]DataEx!$1:$1048576,MATCH('2018'!$A14,[1]DataEx!$D:$D,0),MATCH('2018'!M$6,[1]DataEx!$7:$7,0))</f>
        <v>114234.91</v>
      </c>
      <c r="N14" s="165">
        <f>+INDEX([1]DataEx!$1:$1048576,MATCH('2018'!$A14,[1]DataEx!$D:$D,0),MATCH('2018'!N$6,[1]DataEx!$7:$7,0))</f>
        <v>218611.11</v>
      </c>
      <c r="O14" s="165">
        <f>+INDEX([1]DataEx!$1:$1048576,MATCH('2018'!$A14,[1]DataEx!$D:$D,0),MATCH('2018'!O$6,[1]DataEx!$7:$7,0))</f>
        <v>148315.04999999999</v>
      </c>
      <c r="P14" s="165">
        <f>+INDEX([1]DataEx!$1:$1048576,MATCH('2018'!$A14,[1]DataEx!$D:$D,0),MATCH('2018'!P$6,[1]DataEx!$7:$7,0))</f>
        <v>155540.06</v>
      </c>
      <c r="Q14" s="165">
        <f>+INDEX([1]DataEx!$1:$1048576,MATCH('2018'!$A14,[1]DataEx!$D:$D,0),MATCH('2018'!Q$6,[1]DataEx!$7:$7,0))</f>
        <v>193671.67</v>
      </c>
      <c r="R14" s="165">
        <f>+INDEX([1]DataEx!$1:$1048576,MATCH('2018'!$A14,[1]DataEx!$D:$D,0),MATCH('2018'!R$6,[1]DataEx!$7:$7,0))</f>
        <v>208954.63</v>
      </c>
      <c r="S14" s="404">
        <f t="shared" si="3"/>
        <v>1836094.52</v>
      </c>
      <c r="T14" s="389">
        <f t="shared" si="4"/>
        <v>3.9374722986491905E-4</v>
      </c>
    </row>
    <row r="15" spans="1:20">
      <c r="A15" s="152">
        <v>7114</v>
      </c>
      <c r="B15" s="512" t="s">
        <v>31</v>
      </c>
      <c r="C15" s="513"/>
      <c r="D15" s="513"/>
      <c r="E15" s="513"/>
      <c r="F15" s="513"/>
      <c r="G15" s="165">
        <f>+INDEX([1]DataEx!$1:$1048576,MATCH('2018'!$A15,[1]DataEx!$D:$D,0),MATCH('2018'!G$6,[1]DataEx!$7:$7,0))</f>
        <v>40926868.810000002</v>
      </c>
      <c r="H15" s="165">
        <f>+INDEX([1]DataEx!$1:$1048576,MATCH('2018'!$A15,[1]DataEx!$D:$D,0),MATCH('2018'!H$6,[1]DataEx!$7:$7,0))</f>
        <v>38270122.18</v>
      </c>
      <c r="I15" s="165">
        <f>+INDEX([1]DataEx!$1:$1048576,MATCH('2018'!$A15,[1]DataEx!$D:$D,0),MATCH('2018'!I$6,[1]DataEx!$7:$7,0))</f>
        <v>40510183.409999996</v>
      </c>
      <c r="J15" s="165">
        <f>+INDEX([1]DataEx!$1:$1048576,MATCH('2018'!$A15,[1]DataEx!$D:$D,0),MATCH('2018'!J$6,[1]DataEx!$7:$7,0))</f>
        <v>50343037.649999999</v>
      </c>
      <c r="K15" s="165">
        <f>+INDEX([1]DataEx!$1:$1048576,MATCH('2018'!$A15,[1]DataEx!$D:$D,0),MATCH('2018'!K$6,[1]DataEx!$7:$7,0))</f>
        <v>53847636.579999998</v>
      </c>
      <c r="L15" s="165">
        <f>+INDEX([1]DataEx!$1:$1048576,MATCH('2018'!$A15,[1]DataEx!$D:$D,0),MATCH('2018'!L$6,[1]DataEx!$7:$7,0))</f>
        <v>52130099.289999999</v>
      </c>
      <c r="M15" s="165">
        <f>+INDEX([1]DataEx!$1:$1048576,MATCH('2018'!$A15,[1]DataEx!$D:$D,0),MATCH('2018'!M$6,[1]DataEx!$7:$7,0))</f>
        <v>63886169.009999998</v>
      </c>
      <c r="N15" s="165">
        <f>+INDEX([1]DataEx!$1:$1048576,MATCH('2018'!$A15,[1]DataEx!$D:$D,0),MATCH('2018'!N$6,[1]DataEx!$7:$7,0))</f>
        <v>64152277.310000002</v>
      </c>
      <c r="O15" s="165">
        <f>+INDEX([1]DataEx!$1:$1048576,MATCH('2018'!$A15,[1]DataEx!$D:$D,0),MATCH('2018'!O$6,[1]DataEx!$7:$7,0))</f>
        <v>57402321.350000001</v>
      </c>
      <c r="P15" s="165">
        <f>+INDEX([1]DataEx!$1:$1048576,MATCH('2018'!$A15,[1]DataEx!$D:$D,0),MATCH('2018'!P$6,[1]DataEx!$7:$7,0))</f>
        <v>56740213.189999998</v>
      </c>
      <c r="Q15" s="165">
        <f>+INDEX([1]DataEx!$1:$1048576,MATCH('2018'!$A15,[1]DataEx!$D:$D,0),MATCH('2018'!Q$6,[1]DataEx!$7:$7,0))</f>
        <v>47812481.689999998</v>
      </c>
      <c r="R15" s="165">
        <f>+INDEX([1]DataEx!$1:$1048576,MATCH('2018'!$A15,[1]DataEx!$D:$D,0),MATCH('2018'!R$6,[1]DataEx!$7:$7,0))</f>
        <v>50892268.439999998</v>
      </c>
      <c r="S15" s="404">
        <f t="shared" si="3"/>
        <v>616913678.91000009</v>
      </c>
      <c r="T15" s="389">
        <f t="shared" si="4"/>
        <v>0.13229604984420337</v>
      </c>
    </row>
    <row r="16" spans="1:20">
      <c r="A16" s="152">
        <v>7115</v>
      </c>
      <c r="B16" s="512" t="s">
        <v>33</v>
      </c>
      <c r="C16" s="513"/>
      <c r="D16" s="513"/>
      <c r="E16" s="513"/>
      <c r="F16" s="513"/>
      <c r="G16" s="165">
        <f>+INDEX([1]DataEx!$1:$1048576,MATCH('2018'!$A16,[1]DataEx!$D:$D,0),MATCH('2018'!G$6,[1]DataEx!$7:$7,0))</f>
        <v>13370061.67</v>
      </c>
      <c r="H16" s="165">
        <f>+INDEX([1]DataEx!$1:$1048576,MATCH('2018'!$A16,[1]DataEx!$D:$D,0),MATCH('2018'!H$6,[1]DataEx!$7:$7,0))</f>
        <v>13585674.48</v>
      </c>
      <c r="I16" s="165">
        <f>+INDEX([1]DataEx!$1:$1048576,MATCH('2018'!$A16,[1]DataEx!$D:$D,0),MATCH('2018'!I$6,[1]DataEx!$7:$7,0))</f>
        <v>13376493.630000001</v>
      </c>
      <c r="J16" s="165">
        <f>+INDEX([1]DataEx!$1:$1048576,MATCH('2018'!$A16,[1]DataEx!$D:$D,0),MATCH('2018'!J$6,[1]DataEx!$7:$7,0))</f>
        <v>16425170.310000001</v>
      </c>
      <c r="K16" s="165">
        <f>+INDEX([1]DataEx!$1:$1048576,MATCH('2018'!$A16,[1]DataEx!$D:$D,0),MATCH('2018'!K$6,[1]DataEx!$7:$7,0))</f>
        <v>19160303.329999998</v>
      </c>
      <c r="L16" s="165">
        <f>+INDEX([1]DataEx!$1:$1048576,MATCH('2018'!$A16,[1]DataEx!$D:$D,0),MATCH('2018'!L$6,[1]DataEx!$7:$7,0))</f>
        <v>18124078.879999999</v>
      </c>
      <c r="M16" s="165">
        <f>+INDEX([1]DataEx!$1:$1048576,MATCH('2018'!$A16,[1]DataEx!$D:$D,0),MATCH('2018'!M$6,[1]DataEx!$7:$7,0))</f>
        <v>21799989.129999999</v>
      </c>
      <c r="N16" s="165">
        <f>+INDEX([1]DataEx!$1:$1048576,MATCH('2018'!$A16,[1]DataEx!$D:$D,0),MATCH('2018'!N$6,[1]DataEx!$7:$7,0))</f>
        <v>25150486.629999999</v>
      </c>
      <c r="O16" s="165">
        <f>+INDEX([1]DataEx!$1:$1048576,MATCH('2018'!$A16,[1]DataEx!$D:$D,0),MATCH('2018'!O$6,[1]DataEx!$7:$7,0))</f>
        <v>25504339.800000001</v>
      </c>
      <c r="P16" s="165">
        <f>+INDEX([1]DataEx!$1:$1048576,MATCH('2018'!$A16,[1]DataEx!$D:$D,0),MATCH('2018'!P$6,[1]DataEx!$7:$7,0))</f>
        <v>18141856.039999999</v>
      </c>
      <c r="Q16" s="165">
        <f>+INDEX([1]DataEx!$1:$1048576,MATCH('2018'!$A16,[1]DataEx!$D:$D,0),MATCH('2018'!Q$6,[1]DataEx!$7:$7,0))</f>
        <v>19778303.699999999</v>
      </c>
      <c r="R16" s="165">
        <f>+INDEX([1]DataEx!$1:$1048576,MATCH('2018'!$A16,[1]DataEx!$D:$D,0),MATCH('2018'!R$6,[1]DataEx!$7:$7,0))</f>
        <v>16761286.810000001</v>
      </c>
      <c r="S16" s="404">
        <f t="shared" si="3"/>
        <v>221178044.41</v>
      </c>
      <c r="T16" s="389">
        <f t="shared" si="4"/>
        <v>4.7431241335755166E-2</v>
      </c>
    </row>
    <row r="17" spans="1:25">
      <c r="A17" s="152">
        <v>7116</v>
      </c>
      <c r="B17" s="512" t="s">
        <v>35</v>
      </c>
      <c r="C17" s="513"/>
      <c r="D17" s="513"/>
      <c r="E17" s="513"/>
      <c r="F17" s="513"/>
      <c r="G17" s="165">
        <f>+INDEX([1]DataEx!$1:$1048576,MATCH('2018'!$A17,[1]DataEx!$D:$D,0),MATCH('2018'!G$6,[1]DataEx!$7:$7,0))</f>
        <v>1218936.71</v>
      </c>
      <c r="H17" s="165">
        <f>+INDEX([1]DataEx!$1:$1048576,MATCH('2018'!$A17,[1]DataEx!$D:$D,0),MATCH('2018'!H$6,[1]DataEx!$7:$7,0))</f>
        <v>1678360</v>
      </c>
      <c r="I17" s="165">
        <f>+INDEX([1]DataEx!$1:$1048576,MATCH('2018'!$A17,[1]DataEx!$D:$D,0),MATCH('2018'!I$6,[1]DataEx!$7:$7,0))</f>
        <v>2228428.98</v>
      </c>
      <c r="J17" s="165">
        <f>+INDEX([1]DataEx!$1:$1048576,MATCH('2018'!$A17,[1]DataEx!$D:$D,0),MATCH('2018'!J$6,[1]DataEx!$7:$7,0))</f>
        <v>2192466.4500000002</v>
      </c>
      <c r="K17" s="165">
        <f>+INDEX([1]DataEx!$1:$1048576,MATCH('2018'!$A17,[1]DataEx!$D:$D,0),MATCH('2018'!K$6,[1]DataEx!$7:$7,0))</f>
        <v>2597651.13</v>
      </c>
      <c r="L17" s="165">
        <f>+INDEX([1]DataEx!$1:$1048576,MATCH('2018'!$A17,[1]DataEx!$D:$D,0),MATCH('2018'!L$6,[1]DataEx!$7:$7,0))</f>
        <v>2330703.23</v>
      </c>
      <c r="M17" s="165">
        <f>+INDEX([1]DataEx!$1:$1048576,MATCH('2018'!$A17,[1]DataEx!$D:$D,0),MATCH('2018'!M$6,[1]DataEx!$7:$7,0))</f>
        <v>2801895.93</v>
      </c>
      <c r="N17" s="165">
        <f>+INDEX([1]DataEx!$1:$1048576,MATCH('2018'!$A17,[1]DataEx!$D:$D,0),MATCH('2018'!N$6,[1]DataEx!$7:$7,0))</f>
        <v>2858882.98</v>
      </c>
      <c r="O17" s="165">
        <f>+INDEX([1]DataEx!$1:$1048576,MATCH('2018'!$A17,[1]DataEx!$D:$D,0),MATCH('2018'!O$6,[1]DataEx!$7:$7,0))</f>
        <v>2205218.35</v>
      </c>
      <c r="P17" s="165">
        <f>+INDEX([1]DataEx!$1:$1048576,MATCH('2018'!$A17,[1]DataEx!$D:$D,0),MATCH('2018'!P$6,[1]DataEx!$7:$7,0))</f>
        <v>2570061.1800000002</v>
      </c>
      <c r="Q17" s="165">
        <f>+INDEX([1]DataEx!$1:$1048576,MATCH('2018'!$A17,[1]DataEx!$D:$D,0),MATCH('2018'!Q$6,[1]DataEx!$7:$7,0))</f>
        <v>1901910.24</v>
      </c>
      <c r="R17" s="165">
        <f>+INDEX([1]DataEx!$1:$1048576,MATCH('2018'!$A17,[1]DataEx!$D:$D,0),MATCH('2018'!R$6,[1]DataEx!$7:$7,0))</f>
        <v>2050376.81</v>
      </c>
      <c r="S17" s="404">
        <f t="shared" si="3"/>
        <v>26634891.989999998</v>
      </c>
      <c r="T17" s="389">
        <f t="shared" si="4"/>
        <v>5.7118055876632214E-3</v>
      </c>
    </row>
    <row r="18" spans="1:25">
      <c r="A18" s="152">
        <v>7118</v>
      </c>
      <c r="B18" s="512" t="s">
        <v>724</v>
      </c>
      <c r="C18" s="513"/>
      <c r="D18" s="513"/>
      <c r="E18" s="513"/>
      <c r="F18" s="513"/>
      <c r="G18" s="165">
        <f>+INDEX([1]DataEx!$1:$1048576,MATCH('2018'!$A18,[1]DataEx!$D:$D,0),MATCH('2018'!G$6,[1]DataEx!$7:$7,0))</f>
        <v>714376.2</v>
      </c>
      <c r="H18" s="165">
        <f>+INDEX([1]DataEx!$1:$1048576,MATCH('2018'!$A18,[1]DataEx!$D:$D,0),MATCH('2018'!H$6,[1]DataEx!$7:$7,0))</f>
        <v>607913.56999999995</v>
      </c>
      <c r="I18" s="165">
        <f>+INDEX([1]DataEx!$1:$1048576,MATCH('2018'!$A18,[1]DataEx!$D:$D,0),MATCH('2018'!I$6,[1]DataEx!$7:$7,0))</f>
        <v>679214.74</v>
      </c>
      <c r="J18" s="165">
        <f>+INDEX([1]DataEx!$1:$1048576,MATCH('2018'!$A18,[1]DataEx!$D:$D,0),MATCH('2018'!J$6,[1]DataEx!$7:$7,0))</f>
        <v>726283.06</v>
      </c>
      <c r="K18" s="165">
        <f>+INDEX([1]DataEx!$1:$1048576,MATCH('2018'!$A18,[1]DataEx!$D:$D,0),MATCH('2018'!K$6,[1]DataEx!$7:$7,0))</f>
        <v>742764.21</v>
      </c>
      <c r="L18" s="165">
        <f>+INDEX([1]DataEx!$1:$1048576,MATCH('2018'!$A18,[1]DataEx!$D:$D,0),MATCH('2018'!L$6,[1]DataEx!$7:$7,0))</f>
        <v>918480.01</v>
      </c>
      <c r="M18" s="165">
        <f>+INDEX([1]DataEx!$1:$1048576,MATCH('2018'!$A18,[1]DataEx!$D:$D,0),MATCH('2018'!M$6,[1]DataEx!$7:$7,0))</f>
        <v>862142.09</v>
      </c>
      <c r="N18" s="165">
        <f>+INDEX([1]DataEx!$1:$1048576,MATCH('2018'!$A18,[1]DataEx!$D:$D,0),MATCH('2018'!N$6,[1]DataEx!$7:$7,0))</f>
        <v>844808.84</v>
      </c>
      <c r="O18" s="165">
        <f>+INDEX([1]DataEx!$1:$1048576,MATCH('2018'!$A18,[1]DataEx!$D:$D,0),MATCH('2018'!O$6,[1]DataEx!$7:$7,0))</f>
        <v>807995.68</v>
      </c>
      <c r="P18" s="165">
        <f>+INDEX([1]DataEx!$1:$1048576,MATCH('2018'!$A18,[1]DataEx!$D:$D,0),MATCH('2018'!P$6,[1]DataEx!$7:$7,0))</f>
        <v>779773.24</v>
      </c>
      <c r="Q18" s="165">
        <f>+INDEX([1]DataEx!$1:$1048576,MATCH('2018'!$A18,[1]DataEx!$D:$D,0),MATCH('2018'!Q$6,[1]DataEx!$7:$7,0))</f>
        <v>794381.73</v>
      </c>
      <c r="R18" s="165">
        <f>+INDEX([1]DataEx!$1:$1048576,MATCH('2018'!$A18,[1]DataEx!$D:$D,0),MATCH('2018'!R$6,[1]DataEx!$7:$7,0))</f>
        <v>835497.61</v>
      </c>
      <c r="S18" s="404">
        <f t="shared" si="3"/>
        <v>9313630.9799999986</v>
      </c>
      <c r="T18" s="389">
        <f t="shared" si="4"/>
        <v>1.9972917289460082E-3</v>
      </c>
    </row>
    <row r="19" spans="1:25">
      <c r="A19" s="152">
        <v>712</v>
      </c>
      <c r="B19" s="522" t="s">
        <v>39</v>
      </c>
      <c r="C19" s="523"/>
      <c r="D19" s="523"/>
      <c r="E19" s="523"/>
      <c r="F19" s="523"/>
      <c r="G19" s="171">
        <f>+INDEX([1]DataEx!$1:$1048576,MATCH('2018'!$A19,[1]DataEx!$D:$D,0),MATCH('2018'!G$6,[1]DataEx!$7:$7,0))</f>
        <v>14572676.99</v>
      </c>
      <c r="H19" s="171">
        <f>+INDEX([1]DataEx!$1:$1048576,MATCH('2018'!$A19,[1]DataEx!$D:$D,0),MATCH('2018'!H$6,[1]DataEx!$7:$7,0))</f>
        <v>36938118.07</v>
      </c>
      <c r="I19" s="171">
        <f>+INDEX([1]DataEx!$1:$1048576,MATCH('2018'!$A19,[1]DataEx!$D:$D,0),MATCH('2018'!I$6,[1]DataEx!$7:$7,0))</f>
        <v>43053255.969999999</v>
      </c>
      <c r="J19" s="171">
        <f>+INDEX([1]DataEx!$1:$1048576,MATCH('2018'!$A19,[1]DataEx!$D:$D,0),MATCH('2018'!J$6,[1]DataEx!$7:$7,0))</f>
        <v>41029948</v>
      </c>
      <c r="K19" s="171">
        <f>+INDEX([1]DataEx!$1:$1048576,MATCH('2018'!$A19,[1]DataEx!$D:$D,0),MATCH('2018'!K$6,[1]DataEx!$7:$7,0))</f>
        <v>40388291.549999997</v>
      </c>
      <c r="L19" s="171">
        <f>+INDEX([1]DataEx!$1:$1048576,MATCH('2018'!$A19,[1]DataEx!$D:$D,0),MATCH('2018'!L$6,[1]DataEx!$7:$7,0))</f>
        <v>42077356.240000002</v>
      </c>
      <c r="M19" s="171">
        <f>+INDEX([1]DataEx!$1:$1048576,MATCH('2018'!$A19,[1]DataEx!$D:$D,0),MATCH('2018'!M$6,[1]DataEx!$7:$7,0))</f>
        <v>45673467.219999999</v>
      </c>
      <c r="N19" s="171">
        <f>+INDEX([1]DataEx!$1:$1048576,MATCH('2018'!$A19,[1]DataEx!$D:$D,0),MATCH('2018'!N$6,[1]DataEx!$7:$7,0))</f>
        <v>45633852.549999997</v>
      </c>
      <c r="O19" s="171">
        <f>+INDEX([1]DataEx!$1:$1048576,MATCH('2018'!$A19,[1]DataEx!$D:$D,0),MATCH('2018'!O$6,[1]DataEx!$7:$7,0))</f>
        <v>41964422.920000002</v>
      </c>
      <c r="P19" s="171">
        <f>+INDEX([1]DataEx!$1:$1048576,MATCH('2018'!$A19,[1]DataEx!$D:$D,0),MATCH('2018'!P$6,[1]DataEx!$7:$7,0))</f>
        <v>47821348.07</v>
      </c>
      <c r="Q19" s="171">
        <f>+INDEX([1]DataEx!$1:$1048576,MATCH('2018'!$A19,[1]DataEx!$D:$D,0),MATCH('2018'!Q$6,[1]DataEx!$7:$7,0))</f>
        <v>44976968.909999996</v>
      </c>
      <c r="R19" s="171">
        <f>+INDEX([1]DataEx!$1:$1048576,MATCH('2018'!$A19,[1]DataEx!$D:$D,0),MATCH('2018'!R$6,[1]DataEx!$7:$7,0))</f>
        <v>80310407.909999996</v>
      </c>
      <c r="S19" s="405">
        <f t="shared" si="3"/>
        <v>524440114.39999998</v>
      </c>
      <c r="T19" s="390">
        <f t="shared" si="4"/>
        <v>0.11246525711271184</v>
      </c>
    </row>
    <row r="20" spans="1:25">
      <c r="A20" s="152">
        <v>7121</v>
      </c>
      <c r="B20" s="512" t="s">
        <v>41</v>
      </c>
      <c r="C20" s="513"/>
      <c r="D20" s="513"/>
      <c r="E20" s="513"/>
      <c r="F20" s="513"/>
      <c r="G20" s="165">
        <f>+INDEX([1]DataEx!$1:$1048576,MATCH('2018'!$A20,[1]DataEx!$D:$D,0),MATCH('2018'!G$6,[1]DataEx!$7:$7,0))</f>
        <v>8994145.9900000002</v>
      </c>
      <c r="H20" s="165">
        <f>+INDEX([1]DataEx!$1:$1048576,MATCH('2018'!$A20,[1]DataEx!$D:$D,0),MATCH('2018'!H$6,[1]DataEx!$7:$7,0))</f>
        <v>22424749.280000001</v>
      </c>
      <c r="I20" s="165">
        <f>+INDEX([1]DataEx!$1:$1048576,MATCH('2018'!$A20,[1]DataEx!$D:$D,0),MATCH('2018'!I$6,[1]DataEx!$7:$7,0))</f>
        <v>26103027.100000001</v>
      </c>
      <c r="J20" s="165">
        <f>+INDEX([1]DataEx!$1:$1048576,MATCH('2018'!$A20,[1]DataEx!$D:$D,0),MATCH('2018'!J$6,[1]DataEx!$7:$7,0))</f>
        <v>24891690.100000001</v>
      </c>
      <c r="K20" s="165">
        <f>+INDEX([1]DataEx!$1:$1048576,MATCH('2018'!$A20,[1]DataEx!$D:$D,0),MATCH('2018'!K$6,[1]DataEx!$7:$7,0))</f>
        <v>24475000.460000001</v>
      </c>
      <c r="L20" s="165">
        <f>+INDEX([1]DataEx!$1:$1048576,MATCH('2018'!$A20,[1]DataEx!$D:$D,0),MATCH('2018'!L$6,[1]DataEx!$7:$7,0))</f>
        <v>25149415.170000002</v>
      </c>
      <c r="M20" s="165">
        <f>+INDEX([1]DataEx!$1:$1048576,MATCH('2018'!$A20,[1]DataEx!$D:$D,0),MATCH('2018'!M$6,[1]DataEx!$7:$7,0))</f>
        <v>27081123.02</v>
      </c>
      <c r="N20" s="165">
        <f>+INDEX([1]DataEx!$1:$1048576,MATCH('2018'!$A20,[1]DataEx!$D:$D,0),MATCH('2018'!N$6,[1]DataEx!$7:$7,0))</f>
        <v>27031179.09</v>
      </c>
      <c r="O20" s="165">
        <f>+INDEX([1]DataEx!$1:$1048576,MATCH('2018'!$A20,[1]DataEx!$D:$D,0),MATCH('2018'!O$6,[1]DataEx!$7:$7,0))</f>
        <v>25382505.710000001</v>
      </c>
      <c r="P20" s="165">
        <f>+INDEX([1]DataEx!$1:$1048576,MATCH('2018'!$A20,[1]DataEx!$D:$D,0),MATCH('2018'!P$6,[1]DataEx!$7:$7,0))</f>
        <v>29472537.77</v>
      </c>
      <c r="Q20" s="165">
        <f>+INDEX([1]DataEx!$1:$1048576,MATCH('2018'!$A20,[1]DataEx!$D:$D,0),MATCH('2018'!Q$6,[1]DataEx!$7:$7,0))</f>
        <v>27715796.140000001</v>
      </c>
      <c r="R20" s="165">
        <f>+INDEX([1]DataEx!$1:$1048576,MATCH('2018'!$A20,[1]DataEx!$D:$D,0),MATCH('2018'!R$6,[1]DataEx!$7:$7,0))</f>
        <v>48261788.450000003</v>
      </c>
      <c r="S20" s="404">
        <f t="shared" si="3"/>
        <v>316982958.28000003</v>
      </c>
      <c r="T20" s="389">
        <f t="shared" si="4"/>
        <v>6.7976436059041898E-2</v>
      </c>
    </row>
    <row r="21" spans="1:25">
      <c r="A21" s="152">
        <v>7122</v>
      </c>
      <c r="B21" s="512" t="s">
        <v>43</v>
      </c>
      <c r="C21" s="513"/>
      <c r="D21" s="513"/>
      <c r="E21" s="513"/>
      <c r="F21" s="513"/>
      <c r="G21" s="165">
        <f>+INDEX([1]DataEx!$1:$1048576,MATCH('2018'!$A21,[1]DataEx!$D:$D,0),MATCH('2018'!G$6,[1]DataEx!$7:$7,0))</f>
        <v>4907250.76</v>
      </c>
      <c r="H21" s="165">
        <f>+INDEX([1]DataEx!$1:$1048576,MATCH('2018'!$A21,[1]DataEx!$D:$D,0),MATCH('2018'!H$6,[1]DataEx!$7:$7,0))</f>
        <v>12702016.77</v>
      </c>
      <c r="I21" s="165">
        <f>+INDEX([1]DataEx!$1:$1048576,MATCH('2018'!$A21,[1]DataEx!$D:$D,0),MATCH('2018'!I$6,[1]DataEx!$7:$7,0))</f>
        <v>14741947.74</v>
      </c>
      <c r="J21" s="165">
        <f>+INDEX([1]DataEx!$1:$1048576,MATCH('2018'!$A21,[1]DataEx!$D:$D,0),MATCH('2018'!J$6,[1]DataEx!$7:$7,0))</f>
        <v>14077229.140000001</v>
      </c>
      <c r="K21" s="165">
        <f>+INDEX([1]DataEx!$1:$1048576,MATCH('2018'!$A21,[1]DataEx!$D:$D,0),MATCH('2018'!K$6,[1]DataEx!$7:$7,0))</f>
        <v>13944751.890000001</v>
      </c>
      <c r="L21" s="165">
        <f>+INDEX([1]DataEx!$1:$1048576,MATCH('2018'!$A21,[1]DataEx!$D:$D,0),MATCH('2018'!L$6,[1]DataEx!$7:$7,0))</f>
        <v>14898396.42</v>
      </c>
      <c r="M21" s="165">
        <f>+INDEX([1]DataEx!$1:$1048576,MATCH('2018'!$A21,[1]DataEx!$D:$D,0),MATCH('2018'!M$6,[1]DataEx!$7:$7,0))</f>
        <v>16253748.59</v>
      </c>
      <c r="N21" s="165">
        <f>+INDEX([1]DataEx!$1:$1048576,MATCH('2018'!$A21,[1]DataEx!$D:$D,0),MATCH('2018'!N$6,[1]DataEx!$7:$7,0))</f>
        <v>16257992.279999999</v>
      </c>
      <c r="O21" s="165">
        <f>+INDEX([1]DataEx!$1:$1048576,MATCH('2018'!$A21,[1]DataEx!$D:$D,0),MATCH('2018'!O$6,[1]DataEx!$7:$7,0))</f>
        <v>14479735.869999999</v>
      </c>
      <c r="P21" s="165">
        <f>+INDEX([1]DataEx!$1:$1048576,MATCH('2018'!$A21,[1]DataEx!$D:$D,0),MATCH('2018'!P$6,[1]DataEx!$7:$7,0))</f>
        <v>16132677.16</v>
      </c>
      <c r="Q21" s="165">
        <f>+INDEX([1]DataEx!$1:$1048576,MATCH('2018'!$A21,[1]DataEx!$D:$D,0),MATCH('2018'!Q$6,[1]DataEx!$7:$7,0))</f>
        <v>15297077.039999999</v>
      </c>
      <c r="R21" s="165">
        <f>+INDEX([1]DataEx!$1:$1048576,MATCH('2018'!$A21,[1]DataEx!$D:$D,0),MATCH('2018'!R$6,[1]DataEx!$7:$7,0))</f>
        <v>28352941.690000001</v>
      </c>
      <c r="S21" s="404">
        <f t="shared" si="3"/>
        <v>182045765.34999999</v>
      </c>
      <c r="T21" s="389">
        <f t="shared" si="4"/>
        <v>3.9039393143661019E-2</v>
      </c>
    </row>
    <row r="22" spans="1:25">
      <c r="A22" s="152">
        <v>7123</v>
      </c>
      <c r="B22" s="512" t="s">
        <v>45</v>
      </c>
      <c r="C22" s="513"/>
      <c r="D22" s="513"/>
      <c r="E22" s="513"/>
      <c r="F22" s="513"/>
      <c r="G22" s="165">
        <f>+INDEX([1]DataEx!$1:$1048576,MATCH('2018'!$A22,[1]DataEx!$D:$D,0),MATCH('2018'!G$6,[1]DataEx!$7:$7,0))</f>
        <v>365962.97</v>
      </c>
      <c r="H22" s="165">
        <f>+INDEX([1]DataEx!$1:$1048576,MATCH('2018'!$A22,[1]DataEx!$D:$D,0),MATCH('2018'!H$6,[1]DataEx!$7:$7,0))</f>
        <v>960588.74</v>
      </c>
      <c r="I22" s="165">
        <f>+INDEX([1]DataEx!$1:$1048576,MATCH('2018'!$A22,[1]DataEx!$D:$D,0),MATCH('2018'!I$6,[1]DataEx!$7:$7,0))</f>
        <v>1116426.95</v>
      </c>
      <c r="J22" s="165">
        <f>+INDEX([1]DataEx!$1:$1048576,MATCH('2018'!$A22,[1]DataEx!$D:$D,0),MATCH('2018'!J$6,[1]DataEx!$7:$7,0))</f>
        <v>1036934.31</v>
      </c>
      <c r="K22" s="165">
        <f>+INDEX([1]DataEx!$1:$1048576,MATCH('2018'!$A22,[1]DataEx!$D:$D,0),MATCH('2018'!K$6,[1]DataEx!$7:$7,0))</f>
        <v>1027117.44</v>
      </c>
      <c r="L22" s="165">
        <f>+INDEX([1]DataEx!$1:$1048576,MATCH('2018'!$A22,[1]DataEx!$D:$D,0),MATCH('2018'!L$6,[1]DataEx!$7:$7,0))</f>
        <v>1092483.07</v>
      </c>
      <c r="M22" s="165">
        <f>+INDEX([1]DataEx!$1:$1048576,MATCH('2018'!$A22,[1]DataEx!$D:$D,0),MATCH('2018'!M$6,[1]DataEx!$7:$7,0))</f>
        <v>1188738.43</v>
      </c>
      <c r="N22" s="165">
        <f>+INDEX([1]DataEx!$1:$1048576,MATCH('2018'!$A22,[1]DataEx!$D:$D,0),MATCH('2018'!N$6,[1]DataEx!$7:$7,0))</f>
        <v>1194470.45</v>
      </c>
      <c r="O22" s="165">
        <f>+INDEX([1]DataEx!$1:$1048576,MATCH('2018'!$A22,[1]DataEx!$D:$D,0),MATCH('2018'!O$6,[1]DataEx!$7:$7,0))</f>
        <v>1084116.54</v>
      </c>
      <c r="P22" s="165">
        <f>+INDEX([1]DataEx!$1:$1048576,MATCH('2018'!$A22,[1]DataEx!$D:$D,0),MATCH('2018'!P$6,[1]DataEx!$7:$7,0))</f>
        <v>1217359.6499999999</v>
      </c>
      <c r="Q22" s="165">
        <f>+INDEX([1]DataEx!$1:$1048576,MATCH('2018'!$A22,[1]DataEx!$D:$D,0),MATCH('2018'!Q$6,[1]DataEx!$7:$7,0))</f>
        <v>1157240.48</v>
      </c>
      <c r="R22" s="165">
        <f>+INDEX([1]DataEx!$1:$1048576,MATCH('2018'!$A22,[1]DataEx!$D:$D,0),MATCH('2018'!R$6,[1]DataEx!$7:$7,0))</f>
        <v>2149158.34</v>
      </c>
      <c r="S22" s="404">
        <f t="shared" si="3"/>
        <v>13590597.370000001</v>
      </c>
      <c r="T22" s="389">
        <f t="shared" si="4"/>
        <v>2.9144796242009125E-3</v>
      </c>
    </row>
    <row r="23" spans="1:25">
      <c r="A23" s="152">
        <v>7124</v>
      </c>
      <c r="B23" s="512" t="s">
        <v>47</v>
      </c>
      <c r="C23" s="513"/>
      <c r="D23" s="513"/>
      <c r="E23" s="513"/>
      <c r="F23" s="513"/>
      <c r="G23" s="165">
        <f>+INDEX([1]DataEx!$1:$1048576,MATCH('2018'!$A23,[1]DataEx!$D:$D,0),MATCH('2018'!G$6,[1]DataEx!$7:$7,0))</f>
        <v>305317.27</v>
      </c>
      <c r="H23" s="165">
        <f>+INDEX([1]DataEx!$1:$1048576,MATCH('2018'!$A23,[1]DataEx!$D:$D,0),MATCH('2018'!H$6,[1]DataEx!$7:$7,0))</f>
        <v>850763.28</v>
      </c>
      <c r="I23" s="165">
        <f>+INDEX([1]DataEx!$1:$1048576,MATCH('2018'!$A23,[1]DataEx!$D:$D,0),MATCH('2018'!I$6,[1]DataEx!$7:$7,0))</f>
        <v>1091854.18</v>
      </c>
      <c r="J23" s="165">
        <f>+INDEX([1]DataEx!$1:$1048576,MATCH('2018'!$A23,[1]DataEx!$D:$D,0),MATCH('2018'!J$6,[1]DataEx!$7:$7,0))</f>
        <v>1024094.45</v>
      </c>
      <c r="K23" s="165">
        <f>+INDEX([1]DataEx!$1:$1048576,MATCH('2018'!$A23,[1]DataEx!$D:$D,0),MATCH('2018'!K$6,[1]DataEx!$7:$7,0))</f>
        <v>941421.76</v>
      </c>
      <c r="L23" s="165">
        <f>+INDEX([1]DataEx!$1:$1048576,MATCH('2018'!$A23,[1]DataEx!$D:$D,0),MATCH('2018'!L$6,[1]DataEx!$7:$7,0))</f>
        <v>937061.58</v>
      </c>
      <c r="M23" s="165">
        <f>+INDEX([1]DataEx!$1:$1048576,MATCH('2018'!$A23,[1]DataEx!$D:$D,0),MATCH('2018'!M$6,[1]DataEx!$7:$7,0))</f>
        <v>1149857.18</v>
      </c>
      <c r="N23" s="165">
        <f>+INDEX([1]DataEx!$1:$1048576,MATCH('2018'!$A23,[1]DataEx!$D:$D,0),MATCH('2018'!N$6,[1]DataEx!$7:$7,0))</f>
        <v>1150210.73</v>
      </c>
      <c r="O23" s="165">
        <f>+INDEX([1]DataEx!$1:$1048576,MATCH('2018'!$A23,[1]DataEx!$D:$D,0),MATCH('2018'!O$6,[1]DataEx!$7:$7,0))</f>
        <v>1018064.8</v>
      </c>
      <c r="P23" s="165">
        <f>+INDEX([1]DataEx!$1:$1048576,MATCH('2018'!$A23,[1]DataEx!$D:$D,0),MATCH('2018'!P$6,[1]DataEx!$7:$7,0))</f>
        <v>998773.49</v>
      </c>
      <c r="Q23" s="165">
        <f>+INDEX([1]DataEx!$1:$1048576,MATCH('2018'!$A23,[1]DataEx!$D:$D,0),MATCH('2018'!Q$6,[1]DataEx!$7:$7,0))</f>
        <v>806855.25</v>
      </c>
      <c r="R23" s="165">
        <f>+INDEX([1]DataEx!$1:$1048576,MATCH('2018'!$A23,[1]DataEx!$D:$D,0),MATCH('2018'!R$6,[1]DataEx!$7:$7,0))</f>
        <v>1546519.43</v>
      </c>
      <c r="S23" s="404">
        <f t="shared" si="3"/>
        <v>11820793.4</v>
      </c>
      <c r="T23" s="389">
        <f t="shared" si="4"/>
        <v>2.5349482858080304E-3</v>
      </c>
      <c r="Y23" s="319"/>
    </row>
    <row r="24" spans="1:25">
      <c r="A24" s="152">
        <v>713</v>
      </c>
      <c r="B24" s="514" t="s">
        <v>49</v>
      </c>
      <c r="C24" s="515"/>
      <c r="D24" s="515"/>
      <c r="E24" s="515"/>
      <c r="F24" s="515"/>
      <c r="G24" s="177">
        <f>+INDEX([1]DataEx!$1:$1048576,MATCH('2018'!$A24,[1]DataEx!$D:$D,0),MATCH('2018'!G$6,[1]DataEx!$7:$7,0))</f>
        <v>814937.81</v>
      </c>
      <c r="H24" s="177">
        <f>+INDEX([1]DataEx!$1:$1048576,MATCH('2018'!$A24,[1]DataEx!$D:$D,0),MATCH('2018'!H$6,[1]DataEx!$7:$7,0))</f>
        <v>993423.94</v>
      </c>
      <c r="I24" s="177">
        <f>+INDEX([1]DataEx!$1:$1048576,MATCH('2018'!$A24,[1]DataEx!$D:$D,0),MATCH('2018'!I$6,[1]DataEx!$7:$7,0))</f>
        <v>1111103.6599999999</v>
      </c>
      <c r="J24" s="177">
        <f>+INDEX([1]DataEx!$1:$1048576,MATCH('2018'!$A24,[1]DataEx!$D:$D,0),MATCH('2018'!J$6,[1]DataEx!$7:$7,0))</f>
        <v>1198538.77</v>
      </c>
      <c r="K24" s="177">
        <f>+INDEX([1]DataEx!$1:$1048576,MATCH('2018'!$A24,[1]DataEx!$D:$D,0),MATCH('2018'!K$6,[1]DataEx!$7:$7,0))</f>
        <v>1382138.78</v>
      </c>
      <c r="L24" s="177">
        <f>+INDEX([1]DataEx!$1:$1048576,MATCH('2018'!$A24,[1]DataEx!$D:$D,0),MATCH('2018'!L$6,[1]DataEx!$7:$7,0))</f>
        <v>1616613.01</v>
      </c>
      <c r="M24" s="177">
        <f>+INDEX([1]DataEx!$1:$1048576,MATCH('2018'!$A24,[1]DataEx!$D:$D,0),MATCH('2018'!M$6,[1]DataEx!$7:$7,0))</f>
        <v>2005608.26</v>
      </c>
      <c r="N24" s="177">
        <f>+INDEX([1]DataEx!$1:$1048576,MATCH('2018'!$A24,[1]DataEx!$D:$D,0),MATCH('2018'!N$6,[1]DataEx!$7:$7,0))</f>
        <v>1882210.04</v>
      </c>
      <c r="O24" s="177">
        <f>+INDEX([1]DataEx!$1:$1048576,MATCH('2018'!$A24,[1]DataEx!$D:$D,0),MATCH('2018'!O$6,[1]DataEx!$7:$7,0))</f>
        <v>1545122.56</v>
      </c>
      <c r="P24" s="177">
        <f>+INDEX([1]DataEx!$1:$1048576,MATCH('2018'!$A24,[1]DataEx!$D:$D,0),MATCH('2018'!P$6,[1]DataEx!$7:$7,0))</f>
        <v>1572482.29</v>
      </c>
      <c r="Q24" s="177">
        <f>+INDEX([1]DataEx!$1:$1048576,MATCH('2018'!$A24,[1]DataEx!$D:$D,0),MATCH('2018'!Q$6,[1]DataEx!$7:$7,0))</f>
        <v>1331866.75</v>
      </c>
      <c r="R24" s="246">
        <f>+INDEX([1]DataEx!$1:$1048576,MATCH('2018'!$A24,[1]DataEx!$D:$D,0),MATCH('2018'!R$6,[1]DataEx!$7:$7,0))</f>
        <v>1446961.78</v>
      </c>
      <c r="S24" s="405">
        <f t="shared" si="3"/>
        <v>16901007.650000002</v>
      </c>
      <c r="T24" s="390">
        <f t="shared" si="4"/>
        <v>3.6243912672389582E-3</v>
      </c>
      <c r="Y24" s="319"/>
    </row>
    <row r="25" spans="1:25">
      <c r="A25" s="152">
        <v>714</v>
      </c>
      <c r="B25" s="514" t="s">
        <v>63</v>
      </c>
      <c r="C25" s="515"/>
      <c r="D25" s="515"/>
      <c r="E25" s="515"/>
      <c r="F25" s="515"/>
      <c r="G25" s="177">
        <f>+INDEX([1]DataEx!$1:$1048576,MATCH('2018'!$A25,[1]DataEx!$D:$D,0),MATCH('2018'!G$6,[1]DataEx!$7:$7,0))</f>
        <v>1774503.57</v>
      </c>
      <c r="H25" s="177">
        <f>+INDEX([1]DataEx!$1:$1048576,MATCH('2018'!$A25,[1]DataEx!$D:$D,0),MATCH('2018'!H$6,[1]DataEx!$7:$7,0))</f>
        <v>1885893.46</v>
      </c>
      <c r="I25" s="177">
        <f>+INDEX([1]DataEx!$1:$1048576,MATCH('2018'!$A25,[1]DataEx!$D:$D,0),MATCH('2018'!I$6,[1]DataEx!$7:$7,0))</f>
        <v>2001213.06</v>
      </c>
      <c r="J25" s="177">
        <f>+INDEX([1]DataEx!$1:$1048576,MATCH('2018'!$A25,[1]DataEx!$D:$D,0),MATCH('2018'!J$6,[1]DataEx!$7:$7,0))</f>
        <v>2389766.7799999998</v>
      </c>
      <c r="K25" s="177">
        <f>+INDEX([1]DataEx!$1:$1048576,MATCH('2018'!$A25,[1]DataEx!$D:$D,0),MATCH('2018'!K$6,[1]DataEx!$7:$7,0))</f>
        <v>1530724.52</v>
      </c>
      <c r="L25" s="177">
        <f>+INDEX([1]DataEx!$1:$1048576,MATCH('2018'!$A25,[1]DataEx!$D:$D,0),MATCH('2018'!L$6,[1]DataEx!$7:$7,0))</f>
        <v>2860047.35</v>
      </c>
      <c r="M25" s="177">
        <f>+INDEX([1]DataEx!$1:$1048576,MATCH('2018'!$A25,[1]DataEx!$D:$D,0),MATCH('2018'!M$6,[1]DataEx!$7:$7,0))</f>
        <v>3039336.91</v>
      </c>
      <c r="N25" s="177">
        <f>+INDEX([1]DataEx!$1:$1048576,MATCH('2018'!$A25,[1]DataEx!$D:$D,0),MATCH('2018'!N$6,[1]DataEx!$7:$7,0))</f>
        <v>1937135.94</v>
      </c>
      <c r="O25" s="177">
        <f>+INDEX([1]DataEx!$1:$1048576,MATCH('2018'!$A25,[1]DataEx!$D:$D,0),MATCH('2018'!O$6,[1]DataEx!$7:$7,0))</f>
        <v>1933671.64</v>
      </c>
      <c r="P25" s="177">
        <f>+INDEX([1]DataEx!$1:$1048576,MATCH('2018'!$A25,[1]DataEx!$D:$D,0),MATCH('2018'!P$6,[1]DataEx!$7:$7,0))</f>
        <v>2347083.83</v>
      </c>
      <c r="Q25" s="177">
        <f>+INDEX([1]DataEx!$1:$1048576,MATCH('2018'!$A25,[1]DataEx!$D:$D,0),MATCH('2018'!Q$6,[1]DataEx!$7:$7,0))</f>
        <v>2034357.41</v>
      </c>
      <c r="R25" s="246">
        <f>+INDEX([1]DataEx!$1:$1048576,MATCH('2018'!$A25,[1]DataEx!$D:$D,0),MATCH('2018'!R$6,[1]DataEx!$7:$7,0))</f>
        <v>2685804.61</v>
      </c>
      <c r="S25" s="405">
        <f t="shared" si="3"/>
        <v>26419539.080000002</v>
      </c>
      <c r="T25" s="390">
        <f t="shared" si="4"/>
        <v>5.6656235361227337E-3</v>
      </c>
      <c r="W25" s="306"/>
    </row>
    <row r="26" spans="1:25">
      <c r="A26" s="152">
        <v>715</v>
      </c>
      <c r="B26" s="514" t="s">
        <v>83</v>
      </c>
      <c r="C26" s="515"/>
      <c r="D26" s="515"/>
      <c r="E26" s="515"/>
      <c r="F26" s="515"/>
      <c r="G26" s="177">
        <f>+INDEX([1]DataEx!$1:$1048576,MATCH('2018'!$A26,[1]DataEx!$D:$D,0),MATCH('2018'!G$6,[1]DataEx!$7:$7,0))</f>
        <v>2425522.83</v>
      </c>
      <c r="H26" s="177">
        <f>+INDEX([1]DataEx!$1:$1048576,MATCH('2018'!$A26,[1]DataEx!$D:$D,0),MATCH('2018'!H$6,[1]DataEx!$7:$7,0))</f>
        <v>1609741.15</v>
      </c>
      <c r="I26" s="177">
        <f>+INDEX([1]DataEx!$1:$1048576,MATCH('2018'!$A26,[1]DataEx!$D:$D,0),MATCH('2018'!I$6,[1]DataEx!$7:$7,0))</f>
        <v>1991465.56</v>
      </c>
      <c r="J26" s="177">
        <f>+INDEX([1]DataEx!$1:$1048576,MATCH('2018'!$A26,[1]DataEx!$D:$D,0),MATCH('2018'!J$6,[1]DataEx!$7:$7,0))</f>
        <v>5482661.4299999997</v>
      </c>
      <c r="K26" s="177">
        <f>+INDEX([1]DataEx!$1:$1048576,MATCH('2018'!$A26,[1]DataEx!$D:$D,0),MATCH('2018'!K$6,[1]DataEx!$7:$7,0))</f>
        <v>2151496.35</v>
      </c>
      <c r="L26" s="177">
        <f>+INDEX([1]DataEx!$1:$1048576,MATCH('2018'!$A26,[1]DataEx!$D:$D,0),MATCH('2018'!L$6,[1]DataEx!$7:$7,0))</f>
        <v>2746748.26</v>
      </c>
      <c r="M26" s="177">
        <f>+INDEX([1]DataEx!$1:$1048576,MATCH('2018'!$A26,[1]DataEx!$D:$D,0),MATCH('2018'!M$6,[1]DataEx!$7:$7,0))</f>
        <v>3904620.91</v>
      </c>
      <c r="N26" s="177">
        <f>+INDEX([1]DataEx!$1:$1048576,MATCH('2018'!$A26,[1]DataEx!$D:$D,0),MATCH('2018'!N$6,[1]DataEx!$7:$7,0))</f>
        <v>3453591.6</v>
      </c>
      <c r="O26" s="177">
        <f>+INDEX([1]DataEx!$1:$1048576,MATCH('2018'!$A26,[1]DataEx!$D:$D,0),MATCH('2018'!O$6,[1]DataEx!$7:$7,0))</f>
        <v>37485104.390000001</v>
      </c>
      <c r="P26" s="177">
        <f>+INDEX([1]DataEx!$1:$1048576,MATCH('2018'!$A26,[1]DataEx!$D:$D,0),MATCH('2018'!P$6,[1]DataEx!$7:$7,0))</f>
        <v>2268381.7599999998</v>
      </c>
      <c r="Q26" s="177">
        <f>+INDEX([1]DataEx!$1:$1048576,MATCH('2018'!$A26,[1]DataEx!$D:$D,0),MATCH('2018'!Q$6,[1]DataEx!$7:$7,0))</f>
        <v>3459602.91</v>
      </c>
      <c r="R26" s="246">
        <f>+INDEX([1]DataEx!$1:$1048576,MATCH('2018'!$A26,[1]DataEx!$D:$D,0),MATCH('2018'!R$6,[1]DataEx!$7:$7,0))</f>
        <v>4336127.47</v>
      </c>
      <c r="S26" s="405">
        <f t="shared" si="3"/>
        <v>71315064.620000005</v>
      </c>
      <c r="T26" s="390">
        <f t="shared" si="4"/>
        <v>1.529338976610131E-2</v>
      </c>
    </row>
    <row r="27" spans="1:25">
      <c r="A27" s="152">
        <v>73</v>
      </c>
      <c r="B27" s="514" t="s">
        <v>101</v>
      </c>
      <c r="C27" s="515"/>
      <c r="D27" s="515"/>
      <c r="E27" s="515"/>
      <c r="F27" s="515"/>
      <c r="G27" s="177">
        <f>+INDEX([1]DataEx!$1:$1048576,MATCH('2018'!$A27,[1]DataEx!$D:$D,0),MATCH('2018'!G$6,[1]DataEx!$7:$7,0))</f>
        <v>172043.05</v>
      </c>
      <c r="H27" s="177">
        <f>+INDEX([1]DataEx!$1:$1048576,MATCH('2018'!$A27,[1]DataEx!$D:$D,0),MATCH('2018'!H$6,[1]DataEx!$7:$7,0))</f>
        <v>78777.210000000006</v>
      </c>
      <c r="I27" s="177">
        <f>+INDEX([1]DataEx!$1:$1048576,MATCH('2018'!$A27,[1]DataEx!$D:$D,0),MATCH('2018'!I$6,[1]DataEx!$7:$7,0))</f>
        <v>195694.06</v>
      </c>
      <c r="J27" s="177">
        <f>+INDEX([1]DataEx!$1:$1048576,MATCH('2018'!$A27,[1]DataEx!$D:$D,0),MATCH('2018'!J$6,[1]DataEx!$7:$7,0))</f>
        <v>443978.03</v>
      </c>
      <c r="K27" s="177">
        <f>+INDEX([1]DataEx!$1:$1048576,MATCH('2018'!$A27,[1]DataEx!$D:$D,0),MATCH('2018'!K$6,[1]DataEx!$7:$7,0))</f>
        <v>1090667.1299999999</v>
      </c>
      <c r="L27" s="177">
        <f>+INDEX([1]DataEx!$1:$1048576,MATCH('2018'!$A27,[1]DataEx!$D:$D,0),MATCH('2018'!L$6,[1]DataEx!$7:$7,0))</f>
        <v>2374596.09</v>
      </c>
      <c r="M27" s="177">
        <f>+INDEX([1]DataEx!$1:$1048576,MATCH('2018'!$A27,[1]DataEx!$D:$D,0),MATCH('2018'!M$6,[1]DataEx!$7:$7,0))</f>
        <v>178131.97</v>
      </c>
      <c r="N27" s="177">
        <f>+INDEX([1]DataEx!$1:$1048576,MATCH('2018'!$A27,[1]DataEx!$D:$D,0),MATCH('2018'!N$6,[1]DataEx!$7:$7,0))</f>
        <v>146792.74</v>
      </c>
      <c r="O27" s="177">
        <f>+INDEX([1]DataEx!$1:$1048576,MATCH('2018'!$A27,[1]DataEx!$D:$D,0),MATCH('2018'!O$6,[1]DataEx!$7:$7,0))</f>
        <v>907089.49</v>
      </c>
      <c r="P27" s="177">
        <f>+INDEX([1]DataEx!$1:$1048576,MATCH('2018'!$A27,[1]DataEx!$D:$D,0),MATCH('2018'!P$6,[1]DataEx!$7:$7,0))</f>
        <v>525509.51</v>
      </c>
      <c r="Q27" s="177">
        <f>+INDEX([1]DataEx!$1:$1048576,MATCH('2018'!$A27,[1]DataEx!$D:$D,0),MATCH('2018'!Q$6,[1]DataEx!$7:$7,0))</f>
        <v>4230114.6399999997</v>
      </c>
      <c r="R27" s="246">
        <f>+INDEX([1]DataEx!$1:$1048576,MATCH('2018'!$A27,[1]DataEx!$D:$D,0),MATCH('2018'!R$6,[1]DataEx!$7:$7,0))</f>
        <v>942551.18</v>
      </c>
      <c r="S27" s="405">
        <f t="shared" si="3"/>
        <v>11285945.1</v>
      </c>
      <c r="T27" s="390">
        <f t="shared" si="4"/>
        <v>2.4202510116595505E-3</v>
      </c>
    </row>
    <row r="28" spans="1:25" ht="13.5" thickBot="1">
      <c r="A28" s="152">
        <v>74</v>
      </c>
      <c r="B28" s="516" t="s">
        <v>107</v>
      </c>
      <c r="C28" s="517"/>
      <c r="D28" s="517"/>
      <c r="E28" s="517"/>
      <c r="F28" s="517"/>
      <c r="G28" s="177">
        <f>+INDEX([1]DataEx!$1:$1048576,MATCH('2018'!$A28,[1]DataEx!$D:$D,0),MATCH('2018'!G$6,[1]DataEx!$7:$7,0))</f>
        <v>1517510.59</v>
      </c>
      <c r="H28" s="177">
        <f>+INDEX([1]DataEx!$1:$1048576,MATCH('2018'!$A28,[1]DataEx!$D:$D,0),MATCH('2018'!H$6,[1]DataEx!$7:$7,0))</f>
        <v>776556.18</v>
      </c>
      <c r="I28" s="177">
        <f>+INDEX([1]DataEx!$1:$1048576,MATCH('2018'!$A28,[1]DataEx!$D:$D,0),MATCH('2018'!I$6,[1]DataEx!$7:$7,0))</f>
        <v>1210159.24</v>
      </c>
      <c r="J28" s="177">
        <f>+INDEX([1]DataEx!$1:$1048576,MATCH('2018'!$A28,[1]DataEx!$D:$D,0),MATCH('2018'!J$6,[1]DataEx!$7:$7,0))</f>
        <v>8493510.6400000006</v>
      </c>
      <c r="K28" s="177">
        <f>+INDEX([1]DataEx!$1:$1048576,MATCH('2018'!$A28,[1]DataEx!$D:$D,0),MATCH('2018'!K$6,[1]DataEx!$7:$7,0))</f>
        <v>1746477.29</v>
      </c>
      <c r="L28" s="177">
        <f>+INDEX([1]DataEx!$1:$1048576,MATCH('2018'!$A28,[1]DataEx!$D:$D,0),MATCH('2018'!L$6,[1]DataEx!$7:$7,0))</f>
        <v>1534287.36</v>
      </c>
      <c r="M28" s="177">
        <f>+INDEX([1]DataEx!$1:$1048576,MATCH('2018'!$A28,[1]DataEx!$D:$D,0),MATCH('2018'!M$6,[1]DataEx!$7:$7,0))</f>
        <v>716886.96</v>
      </c>
      <c r="N28" s="177">
        <f>+INDEX([1]DataEx!$1:$1048576,MATCH('2018'!$A28,[1]DataEx!$D:$D,0),MATCH('2018'!N$6,[1]DataEx!$7:$7,0))</f>
        <v>259046.56</v>
      </c>
      <c r="O28" s="177">
        <f>+INDEX([1]DataEx!$1:$1048576,MATCH('2018'!$A28,[1]DataEx!$D:$D,0),MATCH('2018'!O$6,[1]DataEx!$7:$7,0))</f>
        <v>658145.13</v>
      </c>
      <c r="P28" s="177">
        <f>+INDEX([1]DataEx!$1:$1048576,MATCH('2018'!$A28,[1]DataEx!$D:$D,0),MATCH('2018'!P$6,[1]DataEx!$7:$7,0))</f>
        <v>1526648.73</v>
      </c>
      <c r="Q28" s="177">
        <f>+INDEX([1]DataEx!$1:$1048576,MATCH('2018'!$A28,[1]DataEx!$D:$D,0),MATCH('2018'!Q$6,[1]DataEx!$7:$7,0))</f>
        <v>4414865.1500000004</v>
      </c>
      <c r="R28" s="246">
        <f>+INDEX([1]DataEx!$1:$1048576,MATCH('2018'!$A28,[1]DataEx!$D:$D,0),MATCH('2018'!R$6,[1]DataEx!$7:$7,0))</f>
        <v>3855321.16</v>
      </c>
      <c r="S28" s="405">
        <f t="shared" si="3"/>
        <v>26709414.990000006</v>
      </c>
      <c r="T28" s="391">
        <f t="shared" si="4"/>
        <v>5.7277869135108836E-3</v>
      </c>
    </row>
    <row r="29" spans="1:25" ht="13.5" thickBot="1">
      <c r="A29" s="152">
        <v>4</v>
      </c>
      <c r="B29" s="502" t="s">
        <v>806</v>
      </c>
      <c r="C29" s="503"/>
      <c r="D29" s="503"/>
      <c r="E29" s="503"/>
      <c r="F29" s="503"/>
      <c r="G29" s="153">
        <f>+G31+G42+G48+SUM(G49:G53)</f>
        <v>106111880.91999999</v>
      </c>
      <c r="H29" s="153">
        <f t="shared" ref="H29:R29" si="5">+H31+H42+H48+SUM(H49:H53)</f>
        <v>118973047.13999999</v>
      </c>
      <c r="I29" s="153">
        <f t="shared" si="5"/>
        <v>172441842.06000003</v>
      </c>
      <c r="J29" s="153">
        <f t="shared" si="5"/>
        <v>163080353.41</v>
      </c>
      <c r="K29" s="153">
        <f t="shared" si="5"/>
        <v>141754488.21000001</v>
      </c>
      <c r="L29" s="153">
        <f t="shared" si="5"/>
        <v>162100744.01999998</v>
      </c>
      <c r="M29" s="153">
        <f t="shared" si="5"/>
        <v>155869732.34999999</v>
      </c>
      <c r="N29" s="153">
        <f t="shared" si="5"/>
        <v>127160004.33</v>
      </c>
      <c r="O29" s="153">
        <f t="shared" si="5"/>
        <v>166113295.93000001</v>
      </c>
      <c r="P29" s="153">
        <f t="shared" si="5"/>
        <v>158133326.80000001</v>
      </c>
      <c r="Q29" s="153">
        <f t="shared" si="5"/>
        <v>187133728.62</v>
      </c>
      <c r="R29" s="153">
        <f t="shared" si="5"/>
        <v>256046017.87</v>
      </c>
      <c r="S29" s="406">
        <f t="shared" si="3"/>
        <v>1914918461.6599998</v>
      </c>
      <c r="T29" s="392">
        <f t="shared" si="4"/>
        <v>0.41065088506217923</v>
      </c>
    </row>
    <row r="30" spans="1:25" ht="13.5" thickBot="1">
      <c r="A30" s="152">
        <v>40</v>
      </c>
      <c r="B30" s="518" t="s">
        <v>777</v>
      </c>
      <c r="C30" s="519"/>
      <c r="D30" s="519"/>
      <c r="E30" s="519"/>
      <c r="F30" s="519"/>
      <c r="G30" s="183">
        <f>+G29-G49</f>
        <v>104051306.64999999</v>
      </c>
      <c r="H30" s="183">
        <f t="shared" ref="H30:R30" si="6">+H29-H49</f>
        <v>116014651.64999999</v>
      </c>
      <c r="I30" s="183">
        <f t="shared" si="6"/>
        <v>161635336.39000005</v>
      </c>
      <c r="J30" s="183">
        <f t="shared" si="6"/>
        <v>134304861.93000001</v>
      </c>
      <c r="K30" s="183">
        <f t="shared" si="6"/>
        <v>129440129.29000001</v>
      </c>
      <c r="L30" s="183">
        <f t="shared" si="6"/>
        <v>139850147.45999998</v>
      </c>
      <c r="M30" s="183">
        <f t="shared" si="6"/>
        <v>133650268.63</v>
      </c>
      <c r="N30" s="183">
        <f t="shared" si="6"/>
        <v>120092933.75999999</v>
      </c>
      <c r="O30" s="183">
        <f t="shared" si="6"/>
        <v>127759879.86000001</v>
      </c>
      <c r="P30" s="183">
        <f t="shared" si="6"/>
        <v>130847228.48000002</v>
      </c>
      <c r="Q30" s="183">
        <f t="shared" si="6"/>
        <v>162421720.44</v>
      </c>
      <c r="R30" s="183">
        <f t="shared" si="6"/>
        <v>211487546.94</v>
      </c>
      <c r="S30" s="407">
        <f t="shared" si="3"/>
        <v>1671556011.4800003</v>
      </c>
      <c r="T30" s="393">
        <f t="shared" si="4"/>
        <v>0.35846223705536845</v>
      </c>
    </row>
    <row r="31" spans="1:25">
      <c r="A31" s="152">
        <v>41</v>
      </c>
      <c r="B31" s="520" t="s">
        <v>122</v>
      </c>
      <c r="C31" s="521"/>
      <c r="D31" s="521"/>
      <c r="E31" s="521"/>
      <c r="F31" s="521"/>
      <c r="G31" s="189">
        <f>+SUM(G32:G41)</f>
        <v>48875827.799999997</v>
      </c>
      <c r="H31" s="189">
        <f t="shared" ref="H31:R31" si="7">+SUM(H32:H41)</f>
        <v>54703640.709999993</v>
      </c>
      <c r="I31" s="189">
        <f t="shared" si="7"/>
        <v>95706627.480000019</v>
      </c>
      <c r="J31" s="189">
        <f t="shared" si="7"/>
        <v>72361165.059999987</v>
      </c>
      <c r="K31" s="189">
        <f t="shared" si="7"/>
        <v>66893583.370000005</v>
      </c>
      <c r="L31" s="189">
        <f t="shared" si="7"/>
        <v>72162166.459999993</v>
      </c>
      <c r="M31" s="189">
        <f t="shared" si="7"/>
        <v>62873678.450000003</v>
      </c>
      <c r="N31" s="189">
        <f t="shared" si="7"/>
        <v>54571129.889999993</v>
      </c>
      <c r="O31" s="189">
        <f t="shared" si="7"/>
        <v>63478184.120000005</v>
      </c>
      <c r="P31" s="189">
        <f t="shared" si="7"/>
        <v>65885930.929999992</v>
      </c>
      <c r="Q31" s="189">
        <f t="shared" si="7"/>
        <v>94991094.110000014</v>
      </c>
      <c r="R31" s="248">
        <f t="shared" si="7"/>
        <v>114128464.19999999</v>
      </c>
      <c r="S31" s="408">
        <f t="shared" si="3"/>
        <v>866631492.57999992</v>
      </c>
      <c r="T31" s="388">
        <f t="shared" si="4"/>
        <v>0.185847594336851</v>
      </c>
    </row>
    <row r="32" spans="1:25">
      <c r="A32" s="152">
        <v>411</v>
      </c>
      <c r="B32" s="512" t="s">
        <v>124</v>
      </c>
      <c r="C32" s="513"/>
      <c r="D32" s="513"/>
      <c r="E32" s="513"/>
      <c r="F32" s="513"/>
      <c r="G32" s="165">
        <f>+INDEX([1]DataEx!$1:$1048576,MATCH('2018'!$A32,[1]DataEx!$D:$D,0),MATCH('2018'!G$6,[1]DataEx!$7:$7,0))</f>
        <v>37313745.240000002</v>
      </c>
      <c r="H32" s="165">
        <f>+INDEX([1]DataEx!$1:$1048576,MATCH('2018'!$A32,[1]DataEx!$D:$D,0),MATCH('2018'!H$6,[1]DataEx!$7:$7,0))</f>
        <v>38053361.399999999</v>
      </c>
      <c r="I32" s="165">
        <f>+INDEX([1]DataEx!$1:$1048576,MATCH('2018'!$A32,[1]DataEx!$D:$D,0),MATCH('2018'!I$6,[1]DataEx!$7:$7,0))</f>
        <v>36623552.420000002</v>
      </c>
      <c r="J32" s="165">
        <f>+INDEX([1]DataEx!$1:$1048576,MATCH('2018'!$A32,[1]DataEx!$D:$D,0),MATCH('2018'!J$6,[1]DataEx!$7:$7,0))</f>
        <v>38350898.119999997</v>
      </c>
      <c r="K32" s="165">
        <f>+INDEX([1]DataEx!$1:$1048576,MATCH('2018'!$A32,[1]DataEx!$D:$D,0),MATCH('2018'!K$6,[1]DataEx!$7:$7,0))</f>
        <v>38447534.82</v>
      </c>
      <c r="L32" s="165">
        <f>+INDEX([1]DataEx!$1:$1048576,MATCH('2018'!$A32,[1]DataEx!$D:$D,0),MATCH('2018'!L$6,[1]DataEx!$7:$7,0))</f>
        <v>38983266.57</v>
      </c>
      <c r="M32" s="165">
        <f>+INDEX([1]DataEx!$1:$1048576,MATCH('2018'!$A32,[1]DataEx!$D:$D,0),MATCH('2018'!M$6,[1]DataEx!$7:$7,0))</f>
        <v>37411972.93</v>
      </c>
      <c r="N32" s="165">
        <f>+INDEX([1]DataEx!$1:$1048576,MATCH('2018'!$A32,[1]DataEx!$D:$D,0),MATCH('2018'!N$6,[1]DataEx!$7:$7,0))</f>
        <v>36767851.93</v>
      </c>
      <c r="O32" s="165">
        <f>+INDEX([1]DataEx!$1:$1048576,MATCH('2018'!$A32,[1]DataEx!$D:$D,0),MATCH('2018'!O$6,[1]DataEx!$7:$7,0))</f>
        <v>38163535.509999998</v>
      </c>
      <c r="P32" s="165">
        <f>+INDEX([1]DataEx!$1:$1048576,MATCH('2018'!$A32,[1]DataEx!$D:$D,0),MATCH('2018'!P$6,[1]DataEx!$7:$7,0))</f>
        <v>39555048.049999997</v>
      </c>
      <c r="Q32" s="165">
        <f>+INDEX([1]DataEx!$1:$1048576,MATCH('2018'!$A32,[1]DataEx!$D:$D,0),MATCH('2018'!Q$6,[1]DataEx!$7:$7,0))</f>
        <v>45304980.549999997</v>
      </c>
      <c r="R32" s="165">
        <f>+INDEX([1]DataEx!$1:$1048576,MATCH('2018'!$A32,[1]DataEx!$D:$D,0),MATCH('2018'!R$6,[1]DataEx!$7:$7,0))</f>
        <v>34820487.009999998</v>
      </c>
      <c r="S32" s="404">
        <f t="shared" si="3"/>
        <v>459796234.55000001</v>
      </c>
      <c r="T32" s="389">
        <f t="shared" si="4"/>
        <v>9.860249114864908E-2</v>
      </c>
    </row>
    <row r="33" spans="1:22">
      <c r="A33" s="152">
        <v>412</v>
      </c>
      <c r="B33" s="512" t="s">
        <v>135</v>
      </c>
      <c r="C33" s="513"/>
      <c r="D33" s="513"/>
      <c r="E33" s="513"/>
      <c r="F33" s="513"/>
      <c r="G33" s="165">
        <f>+INDEX([1]DataEx!$1:$1048576,MATCH('2018'!$A33,[1]DataEx!$D:$D,0),MATCH('2018'!G$6,[1]DataEx!$7:$7,0))</f>
        <v>363127.64</v>
      </c>
      <c r="H33" s="165">
        <f>+INDEX([1]DataEx!$1:$1048576,MATCH('2018'!$A33,[1]DataEx!$D:$D,0),MATCH('2018'!H$6,[1]DataEx!$7:$7,0))</f>
        <v>848575.97</v>
      </c>
      <c r="I33" s="165">
        <f>+INDEX([1]DataEx!$1:$1048576,MATCH('2018'!$A33,[1]DataEx!$D:$D,0),MATCH('2018'!I$6,[1]DataEx!$7:$7,0))</f>
        <v>933832.27</v>
      </c>
      <c r="J33" s="165">
        <f>+INDEX([1]DataEx!$1:$1048576,MATCH('2018'!$A33,[1]DataEx!$D:$D,0),MATCH('2018'!J$6,[1]DataEx!$7:$7,0))</f>
        <v>983620.43</v>
      </c>
      <c r="K33" s="165">
        <f>+INDEX([1]DataEx!$1:$1048576,MATCH('2018'!$A33,[1]DataEx!$D:$D,0),MATCH('2018'!K$6,[1]DataEx!$7:$7,0))</f>
        <v>835475.63</v>
      </c>
      <c r="L33" s="165">
        <f>+INDEX([1]DataEx!$1:$1048576,MATCH('2018'!$A33,[1]DataEx!$D:$D,0),MATCH('2018'!L$6,[1]DataEx!$7:$7,0))</f>
        <v>1164263.1200000001</v>
      </c>
      <c r="M33" s="165">
        <f>+INDEX([1]DataEx!$1:$1048576,MATCH('2018'!$A33,[1]DataEx!$D:$D,0),MATCH('2018'!M$6,[1]DataEx!$7:$7,0))</f>
        <v>853949.13</v>
      </c>
      <c r="N33" s="165">
        <f>+INDEX([1]DataEx!$1:$1048576,MATCH('2018'!$A33,[1]DataEx!$D:$D,0),MATCH('2018'!N$6,[1]DataEx!$7:$7,0))</f>
        <v>804909.73</v>
      </c>
      <c r="O33" s="165">
        <f>+INDEX([1]DataEx!$1:$1048576,MATCH('2018'!$A33,[1]DataEx!$D:$D,0),MATCH('2018'!O$6,[1]DataEx!$7:$7,0))</f>
        <v>963637.57</v>
      </c>
      <c r="P33" s="165">
        <f>+INDEX([1]DataEx!$1:$1048576,MATCH('2018'!$A33,[1]DataEx!$D:$D,0),MATCH('2018'!P$6,[1]DataEx!$7:$7,0))</f>
        <v>1011368.26</v>
      </c>
      <c r="Q33" s="165">
        <f>+INDEX([1]DataEx!$1:$1048576,MATCH('2018'!$A33,[1]DataEx!$D:$D,0),MATCH('2018'!Q$6,[1]DataEx!$7:$7,0))</f>
        <v>1172083.78</v>
      </c>
      <c r="R33" s="165">
        <f>+INDEX([1]DataEx!$1:$1048576,MATCH('2018'!$A33,[1]DataEx!$D:$D,0),MATCH('2018'!R$6,[1]DataEx!$7:$7,0))</f>
        <v>3278096.68</v>
      </c>
      <c r="S33" s="404">
        <f t="shared" si="3"/>
        <v>13212940.209999999</v>
      </c>
      <c r="T33" s="389">
        <f t="shared" si="4"/>
        <v>2.8334917126479424E-3</v>
      </c>
      <c r="U33" s="307"/>
    </row>
    <row r="34" spans="1:22">
      <c r="A34" s="152">
        <v>413</v>
      </c>
      <c r="B34" s="512" t="s">
        <v>150</v>
      </c>
      <c r="C34" s="513"/>
      <c r="D34" s="513"/>
      <c r="E34" s="513"/>
      <c r="F34" s="513"/>
      <c r="G34" s="165">
        <f>+INDEX([1]DataEx!$1:$1048576,MATCH('2018'!$A34,[1]DataEx!$D:$D,0),MATCH('2018'!G$6,[1]DataEx!$7:$7,0))</f>
        <v>1028193.82</v>
      </c>
      <c r="H34" s="165">
        <f>+INDEX([1]DataEx!$1:$1048576,MATCH('2018'!$A34,[1]DataEx!$D:$D,0),MATCH('2018'!H$6,[1]DataEx!$7:$7,0))</f>
        <v>2319006.39</v>
      </c>
      <c r="I34" s="165">
        <f>+INDEX([1]DataEx!$1:$1048576,MATCH('2018'!$A34,[1]DataEx!$D:$D,0),MATCH('2018'!I$6,[1]DataEx!$7:$7,0))</f>
        <v>3799655</v>
      </c>
      <c r="J34" s="165">
        <f>+INDEX([1]DataEx!$1:$1048576,MATCH('2018'!$A34,[1]DataEx!$D:$D,0),MATCH('2018'!J$6,[1]DataEx!$7:$7,0))</f>
        <v>2444213.75</v>
      </c>
      <c r="K34" s="165">
        <f>+INDEX([1]DataEx!$1:$1048576,MATCH('2018'!$A34,[1]DataEx!$D:$D,0),MATCH('2018'!K$6,[1]DataEx!$7:$7,0))</f>
        <v>2819164.34</v>
      </c>
      <c r="L34" s="165">
        <f>+INDEX([1]DataEx!$1:$1048576,MATCH('2018'!$A34,[1]DataEx!$D:$D,0),MATCH('2018'!L$6,[1]DataEx!$7:$7,0))</f>
        <v>2228904.96</v>
      </c>
      <c r="M34" s="165">
        <f>+INDEX([1]DataEx!$1:$1048576,MATCH('2018'!$A34,[1]DataEx!$D:$D,0),MATCH('2018'!M$6,[1]DataEx!$7:$7,0))</f>
        <v>2858658.74</v>
      </c>
      <c r="N34" s="165">
        <f>+INDEX([1]DataEx!$1:$1048576,MATCH('2018'!$A34,[1]DataEx!$D:$D,0),MATCH('2018'!N$6,[1]DataEx!$7:$7,0))</f>
        <v>2380224.89</v>
      </c>
      <c r="O34" s="165">
        <f>+INDEX([1]DataEx!$1:$1048576,MATCH('2018'!$A34,[1]DataEx!$D:$D,0),MATCH('2018'!O$6,[1]DataEx!$7:$7,0))</f>
        <v>1933588.85</v>
      </c>
      <c r="P34" s="165">
        <f>+INDEX([1]DataEx!$1:$1048576,MATCH('2018'!$A34,[1]DataEx!$D:$D,0),MATCH('2018'!P$6,[1]DataEx!$7:$7,0))</f>
        <v>2993464.74</v>
      </c>
      <c r="Q34" s="165">
        <f>+INDEX([1]DataEx!$1:$1048576,MATCH('2018'!$A34,[1]DataEx!$D:$D,0),MATCH('2018'!Q$6,[1]DataEx!$7:$7,0))</f>
        <v>3031428.93</v>
      </c>
      <c r="R34" s="165">
        <f>+INDEX([1]DataEx!$1:$1048576,MATCH('2018'!$A34,[1]DataEx!$D:$D,0),MATCH('2018'!R$6,[1]DataEx!$7:$7,0))</f>
        <v>8894630.3100000005</v>
      </c>
      <c r="S34" s="404">
        <f t="shared" si="3"/>
        <v>36731134.720000006</v>
      </c>
      <c r="T34" s="389">
        <f t="shared" si="4"/>
        <v>7.8769270254099733E-3</v>
      </c>
      <c r="U34" s="325"/>
      <c r="V34" s="305"/>
    </row>
    <row r="35" spans="1:22">
      <c r="A35" s="152">
        <v>414</v>
      </c>
      <c r="B35" s="512" t="s">
        <v>164</v>
      </c>
      <c r="C35" s="513"/>
      <c r="D35" s="513"/>
      <c r="E35" s="513"/>
      <c r="F35" s="513"/>
      <c r="G35" s="165">
        <f>+INDEX([1]DataEx!$1:$1048576,MATCH('2018'!$A35,[1]DataEx!$D:$D,0),MATCH('2018'!G$6,[1]DataEx!$7:$7,0))</f>
        <v>1680235.02</v>
      </c>
      <c r="H35" s="165">
        <f>+INDEX([1]DataEx!$1:$1048576,MATCH('2018'!$A35,[1]DataEx!$D:$D,0),MATCH('2018'!H$6,[1]DataEx!$7:$7,0))</f>
        <v>3138627.78</v>
      </c>
      <c r="I35" s="165">
        <f>+INDEX([1]DataEx!$1:$1048576,MATCH('2018'!$A35,[1]DataEx!$D:$D,0),MATCH('2018'!I$6,[1]DataEx!$7:$7,0))</f>
        <v>4224659.0199999996</v>
      </c>
      <c r="J35" s="165">
        <f>+INDEX([1]DataEx!$1:$1048576,MATCH('2018'!$A35,[1]DataEx!$D:$D,0),MATCH('2018'!J$6,[1]DataEx!$7:$7,0))</f>
        <v>4569774.72</v>
      </c>
      <c r="K35" s="165">
        <f>+INDEX([1]DataEx!$1:$1048576,MATCH('2018'!$A35,[1]DataEx!$D:$D,0),MATCH('2018'!K$6,[1]DataEx!$7:$7,0))</f>
        <v>4902792.45</v>
      </c>
      <c r="L35" s="165">
        <f>+INDEX([1]DataEx!$1:$1048576,MATCH('2018'!$A35,[1]DataEx!$D:$D,0),MATCH('2018'!L$6,[1]DataEx!$7:$7,0))</f>
        <v>14378872.84</v>
      </c>
      <c r="M35" s="165">
        <f>+INDEX([1]DataEx!$1:$1048576,MATCH('2018'!$A35,[1]DataEx!$D:$D,0),MATCH('2018'!M$6,[1]DataEx!$7:$7,0))</f>
        <v>4934074.01</v>
      </c>
      <c r="N35" s="165">
        <f>+INDEX([1]DataEx!$1:$1048576,MATCH('2018'!$A35,[1]DataEx!$D:$D,0),MATCH('2018'!N$6,[1]DataEx!$7:$7,0))</f>
        <v>3590546.61</v>
      </c>
      <c r="O35" s="165">
        <f>+INDEX([1]DataEx!$1:$1048576,MATCH('2018'!$A35,[1]DataEx!$D:$D,0),MATCH('2018'!O$6,[1]DataEx!$7:$7,0))</f>
        <v>5520674.5999999996</v>
      </c>
      <c r="P35" s="165">
        <f>+INDEX([1]DataEx!$1:$1048576,MATCH('2018'!$A35,[1]DataEx!$D:$D,0),MATCH('2018'!P$6,[1]DataEx!$7:$7,0))</f>
        <v>5584761.9900000002</v>
      </c>
      <c r="Q35" s="165">
        <f>+INDEX([1]DataEx!$1:$1048576,MATCH('2018'!$A35,[1]DataEx!$D:$D,0),MATCH('2018'!Q$6,[1]DataEx!$7:$7,0))</f>
        <v>5166021.46</v>
      </c>
      <c r="R35" s="165">
        <f>+INDEX([1]DataEx!$1:$1048576,MATCH('2018'!$A35,[1]DataEx!$D:$D,0),MATCH('2018'!R$6,[1]DataEx!$7:$7,0))</f>
        <v>17447882.190000001</v>
      </c>
      <c r="S35" s="404">
        <f t="shared" si="3"/>
        <v>75138922.689999998</v>
      </c>
      <c r="T35" s="389">
        <f t="shared" si="4"/>
        <v>1.6113409381681404E-2</v>
      </c>
    </row>
    <row r="36" spans="1:22">
      <c r="A36" s="152">
        <v>415</v>
      </c>
      <c r="B36" s="512" t="s">
        <v>184</v>
      </c>
      <c r="C36" s="513"/>
      <c r="D36" s="513"/>
      <c r="E36" s="513"/>
      <c r="F36" s="513"/>
      <c r="G36" s="165">
        <f>+INDEX([1]DataEx!$1:$1048576,MATCH('2018'!$A36,[1]DataEx!$D:$D,0),MATCH('2018'!G$6,[1]DataEx!$7:$7,0))</f>
        <v>106817.18</v>
      </c>
      <c r="H36" s="165">
        <f>+INDEX([1]DataEx!$1:$1048576,MATCH('2018'!$A36,[1]DataEx!$D:$D,0),MATCH('2018'!H$6,[1]DataEx!$7:$7,0))</f>
        <v>1250394.3700000001</v>
      </c>
      <c r="I36" s="165">
        <f>+INDEX([1]DataEx!$1:$1048576,MATCH('2018'!$A36,[1]DataEx!$D:$D,0),MATCH('2018'!I$6,[1]DataEx!$7:$7,0))</f>
        <v>1932637.76</v>
      </c>
      <c r="J36" s="165">
        <f>+INDEX([1]DataEx!$1:$1048576,MATCH('2018'!$A36,[1]DataEx!$D:$D,0),MATCH('2018'!J$6,[1]DataEx!$7:$7,0))</f>
        <v>1701228.15</v>
      </c>
      <c r="K36" s="165">
        <f>+INDEX([1]DataEx!$1:$1048576,MATCH('2018'!$A36,[1]DataEx!$D:$D,0),MATCH('2018'!K$6,[1]DataEx!$7:$7,0))</f>
        <v>1674065.37</v>
      </c>
      <c r="L36" s="165">
        <f>+INDEX([1]DataEx!$1:$1048576,MATCH('2018'!$A36,[1]DataEx!$D:$D,0),MATCH('2018'!L$6,[1]DataEx!$7:$7,0))</f>
        <v>1595157.28</v>
      </c>
      <c r="M36" s="165">
        <f>+INDEX([1]DataEx!$1:$1048576,MATCH('2018'!$A36,[1]DataEx!$D:$D,0),MATCH('2018'!M$6,[1]DataEx!$7:$7,0))</f>
        <v>1764069.48</v>
      </c>
      <c r="N36" s="165">
        <f>+INDEX([1]DataEx!$1:$1048576,MATCH('2018'!$A36,[1]DataEx!$D:$D,0),MATCH('2018'!N$6,[1]DataEx!$7:$7,0))</f>
        <v>822546.3</v>
      </c>
      <c r="O36" s="165">
        <f>+INDEX([1]DataEx!$1:$1048576,MATCH('2018'!$A36,[1]DataEx!$D:$D,0),MATCH('2018'!O$6,[1]DataEx!$7:$7,0))</f>
        <v>2309329.44</v>
      </c>
      <c r="P36" s="165">
        <f>+INDEX([1]DataEx!$1:$1048576,MATCH('2018'!$A36,[1]DataEx!$D:$D,0),MATCH('2018'!P$6,[1]DataEx!$7:$7,0))</f>
        <v>1824056.36</v>
      </c>
      <c r="Q36" s="165">
        <f>+INDEX([1]DataEx!$1:$1048576,MATCH('2018'!$A36,[1]DataEx!$D:$D,0),MATCH('2018'!Q$6,[1]DataEx!$7:$7,0))</f>
        <v>1126241.5900000001</v>
      </c>
      <c r="R36" s="165">
        <f>+INDEX([1]DataEx!$1:$1048576,MATCH('2018'!$A36,[1]DataEx!$D:$D,0),MATCH('2018'!R$6,[1]DataEx!$7:$7,0))</f>
        <v>4866689.49</v>
      </c>
      <c r="S36" s="404">
        <f t="shared" si="3"/>
        <v>20973232.77</v>
      </c>
      <c r="T36" s="389">
        <f t="shared" si="4"/>
        <v>4.4976727584262076E-3</v>
      </c>
    </row>
    <row r="37" spans="1:22">
      <c r="A37" s="152">
        <v>416</v>
      </c>
      <c r="B37" s="512" t="s">
        <v>192</v>
      </c>
      <c r="C37" s="513"/>
      <c r="D37" s="513"/>
      <c r="E37" s="513"/>
      <c r="F37" s="513"/>
      <c r="G37" s="165">
        <f>+INDEX([1]DataEx!$1:$1048576,MATCH('2018'!$A37,[1]DataEx!$D:$D,0),MATCH('2018'!G$6,[1]DataEx!$7:$7,0))</f>
        <v>4324077.55</v>
      </c>
      <c r="H37" s="165">
        <f>+INDEX([1]DataEx!$1:$1048576,MATCH('2018'!$A37,[1]DataEx!$D:$D,0),MATCH('2018'!H$6,[1]DataEx!$7:$7,0))</f>
        <v>1050801.23</v>
      </c>
      <c r="I37" s="165">
        <f>+INDEX([1]DataEx!$1:$1048576,MATCH('2018'!$A37,[1]DataEx!$D:$D,0),MATCH('2018'!I$6,[1]DataEx!$7:$7,0))</f>
        <v>39514676.710000001</v>
      </c>
      <c r="J37" s="165">
        <f>+INDEX([1]DataEx!$1:$1048576,MATCH('2018'!$A37,[1]DataEx!$D:$D,0),MATCH('2018'!J$6,[1]DataEx!$7:$7,0))</f>
        <v>17000784.449999999</v>
      </c>
      <c r="K37" s="165">
        <f>+INDEX([1]DataEx!$1:$1048576,MATCH('2018'!$A37,[1]DataEx!$D:$D,0),MATCH('2018'!K$6,[1]DataEx!$7:$7,0))</f>
        <v>10064809.060000001</v>
      </c>
      <c r="L37" s="165">
        <f>+INDEX([1]DataEx!$1:$1048576,MATCH('2018'!$A37,[1]DataEx!$D:$D,0),MATCH('2018'!L$6,[1]DataEx!$7:$7,0))</f>
        <v>1838720.63</v>
      </c>
      <c r="M37" s="165">
        <f>+INDEX([1]DataEx!$1:$1048576,MATCH('2018'!$A37,[1]DataEx!$D:$D,0),MATCH('2018'!M$6,[1]DataEx!$7:$7,0))</f>
        <v>7518062.3499999996</v>
      </c>
      <c r="N37" s="165">
        <f>+INDEX([1]DataEx!$1:$1048576,MATCH('2018'!$A37,[1]DataEx!$D:$D,0),MATCH('2018'!N$6,[1]DataEx!$7:$7,0))</f>
        <v>1168435.74</v>
      </c>
      <c r="O37" s="165">
        <f>+INDEX([1]DataEx!$1:$1048576,MATCH('2018'!$A37,[1]DataEx!$D:$D,0),MATCH('2018'!O$6,[1]DataEx!$7:$7,0))</f>
        <v>3617355.6</v>
      </c>
      <c r="P37" s="165">
        <f>+INDEX([1]DataEx!$1:$1048576,MATCH('2018'!$A37,[1]DataEx!$D:$D,0),MATCH('2018'!P$6,[1]DataEx!$7:$7,0))</f>
        <v>1538688.3</v>
      </c>
      <c r="Q37" s="165">
        <f>+INDEX([1]DataEx!$1:$1048576,MATCH('2018'!$A37,[1]DataEx!$D:$D,0),MATCH('2018'!Q$6,[1]DataEx!$7:$7,0))</f>
        <v>4283049.2</v>
      </c>
      <c r="R37" s="165">
        <f>+INDEX([1]DataEx!$1:$1048576,MATCH('2018'!$A37,[1]DataEx!$D:$D,0),MATCH('2018'!R$6,[1]DataEx!$7:$7,0))</f>
        <v>5677848.6699999999</v>
      </c>
      <c r="S37" s="404">
        <f>+SUM(G37:R37)</f>
        <v>97597309.48999998</v>
      </c>
      <c r="T37" s="389">
        <f t="shared" si="4"/>
        <v>2.0929570801157159E-2</v>
      </c>
    </row>
    <row r="38" spans="1:22">
      <c r="A38" s="152">
        <v>417</v>
      </c>
      <c r="B38" s="512" t="s">
        <v>198</v>
      </c>
      <c r="C38" s="513"/>
      <c r="D38" s="513"/>
      <c r="E38" s="513"/>
      <c r="F38" s="513"/>
      <c r="G38" s="165">
        <f>+INDEX([1]DataEx!$1:$1048576,MATCH('2018'!$A38,[1]DataEx!$D:$D,0),MATCH('2018'!G$6,[1]DataEx!$7:$7,0))</f>
        <v>175603.34</v>
      </c>
      <c r="H38" s="165">
        <f>+INDEX([1]DataEx!$1:$1048576,MATCH('2018'!$A38,[1]DataEx!$D:$D,0),MATCH('2018'!H$6,[1]DataEx!$7:$7,0))</f>
        <v>1124463.03</v>
      </c>
      <c r="I38" s="165">
        <f>+INDEX([1]DataEx!$1:$1048576,MATCH('2018'!$A38,[1]DataEx!$D:$D,0),MATCH('2018'!I$6,[1]DataEx!$7:$7,0))</f>
        <v>523950.18</v>
      </c>
      <c r="J38" s="165">
        <f>+INDEX([1]DataEx!$1:$1048576,MATCH('2018'!$A38,[1]DataEx!$D:$D,0),MATCH('2018'!J$6,[1]DataEx!$7:$7,0))</f>
        <v>641415.42000000004</v>
      </c>
      <c r="K38" s="165">
        <f>+INDEX([1]DataEx!$1:$1048576,MATCH('2018'!$A38,[1]DataEx!$D:$D,0),MATCH('2018'!K$6,[1]DataEx!$7:$7,0))</f>
        <v>933048.68</v>
      </c>
      <c r="L38" s="165">
        <f>+INDEX([1]DataEx!$1:$1048576,MATCH('2018'!$A38,[1]DataEx!$D:$D,0),MATCH('2018'!L$6,[1]DataEx!$7:$7,0))</f>
        <v>835746.88</v>
      </c>
      <c r="M38" s="165">
        <f>+INDEX([1]DataEx!$1:$1048576,MATCH('2018'!$A38,[1]DataEx!$D:$D,0),MATCH('2018'!M$6,[1]DataEx!$7:$7,0))</f>
        <v>824828.88</v>
      </c>
      <c r="N38" s="165">
        <f>+INDEX([1]DataEx!$1:$1048576,MATCH('2018'!$A38,[1]DataEx!$D:$D,0),MATCH('2018'!N$6,[1]DataEx!$7:$7,0))</f>
        <v>555711.06999999995</v>
      </c>
      <c r="O38" s="165">
        <f>+INDEX([1]DataEx!$1:$1048576,MATCH('2018'!$A38,[1]DataEx!$D:$D,0),MATCH('2018'!O$6,[1]DataEx!$7:$7,0))</f>
        <v>949304.64</v>
      </c>
      <c r="P38" s="165">
        <f>+INDEX([1]DataEx!$1:$1048576,MATCH('2018'!$A38,[1]DataEx!$D:$D,0),MATCH('2018'!P$6,[1]DataEx!$7:$7,0))</f>
        <v>827176.94</v>
      </c>
      <c r="Q38" s="165">
        <f>+INDEX([1]DataEx!$1:$1048576,MATCH('2018'!$A38,[1]DataEx!$D:$D,0),MATCH('2018'!Q$6,[1]DataEx!$7:$7,0))</f>
        <v>584262.68000000005</v>
      </c>
      <c r="R38" s="165">
        <f>+INDEX([1]DataEx!$1:$1048576,MATCH('2018'!$A38,[1]DataEx!$D:$D,0),MATCH('2018'!R$6,[1]DataEx!$7:$7,0))</f>
        <v>2717616.81</v>
      </c>
      <c r="S38" s="404">
        <f t="shared" si="3"/>
        <v>10693128.550000001</v>
      </c>
      <c r="T38" s="389">
        <f t="shared" si="4"/>
        <v>2.2931225485886093E-3</v>
      </c>
    </row>
    <row r="39" spans="1:22">
      <c r="A39" s="152">
        <v>418</v>
      </c>
      <c r="B39" s="512" t="s">
        <v>206</v>
      </c>
      <c r="C39" s="513"/>
      <c r="D39" s="513"/>
      <c r="E39" s="513"/>
      <c r="F39" s="513"/>
      <c r="G39" s="165">
        <f>+INDEX([1]DataEx!$1:$1048576,MATCH('2018'!$A39,[1]DataEx!$D:$D,0),MATCH('2018'!G$6,[1]DataEx!$7:$7,0))</f>
        <v>31033.66</v>
      </c>
      <c r="H39" s="165">
        <f>+INDEX([1]DataEx!$1:$1048576,MATCH('2018'!$A39,[1]DataEx!$D:$D,0),MATCH('2018'!H$6,[1]DataEx!$7:$7,0))</f>
        <v>2281116.2599999998</v>
      </c>
      <c r="I39" s="165">
        <f>+INDEX([1]DataEx!$1:$1048576,MATCH('2018'!$A39,[1]DataEx!$D:$D,0),MATCH('2018'!I$6,[1]DataEx!$7:$7,0))</f>
        <v>3600137.18</v>
      </c>
      <c r="J39" s="165">
        <f>+INDEX([1]DataEx!$1:$1048576,MATCH('2018'!$A39,[1]DataEx!$D:$D,0),MATCH('2018'!J$6,[1]DataEx!$7:$7,0))</f>
        <v>1218773.67</v>
      </c>
      <c r="K39" s="165">
        <f>+INDEX([1]DataEx!$1:$1048576,MATCH('2018'!$A39,[1]DataEx!$D:$D,0),MATCH('2018'!K$6,[1]DataEx!$7:$7,0))</f>
        <v>1488510.36</v>
      </c>
      <c r="L39" s="165">
        <f>+INDEX([1]DataEx!$1:$1048576,MATCH('2018'!$A39,[1]DataEx!$D:$D,0),MATCH('2018'!L$6,[1]DataEx!$7:$7,0))</f>
        <v>2469572.83</v>
      </c>
      <c r="M39" s="165">
        <f>+INDEX([1]DataEx!$1:$1048576,MATCH('2018'!$A39,[1]DataEx!$D:$D,0),MATCH('2018'!M$6,[1]DataEx!$7:$7,0))</f>
        <v>1172428.94</v>
      </c>
      <c r="N39" s="165">
        <f>+INDEX([1]DataEx!$1:$1048576,MATCH('2018'!$A39,[1]DataEx!$D:$D,0),MATCH('2018'!N$6,[1]DataEx!$7:$7,0))</f>
        <v>2244079.69</v>
      </c>
      <c r="O39" s="165">
        <f>+INDEX([1]DataEx!$1:$1048576,MATCH('2018'!$A39,[1]DataEx!$D:$D,0),MATCH('2018'!O$6,[1]DataEx!$7:$7,0))</f>
        <v>3480196.8</v>
      </c>
      <c r="P39" s="165">
        <f>+INDEX([1]DataEx!$1:$1048576,MATCH('2018'!$A39,[1]DataEx!$D:$D,0),MATCH('2018'!P$6,[1]DataEx!$7:$7,0))</f>
        <v>3547724.18</v>
      </c>
      <c r="Q39" s="165">
        <f>+INDEX([1]DataEx!$1:$1048576,MATCH('2018'!$A39,[1]DataEx!$D:$D,0),MATCH('2018'!Q$6,[1]DataEx!$7:$7,0))</f>
        <v>2265915.5499999998</v>
      </c>
      <c r="R39" s="165">
        <f>+INDEX([1]DataEx!$1:$1048576,MATCH('2018'!$A39,[1]DataEx!$D:$D,0),MATCH('2018'!R$6,[1]DataEx!$7:$7,0))</f>
        <v>6761395.8499999996</v>
      </c>
      <c r="S39" s="404">
        <f t="shared" si="3"/>
        <v>30560884.969999999</v>
      </c>
      <c r="T39" s="389">
        <f t="shared" si="4"/>
        <v>6.5537278544668493E-3</v>
      </c>
    </row>
    <row r="40" spans="1:22">
      <c r="A40" s="152">
        <v>419</v>
      </c>
      <c r="B40" s="512" t="s">
        <v>214</v>
      </c>
      <c r="C40" s="513"/>
      <c r="D40" s="513"/>
      <c r="E40" s="513"/>
      <c r="F40" s="513"/>
      <c r="G40" s="165">
        <f>+INDEX([1]DataEx!$1:$1048576,MATCH('2018'!$A40,[1]DataEx!$D:$D,0),MATCH('2018'!G$6,[1]DataEx!$7:$7,0))</f>
        <v>586002.18999999994</v>
      </c>
      <c r="H40" s="165">
        <f>+INDEX([1]DataEx!$1:$1048576,MATCH('2018'!$A40,[1]DataEx!$D:$D,0),MATCH('2018'!H$6,[1]DataEx!$7:$7,0))</f>
        <v>3384331.52</v>
      </c>
      <c r="I40" s="165">
        <f>+INDEX([1]DataEx!$1:$1048576,MATCH('2018'!$A40,[1]DataEx!$D:$D,0),MATCH('2018'!I$6,[1]DataEx!$7:$7,0))</f>
        <v>2155321.13</v>
      </c>
      <c r="J40" s="165">
        <f>+INDEX([1]DataEx!$1:$1048576,MATCH('2018'!$A40,[1]DataEx!$D:$D,0),MATCH('2018'!J$6,[1]DataEx!$7:$7,0))</f>
        <v>2882966.63</v>
      </c>
      <c r="K40" s="165">
        <f>+INDEX([1]DataEx!$1:$1048576,MATCH('2018'!$A40,[1]DataEx!$D:$D,0),MATCH('2018'!K$6,[1]DataEx!$7:$7,0))</f>
        <v>2637225.6800000002</v>
      </c>
      <c r="L40" s="165">
        <f>+INDEX([1]DataEx!$1:$1048576,MATCH('2018'!$A40,[1]DataEx!$D:$D,0),MATCH('2018'!L$6,[1]DataEx!$7:$7,0))</f>
        <v>3635960.61</v>
      </c>
      <c r="M40" s="165">
        <f>+INDEX([1]DataEx!$1:$1048576,MATCH('2018'!$A40,[1]DataEx!$D:$D,0),MATCH('2018'!M$6,[1]DataEx!$7:$7,0))</f>
        <v>2919935.46</v>
      </c>
      <c r="N40" s="165">
        <f>+INDEX([1]DataEx!$1:$1048576,MATCH('2018'!$A40,[1]DataEx!$D:$D,0),MATCH('2018'!N$6,[1]DataEx!$7:$7,0))</f>
        <v>3454663.76</v>
      </c>
      <c r="O40" s="165">
        <f>+INDEX([1]DataEx!$1:$1048576,MATCH('2018'!$A40,[1]DataEx!$D:$D,0),MATCH('2018'!O$6,[1]DataEx!$7:$7,0))</f>
        <v>3201193.66</v>
      </c>
      <c r="P40" s="165">
        <f>+INDEX([1]DataEx!$1:$1048576,MATCH('2018'!$A40,[1]DataEx!$D:$D,0),MATCH('2018'!P$6,[1]DataEx!$7:$7,0))</f>
        <v>3091262.43</v>
      </c>
      <c r="Q40" s="165">
        <f>+INDEX([1]DataEx!$1:$1048576,MATCH('2018'!$A40,[1]DataEx!$D:$D,0),MATCH('2018'!Q$6,[1]DataEx!$7:$7,0))</f>
        <v>3357403.41</v>
      </c>
      <c r="R40" s="165">
        <f>+INDEX([1]DataEx!$1:$1048576,MATCH('2018'!$A40,[1]DataEx!$D:$D,0),MATCH('2018'!R$6,[1]DataEx!$7:$7,0))</f>
        <v>12250161.189999999</v>
      </c>
      <c r="S40" s="404">
        <f t="shared" si="3"/>
        <v>43556427.669999994</v>
      </c>
      <c r="T40" s="389">
        <f t="shared" si="4"/>
        <v>9.3405990547121773E-3</v>
      </c>
    </row>
    <row r="41" spans="1:22">
      <c r="A41" s="152">
        <v>440</v>
      </c>
      <c r="B41" s="512" t="s">
        <v>807</v>
      </c>
      <c r="C41" s="513"/>
      <c r="D41" s="513"/>
      <c r="E41" s="513"/>
      <c r="F41" s="513"/>
      <c r="G41" s="165">
        <f>+INDEX([1]DataEx!$1:$1048576,MATCH('2018'!$A41,[1]DataEx!$D:$D,0),MATCH('2018'!G$6,[1]DataEx!$7:$7,0))</f>
        <v>3266992.16</v>
      </c>
      <c r="H41" s="165">
        <f>+INDEX([1]DataEx!$1:$1048576,MATCH('2018'!$A41,[1]DataEx!$D:$D,0),MATCH('2018'!H$6,[1]DataEx!$7:$7,0))</f>
        <v>1252962.76</v>
      </c>
      <c r="I41" s="165">
        <f>+INDEX([1]DataEx!$1:$1048576,MATCH('2018'!$A41,[1]DataEx!$D:$D,0),MATCH('2018'!I$6,[1]DataEx!$7:$7,0))</f>
        <v>2398205.81</v>
      </c>
      <c r="J41" s="165">
        <f>+INDEX([1]DataEx!$1:$1048576,MATCH('2018'!$A41,[1]DataEx!$D:$D,0),MATCH('2018'!J$6,[1]DataEx!$7:$7,0))</f>
        <v>2567489.7200000002</v>
      </c>
      <c r="K41" s="165">
        <f>+INDEX([1]DataEx!$1:$1048576,MATCH('2018'!$A41,[1]DataEx!$D:$D,0),MATCH('2018'!K$6,[1]DataEx!$7:$7,0))</f>
        <v>3090956.98</v>
      </c>
      <c r="L41" s="165">
        <f>+INDEX([1]DataEx!$1:$1048576,MATCH('2018'!$A41,[1]DataEx!$D:$D,0),MATCH('2018'!L$6,[1]DataEx!$7:$7,0))</f>
        <v>5031700.74</v>
      </c>
      <c r="M41" s="165">
        <f>+INDEX([1]DataEx!$1:$1048576,MATCH('2018'!$A41,[1]DataEx!$D:$D,0),MATCH('2018'!M$6,[1]DataEx!$7:$7,0))</f>
        <v>2615698.5299999998</v>
      </c>
      <c r="N41" s="165">
        <f>+INDEX([1]DataEx!$1:$1048576,MATCH('2018'!$A41,[1]DataEx!$D:$D,0),MATCH('2018'!N$6,[1]DataEx!$7:$7,0))</f>
        <v>2782160.17</v>
      </c>
      <c r="O41" s="165">
        <f>+INDEX([1]DataEx!$1:$1048576,MATCH('2018'!$A41,[1]DataEx!$D:$D,0),MATCH('2018'!O$6,[1]DataEx!$7:$7,0))</f>
        <v>3339367.45</v>
      </c>
      <c r="P41" s="165">
        <f>+INDEX([1]DataEx!$1:$1048576,MATCH('2018'!$A41,[1]DataEx!$D:$D,0),MATCH('2018'!P$6,[1]DataEx!$7:$7,0))</f>
        <v>5912379.6799999997</v>
      </c>
      <c r="Q41" s="165">
        <f>+INDEX([1]DataEx!$1:$1048576,MATCH('2018'!$A41,[1]DataEx!$D:$D,0),MATCH('2018'!Q$6,[1]DataEx!$7:$7,0))</f>
        <v>28699706.960000001</v>
      </c>
      <c r="R41" s="165">
        <f>+INDEX([1]DataEx!$1:$1048576,MATCH('2018'!$A41,[1]DataEx!$D:$D,0),MATCH('2018'!R$6,[1]DataEx!$7:$7,0))</f>
        <v>17413656</v>
      </c>
      <c r="S41" s="404">
        <f t="shared" si="3"/>
        <v>78371276.960000008</v>
      </c>
      <c r="T41" s="389">
        <f t="shared" si="4"/>
        <v>1.6806582051111595E-2</v>
      </c>
    </row>
    <row r="42" spans="1:22">
      <c r="A42" s="152">
        <v>42</v>
      </c>
      <c r="B42" s="508" t="s">
        <v>232</v>
      </c>
      <c r="C42" s="509"/>
      <c r="D42" s="509"/>
      <c r="E42" s="509"/>
      <c r="F42" s="509"/>
      <c r="G42" s="195">
        <f>+SUM(G43:G47)</f>
        <v>42244817.569999993</v>
      </c>
      <c r="H42" s="195">
        <f t="shared" ref="H42:R42" si="8">+SUM(H43:H47)</f>
        <v>45525440.089999996</v>
      </c>
      <c r="I42" s="195">
        <f t="shared" si="8"/>
        <v>45200709.080000006</v>
      </c>
      <c r="J42" s="177">
        <f t="shared" si="8"/>
        <v>43012361.310000002</v>
      </c>
      <c r="K42" s="195">
        <f t="shared" si="8"/>
        <v>43668965.609999999</v>
      </c>
      <c r="L42" s="195">
        <f t="shared" si="8"/>
        <v>45562152.019999996</v>
      </c>
      <c r="M42" s="195">
        <f t="shared" si="8"/>
        <v>43960900.179999992</v>
      </c>
      <c r="N42" s="195">
        <f t="shared" si="8"/>
        <v>47054124.259999998</v>
      </c>
      <c r="O42" s="195">
        <f t="shared" si="8"/>
        <v>45439390.599999994</v>
      </c>
      <c r="P42" s="195">
        <f t="shared" si="8"/>
        <v>45490648.009999998</v>
      </c>
      <c r="Q42" s="195">
        <f t="shared" si="8"/>
        <v>45937393.469999991</v>
      </c>
      <c r="R42" s="249">
        <f t="shared" si="8"/>
        <v>51388669.280000001</v>
      </c>
      <c r="S42" s="405">
        <f t="shared" si="3"/>
        <v>544485571.48000002</v>
      </c>
      <c r="T42" s="390">
        <f t="shared" si="4"/>
        <v>0.11676397001155876</v>
      </c>
    </row>
    <row r="43" spans="1:22">
      <c r="A43" s="152">
        <v>421</v>
      </c>
      <c r="B43" s="512" t="s">
        <v>234</v>
      </c>
      <c r="C43" s="513"/>
      <c r="D43" s="513"/>
      <c r="E43" s="513"/>
      <c r="F43" s="513"/>
      <c r="G43" s="165">
        <f>+INDEX([1]DataEx!$1:$1048576,MATCH('2018'!$A43,[1]DataEx!$D:$D,0),MATCH('2018'!G$6,[1]DataEx!$7:$7,0))</f>
        <v>6003212.1200000001</v>
      </c>
      <c r="H43" s="165">
        <f>+INDEX([1]DataEx!$1:$1048576,MATCH('2018'!$A43,[1]DataEx!$D:$D,0),MATCH('2018'!H$6,[1]DataEx!$7:$7,0))</f>
        <v>7135869.1500000004</v>
      </c>
      <c r="I43" s="165">
        <f>+INDEX([1]DataEx!$1:$1048576,MATCH('2018'!$A43,[1]DataEx!$D:$D,0),MATCH('2018'!I$6,[1]DataEx!$7:$7,0))</f>
        <v>6207886.6699999999</v>
      </c>
      <c r="J43" s="165">
        <f>+INDEX([1]DataEx!$1:$1048576,MATCH('2018'!$A43,[1]DataEx!$D:$D,0),MATCH('2018'!J$6,[1]DataEx!$7:$7,0))</f>
        <v>6327448.5300000003</v>
      </c>
      <c r="K43" s="165">
        <f>+INDEX([1]DataEx!$1:$1048576,MATCH('2018'!$A43,[1]DataEx!$D:$D,0),MATCH('2018'!K$6,[1]DataEx!$7:$7,0))</f>
        <v>6153473.4699999997</v>
      </c>
      <c r="L43" s="165">
        <f>+INDEX([1]DataEx!$1:$1048576,MATCH('2018'!$A43,[1]DataEx!$D:$D,0),MATCH('2018'!L$6,[1]DataEx!$7:$7,0))</f>
        <v>6326119.0300000003</v>
      </c>
      <c r="M43" s="165">
        <f>+INDEX([1]DataEx!$1:$1048576,MATCH('2018'!$A43,[1]DataEx!$D:$D,0),MATCH('2018'!M$6,[1]DataEx!$7:$7,0))</f>
        <v>6430553.0499999998</v>
      </c>
      <c r="N43" s="165">
        <f>+INDEX([1]DataEx!$1:$1048576,MATCH('2018'!$A43,[1]DataEx!$D:$D,0),MATCH('2018'!N$6,[1]DataEx!$7:$7,0))</f>
        <v>6218395.7000000002</v>
      </c>
      <c r="O43" s="165">
        <f>+INDEX([1]DataEx!$1:$1048576,MATCH('2018'!$A43,[1]DataEx!$D:$D,0),MATCH('2018'!O$6,[1]DataEx!$7:$7,0))</f>
        <v>6862261.6200000001</v>
      </c>
      <c r="P43" s="165">
        <f>+INDEX([1]DataEx!$1:$1048576,MATCH('2018'!$A43,[1]DataEx!$D:$D,0),MATCH('2018'!P$6,[1]DataEx!$7:$7,0))</f>
        <v>7143348.9900000002</v>
      </c>
      <c r="Q43" s="165">
        <f>+INDEX([1]DataEx!$1:$1048576,MATCH('2018'!$A43,[1]DataEx!$D:$D,0),MATCH('2018'!Q$6,[1]DataEx!$7:$7,0))</f>
        <v>7029331</v>
      </c>
      <c r="R43" s="165">
        <f>+INDEX([1]DataEx!$1:$1048576,MATCH('2018'!$A43,[1]DataEx!$D:$D,0),MATCH('2018'!R$6,[1]DataEx!$7:$7,0))</f>
        <v>10456885.15</v>
      </c>
      <c r="S43" s="404">
        <f t="shared" si="3"/>
        <v>82294784.480000004</v>
      </c>
      <c r="T43" s="389">
        <f t="shared" si="4"/>
        <v>1.7647971315404031E-2</v>
      </c>
    </row>
    <row r="44" spans="1:22">
      <c r="A44" s="152">
        <v>422</v>
      </c>
      <c r="B44" s="512" t="s">
        <v>250</v>
      </c>
      <c r="C44" s="513"/>
      <c r="D44" s="513"/>
      <c r="E44" s="513"/>
      <c r="F44" s="513"/>
      <c r="G44" s="165">
        <f>+INDEX([1]DataEx!$1:$1048576,MATCH('2018'!$A44,[1]DataEx!$D:$D,0),MATCH('2018'!G$6,[1]DataEx!$7:$7,0))</f>
        <v>110952</v>
      </c>
      <c r="H44" s="165">
        <f>+INDEX([1]DataEx!$1:$1048576,MATCH('2018'!$A44,[1]DataEx!$D:$D,0),MATCH('2018'!H$6,[1]DataEx!$7:$7,0))</f>
        <v>1323906.01</v>
      </c>
      <c r="I44" s="165">
        <f>+INDEX([1]DataEx!$1:$1048576,MATCH('2018'!$A44,[1]DataEx!$D:$D,0),MATCH('2018'!I$6,[1]DataEx!$7:$7,0))</f>
        <v>1098216.9099999999</v>
      </c>
      <c r="J44" s="165">
        <f>+INDEX([1]DataEx!$1:$1048576,MATCH('2018'!$A44,[1]DataEx!$D:$D,0),MATCH('2018'!J$6,[1]DataEx!$7:$7,0))</f>
        <v>945506.13</v>
      </c>
      <c r="K44" s="165">
        <f>+INDEX([1]DataEx!$1:$1048576,MATCH('2018'!$A44,[1]DataEx!$D:$D,0),MATCH('2018'!K$6,[1]DataEx!$7:$7,0))</f>
        <v>1061504.47</v>
      </c>
      <c r="L44" s="165">
        <f>+INDEX([1]DataEx!$1:$1048576,MATCH('2018'!$A44,[1]DataEx!$D:$D,0),MATCH('2018'!L$6,[1]DataEx!$7:$7,0))</f>
        <v>1474735.96</v>
      </c>
      <c r="M44" s="165">
        <f>+INDEX([1]DataEx!$1:$1048576,MATCH('2018'!$A44,[1]DataEx!$D:$D,0),MATCH('2018'!M$6,[1]DataEx!$7:$7,0))</f>
        <v>980063.88</v>
      </c>
      <c r="N44" s="165">
        <f>+INDEX([1]DataEx!$1:$1048576,MATCH('2018'!$A44,[1]DataEx!$D:$D,0),MATCH('2018'!N$6,[1]DataEx!$7:$7,0))</f>
        <v>960558.89</v>
      </c>
      <c r="O44" s="165">
        <f>+INDEX([1]DataEx!$1:$1048576,MATCH('2018'!$A44,[1]DataEx!$D:$D,0),MATCH('2018'!O$6,[1]DataEx!$7:$7,0))</f>
        <v>1031337.39</v>
      </c>
      <c r="P44" s="165">
        <f>+INDEX([1]DataEx!$1:$1048576,MATCH('2018'!$A44,[1]DataEx!$D:$D,0),MATCH('2018'!P$6,[1]DataEx!$7:$7,0))</f>
        <v>1282662.6599999999</v>
      </c>
      <c r="Q44" s="165">
        <f>+INDEX([1]DataEx!$1:$1048576,MATCH('2018'!$A44,[1]DataEx!$D:$D,0),MATCH('2018'!Q$6,[1]DataEx!$7:$7,0))</f>
        <v>1131669.69</v>
      </c>
      <c r="R44" s="165">
        <f>+INDEX([1]DataEx!$1:$1048576,MATCH('2018'!$A44,[1]DataEx!$D:$D,0),MATCH('2018'!R$6,[1]DataEx!$7:$7,0))</f>
        <v>2795677.95</v>
      </c>
      <c r="S44" s="404">
        <f t="shared" si="3"/>
        <v>14196791.939999998</v>
      </c>
      <c r="T44" s="389">
        <f t="shared" si="4"/>
        <v>3.0444769800541693E-3</v>
      </c>
    </row>
    <row r="45" spans="1:22">
      <c r="A45" s="152">
        <v>423</v>
      </c>
      <c r="B45" s="512" t="s">
        <v>261</v>
      </c>
      <c r="C45" s="513"/>
      <c r="D45" s="513"/>
      <c r="E45" s="513"/>
      <c r="F45" s="513"/>
      <c r="G45" s="165">
        <f>+INDEX([1]DataEx!$1:$1048576,MATCH('2018'!$A45,[1]DataEx!$D:$D,0),MATCH('2018'!G$6,[1]DataEx!$7:$7,0))</f>
        <v>34029606.390000001</v>
      </c>
      <c r="H45" s="165">
        <f>+INDEX([1]DataEx!$1:$1048576,MATCH('2018'!$A45,[1]DataEx!$D:$D,0),MATCH('2018'!H$6,[1]DataEx!$7:$7,0))</f>
        <v>34751702.420000002</v>
      </c>
      <c r="I45" s="165">
        <f>+INDEX([1]DataEx!$1:$1048576,MATCH('2018'!$A45,[1]DataEx!$D:$D,0),MATCH('2018'!I$6,[1]DataEx!$7:$7,0))</f>
        <v>34761880.880000003</v>
      </c>
      <c r="J45" s="165">
        <f>+INDEX([1]DataEx!$1:$1048576,MATCH('2018'!$A45,[1]DataEx!$D:$D,0),MATCH('2018'!J$6,[1]DataEx!$7:$7,0))</f>
        <v>34790406.869999997</v>
      </c>
      <c r="K45" s="165">
        <f>+INDEX([1]DataEx!$1:$1048576,MATCH('2018'!$A45,[1]DataEx!$D:$D,0),MATCH('2018'!K$6,[1]DataEx!$7:$7,0))</f>
        <v>34624926.579999998</v>
      </c>
      <c r="L45" s="165">
        <f>+INDEX([1]DataEx!$1:$1048576,MATCH('2018'!$A45,[1]DataEx!$D:$D,0),MATCH('2018'!L$6,[1]DataEx!$7:$7,0))</f>
        <v>34392603.229999997</v>
      </c>
      <c r="M45" s="165">
        <f>+INDEX([1]DataEx!$1:$1048576,MATCH('2018'!$A45,[1]DataEx!$D:$D,0),MATCH('2018'!M$6,[1]DataEx!$7:$7,0))</f>
        <v>34541467.619999997</v>
      </c>
      <c r="N45" s="165">
        <f>+INDEX([1]DataEx!$1:$1048576,MATCH('2018'!$A45,[1]DataEx!$D:$D,0),MATCH('2018'!N$6,[1]DataEx!$7:$7,0))</f>
        <v>34591609.219999999</v>
      </c>
      <c r="O45" s="165">
        <f>+INDEX([1]DataEx!$1:$1048576,MATCH('2018'!$A45,[1]DataEx!$D:$D,0),MATCH('2018'!O$6,[1]DataEx!$7:$7,0))</f>
        <v>34579708.640000001</v>
      </c>
      <c r="P45" s="165">
        <f>+INDEX([1]DataEx!$1:$1048576,MATCH('2018'!$A45,[1]DataEx!$D:$D,0),MATCH('2018'!P$6,[1]DataEx!$7:$7,0))</f>
        <v>34511618.530000001</v>
      </c>
      <c r="Q45" s="165">
        <f>+INDEX([1]DataEx!$1:$1048576,MATCH('2018'!$A45,[1]DataEx!$D:$D,0),MATCH('2018'!Q$6,[1]DataEx!$7:$7,0))</f>
        <v>34549297.82</v>
      </c>
      <c r="R45" s="165">
        <f>+INDEX([1]DataEx!$1:$1048576,MATCH('2018'!$A45,[1]DataEx!$D:$D,0),MATCH('2018'!R$6,[1]DataEx!$7:$7,0))</f>
        <v>34625437.600000001</v>
      </c>
      <c r="S45" s="404">
        <f t="shared" si="3"/>
        <v>414750265.80000001</v>
      </c>
      <c r="T45" s="389">
        <f t="shared" si="4"/>
        <v>8.8942462637756181E-2</v>
      </c>
    </row>
    <row r="46" spans="1:22">
      <c r="A46" s="152">
        <v>424</v>
      </c>
      <c r="B46" s="512" t="s">
        <v>276</v>
      </c>
      <c r="C46" s="513"/>
      <c r="D46" s="513"/>
      <c r="E46" s="513"/>
      <c r="F46" s="513"/>
      <c r="G46" s="165">
        <f>+INDEX([1]DataEx!$1:$1048576,MATCH('2018'!$A46,[1]DataEx!$D:$D,0),MATCH('2018'!G$6,[1]DataEx!$7:$7,0))</f>
        <v>1365364.87</v>
      </c>
      <c r="H46" s="165">
        <f>+INDEX([1]DataEx!$1:$1048576,MATCH('2018'!$A46,[1]DataEx!$D:$D,0),MATCH('2018'!H$6,[1]DataEx!$7:$7,0))</f>
        <v>1602918.54</v>
      </c>
      <c r="I46" s="165">
        <f>+INDEX([1]DataEx!$1:$1048576,MATCH('2018'!$A46,[1]DataEx!$D:$D,0),MATCH('2018'!I$6,[1]DataEx!$7:$7,0))</f>
        <v>2368731.41</v>
      </c>
      <c r="J46" s="165">
        <f>+INDEX([1]DataEx!$1:$1048576,MATCH('2018'!$A46,[1]DataEx!$D:$D,0),MATCH('2018'!J$6,[1]DataEx!$7:$7,0))</f>
        <v>425632.96</v>
      </c>
      <c r="K46" s="165">
        <f>+INDEX([1]DataEx!$1:$1048576,MATCH('2018'!$A46,[1]DataEx!$D:$D,0),MATCH('2018'!K$6,[1]DataEx!$7:$7,0))</f>
        <v>1118465.46</v>
      </c>
      <c r="L46" s="165">
        <f>+INDEX([1]DataEx!$1:$1048576,MATCH('2018'!$A46,[1]DataEx!$D:$D,0),MATCH('2018'!L$6,[1]DataEx!$7:$7,0))</f>
        <v>2503607.61</v>
      </c>
      <c r="M46" s="165">
        <f>+INDEX([1]DataEx!$1:$1048576,MATCH('2018'!$A46,[1]DataEx!$D:$D,0),MATCH('2018'!M$6,[1]DataEx!$7:$7,0))</f>
        <v>1103217.6599999999</v>
      </c>
      <c r="N46" s="165">
        <f>+INDEX([1]DataEx!$1:$1048576,MATCH('2018'!$A46,[1]DataEx!$D:$D,0),MATCH('2018'!N$6,[1]DataEx!$7:$7,0))</f>
        <v>1728889.83</v>
      </c>
      <c r="O46" s="165">
        <f>+INDEX([1]DataEx!$1:$1048576,MATCH('2018'!$A46,[1]DataEx!$D:$D,0),MATCH('2018'!O$6,[1]DataEx!$7:$7,0))</f>
        <v>1736713.62</v>
      </c>
      <c r="P46" s="165">
        <f>+INDEX([1]DataEx!$1:$1048576,MATCH('2018'!$A46,[1]DataEx!$D:$D,0),MATCH('2018'!P$6,[1]DataEx!$7:$7,0))</f>
        <v>1661059.04</v>
      </c>
      <c r="Q46" s="165">
        <f>+INDEX([1]DataEx!$1:$1048576,MATCH('2018'!$A46,[1]DataEx!$D:$D,0),MATCH('2018'!Q$6,[1]DataEx!$7:$7,0))</f>
        <v>2052677.16</v>
      </c>
      <c r="R46" s="165">
        <f>+INDEX([1]DataEx!$1:$1048576,MATCH('2018'!$A46,[1]DataEx!$D:$D,0),MATCH('2018'!R$6,[1]DataEx!$7:$7,0))</f>
        <v>2337551.12</v>
      </c>
      <c r="S46" s="404">
        <f t="shared" si="3"/>
        <v>20004829.280000001</v>
      </c>
      <c r="T46" s="389">
        <f t="shared" si="4"/>
        <v>4.2900003388282124E-3</v>
      </c>
    </row>
    <row r="47" spans="1:22">
      <c r="A47" s="152">
        <v>425</v>
      </c>
      <c r="B47" s="592" t="s">
        <v>280</v>
      </c>
      <c r="C47" s="593"/>
      <c r="D47" s="593"/>
      <c r="E47" s="593"/>
      <c r="F47" s="593"/>
      <c r="G47" s="165">
        <f>+INDEX([1]DataEx!$1:$1048576,MATCH('2018'!$A47,[1]DataEx!$D:$D,0),MATCH('2018'!G$6,[1]DataEx!$7:$7,0))</f>
        <v>735682.19</v>
      </c>
      <c r="H47" s="165">
        <f>+INDEX([1]DataEx!$1:$1048576,MATCH('2018'!$A47,[1]DataEx!$D:$D,0),MATCH('2018'!H$6,[1]DataEx!$7:$7,0))</f>
        <v>711043.97</v>
      </c>
      <c r="I47" s="165">
        <f>+INDEX([1]DataEx!$1:$1048576,MATCH('2018'!$A47,[1]DataEx!$D:$D,0),MATCH('2018'!I$6,[1]DataEx!$7:$7,0))</f>
        <v>763993.21</v>
      </c>
      <c r="J47" s="165">
        <f>+INDEX([1]DataEx!$1:$1048576,MATCH('2018'!$A47,[1]DataEx!$D:$D,0),MATCH('2018'!J$6,[1]DataEx!$7:$7,0))</f>
        <v>523366.82</v>
      </c>
      <c r="K47" s="165">
        <f>+INDEX([1]DataEx!$1:$1048576,MATCH('2018'!$A47,[1]DataEx!$D:$D,0),MATCH('2018'!K$6,[1]DataEx!$7:$7,0))</f>
        <v>710595.63</v>
      </c>
      <c r="L47" s="165">
        <f>+INDEX([1]DataEx!$1:$1048576,MATCH('2018'!$A47,[1]DataEx!$D:$D,0),MATCH('2018'!L$6,[1]DataEx!$7:$7,0))</f>
        <v>865086.19</v>
      </c>
      <c r="M47" s="165">
        <f>+INDEX([1]DataEx!$1:$1048576,MATCH('2018'!$A47,[1]DataEx!$D:$D,0),MATCH('2018'!M$6,[1]DataEx!$7:$7,0))</f>
        <v>905597.97</v>
      </c>
      <c r="N47" s="165">
        <f>+INDEX([1]DataEx!$1:$1048576,MATCH('2018'!$A47,[1]DataEx!$D:$D,0),MATCH('2018'!N$6,[1]DataEx!$7:$7,0))</f>
        <v>3554670.62</v>
      </c>
      <c r="O47" s="165">
        <f>+INDEX([1]DataEx!$1:$1048576,MATCH('2018'!$A47,[1]DataEx!$D:$D,0),MATCH('2018'!O$6,[1]DataEx!$7:$7,0))</f>
        <v>1229369.33</v>
      </c>
      <c r="P47" s="165">
        <f>+INDEX([1]DataEx!$1:$1048576,MATCH('2018'!$A47,[1]DataEx!$D:$D,0),MATCH('2018'!P$6,[1]DataEx!$7:$7,0))</f>
        <v>891958.79</v>
      </c>
      <c r="Q47" s="165">
        <f>+INDEX([1]DataEx!$1:$1048576,MATCH('2018'!$A47,[1]DataEx!$D:$D,0),MATCH('2018'!Q$6,[1]DataEx!$7:$7,0))</f>
        <v>1174417.8</v>
      </c>
      <c r="R47" s="165">
        <f>+INDEX([1]DataEx!$1:$1048576,MATCH('2018'!$A47,[1]DataEx!$D:$D,0),MATCH('2018'!R$6,[1]DataEx!$7:$7,0))</f>
        <v>1173117.46</v>
      </c>
      <c r="S47" s="404">
        <f t="shared" si="3"/>
        <v>13238899.98</v>
      </c>
      <c r="T47" s="389">
        <f t="shared" si="4"/>
        <v>2.8390587395161621E-3</v>
      </c>
    </row>
    <row r="48" spans="1:22">
      <c r="A48" s="152">
        <v>43</v>
      </c>
      <c r="B48" s="510" t="s">
        <v>288</v>
      </c>
      <c r="C48" s="511"/>
      <c r="D48" s="511"/>
      <c r="E48" s="511"/>
      <c r="F48" s="511"/>
      <c r="G48" s="177">
        <f>+INDEX([1]DataEx!$1:$1048576,MATCH('2018'!$A48,[1]DataEx!$D:$D,0),MATCH('2018'!G$6,[1]DataEx!$7:$7,0))</f>
        <v>11036841.98</v>
      </c>
      <c r="H48" s="177">
        <f>+INDEX([1]DataEx!$1:$1048576,MATCH('2018'!$A48,[1]DataEx!$D:$D,0),MATCH('2018'!H$6,[1]DataEx!$7:$7,0))</f>
        <v>13096709.15</v>
      </c>
      <c r="I48" s="177">
        <f>+INDEX([1]DataEx!$1:$1048576,MATCH('2018'!$A48,[1]DataEx!$D:$D,0),MATCH('2018'!I$6,[1]DataEx!$7:$7,0))</f>
        <v>16347312.470000001</v>
      </c>
      <c r="J48" s="177">
        <f>+INDEX([1]DataEx!$1:$1048576,MATCH('2018'!$A48,[1]DataEx!$D:$D,0),MATCH('2018'!J$6,[1]DataEx!$7:$7,0))</f>
        <v>15696656.369999999</v>
      </c>
      <c r="K48" s="177">
        <f>+INDEX([1]DataEx!$1:$1048576,MATCH('2018'!$A48,[1]DataEx!$D:$D,0),MATCH('2018'!K$6,[1]DataEx!$7:$7,0))</f>
        <v>13306183.48</v>
      </c>
      <c r="L48" s="177">
        <f>+INDEX([1]DataEx!$1:$1048576,MATCH('2018'!$A48,[1]DataEx!$D:$D,0),MATCH('2018'!L$6,[1]DataEx!$7:$7,0))</f>
        <v>17878544.43</v>
      </c>
      <c r="M48" s="177">
        <f>+INDEX([1]DataEx!$1:$1048576,MATCH('2018'!$A48,[1]DataEx!$D:$D,0),MATCH('2018'!M$6,[1]DataEx!$7:$7,0))</f>
        <v>20218156.109999999</v>
      </c>
      <c r="N48" s="177">
        <f>+INDEX([1]DataEx!$1:$1048576,MATCH('2018'!$A48,[1]DataEx!$D:$D,0),MATCH('2018'!N$6,[1]DataEx!$7:$7,0))</f>
        <v>17179475.350000001</v>
      </c>
      <c r="O48" s="177">
        <f>+INDEX([1]DataEx!$1:$1048576,MATCH('2018'!$A48,[1]DataEx!$D:$D,0),MATCH('2018'!O$6,[1]DataEx!$7:$7,0))</f>
        <v>16100951.01</v>
      </c>
      <c r="P48" s="177">
        <f>+INDEX([1]DataEx!$1:$1048576,MATCH('2018'!$A48,[1]DataEx!$D:$D,0),MATCH('2018'!P$6,[1]DataEx!$7:$7,0))</f>
        <v>16865388.859999999</v>
      </c>
      <c r="Q48" s="177">
        <f>+INDEX([1]DataEx!$1:$1048576,MATCH('2018'!$A48,[1]DataEx!$D:$D,0),MATCH('2018'!Q$6,[1]DataEx!$7:$7,0))</f>
        <v>17575098.66</v>
      </c>
      <c r="R48" s="246">
        <f>+INDEX([1]DataEx!$1:$1048576,MATCH('2018'!$A48,[1]DataEx!$D:$D,0),MATCH('2018'!R$6,[1]DataEx!$7:$7,0))</f>
        <v>33425392.469999999</v>
      </c>
      <c r="S48" s="405">
        <f t="shared" si="3"/>
        <v>208726710.33999997</v>
      </c>
      <c r="T48" s="390">
        <f t="shared" si="4"/>
        <v>4.4761074715909697E-2</v>
      </c>
    </row>
    <row r="49" spans="1:22">
      <c r="A49" s="152">
        <v>44</v>
      </c>
      <c r="B49" s="510" t="s">
        <v>322</v>
      </c>
      <c r="C49" s="511"/>
      <c r="D49" s="511"/>
      <c r="E49" s="511"/>
      <c r="F49" s="511"/>
      <c r="G49" s="177">
        <f>+INDEX([1]DataEx!$1:$1048576,MATCH('2018'!$A49,[1]DataEx!$D:$D,0),MATCH('2018'!G$6,[1]DataEx!$7:$7,0))</f>
        <v>2060574.27</v>
      </c>
      <c r="H49" s="177">
        <f>+INDEX([1]DataEx!$1:$1048576,MATCH('2018'!$A49,[1]DataEx!$D:$D,0),MATCH('2018'!H$6,[1]DataEx!$7:$7,0))</f>
        <v>2958395.49</v>
      </c>
      <c r="I49" s="177">
        <f>+INDEX([1]DataEx!$1:$1048576,MATCH('2018'!$A49,[1]DataEx!$D:$D,0),MATCH('2018'!I$6,[1]DataEx!$7:$7,0))</f>
        <v>10806505.67</v>
      </c>
      <c r="J49" s="177">
        <f>+INDEX([1]DataEx!$1:$1048576,MATCH('2018'!$A49,[1]DataEx!$D:$D,0),MATCH('2018'!J$6,[1]DataEx!$7:$7,0))</f>
        <v>28775491.48</v>
      </c>
      <c r="K49" s="177">
        <f>+INDEX([1]DataEx!$1:$1048576,MATCH('2018'!$A49,[1]DataEx!$D:$D,0),MATCH('2018'!K$6,[1]DataEx!$7:$7,0))</f>
        <v>12314358.92</v>
      </c>
      <c r="L49" s="177">
        <f>+INDEX([1]DataEx!$1:$1048576,MATCH('2018'!$A49,[1]DataEx!$D:$D,0),MATCH('2018'!L$6,[1]DataEx!$7:$7,0))</f>
        <v>22250596.559999999</v>
      </c>
      <c r="M49" s="177">
        <f>+INDEX([1]DataEx!$1:$1048576,MATCH('2018'!$A49,[1]DataEx!$D:$D,0),MATCH('2018'!M$6,[1]DataEx!$7:$7,0))</f>
        <v>22219463.719999999</v>
      </c>
      <c r="N49" s="177">
        <f>+INDEX([1]DataEx!$1:$1048576,MATCH('2018'!$A49,[1]DataEx!$D:$D,0),MATCH('2018'!N$6,[1]DataEx!$7:$7,0))</f>
        <v>7067070.5700000003</v>
      </c>
      <c r="O49" s="177">
        <f>+INDEX([1]DataEx!$1:$1048576,MATCH('2018'!$A49,[1]DataEx!$D:$D,0),MATCH('2018'!O$6,[1]DataEx!$7:$7,0))</f>
        <v>38353416.07</v>
      </c>
      <c r="P49" s="177">
        <f>+INDEX([1]DataEx!$1:$1048576,MATCH('2018'!$A49,[1]DataEx!$D:$D,0),MATCH('2018'!P$6,[1]DataEx!$7:$7,0))</f>
        <v>27286098.32</v>
      </c>
      <c r="Q49" s="177">
        <f>+INDEX([1]DataEx!$1:$1048576,MATCH('2018'!$A49,[1]DataEx!$D:$D,0),MATCH('2018'!Q$6,[1]DataEx!$7:$7,0))</f>
        <v>24712008.18</v>
      </c>
      <c r="R49" s="177">
        <f>+INDEX([1]DataEx!$1:$1048576,MATCH('2018'!$A49,[1]DataEx!$D:$D,0),MATCH('2018'!R$6,[1]DataEx!$7:$7,0))</f>
        <v>44558470.93</v>
      </c>
      <c r="S49" s="405">
        <f t="shared" si="3"/>
        <v>243362450.18000001</v>
      </c>
      <c r="T49" s="390">
        <f t="shared" si="4"/>
        <v>5.2188648006810875E-2</v>
      </c>
    </row>
    <row r="50" spans="1:22">
      <c r="A50" s="152">
        <v>451</v>
      </c>
      <c r="B50" s="573" t="s">
        <v>115</v>
      </c>
      <c r="C50" s="574"/>
      <c r="D50" s="574"/>
      <c r="E50" s="574"/>
      <c r="F50" s="574"/>
      <c r="G50" s="165">
        <f>+INDEX([1]DataEx!$1:$1048576,MATCH('2018'!$A50,[1]DataEx!$D:$D,0),MATCH('2018'!G$6,[1]DataEx!$7:$7,0))</f>
        <v>5000</v>
      </c>
      <c r="H50" s="165">
        <f>+INDEX([1]DataEx!$1:$1048576,MATCH('2018'!$A50,[1]DataEx!$D:$D,0),MATCH('2018'!H$6,[1]DataEx!$7:$7,0))</f>
        <v>380906.62</v>
      </c>
      <c r="I50" s="165">
        <f>+INDEX([1]DataEx!$1:$1048576,MATCH('2018'!$A50,[1]DataEx!$D:$D,0),MATCH('2018'!I$6,[1]DataEx!$7:$7,0))</f>
        <v>0</v>
      </c>
      <c r="J50" s="213">
        <f>+INDEX([1]DataEx!$1:$1048576,MATCH('2018'!$A50,[1]DataEx!$D:$D,0),MATCH('2018'!J$6,[1]DataEx!$7:$7,0))</f>
        <v>285264</v>
      </c>
      <c r="K50" s="165">
        <f>+INDEX([1]DataEx!$1:$1048576,MATCH('2018'!$A50,[1]DataEx!$D:$D,0),MATCH('2018'!K$6,[1]DataEx!$7:$7,0))</f>
        <v>278222</v>
      </c>
      <c r="L50" s="165">
        <f>+INDEX([1]DataEx!$1:$1048576,MATCH('2018'!$A50,[1]DataEx!$D:$D,0),MATCH('2018'!L$6,[1]DataEx!$7:$7,0))</f>
        <v>285000.05</v>
      </c>
      <c r="M50" s="165">
        <f>+INDEX([1]DataEx!$1:$1048576,MATCH('2018'!$A50,[1]DataEx!$D:$D,0),MATCH('2018'!M$6,[1]DataEx!$7:$7,0))</f>
        <v>236298.33</v>
      </c>
      <c r="N50" s="165">
        <f>+INDEX([1]DataEx!$1:$1048576,MATCH('2018'!$A50,[1]DataEx!$D:$D,0),MATCH('2018'!N$6,[1]DataEx!$7:$7,0))</f>
        <v>114200</v>
      </c>
      <c r="O50" s="165">
        <f>+INDEX([1]DataEx!$1:$1048576,MATCH('2018'!$A50,[1]DataEx!$D:$D,0),MATCH('2018'!O$6,[1]DataEx!$7:$7,0))</f>
        <v>359390</v>
      </c>
      <c r="P50" s="165">
        <f>+INDEX([1]DataEx!$1:$1048576,MATCH('2018'!$A50,[1]DataEx!$D:$D,0),MATCH('2018'!P$6,[1]DataEx!$7:$7,0))</f>
        <v>80000</v>
      </c>
      <c r="Q50" s="165">
        <f>+INDEX([1]DataEx!$1:$1048576,MATCH('2018'!$A50,[1]DataEx!$D:$D,0),MATCH('2018'!Q$6,[1]DataEx!$7:$7,0))</f>
        <v>305000</v>
      </c>
      <c r="R50" s="165">
        <f>+INDEX([1]DataEx!$1:$1048576,MATCH('2018'!$A50,[1]DataEx!$D:$D,0),MATCH('2018'!R$6,[1]DataEx!$7:$7,0))</f>
        <v>2267088</v>
      </c>
      <c r="S50" s="404">
        <f t="shared" si="3"/>
        <v>4596369</v>
      </c>
      <c r="T50" s="389">
        <f t="shared" si="4"/>
        <v>9.8568322135561309E-4</v>
      </c>
    </row>
    <row r="51" spans="1:22">
      <c r="A51" s="152">
        <v>47</v>
      </c>
      <c r="B51" s="480" t="s">
        <v>368</v>
      </c>
      <c r="C51" s="481"/>
      <c r="D51" s="481"/>
      <c r="E51" s="481"/>
      <c r="F51" s="481"/>
      <c r="G51" s="165">
        <f>+INDEX([1]DataEx!$1:$1048576,MATCH('2018'!$A51,[1]DataEx!$D:$D,0),MATCH('2018'!G$6,[1]DataEx!$7:$7,0))</f>
        <v>190000</v>
      </c>
      <c r="H51" s="165">
        <f>+INDEX([1]DataEx!$1:$1048576,MATCH('2018'!$A51,[1]DataEx!$D:$D,0),MATCH('2018'!H$6,[1]DataEx!$7:$7,0))</f>
        <v>92000</v>
      </c>
      <c r="I51" s="165">
        <f>+INDEX([1]DataEx!$1:$1048576,MATCH('2018'!$A51,[1]DataEx!$D:$D,0),MATCH('2018'!I$6,[1]DataEx!$7:$7,0))</f>
        <v>2352909.08</v>
      </c>
      <c r="J51" s="213">
        <f>+INDEX([1]DataEx!$1:$1048576,MATCH('2018'!$A51,[1]DataEx!$D:$D,0),MATCH('2018'!J$6,[1]DataEx!$7:$7,0))</f>
        <v>460039.86</v>
      </c>
      <c r="K51" s="165">
        <f>+INDEX([1]DataEx!$1:$1048576,MATCH('2018'!$A51,[1]DataEx!$D:$D,0),MATCH('2018'!K$6,[1]DataEx!$7:$7,0))</f>
        <v>4042331.56</v>
      </c>
      <c r="L51" s="165">
        <f>+INDEX([1]DataEx!$1:$1048576,MATCH('2018'!$A51,[1]DataEx!$D:$D,0),MATCH('2018'!L$6,[1]DataEx!$7:$7,0))</f>
        <v>1980934.15</v>
      </c>
      <c r="M51" s="165">
        <f>+INDEX([1]DataEx!$1:$1048576,MATCH('2018'!$A51,[1]DataEx!$D:$D,0),MATCH('2018'!M$6,[1]DataEx!$7:$7,0))</f>
        <v>1798952.01</v>
      </c>
      <c r="N51" s="165">
        <f>+INDEX([1]DataEx!$1:$1048576,MATCH('2018'!$A51,[1]DataEx!$D:$D,0),MATCH('2018'!N$6,[1]DataEx!$7:$7,0))</f>
        <v>249386.57</v>
      </c>
      <c r="O51" s="165">
        <f>+INDEX([1]DataEx!$1:$1048576,MATCH('2018'!$A51,[1]DataEx!$D:$D,0),MATCH('2018'!O$6,[1]DataEx!$7:$7,0))</f>
        <v>1509208.74</v>
      </c>
      <c r="P51" s="165">
        <f>+INDEX([1]DataEx!$1:$1048576,MATCH('2018'!$A51,[1]DataEx!$D:$D,0),MATCH('2018'!P$6,[1]DataEx!$7:$7,0))</f>
        <v>559184.78</v>
      </c>
      <c r="Q51" s="165">
        <f>+INDEX([1]DataEx!$1:$1048576,MATCH('2018'!$A51,[1]DataEx!$D:$D,0),MATCH('2018'!Q$6,[1]DataEx!$7:$7,0))</f>
        <v>1953551.9</v>
      </c>
      <c r="R51" s="165">
        <f>+INDEX([1]DataEx!$1:$1048576,MATCH('2018'!$A51,[1]DataEx!$D:$D,0),MATCH('2018'!R$6,[1]DataEx!$7:$7,0))</f>
        <v>8699001.4000000004</v>
      </c>
      <c r="S51" s="404">
        <f t="shared" si="3"/>
        <v>23887500.050000001</v>
      </c>
      <c r="T51" s="389">
        <f t="shared" si="4"/>
        <v>5.1226322341431617E-3</v>
      </c>
      <c r="U51" s="371"/>
    </row>
    <row r="52" spans="1:22" ht="13.5" thickBot="1">
      <c r="A52" s="152">
        <v>462</v>
      </c>
      <c r="B52" s="498" t="s">
        <v>361</v>
      </c>
      <c r="C52" s="499"/>
      <c r="D52" s="499"/>
      <c r="E52" s="499"/>
      <c r="F52" s="499"/>
      <c r="G52" s="201">
        <f>+INDEX([1]DataEx!$1:$1048576,MATCH('2018'!$A52,[1]DataEx!$D:$D,0),MATCH('2018'!G$6,[1]DataEx!$7:$7,0))</f>
        <v>0</v>
      </c>
      <c r="H52" s="201">
        <f>+INDEX([1]DataEx!$1:$1048576,MATCH('2018'!$A52,[1]DataEx!$D:$D,0),MATCH('2018'!H$6,[1]DataEx!$7:$7,0))</f>
        <v>0</v>
      </c>
      <c r="I52" s="201">
        <f>+INDEX([1]DataEx!$1:$1048576,MATCH('2018'!$A52,[1]DataEx!$D:$D,0),MATCH('2018'!I$6,[1]DataEx!$7:$7,0))</f>
        <v>0</v>
      </c>
      <c r="J52" s="201">
        <f>+INDEX([1]DataEx!$1:$1048576,MATCH('2018'!$A52,[1]DataEx!$D:$D,0),MATCH('2018'!J$6,[1]DataEx!$7:$7,0))</f>
        <v>0</v>
      </c>
      <c r="K52" s="201">
        <f>+INDEX([1]DataEx!$1:$1048576,MATCH('2018'!$A52,[1]DataEx!$D:$D,0),MATCH('2018'!K$6,[1]DataEx!$7:$7,0))</f>
        <v>0</v>
      </c>
      <c r="L52" s="201">
        <f>+INDEX([1]DataEx!$1:$1048576,MATCH('2018'!$A52,[1]DataEx!$D:$D,0),MATCH('2018'!L$6,[1]DataEx!$7:$7,0))</f>
        <v>0</v>
      </c>
      <c r="M52" s="201">
        <f>+INDEX([1]DataEx!$1:$1048576,MATCH('2018'!$A52,[1]DataEx!$D:$D,0),MATCH('2018'!M$6,[1]DataEx!$7:$7,0))</f>
        <v>0</v>
      </c>
      <c r="N52" s="201">
        <f>+INDEX([1]DataEx!$1:$1048576,MATCH('2018'!$A52,[1]DataEx!$D:$D,0),MATCH('2018'!N$6,[1]DataEx!$7:$7,0))</f>
        <v>0</v>
      </c>
      <c r="O52" s="201">
        <f>+INDEX([1]DataEx!$1:$1048576,MATCH('2018'!$A52,[1]DataEx!$D:$D,0),MATCH('2018'!O$6,[1]DataEx!$7:$7,0))</f>
        <v>0</v>
      </c>
      <c r="P52" s="201">
        <f>+INDEX([1]DataEx!$1:$1048576,MATCH('2018'!$A52,[1]DataEx!$D:$D,0),MATCH('2018'!P$6,[1]DataEx!$7:$7,0))</f>
        <v>0</v>
      </c>
      <c r="Q52" s="201">
        <f>+INDEX([1]DataEx!$1:$1048576,MATCH('2018'!$A52,[1]DataEx!$D:$D,0),MATCH('2018'!Q$6,[1]DataEx!$7:$7,0))</f>
        <v>0</v>
      </c>
      <c r="R52" s="201">
        <f>+INDEX([1]DataEx!$1:$1048576,MATCH('2018'!$A52,[1]DataEx!$D:$D,0),MATCH('2018'!R$6,[1]DataEx!$7:$7,0))</f>
        <v>0</v>
      </c>
      <c r="S52" s="404">
        <f t="shared" si="3"/>
        <v>0</v>
      </c>
      <c r="T52" s="394">
        <f t="shared" si="4"/>
        <v>0</v>
      </c>
      <c r="U52" s="306"/>
    </row>
    <row r="53" spans="1:22" ht="13.5" thickBot="1">
      <c r="A53" s="146">
        <v>4630</v>
      </c>
      <c r="B53" s="577" t="s">
        <v>798</v>
      </c>
      <c r="C53" s="578"/>
      <c r="D53" s="578"/>
      <c r="E53" s="578"/>
      <c r="F53" s="578"/>
      <c r="G53" s="201">
        <f>+INDEX([1]DataEx!$1:$1048576,MATCH('2018'!$A53,[1]DataEx!$D:$D,0),MATCH('2018'!G$6,[1]DataEx!$7:$7,0))</f>
        <v>1698819.3</v>
      </c>
      <c r="H53" s="201">
        <f>+INDEX([1]DataEx!$1:$1048576,MATCH('2018'!$A53,[1]DataEx!$D:$D,0),MATCH('2018'!H$6,[1]DataEx!$7:$7,0))</f>
        <v>2215955.08</v>
      </c>
      <c r="I53" s="201">
        <f>+INDEX([1]DataEx!$1:$1048576,MATCH('2018'!$A53,[1]DataEx!$D:$D,0),MATCH('2018'!I$6,[1]DataEx!$7:$7,0))</f>
        <v>2027778.28</v>
      </c>
      <c r="J53" s="201">
        <f>+INDEX([1]DataEx!$1:$1048576,MATCH('2018'!$A53,[1]DataEx!$D:$D,0),MATCH('2018'!J$6,[1]DataEx!$7:$7,0))</f>
        <v>2489375.33</v>
      </c>
      <c r="K53" s="201">
        <f>+INDEX([1]DataEx!$1:$1048576,MATCH('2018'!$A53,[1]DataEx!$D:$D,0),MATCH('2018'!K$6,[1]DataEx!$7:$7,0))</f>
        <v>1250843.27</v>
      </c>
      <c r="L53" s="201">
        <f>+INDEX([1]DataEx!$1:$1048576,MATCH('2018'!$A53,[1]DataEx!$D:$D,0),MATCH('2018'!L$6,[1]DataEx!$7:$7,0))</f>
        <v>1981350.35</v>
      </c>
      <c r="M53" s="201">
        <f>+INDEX([1]DataEx!$1:$1048576,MATCH('2018'!$A53,[1]DataEx!$D:$D,0),MATCH('2018'!M$6,[1]DataEx!$7:$7,0))</f>
        <v>4562283.55</v>
      </c>
      <c r="N53" s="201">
        <f>+INDEX([1]DataEx!$1:$1048576,MATCH('2018'!$A53,[1]DataEx!$D:$D,0),MATCH('2018'!N$6,[1]DataEx!$7:$7,0))</f>
        <v>924617.69</v>
      </c>
      <c r="O53" s="201">
        <f>+INDEX([1]DataEx!$1:$1048576,MATCH('2018'!$A53,[1]DataEx!$D:$D,0),MATCH('2018'!O$6,[1]DataEx!$7:$7,0))</f>
        <v>872755.39</v>
      </c>
      <c r="P53" s="201">
        <f>+INDEX([1]DataEx!$1:$1048576,MATCH('2018'!$A53,[1]DataEx!$D:$D,0),MATCH('2018'!P$6,[1]DataEx!$7:$7,0))</f>
        <v>1966075.9</v>
      </c>
      <c r="Q53" s="201">
        <f>+INDEX([1]DataEx!$1:$1048576,MATCH('2018'!$A53,[1]DataEx!$D:$D,0),MATCH('2018'!Q$6,[1]DataEx!$7:$7,0))</f>
        <v>1659582.3</v>
      </c>
      <c r="R53" s="201">
        <f>+INDEX([1]DataEx!$1:$1048576,MATCH('2018'!$A53,[1]DataEx!$D:$D,0),MATCH('2018'!R$6,[1]DataEx!$7:$7,0))</f>
        <v>1578931.59</v>
      </c>
      <c r="S53" s="409">
        <f>+SUM(G53:R53)</f>
        <v>23228368.030000001</v>
      </c>
      <c r="T53" s="394">
        <f>+S53/$T$7</f>
        <v>4.9812825355501564E-3</v>
      </c>
    </row>
    <row r="54" spans="1:22" ht="13.5" thickBot="1">
      <c r="A54" s="70">
        <v>1005</v>
      </c>
      <c r="B54" s="579" t="s">
        <v>687</v>
      </c>
      <c r="C54" s="580"/>
      <c r="D54" s="580"/>
      <c r="E54" s="580"/>
      <c r="F54" s="580"/>
      <c r="G54" s="95">
        <f>+INDEX([1]DataEx!$1:$1048576,MATCH('2018'!$A54,[1]DataEx!$D:$D,0),MATCH('2018'!G$6,[1]DataEx!$7:$7,0))</f>
        <v>0</v>
      </c>
      <c r="H54" s="95">
        <f>+INDEX([1]DataEx!$1:$1048576,MATCH('2018'!$A54,[1]DataEx!$D:$D,0),MATCH('2018'!H$6,[1]DataEx!$7:$7,0))</f>
        <v>0</v>
      </c>
      <c r="I54" s="95">
        <f>+INDEX([1]DataEx!$1:$1048576,MATCH('2018'!$A54,[1]DataEx!$D:$D,0),MATCH('2018'!I$6,[1]DataEx!$7:$7,0))</f>
        <v>0</v>
      </c>
      <c r="J54" s="213">
        <f>+INDEX([1]DataEx!$1:$1048576,MATCH('2018'!$A54,[1]DataEx!$D:$D,0),MATCH('2018'!J$6,[1]DataEx!$7:$7,0))</f>
        <v>0</v>
      </c>
      <c r="K54" s="95">
        <f>+INDEX([1]DataEx!$1:$1048576,MATCH('2018'!$A54,[1]DataEx!$D:$D,0),MATCH('2018'!K$6,[1]DataEx!$7:$7,0))</f>
        <v>0</v>
      </c>
      <c r="L54" s="95">
        <f>+INDEX([1]DataEx!$1:$1048576,MATCH('2018'!$A54,[1]DataEx!$D:$D,0),MATCH('2018'!L$6,[1]DataEx!$7:$7,0))</f>
        <v>0</v>
      </c>
      <c r="M54" s="95">
        <f>+INDEX([1]DataEx!$1:$1048576,MATCH('2018'!$A54,[1]DataEx!$D:$D,0),MATCH('2018'!M$6,[1]DataEx!$7:$7,0))</f>
        <v>0</v>
      </c>
      <c r="N54" s="95">
        <f>+INDEX([1]DataEx!$1:$1048576,MATCH('2018'!$A54,[1]DataEx!$D:$D,0),MATCH('2018'!N$6,[1]DataEx!$7:$7,0))</f>
        <v>0</v>
      </c>
      <c r="O54" s="95">
        <f>+INDEX([1]DataEx!$1:$1048576,MATCH('2018'!$A54,[1]DataEx!$D:$D,0),MATCH('2018'!O$6,[1]DataEx!$7:$7,0))</f>
        <v>0</v>
      </c>
      <c r="P54" s="95">
        <f>+INDEX([1]DataEx!$1:$1048576,MATCH('2018'!$A54,[1]DataEx!$D:$D,0),MATCH('2018'!P$6,[1]DataEx!$7:$7,0))</f>
        <v>0</v>
      </c>
      <c r="Q54" s="95">
        <f>+INDEX([1]DataEx!$1:$1048576,MATCH('2018'!$A54,[1]DataEx!$D:$D,0),MATCH('2018'!Q$6,[1]DataEx!$7:$7,0))</f>
        <v>0</v>
      </c>
      <c r="R54" s="95">
        <f>+INDEX([1]DataEx!$1:$1048576,MATCH('2018'!$A54,[1]DataEx!$D:$D,0),MATCH('2018'!R$6,[1]DataEx!$7:$7,0))</f>
        <v>28097590.27</v>
      </c>
      <c r="S54" s="410">
        <f>+SUM(G54:R54)</f>
        <v>28097590.27</v>
      </c>
      <c r="T54" s="395">
        <f>+S54/$T$7</f>
        <v>6.0254786527504057E-3</v>
      </c>
    </row>
    <row r="55" spans="1:22" ht="13.5" thickBot="1">
      <c r="A55" s="146">
        <v>1000</v>
      </c>
      <c r="B55" s="504" t="s">
        <v>547</v>
      </c>
      <c r="C55" s="505"/>
      <c r="D55" s="505"/>
      <c r="E55" s="505"/>
      <c r="F55" s="505"/>
      <c r="G55" s="153">
        <f t="shared" ref="G55:R55" si="9">+G10-G29</f>
        <v>-24538834.569999993</v>
      </c>
      <c r="H55" s="153">
        <f t="shared" si="9"/>
        <v>-11892939.799999982</v>
      </c>
      <c r="I55" s="153">
        <f t="shared" si="9"/>
        <v>-33617099.900000036</v>
      </c>
      <c r="J55" s="153">
        <f t="shared" si="9"/>
        <v>-6242156.6799999774</v>
      </c>
      <c r="K55" s="153">
        <f t="shared" si="9"/>
        <v>-2911341.5200000107</v>
      </c>
      <c r="L55" s="153">
        <f t="shared" si="9"/>
        <v>-21387841.279999971</v>
      </c>
      <c r="M55" s="153">
        <f t="shared" si="9"/>
        <v>4663865.349999994</v>
      </c>
      <c r="N55" s="153">
        <f t="shared" si="9"/>
        <v>34104025.840000018</v>
      </c>
      <c r="O55" s="153">
        <f t="shared" si="9"/>
        <v>21220000.719999999</v>
      </c>
      <c r="P55" s="153">
        <f t="shared" si="9"/>
        <v>-12364672.099999994</v>
      </c>
      <c r="Q55" s="153">
        <f t="shared" si="9"/>
        <v>-44897753.730000019</v>
      </c>
      <c r="R55" s="153">
        <f t="shared" si="9"/>
        <v>-71035426.850000024</v>
      </c>
      <c r="S55" s="411">
        <f t="shared" si="3"/>
        <v>-168900174.51999998</v>
      </c>
      <c r="T55" s="396">
        <f t="shared" si="4"/>
        <v>-3.6220344386710207E-2</v>
      </c>
    </row>
    <row r="56" spans="1:22" ht="13.5" thickBot="1">
      <c r="A56" s="146"/>
      <c r="B56" s="383" t="s">
        <v>808</v>
      </c>
      <c r="C56" s="384"/>
      <c r="D56" s="384"/>
      <c r="E56" s="384"/>
      <c r="F56" s="384"/>
      <c r="G56" s="153">
        <f>G55-G54</f>
        <v>-24538834.569999993</v>
      </c>
      <c r="H56" s="153">
        <f t="shared" ref="H56:R56" si="10">H55-H54</f>
        <v>-11892939.799999982</v>
      </c>
      <c r="I56" s="153">
        <f t="shared" si="10"/>
        <v>-33617099.900000036</v>
      </c>
      <c r="J56" s="153">
        <f t="shared" si="10"/>
        <v>-6242156.6799999774</v>
      </c>
      <c r="K56" s="153">
        <f t="shared" si="10"/>
        <v>-2911341.5200000107</v>
      </c>
      <c r="L56" s="153">
        <f t="shared" si="10"/>
        <v>-21387841.279999971</v>
      </c>
      <c r="M56" s="153">
        <f t="shared" si="10"/>
        <v>4663865.349999994</v>
      </c>
      <c r="N56" s="153">
        <f t="shared" si="10"/>
        <v>34104025.840000018</v>
      </c>
      <c r="O56" s="153">
        <f t="shared" si="10"/>
        <v>21220000.719999999</v>
      </c>
      <c r="P56" s="153">
        <f t="shared" si="10"/>
        <v>-12364672.099999994</v>
      </c>
      <c r="Q56" s="153">
        <f t="shared" si="10"/>
        <v>-44897753.730000019</v>
      </c>
      <c r="R56" s="153">
        <f t="shared" si="10"/>
        <v>-99133017.12000002</v>
      </c>
      <c r="S56" s="411">
        <f t="shared" si="3"/>
        <v>-196997764.78999999</v>
      </c>
      <c r="T56" s="396">
        <f t="shared" si="4"/>
        <v>-4.2245823039460617E-2</v>
      </c>
    </row>
    <row r="57" spans="1:22" ht="13.5" thickBot="1">
      <c r="A57" s="146">
        <v>1001</v>
      </c>
      <c r="B57" s="506" t="s">
        <v>797</v>
      </c>
      <c r="C57" s="507"/>
      <c r="D57" s="507"/>
      <c r="E57" s="507"/>
      <c r="F57" s="507"/>
      <c r="G57" s="207">
        <f>+G56+G37</f>
        <v>-20214757.019999992</v>
      </c>
      <c r="H57" s="207">
        <f t="shared" ref="H57:R57" si="11">+H56+H37</f>
        <v>-10842138.569999982</v>
      </c>
      <c r="I57" s="207">
        <f t="shared" si="11"/>
        <v>5897576.8099999651</v>
      </c>
      <c r="J57" s="207">
        <f t="shared" si="11"/>
        <v>10758627.770000022</v>
      </c>
      <c r="K57" s="207">
        <f t="shared" si="11"/>
        <v>7153467.5399999898</v>
      </c>
      <c r="L57" s="207">
        <f t="shared" si="11"/>
        <v>-19549120.649999972</v>
      </c>
      <c r="M57" s="207">
        <f t="shared" si="11"/>
        <v>12181927.699999994</v>
      </c>
      <c r="N57" s="207">
        <f t="shared" si="11"/>
        <v>35272461.580000021</v>
      </c>
      <c r="O57" s="207">
        <f t="shared" si="11"/>
        <v>24837356.32</v>
      </c>
      <c r="P57" s="207">
        <f t="shared" si="11"/>
        <v>-10825983.799999993</v>
      </c>
      <c r="Q57" s="207">
        <f t="shared" si="11"/>
        <v>-40614704.530000016</v>
      </c>
      <c r="R57" s="207">
        <f t="shared" si="11"/>
        <v>-93455168.450000018</v>
      </c>
      <c r="S57" s="411">
        <f t="shared" si="3"/>
        <v>-99400455.299999982</v>
      </c>
      <c r="T57" s="396">
        <f t="shared" si="4"/>
        <v>-2.1316252238303454E-2</v>
      </c>
    </row>
    <row r="58" spans="1:22">
      <c r="A58" s="146">
        <v>46</v>
      </c>
      <c r="B58" s="571" t="s">
        <v>354</v>
      </c>
      <c r="C58" s="572"/>
      <c r="D58" s="572"/>
      <c r="E58" s="572"/>
      <c r="F58" s="572"/>
      <c r="G58" s="195">
        <f t="shared" ref="G58:R58" si="12">+SUM(G59:G60)</f>
        <v>26200164.98</v>
      </c>
      <c r="H58" s="195">
        <f t="shared" si="12"/>
        <v>54488971.759999998</v>
      </c>
      <c r="I58" s="195">
        <f t="shared" si="12"/>
        <v>19066024.490000002</v>
      </c>
      <c r="J58" s="177">
        <f t="shared" si="12"/>
        <v>382332471.99000001</v>
      </c>
      <c r="K58" s="195">
        <f t="shared" si="12"/>
        <v>14760695.76</v>
      </c>
      <c r="L58" s="195">
        <f t="shared" si="12"/>
        <v>12929550.809999999</v>
      </c>
      <c r="M58" s="195">
        <f t="shared" si="12"/>
        <v>43965766.020000003</v>
      </c>
      <c r="N58" s="195">
        <f t="shared" si="12"/>
        <v>98580105.140000001</v>
      </c>
      <c r="O58" s="195">
        <f t="shared" si="12"/>
        <v>17423705.899999999</v>
      </c>
      <c r="P58" s="195">
        <f t="shared" si="12"/>
        <v>6031992.4700000007</v>
      </c>
      <c r="Q58" s="195">
        <f t="shared" si="12"/>
        <v>9590322.8100000005</v>
      </c>
      <c r="R58" s="195">
        <f t="shared" si="12"/>
        <v>10911687.780000001</v>
      </c>
      <c r="S58" s="412">
        <f t="shared" si="3"/>
        <v>696281459.90999997</v>
      </c>
      <c r="T58" s="397">
        <f t="shared" si="4"/>
        <v>0.14931633042827455</v>
      </c>
      <c r="V58" s="323"/>
    </row>
    <row r="59" spans="1:22">
      <c r="A59" s="146">
        <v>4611</v>
      </c>
      <c r="B59" s="496" t="s">
        <v>357</v>
      </c>
      <c r="C59" s="497"/>
      <c r="D59" s="497"/>
      <c r="E59" s="497"/>
      <c r="F59" s="497"/>
      <c r="G59" s="213">
        <f>+INDEX([1]DataEx!$1:$1048576,MATCH('2018'!$A59,[1]DataEx!$D:$D,0),MATCH('2018'!G$6,[1]DataEx!$7:$7,0))</f>
        <v>24566746.16</v>
      </c>
      <c r="H59" s="213">
        <f>+INDEX([1]DataEx!$1:$1048576,MATCH('2018'!$A59,[1]DataEx!$D:$D,0),MATCH('2018'!H$6,[1]DataEx!$7:$7,0))</f>
        <v>50952373.509999998</v>
      </c>
      <c r="I59" s="213">
        <f>+INDEX([1]DataEx!$1:$1048576,MATCH('2018'!$A59,[1]DataEx!$D:$D,0),MATCH('2018'!I$6,[1]DataEx!$7:$7,0))</f>
        <v>7051404.0099999998</v>
      </c>
      <c r="J59" s="213">
        <f>+INDEX([1]DataEx!$1:$1048576,MATCH('2018'!$A59,[1]DataEx!$D:$D,0),MATCH('2018'!J$6,[1]DataEx!$7:$7,0))</f>
        <v>2231658.5099999998</v>
      </c>
      <c r="K59" s="213">
        <f>+INDEX([1]DataEx!$1:$1048576,MATCH('2018'!$A59,[1]DataEx!$D:$D,0),MATCH('2018'!K$6,[1]DataEx!$7:$7,0))</f>
        <v>831498.83</v>
      </c>
      <c r="L59" s="213">
        <f>+INDEX([1]DataEx!$1:$1048576,MATCH('2018'!$A59,[1]DataEx!$D:$D,0),MATCH('2018'!L$6,[1]DataEx!$7:$7,0))</f>
        <v>4420027.8</v>
      </c>
      <c r="M59" s="213">
        <f>+INDEX([1]DataEx!$1:$1048576,MATCH('2018'!$A59,[1]DataEx!$D:$D,0),MATCH('2018'!M$6,[1]DataEx!$7:$7,0))</f>
        <v>42332347.200000003</v>
      </c>
      <c r="N59" s="213">
        <f>+INDEX([1]DataEx!$1:$1048576,MATCH('2018'!$A59,[1]DataEx!$D:$D,0),MATCH('2018'!N$6,[1]DataEx!$7:$7,0))</f>
        <v>95932773.739999995</v>
      </c>
      <c r="O59" s="213">
        <f>+INDEX([1]DataEx!$1:$1048576,MATCH('2018'!$A59,[1]DataEx!$D:$D,0),MATCH('2018'!O$6,[1]DataEx!$7:$7,0))</f>
        <v>1208382.96</v>
      </c>
      <c r="P59" s="213">
        <f>+INDEX([1]DataEx!$1:$1048576,MATCH('2018'!$A59,[1]DataEx!$D:$D,0),MATCH('2018'!P$6,[1]DataEx!$7:$7,0))</f>
        <v>2260146.02</v>
      </c>
      <c r="Q59" s="213">
        <f>+INDEX([1]DataEx!$1:$1048576,MATCH('2018'!$A59,[1]DataEx!$D:$D,0),MATCH('2018'!Q$6,[1]DataEx!$7:$7,0))</f>
        <v>834069.65</v>
      </c>
      <c r="R59" s="213">
        <f>+INDEX([1]DataEx!$1:$1048576,MATCH('2018'!$A59,[1]DataEx!$D:$D,0),MATCH('2018'!R$6,[1]DataEx!$7:$7,0))</f>
        <v>2202164.71</v>
      </c>
      <c r="S59" s="413">
        <f t="shared" si="3"/>
        <v>234823593.10000002</v>
      </c>
      <c r="T59" s="398">
        <f t="shared" si="4"/>
        <v>5.0357505173563681E-2</v>
      </c>
    </row>
    <row r="60" spans="1:22" ht="13.5" thickBot="1">
      <c r="A60" s="146">
        <v>4612</v>
      </c>
      <c r="B60" s="480" t="s">
        <v>359</v>
      </c>
      <c r="C60" s="481"/>
      <c r="D60" s="481"/>
      <c r="E60" s="481"/>
      <c r="F60" s="481"/>
      <c r="G60" s="213">
        <f>+INDEX([1]DataEx!$1:$1048576,MATCH('2018'!$A60,[1]DataEx!$D:$D,0),MATCH('2018'!G$6,[1]DataEx!$7:$7,0))</f>
        <v>1633418.82</v>
      </c>
      <c r="H60" s="213">
        <f>+INDEX([1]DataEx!$1:$1048576,MATCH('2018'!$A60,[1]DataEx!$D:$D,0),MATCH('2018'!H$6,[1]DataEx!$7:$7,0))</f>
        <v>3536598.25</v>
      </c>
      <c r="I60" s="213">
        <f>+INDEX([1]DataEx!$1:$1048576,MATCH('2018'!$A60,[1]DataEx!$D:$D,0),MATCH('2018'!I$6,[1]DataEx!$7:$7,0))</f>
        <v>12014620.48</v>
      </c>
      <c r="J60" s="213">
        <f>+INDEX([1]DataEx!$1:$1048576,MATCH('2018'!$A60,[1]DataEx!$D:$D,0),MATCH('2018'!J$6,[1]DataEx!$7:$7,0))</f>
        <v>380100813.48000002</v>
      </c>
      <c r="K60" s="213">
        <f>+INDEX([1]DataEx!$1:$1048576,MATCH('2018'!$A60,[1]DataEx!$D:$D,0),MATCH('2018'!K$6,[1]DataEx!$7:$7,0))</f>
        <v>13929196.93</v>
      </c>
      <c r="L60" s="213">
        <f>+INDEX([1]DataEx!$1:$1048576,MATCH('2018'!$A60,[1]DataEx!$D:$D,0),MATCH('2018'!L$6,[1]DataEx!$7:$7,0))</f>
        <v>8509523.0099999998</v>
      </c>
      <c r="M60" s="213">
        <f>+INDEX([1]DataEx!$1:$1048576,MATCH('2018'!$A60,[1]DataEx!$D:$D,0),MATCH('2018'!M$6,[1]DataEx!$7:$7,0))</f>
        <v>1633418.82</v>
      </c>
      <c r="N60" s="213">
        <f>+INDEX([1]DataEx!$1:$1048576,MATCH('2018'!$A60,[1]DataEx!$D:$D,0),MATCH('2018'!N$6,[1]DataEx!$7:$7,0))</f>
        <v>2647331.4</v>
      </c>
      <c r="O60" s="213">
        <f>+INDEX([1]DataEx!$1:$1048576,MATCH('2018'!$A60,[1]DataEx!$D:$D,0),MATCH('2018'!O$6,[1]DataEx!$7:$7,0))</f>
        <v>16215322.939999999</v>
      </c>
      <c r="P60" s="213">
        <f>+INDEX([1]DataEx!$1:$1048576,MATCH('2018'!$A60,[1]DataEx!$D:$D,0),MATCH('2018'!P$6,[1]DataEx!$7:$7,0))</f>
        <v>3771846.45</v>
      </c>
      <c r="Q60" s="213">
        <f>+INDEX([1]DataEx!$1:$1048576,MATCH('2018'!$A60,[1]DataEx!$D:$D,0),MATCH('2018'!Q$6,[1]DataEx!$7:$7,0))</f>
        <v>8756253.1600000001</v>
      </c>
      <c r="R60" s="213">
        <f>+INDEX([1]DataEx!$1:$1048576,MATCH('2018'!$A60,[1]DataEx!$D:$D,0),MATCH('2018'!R$6,[1]DataEx!$7:$7,0))</f>
        <v>8709523.0700000003</v>
      </c>
      <c r="S60" s="413">
        <f t="shared" si="3"/>
        <v>461457866.81</v>
      </c>
      <c r="T60" s="398">
        <f t="shared" si="4"/>
        <v>9.8958825254710892E-2</v>
      </c>
      <c r="V60" s="333"/>
    </row>
    <row r="61" spans="1:22" ht="13.5" thickBot="1">
      <c r="A61" s="146">
        <v>4418</v>
      </c>
      <c r="B61" s="590" t="s">
        <v>338</v>
      </c>
      <c r="C61" s="591"/>
      <c r="D61" s="591"/>
      <c r="E61" s="591"/>
      <c r="F61" s="591"/>
      <c r="G61" s="195">
        <f>[1]DataEx!ET168</f>
        <v>0</v>
      </c>
      <c r="H61" s="195">
        <f>[1]DataEx!EU168</f>
        <v>0</v>
      </c>
      <c r="I61" s="195">
        <f>[1]DataEx!EV168</f>
        <v>0</v>
      </c>
      <c r="J61" s="195">
        <f>[1]DataEx!EW168</f>
        <v>0</v>
      </c>
      <c r="K61" s="195">
        <f>[1]DataEx!EX168</f>
        <v>68939595.359999999</v>
      </c>
      <c r="L61" s="195">
        <f>[1]DataEx!EY168</f>
        <v>0</v>
      </c>
      <c r="M61" s="195">
        <f>[1]DataEx!EZ168</f>
        <v>0</v>
      </c>
      <c r="N61" s="195">
        <f>[1]DataEx!FA168</f>
        <v>0</v>
      </c>
      <c r="O61" s="195">
        <f>[1]DataEx!FB168</f>
        <v>0</v>
      </c>
      <c r="P61" s="195">
        <f>[1]DataEx!FC168</f>
        <v>0</v>
      </c>
      <c r="Q61" s="195">
        <f>[1]DataEx!FD168</f>
        <v>0</v>
      </c>
      <c r="R61" s="195">
        <f>[1]DataEx!FE168</f>
        <v>305701.3</v>
      </c>
      <c r="S61" s="412">
        <f>SUM(G61:R61)</f>
        <v>69245296.659999996</v>
      </c>
      <c r="T61" s="397">
        <f>+S61/$T$7</f>
        <v>1.4849531679365575E-2</v>
      </c>
      <c r="V61" s="333"/>
    </row>
    <row r="62" spans="1:22" ht="13.5" thickBot="1">
      <c r="A62" s="146">
        <v>1002</v>
      </c>
      <c r="B62" s="500" t="s">
        <v>545</v>
      </c>
      <c r="C62" s="501"/>
      <c r="D62" s="501"/>
      <c r="E62" s="501"/>
      <c r="F62" s="501"/>
      <c r="G62" s="219">
        <f>+G56-G58-G61</f>
        <v>-50738999.549999997</v>
      </c>
      <c r="H62" s="219">
        <f t="shared" ref="H62:R62" si="13">+H56-H58-H61</f>
        <v>-66381911.55999998</v>
      </c>
      <c r="I62" s="219">
        <f t="shared" si="13"/>
        <v>-52683124.390000038</v>
      </c>
      <c r="J62" s="219">
        <f t="shared" si="13"/>
        <v>-388574628.66999996</v>
      </c>
      <c r="K62" s="219">
        <f t="shared" si="13"/>
        <v>-86611632.640000015</v>
      </c>
      <c r="L62" s="219">
        <f t="shared" si="13"/>
        <v>-34317392.089999974</v>
      </c>
      <c r="M62" s="219">
        <f t="shared" si="13"/>
        <v>-39301900.670000009</v>
      </c>
      <c r="N62" s="219">
        <f t="shared" si="13"/>
        <v>-64476079.299999982</v>
      </c>
      <c r="O62" s="219">
        <f t="shared" si="13"/>
        <v>3796294.8200000003</v>
      </c>
      <c r="P62" s="219">
        <f t="shared" si="13"/>
        <v>-18396664.569999993</v>
      </c>
      <c r="Q62" s="219">
        <f t="shared" si="13"/>
        <v>-54488076.540000021</v>
      </c>
      <c r="R62" s="219">
        <f t="shared" si="13"/>
        <v>-110350406.20000002</v>
      </c>
      <c r="S62" s="414">
        <f t="shared" si="3"/>
        <v>-962524521.35999966</v>
      </c>
      <c r="T62" s="399">
        <f t="shared" si="4"/>
        <v>-0.2064116851471007</v>
      </c>
    </row>
    <row r="63" spans="1:22" ht="13.5" thickBot="1">
      <c r="A63" s="146">
        <v>1003</v>
      </c>
      <c r="B63" s="502" t="s">
        <v>546</v>
      </c>
      <c r="C63" s="503"/>
      <c r="D63" s="503"/>
      <c r="E63" s="503"/>
      <c r="F63" s="503"/>
      <c r="G63" s="153">
        <f>+SUM(G64:G67)</f>
        <v>50738999.549999997</v>
      </c>
      <c r="H63" s="153">
        <f t="shared" ref="H63:R63" si="14">+SUM(H64:H67)</f>
        <v>66381911.55999998</v>
      </c>
      <c r="I63" s="153">
        <f t="shared" si="14"/>
        <v>52683124.390000038</v>
      </c>
      <c r="J63" s="153">
        <f t="shared" si="14"/>
        <v>388574628.66999996</v>
      </c>
      <c r="K63" s="153">
        <f t="shared" si="14"/>
        <v>86611632.640000015</v>
      </c>
      <c r="L63" s="153">
        <f t="shared" si="14"/>
        <v>34317392.089999974</v>
      </c>
      <c r="M63" s="153">
        <f t="shared" si="14"/>
        <v>39301900.670000009</v>
      </c>
      <c r="N63" s="153">
        <f t="shared" si="14"/>
        <v>64476079.299999982</v>
      </c>
      <c r="O63" s="153">
        <f t="shared" si="14"/>
        <v>-3796294.8200000003</v>
      </c>
      <c r="P63" s="153">
        <f t="shared" si="14"/>
        <v>18396664.569999993</v>
      </c>
      <c r="Q63" s="153">
        <f t="shared" si="14"/>
        <v>54488076.540000021</v>
      </c>
      <c r="R63" s="153">
        <f t="shared" si="14"/>
        <v>110350406.20000002</v>
      </c>
      <c r="S63" s="415">
        <f t="shared" si="3"/>
        <v>962524521.35999966</v>
      </c>
      <c r="T63" s="400">
        <f t="shared" si="4"/>
        <v>0.2064116851471007</v>
      </c>
    </row>
    <row r="64" spans="1:22">
      <c r="A64" s="146">
        <v>7511</v>
      </c>
      <c r="B64" s="496" t="s">
        <v>116</v>
      </c>
      <c r="C64" s="497"/>
      <c r="D64" s="497"/>
      <c r="E64" s="497"/>
      <c r="F64" s="497"/>
      <c r="G64" s="213">
        <f>+INDEX([1]DataEx!$1:$1048576,MATCH('2018'!$A64,[1]DataEx!$D:$D,0),MATCH('2018'!G$6,[1]DataEx!$7:$7,0))</f>
        <v>24535941.960000001</v>
      </c>
      <c r="H64" s="213">
        <f>+INDEX([1]DataEx!$1:$1048576,MATCH('2018'!$A64,[1]DataEx!$D:$D,0),MATCH('2018'!H$6,[1]DataEx!$7:$7,0))</f>
        <v>91357443.420000002</v>
      </c>
      <c r="I64" s="213">
        <f>+INDEX([1]DataEx!$1:$1048576,MATCH('2018'!$A64,[1]DataEx!$D:$D,0),MATCH('2018'!I$6,[1]DataEx!$7:$7,0))</f>
        <v>20706614.620000001</v>
      </c>
      <c r="J64" s="213">
        <f>+INDEX([1]DataEx!$1:$1048576,MATCH('2018'!$A64,[1]DataEx!$D:$D,0),MATCH('2018'!J$6,[1]DataEx!$7:$7,0))</f>
        <v>0</v>
      </c>
      <c r="K64" s="213">
        <f>+INDEX([1]DataEx!$1:$1048576,MATCH('2018'!$A64,[1]DataEx!$D:$D,0),MATCH('2018'!K$6,[1]DataEx!$7:$7,0))</f>
        <v>0</v>
      </c>
      <c r="L64" s="213">
        <f>+INDEX([1]DataEx!$1:$1048576,MATCH('2018'!$A64,[1]DataEx!$D:$D,0),MATCH('2018'!L$6,[1]DataEx!$7:$7,0))</f>
        <v>0</v>
      </c>
      <c r="M64" s="213">
        <f>+INDEX([1]DataEx!$1:$1048576,MATCH('2018'!$A64,[1]DataEx!$D:$D,0),MATCH('2018'!M$6,[1]DataEx!$7:$7,0))</f>
        <v>18000000</v>
      </c>
      <c r="N64" s="213">
        <f>+INDEX([1]DataEx!$1:$1048576,MATCH('2018'!$A64,[1]DataEx!$D:$D,0),MATCH('2018'!N$6,[1]DataEx!$7:$7,0))</f>
        <v>59000000</v>
      </c>
      <c r="O64" s="213">
        <f>+INDEX([1]DataEx!$1:$1048576,MATCH('2018'!$A64,[1]DataEx!$D:$D,0),MATCH('2018'!O$6,[1]DataEx!$7:$7,0))</f>
        <v>0</v>
      </c>
      <c r="P64" s="213">
        <f>+INDEX([1]DataEx!$1:$1048576,MATCH('2018'!$A64,[1]DataEx!$D:$D,0),MATCH('2018'!P$6,[1]DataEx!$7:$7,0))</f>
        <v>0</v>
      </c>
      <c r="Q64" s="213">
        <f>+INDEX([1]DataEx!$1:$1048576,MATCH('2018'!$A64,[1]DataEx!$D:$D,0),MATCH('2018'!Q$6,[1]DataEx!$7:$7,0))</f>
        <v>0</v>
      </c>
      <c r="R64" s="213">
        <f>+INDEX([1]DataEx!$1:$1048576,MATCH('2018'!$A64,[1]DataEx!$D:$D,0),MATCH('2018'!R$6,[1]DataEx!$7:$7,0))</f>
        <v>0</v>
      </c>
      <c r="S64" s="413">
        <f t="shared" si="3"/>
        <v>213600000</v>
      </c>
      <c r="T64" s="398">
        <f t="shared" si="4"/>
        <v>4.5806143084151631E-2</v>
      </c>
    </row>
    <row r="65" spans="1:20">
      <c r="A65" s="146">
        <v>7512</v>
      </c>
      <c r="B65" s="480" t="s">
        <v>118</v>
      </c>
      <c r="C65" s="481"/>
      <c r="D65" s="481"/>
      <c r="E65" s="481"/>
      <c r="F65" s="481"/>
      <c r="G65" s="213">
        <f>+INDEX([1]DataEx!$1:$1048576,MATCH('2018'!$A65,[1]DataEx!$D:$D,0),MATCH('2018'!G$6,[1]DataEx!$7:$7,0))</f>
        <v>220322.84</v>
      </c>
      <c r="H65" s="213">
        <f>+INDEX([1]DataEx!$1:$1048576,MATCH('2018'!$A65,[1]DataEx!$D:$D,0),MATCH('2018'!H$6,[1]DataEx!$7:$7,0))</f>
        <v>191078.77</v>
      </c>
      <c r="I65" s="213">
        <f>+INDEX([1]DataEx!$1:$1048576,MATCH('2018'!$A65,[1]DataEx!$D:$D,0),MATCH('2018'!I$6,[1]DataEx!$7:$7,0))</f>
        <v>5273085.6500000004</v>
      </c>
      <c r="J65" s="213">
        <f>+INDEX([1]DataEx!$1:$1048576,MATCH('2018'!$A65,[1]DataEx!$D:$D,0),MATCH('2018'!J$6,[1]DataEx!$7:$7,0))</f>
        <v>503121949.51999998</v>
      </c>
      <c r="K65" s="213">
        <f>+INDEX([1]DataEx!$1:$1048576,MATCH('2018'!$A65,[1]DataEx!$D:$D,0),MATCH('2018'!K$6,[1]DataEx!$7:$7,0))</f>
        <v>7673073.0999999996</v>
      </c>
      <c r="L65" s="213">
        <f>+INDEX([1]DataEx!$1:$1048576,MATCH('2018'!$A65,[1]DataEx!$D:$D,0),MATCH('2018'!L$6,[1]DataEx!$7:$7,0))</f>
        <v>266189636.84999999</v>
      </c>
      <c r="M65" s="213">
        <f>+INDEX([1]DataEx!$1:$1048576,MATCH('2018'!$A65,[1]DataEx!$D:$D,0),MATCH('2018'!M$6,[1]DataEx!$7:$7,0))</f>
        <v>15363581.189999999</v>
      </c>
      <c r="N65" s="213">
        <f>+INDEX([1]DataEx!$1:$1048576,MATCH('2018'!$A65,[1]DataEx!$D:$D,0),MATCH('2018'!N$6,[1]DataEx!$7:$7,0))</f>
        <v>13117458.42</v>
      </c>
      <c r="O65" s="213">
        <f>+INDEX([1]DataEx!$1:$1048576,MATCH('2018'!$A65,[1]DataEx!$D:$D,0),MATCH('2018'!O$6,[1]DataEx!$7:$7,0))</f>
        <v>16543113.73</v>
      </c>
      <c r="P65" s="213">
        <f>+INDEX([1]DataEx!$1:$1048576,MATCH('2018'!$A65,[1]DataEx!$D:$D,0),MATCH('2018'!P$6,[1]DataEx!$7:$7,0))</f>
        <v>18813731.219999999</v>
      </c>
      <c r="Q65" s="213">
        <f>+INDEX([1]DataEx!$1:$1048576,MATCH('2018'!$A65,[1]DataEx!$D:$D,0),MATCH('2018'!Q$6,[1]DataEx!$7:$7,0))</f>
        <v>38823788.329999998</v>
      </c>
      <c r="R65" s="213">
        <f>+INDEX([1]DataEx!$1:$1048576,MATCH('2018'!$A65,[1]DataEx!$D:$D,0),MATCH('2018'!R$6,[1]DataEx!$7:$7,0))</f>
        <v>24442619.199999999</v>
      </c>
      <c r="S65" s="413">
        <f t="shared" si="3"/>
        <v>909773438.82000017</v>
      </c>
      <c r="T65" s="398">
        <f t="shared" si="4"/>
        <v>0.19509930858028837</v>
      </c>
    </row>
    <row r="66" spans="1:20">
      <c r="A66" s="146">
        <v>72</v>
      </c>
      <c r="B66" s="480" t="s">
        <v>95</v>
      </c>
      <c r="C66" s="481"/>
      <c r="D66" s="481"/>
      <c r="E66" s="481"/>
      <c r="F66" s="481"/>
      <c r="G66" s="213">
        <f>+INDEX([1]DataEx!$1:$1048576,MATCH('2018'!$A66,[1]DataEx!$D:$D,0),MATCH('2018'!G$6,[1]DataEx!$7:$7,0))</f>
        <v>136671.79999999999</v>
      </c>
      <c r="H66" s="213">
        <f>+INDEX([1]DataEx!$1:$1048576,MATCH('2018'!$A66,[1]DataEx!$D:$D,0),MATCH('2018'!H$6,[1]DataEx!$7:$7,0))</f>
        <v>273046.61</v>
      </c>
      <c r="I66" s="213">
        <f>+INDEX([1]DataEx!$1:$1048576,MATCH('2018'!$A66,[1]DataEx!$D:$D,0),MATCH('2018'!I$6,[1]DataEx!$7:$7,0))</f>
        <v>2343256.64</v>
      </c>
      <c r="J66" s="213">
        <f>+INDEX([1]DataEx!$1:$1048576,MATCH('2018'!$A66,[1]DataEx!$D:$D,0),MATCH('2018'!J$6,[1]DataEx!$7:$7,0))</f>
        <v>108273.11</v>
      </c>
      <c r="K66" s="213">
        <f>+INDEX([1]DataEx!$1:$1048576,MATCH('2018'!$A66,[1]DataEx!$D:$D,0),MATCH('2018'!K$6,[1]DataEx!$7:$7,0))</f>
        <v>215845.16</v>
      </c>
      <c r="L66" s="213">
        <f>+INDEX([1]DataEx!$1:$1048576,MATCH('2018'!$A66,[1]DataEx!$D:$D,0),MATCH('2018'!L$6,[1]DataEx!$7:$7,0))</f>
        <v>10312117.130000001</v>
      </c>
      <c r="M66" s="213">
        <f>+INDEX([1]DataEx!$1:$1048576,MATCH('2018'!$A66,[1]DataEx!$D:$D,0),MATCH('2018'!M$6,[1]DataEx!$7:$7,0))</f>
        <v>406327.81</v>
      </c>
      <c r="N66" s="213">
        <f>+INDEX([1]DataEx!$1:$1048576,MATCH('2018'!$A66,[1]DataEx!$D:$D,0),MATCH('2018'!N$6,[1]DataEx!$7:$7,0))</f>
        <v>257929.95</v>
      </c>
      <c r="O66" s="213">
        <f>+INDEX([1]DataEx!$1:$1048576,MATCH('2018'!$A66,[1]DataEx!$D:$D,0),MATCH('2018'!O$6,[1]DataEx!$7:$7,0))</f>
        <v>223709.29</v>
      </c>
      <c r="P66" s="213">
        <f>+INDEX([1]DataEx!$1:$1048576,MATCH('2018'!$A66,[1]DataEx!$D:$D,0),MATCH('2018'!P$6,[1]DataEx!$7:$7,0))</f>
        <v>158760.32999999999</v>
      </c>
      <c r="Q66" s="213">
        <f>+INDEX([1]DataEx!$1:$1048576,MATCH('2018'!$A66,[1]DataEx!$D:$D,0),MATCH('2018'!Q$6,[1]DataEx!$7:$7,0))</f>
        <v>314684.94</v>
      </c>
      <c r="R66" s="213">
        <f>+INDEX([1]DataEx!$1:$1048576,MATCH('2018'!$A66,[1]DataEx!$D:$D,0),MATCH('2018'!R$6,[1]DataEx!$7:$7,0))</f>
        <v>998458.94</v>
      </c>
      <c r="S66" s="413">
        <f t="shared" si="3"/>
        <v>15749081.709999999</v>
      </c>
      <c r="T66" s="398">
        <f t="shared" si="4"/>
        <v>3.3773627820798476E-3</v>
      </c>
    </row>
    <row r="67" spans="1:20" ht="13.5" thickBot="1">
      <c r="A67" s="146">
        <v>1004</v>
      </c>
      <c r="B67" s="225" t="s">
        <v>551</v>
      </c>
      <c r="C67" s="226"/>
      <c r="D67" s="226"/>
      <c r="E67" s="226"/>
      <c r="F67" s="226"/>
      <c r="G67" s="227">
        <f>-G62-SUM(G64:G66)</f>
        <v>25846062.949999996</v>
      </c>
      <c r="H67" s="227">
        <f t="shared" ref="H67:R67" si="15">-H62-SUM(H64:H66)</f>
        <v>-25439657.240000017</v>
      </c>
      <c r="I67" s="227">
        <f t="shared" si="15"/>
        <v>24360167.480000034</v>
      </c>
      <c r="J67" s="227">
        <f t="shared" si="15"/>
        <v>-114655593.96000004</v>
      </c>
      <c r="K67" s="227">
        <f t="shared" si="15"/>
        <v>78722714.38000001</v>
      </c>
      <c r="L67" s="227">
        <f t="shared" si="15"/>
        <v>-242184361.89000005</v>
      </c>
      <c r="M67" s="227">
        <f t="shared" si="15"/>
        <v>5531991.6700000092</v>
      </c>
      <c r="N67" s="227">
        <f t="shared" si="15"/>
        <v>-7899309.0700000226</v>
      </c>
      <c r="O67" s="227">
        <f t="shared" si="15"/>
        <v>-20563117.84</v>
      </c>
      <c r="P67" s="227">
        <f t="shared" si="15"/>
        <v>-575826.98000000417</v>
      </c>
      <c r="Q67" s="227">
        <f t="shared" si="15"/>
        <v>15349603.270000026</v>
      </c>
      <c r="R67" s="227">
        <f t="shared" si="15"/>
        <v>84909328.060000017</v>
      </c>
      <c r="S67" s="416">
        <f>+SUM(G67:R67)</f>
        <v>-176597999.17000002</v>
      </c>
      <c r="T67" s="401">
        <f t="shared" si="4"/>
        <v>-3.7871129299419062E-2</v>
      </c>
    </row>
    <row r="68" spans="1:20">
      <c r="R68" s="326"/>
    </row>
    <row r="69" spans="1:20">
      <c r="S69" s="325"/>
    </row>
    <row r="73" spans="1:20">
      <c r="R73" s="303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63" t="str">
        <f>+[1]Master!G252</f>
        <v>Plan ostvarenja budžeta</v>
      </c>
      <c r="C103" s="564"/>
      <c r="D103" s="564"/>
      <c r="E103" s="564"/>
      <c r="F103" s="564"/>
      <c r="G103" s="556">
        <v>2018</v>
      </c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  <c r="R103" s="558"/>
      <c r="S103" s="107" t="str">
        <f>+S7</f>
        <v>BDP</v>
      </c>
      <c r="T103" s="108">
        <f>+T7</f>
        <v>4663130000</v>
      </c>
    </row>
    <row r="104" spans="1:21" ht="15.75" customHeight="1">
      <c r="B104" s="565"/>
      <c r="C104" s="566"/>
      <c r="D104" s="566"/>
      <c r="E104" s="566"/>
      <c r="F104" s="567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56" t="str">
        <f>+[1]Master!G246</f>
        <v>Jan - Dec</v>
      </c>
      <c r="T104" s="558">
        <f>+T8</f>
        <v>0</v>
      </c>
    </row>
    <row r="105" spans="1:21" ht="13.5" thickBot="1">
      <c r="B105" s="568"/>
      <c r="C105" s="569"/>
      <c r="D105" s="569"/>
      <c r="E105" s="569"/>
      <c r="F105" s="570"/>
      <c r="G105" s="67" t="s">
        <v>419</v>
      </c>
      <c r="H105" s="67" t="s">
        <v>419</v>
      </c>
      <c r="I105" s="67" t="s">
        <v>419</v>
      </c>
      <c r="J105" s="67" t="s">
        <v>419</v>
      </c>
      <c r="K105" s="67" t="s">
        <v>419</v>
      </c>
      <c r="L105" s="67" t="s">
        <v>419</v>
      </c>
      <c r="M105" s="67" t="s">
        <v>419</v>
      </c>
      <c r="N105" s="67" t="s">
        <v>419</v>
      </c>
      <c r="O105" s="67" t="s">
        <v>419</v>
      </c>
      <c r="P105" s="67" t="s">
        <v>419</v>
      </c>
      <c r="Q105" s="67" t="s">
        <v>419</v>
      </c>
      <c r="R105" s="67" t="s">
        <v>419</v>
      </c>
      <c r="S105" s="65" t="s">
        <v>419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59" t="str">
        <f>+VLOOKUP(LEFT($A106,LEN(A106)-1)*1,[1]Master!$D$27:$G$225,4,FALSE)</f>
        <v>Prihodi budžeta</v>
      </c>
      <c r="C106" s="560"/>
      <c r="D106" s="560"/>
      <c r="E106" s="560"/>
      <c r="F106" s="56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417">
        <f>+SUM(G106:R106)</f>
        <v>1757003221.1342125</v>
      </c>
      <c r="T106" s="430">
        <f>+S106/$T$7</f>
        <v>0.37678624038665287</v>
      </c>
    </row>
    <row r="107" spans="1:21">
      <c r="A107" s="116" t="str">
        <f t="shared" si="18"/>
        <v>711p</v>
      </c>
      <c r="B107" s="561" t="str">
        <f>+VLOOKUP(LEFT($A107,LEN(A107)-1)*1,[1]Master!$D$27:$G$225,4,FALSE)</f>
        <v>Porezi</v>
      </c>
      <c r="C107" s="562"/>
      <c r="D107" s="562"/>
      <c r="E107" s="562"/>
      <c r="F107" s="56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18">
        <f t="shared" ref="S107:S162" si="21">+SUM(G107:R107)</f>
        <v>1078397189.3971882</v>
      </c>
      <c r="T107" s="431">
        <f t="shared" ref="T107:T162" si="22">+S107/$T$7</f>
        <v>0.23126037434023675</v>
      </c>
      <c r="U107" s="259"/>
    </row>
    <row r="108" spans="1:21">
      <c r="A108" s="116" t="str">
        <f t="shared" si="18"/>
        <v>7111p</v>
      </c>
      <c r="B108" s="544" t="str">
        <f>+VLOOKUP(LEFT($A108,LEN(A108)-1)*1,[1]Master!$D$27:$G$225,4,FALSE)</f>
        <v>Porez na dohodak fizičkih lica</v>
      </c>
      <c r="C108" s="545"/>
      <c r="D108" s="545"/>
      <c r="E108" s="545"/>
      <c r="F108" s="545"/>
      <c r="G108" s="87">
        <f>+SUM([1]DataEx!ET220)</f>
        <v>3496624.83</v>
      </c>
      <c r="H108" s="87">
        <f>+SUM([1]DataEx!EU220)</f>
        <v>8897390.9499999993</v>
      </c>
      <c r="I108" s="87">
        <f>+SUM([1]DataEx!EV220)</f>
        <v>10001520.890000001</v>
      </c>
      <c r="J108" s="87">
        <f>+SUM([1]DataEx!EW220)</f>
        <v>9899613.5099999998</v>
      </c>
      <c r="K108" s="87">
        <f>+SUM([1]DataEx!EX220)</f>
        <v>10330673.77</v>
      </c>
      <c r="L108" s="87">
        <f>+SUM([1]DataEx!EY220)</f>
        <v>10475384.99</v>
      </c>
      <c r="M108" s="87">
        <f>+SUM([1]DataEx!EZ220)</f>
        <v>11459377.222866835</v>
      </c>
      <c r="N108" s="87">
        <f>+SUM([1]DataEx!FA220)</f>
        <v>11349599.062734554</v>
      </c>
      <c r="O108" s="87">
        <f>+SUM([1]DataEx!FB220)</f>
        <v>10410490.432834331</v>
      </c>
      <c r="P108" s="87">
        <f>+SUM([1]DataEx!FC220)</f>
        <v>11079108.171049241</v>
      </c>
      <c r="Q108" s="87">
        <f>+SUM([1]DataEx!FD220)</f>
        <v>8309878.0236359257</v>
      </c>
      <c r="R108" s="87">
        <f>+SUM([1]DataEx!FE220)</f>
        <v>15650000.315266687</v>
      </c>
      <c r="S108" s="419">
        <f t="shared" si="21"/>
        <v>121359662.16838756</v>
      </c>
      <c r="T108" s="432">
        <f t="shared" si="22"/>
        <v>2.60253654022915E-2</v>
      </c>
    </row>
    <row r="109" spans="1:21">
      <c r="A109" s="116" t="str">
        <f t="shared" si="18"/>
        <v>7112p</v>
      </c>
      <c r="B109" s="544" t="str">
        <f>+VLOOKUP(LEFT($A109,LEN(A109)-1)*1,[1]Master!$D$27:$G$225,4,FALSE)</f>
        <v>Porez na dobit pravnih lica</v>
      </c>
      <c r="C109" s="545"/>
      <c r="D109" s="545"/>
      <c r="E109" s="545"/>
      <c r="F109" s="545"/>
      <c r="G109" s="87">
        <f>+SUM([1]DataEx!ET221)</f>
        <v>475602.8</v>
      </c>
      <c r="H109" s="87">
        <f>+SUM([1]DataEx!EU221)</f>
        <v>1641570.62</v>
      </c>
      <c r="I109" s="87">
        <f>+SUM([1]DataEx!EV221)</f>
        <v>22262597.649999999</v>
      </c>
      <c r="J109" s="87">
        <f>+SUM([1]DataEx!EW221)</f>
        <v>18095823.48</v>
      </c>
      <c r="K109" s="87">
        <f>+SUM([1]DataEx!EX221)</f>
        <v>3730435.57</v>
      </c>
      <c r="L109" s="87">
        <f>+SUM([1]DataEx!EY221)</f>
        <v>3402383.37</v>
      </c>
      <c r="M109" s="87">
        <f>+SUM([1]DataEx!EZ221)</f>
        <v>2907159.2955213021</v>
      </c>
      <c r="N109" s="87">
        <f>+SUM([1]DataEx!FA221)</f>
        <v>3013650.2072513374</v>
      </c>
      <c r="O109" s="87">
        <f>+SUM([1]DataEx!FB221)</f>
        <v>1324416.4348228676</v>
      </c>
      <c r="P109" s="87">
        <f>+SUM([1]DataEx!FC221)</f>
        <v>2025728.058812635</v>
      </c>
      <c r="Q109" s="87">
        <f>+SUM([1]DataEx!FD221)</f>
        <v>801101.06022479141</v>
      </c>
      <c r="R109" s="87">
        <f>+SUM([1]DataEx!FE221)</f>
        <v>1997896.823773731</v>
      </c>
      <c r="S109" s="419">
        <f t="shared" si="21"/>
        <v>61678365.370406665</v>
      </c>
      <c r="T109" s="432">
        <f t="shared" si="22"/>
        <v>1.3226816616823178E-2</v>
      </c>
    </row>
    <row r="110" spans="1:21">
      <c r="A110" s="116" t="str">
        <f t="shared" si="18"/>
        <v>7113p</v>
      </c>
      <c r="B110" s="544" t="str">
        <f>+VLOOKUP(LEFT($A110,LEN(A110)-1)*1,[1]Master!$D$27:$G$225,4,FALSE)</f>
        <v>Porez na promet nepokretnosti</v>
      </c>
      <c r="C110" s="545"/>
      <c r="D110" s="545"/>
      <c r="E110" s="545"/>
      <c r="F110" s="545"/>
      <c r="G110" s="87">
        <f>+SUM([1]DataEx!ET222)</f>
        <v>93380.49</v>
      </c>
      <c r="H110" s="87">
        <f>+SUM([1]DataEx!EU222)</f>
        <v>116565.53</v>
      </c>
      <c r="I110" s="87">
        <f>+SUM([1]DataEx!EV222)</f>
        <v>203411.31</v>
      </c>
      <c r="J110" s="87">
        <f>+SUM([1]DataEx!EW222)</f>
        <v>117398.62</v>
      </c>
      <c r="K110" s="87">
        <f>+SUM([1]DataEx!EX222)</f>
        <v>143886.48000000001</v>
      </c>
      <c r="L110" s="87">
        <f>+SUM([1]DataEx!EY222)</f>
        <v>122124.66</v>
      </c>
      <c r="M110" s="87">
        <f>+SUM([1]DataEx!EZ222)</f>
        <v>165237.90094273287</v>
      </c>
      <c r="N110" s="87">
        <f>+SUM([1]DataEx!FA222)</f>
        <v>179232.92735336185</v>
      </c>
      <c r="O110" s="87">
        <f>+SUM([1]DataEx!FB222)</f>
        <v>136199.31001440389</v>
      </c>
      <c r="P110" s="87">
        <f>+SUM([1]DataEx!FC222)</f>
        <v>229977.20409803133</v>
      </c>
      <c r="Q110" s="87">
        <f>+SUM([1]DataEx!FD222)</f>
        <v>194711.60663450463</v>
      </c>
      <c r="R110" s="87">
        <f>+SUM([1]DataEx!FE222)</f>
        <v>152772.0914955248</v>
      </c>
      <c r="S110" s="419">
        <f t="shared" si="21"/>
        <v>1854898.1305385595</v>
      </c>
      <c r="T110" s="432">
        <f t="shared" si="22"/>
        <v>3.9777963096430068E-4</v>
      </c>
    </row>
    <row r="111" spans="1:21">
      <c r="A111" s="116" t="str">
        <f t="shared" si="18"/>
        <v>7114p</v>
      </c>
      <c r="B111" s="544" t="str">
        <f>+VLOOKUP(LEFT($A111,LEN(A111)-1)*1,[1]Master!$D$27:$G$225,4,FALSE)</f>
        <v>Porez na dodatu vrijednost</v>
      </c>
      <c r="C111" s="545"/>
      <c r="D111" s="545"/>
      <c r="E111" s="545"/>
      <c r="F111" s="545"/>
      <c r="G111" s="87">
        <f>+SUM([1]DataEx!ET223)</f>
        <v>40926868.810000002</v>
      </c>
      <c r="H111" s="87">
        <f>+SUM([1]DataEx!EU223)</f>
        <v>38270122.18</v>
      </c>
      <c r="I111" s="87">
        <f>+SUM([1]DataEx!EV223)</f>
        <v>40510183.409999996</v>
      </c>
      <c r="J111" s="87">
        <f>+SUM([1]DataEx!EW223)</f>
        <v>50343037.649999999</v>
      </c>
      <c r="K111" s="87">
        <f>+SUM([1]DataEx!EX223)</f>
        <v>53847636.579999998</v>
      </c>
      <c r="L111" s="87">
        <f>+SUM([1]DataEx!EY223)</f>
        <v>52130099.289999999</v>
      </c>
      <c r="M111" s="87">
        <f>+SUM([1]DataEx!EZ223)</f>
        <v>58718115.561732136</v>
      </c>
      <c r="N111" s="87">
        <f>+SUM([1]DataEx!FA223)</f>
        <v>64446747.698135167</v>
      </c>
      <c r="O111" s="87">
        <f>+SUM([1]DataEx!FB223)</f>
        <v>60581956.959091514</v>
      </c>
      <c r="P111" s="87">
        <f>+SUM([1]DataEx!FC223)</f>
        <v>56752286.283165328</v>
      </c>
      <c r="Q111" s="87">
        <f>+SUM([1]DataEx!FD223)</f>
        <v>50951819.125281952</v>
      </c>
      <c r="R111" s="87">
        <f>+SUM([1]DataEx!FE223)</f>
        <v>56912908.473788776</v>
      </c>
      <c r="S111" s="419">
        <f t="shared" si="21"/>
        <v>624391782.02119482</v>
      </c>
      <c r="T111" s="432">
        <f t="shared" si="22"/>
        <v>0.13389971586063326</v>
      </c>
    </row>
    <row r="112" spans="1:21">
      <c r="A112" s="116" t="str">
        <f t="shared" si="18"/>
        <v>7115p</v>
      </c>
      <c r="B112" s="544" t="str">
        <f>+VLOOKUP(LEFT($A112,LEN(A112)-1)*1,[1]Master!$D$27:$G$225,4,FALSE)</f>
        <v>Akcize</v>
      </c>
      <c r="C112" s="545"/>
      <c r="D112" s="545"/>
      <c r="E112" s="545"/>
      <c r="F112" s="545"/>
      <c r="G112" s="87">
        <f>+SUM([1]DataEx!ET224)</f>
        <v>13370061.67</v>
      </c>
      <c r="H112" s="87">
        <f>+SUM([1]DataEx!EU224)</f>
        <v>13585674.48</v>
      </c>
      <c r="I112" s="87">
        <f>+SUM([1]DataEx!EV224)</f>
        <v>13376493.630000001</v>
      </c>
      <c r="J112" s="87">
        <f>+SUM([1]DataEx!EW224)</f>
        <v>16425170.310000001</v>
      </c>
      <c r="K112" s="87">
        <f>+SUM([1]DataEx!EX224)</f>
        <v>19160303.329999998</v>
      </c>
      <c r="L112" s="87">
        <f>+SUM([1]DataEx!EY224)</f>
        <v>18124078.879999999</v>
      </c>
      <c r="M112" s="87">
        <f>+SUM([1]DataEx!EZ224)</f>
        <v>22564675.182721738</v>
      </c>
      <c r="N112" s="87">
        <f>+SUM([1]DataEx!FA224)</f>
        <v>27485729.223607898</v>
      </c>
      <c r="O112" s="87">
        <f>+SUM([1]DataEx!FB224)</f>
        <v>26516012.978469536</v>
      </c>
      <c r="P112" s="87">
        <f>+SUM([1]DataEx!FC224)</f>
        <v>22441791.757639553</v>
      </c>
      <c r="Q112" s="87">
        <f>+SUM([1]DataEx!FD224)</f>
        <v>19412572.915558279</v>
      </c>
      <c r="R112" s="87">
        <f>+SUM([1]DataEx!FE224)</f>
        <v>20235266.586429998</v>
      </c>
      <c r="S112" s="419">
        <f t="shared" si="21"/>
        <v>232697830.94442701</v>
      </c>
      <c r="T112" s="432">
        <f t="shared" si="22"/>
        <v>4.9901639230393965E-2</v>
      </c>
    </row>
    <row r="113" spans="1:20">
      <c r="A113" s="116" t="str">
        <f t="shared" si="18"/>
        <v>7116p</v>
      </c>
      <c r="B113" s="544" t="str">
        <f>+VLOOKUP(LEFT($A113,LEN(A113)-1)*1,[1]Master!$D$27:$G$225,4,FALSE)</f>
        <v>Porez na međunarodnu trgovinu i transakcije</v>
      </c>
      <c r="C113" s="545"/>
      <c r="D113" s="545"/>
      <c r="E113" s="545"/>
      <c r="F113" s="545"/>
      <c r="G113" s="87">
        <f>+SUM([1]DataEx!ET225)</f>
        <v>1218936.71</v>
      </c>
      <c r="H113" s="87">
        <f>+SUM([1]DataEx!EU225)</f>
        <v>1678360</v>
      </c>
      <c r="I113" s="87">
        <f>+SUM([1]DataEx!EV225)</f>
        <v>2228428.98</v>
      </c>
      <c r="J113" s="87">
        <f>+SUM([1]DataEx!EW225)</f>
        <v>2192466.4500000002</v>
      </c>
      <c r="K113" s="87">
        <f>+SUM([1]DataEx!EX225)</f>
        <v>2597651.13</v>
      </c>
      <c r="L113" s="87">
        <f>+SUM([1]DataEx!EY225)</f>
        <v>2330703.23</v>
      </c>
      <c r="M113" s="87">
        <f>+SUM([1]DataEx!EZ225)</f>
        <v>2655462.9671497694</v>
      </c>
      <c r="N113" s="87">
        <f>+SUM([1]DataEx!FA225)</f>
        <v>3013417.3907755367</v>
      </c>
      <c r="O113" s="87">
        <f>+SUM([1]DataEx!FB225)</f>
        <v>2264822.404288616</v>
      </c>
      <c r="P113" s="87">
        <f>+SUM([1]DataEx!FC225)</f>
        <v>2282422.1778777274</v>
      </c>
      <c r="Q113" s="87">
        <f>+SUM([1]DataEx!FD225)</f>
        <v>1990595.3450587576</v>
      </c>
      <c r="R113" s="87">
        <f>+SUM([1]DataEx!FE225)</f>
        <v>2406738.0925977062</v>
      </c>
      <c r="S113" s="419">
        <f t="shared" si="21"/>
        <v>26860004.877748117</v>
      </c>
      <c r="T113" s="432">
        <f t="shared" si="22"/>
        <v>5.7600806492094613E-3</v>
      </c>
    </row>
    <row r="114" spans="1:20">
      <c r="A114" s="116" t="str">
        <f t="shared" si="18"/>
        <v>7118p</v>
      </c>
      <c r="B114" s="544" t="str">
        <f>+VLOOKUP(LEFT($A114,LEN(A114)-1)*1,[1]Master!$D$27:$G$225,4,FALSE)</f>
        <v>Ostali državni porezi</v>
      </c>
      <c r="C114" s="545"/>
      <c r="D114" s="545"/>
      <c r="E114" s="545"/>
      <c r="F114" s="545"/>
      <c r="G114" s="87">
        <f>+SUM([1]DataEx!ET227)</f>
        <v>714376.2</v>
      </c>
      <c r="H114" s="87">
        <f>+SUM([1]DataEx!EU227)</f>
        <v>607913.56999999995</v>
      </c>
      <c r="I114" s="87">
        <f>+SUM([1]DataEx!EV227)</f>
        <v>679214.74</v>
      </c>
      <c r="J114" s="87">
        <f>+SUM([1]DataEx!EW227)</f>
        <v>726283.06</v>
      </c>
      <c r="K114" s="87">
        <f>+SUM([1]DataEx!EX227)</f>
        <v>742764.21</v>
      </c>
      <c r="L114" s="87">
        <f>+SUM([1]DataEx!EY227)</f>
        <v>918480.01</v>
      </c>
      <c r="M114" s="87">
        <f>+SUM([1]DataEx!EZ227)</f>
        <v>927771.35189568857</v>
      </c>
      <c r="N114" s="87">
        <f>+SUM([1]DataEx!FA227)</f>
        <v>869393.84000284644</v>
      </c>
      <c r="O114" s="87">
        <f>+SUM([1]DataEx!FB227)</f>
        <v>859148.63920368766</v>
      </c>
      <c r="P114" s="87">
        <f>+SUM([1]DataEx!FC227)</f>
        <v>887199.17664592748</v>
      </c>
      <c r="Q114" s="87">
        <f>+SUM([1]DataEx!FD227)</f>
        <v>764150.97009006375</v>
      </c>
      <c r="R114" s="87">
        <f>+SUM([1]DataEx!FE227)</f>
        <v>857950.11664736422</v>
      </c>
      <c r="S114" s="419">
        <f t="shared" si="21"/>
        <v>9554645.8844855782</v>
      </c>
      <c r="T114" s="432">
        <f t="shared" si="22"/>
        <v>2.0489769499210998E-3</v>
      </c>
    </row>
    <row r="115" spans="1:20">
      <c r="A115" s="116" t="str">
        <f t="shared" si="18"/>
        <v>712p</v>
      </c>
      <c r="B115" s="554" t="str">
        <f>+VLOOKUP(LEFT($A115,LEN(A115)-1)*1,[1]Master!$D$27:$G$225,4,FALSE)</f>
        <v>Doprinosi</v>
      </c>
      <c r="C115" s="555"/>
      <c r="D115" s="555"/>
      <c r="E115" s="555"/>
      <c r="F115" s="555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20">
        <f t="shared" si="21"/>
        <v>522253828.92039472</v>
      </c>
      <c r="T115" s="433">
        <f t="shared" si="22"/>
        <v>0.1119964120495021</v>
      </c>
    </row>
    <row r="116" spans="1:20">
      <c r="A116" s="116" t="str">
        <f t="shared" si="18"/>
        <v>7121p</v>
      </c>
      <c r="B116" s="544" t="str">
        <f>+VLOOKUP(LEFT($A116,LEN(A116)-1)*1,[1]Master!$D$27:$G$225,4,FALSE)</f>
        <v>Doprinosi za penzijsko i invalidsko osiguranje</v>
      </c>
      <c r="C116" s="545"/>
      <c r="D116" s="545"/>
      <c r="E116" s="545"/>
      <c r="F116" s="545"/>
      <c r="G116" s="87">
        <f>+SUM([1]DataEx!ET229)</f>
        <v>8994145.9900000002</v>
      </c>
      <c r="H116" s="87">
        <f>+SUM([1]DataEx!EU229)</f>
        <v>22424749.280000001</v>
      </c>
      <c r="I116" s="87">
        <f>+SUM([1]DataEx!EV229)</f>
        <v>26103027.100000001</v>
      </c>
      <c r="J116" s="87">
        <f>+SUM([1]DataEx!EW229)</f>
        <v>24891690.100000001</v>
      </c>
      <c r="K116" s="87">
        <f>+SUM([1]DataEx!EX229)</f>
        <v>24475000.460000001</v>
      </c>
      <c r="L116" s="87">
        <f>+SUM([1]DataEx!EY229)</f>
        <v>25149415.170000002</v>
      </c>
      <c r="M116" s="87">
        <f>+SUM([1]DataEx!EZ229)</f>
        <v>27214533.213990007</v>
      </c>
      <c r="N116" s="87">
        <f>+SUM([1]DataEx!FA229)</f>
        <v>26766339.061796233</v>
      </c>
      <c r="O116" s="87">
        <f>+SUM([1]DataEx!FB229)</f>
        <v>24221524.281348474</v>
      </c>
      <c r="P116" s="87">
        <f>+SUM([1]DataEx!FC229)</f>
        <v>26183242.710226167</v>
      </c>
      <c r="Q116" s="87">
        <f>+SUM([1]DataEx!FD229)</f>
        <v>29430359.803999923</v>
      </c>
      <c r="R116" s="87">
        <f>+SUM([1]DataEx!FE229)</f>
        <v>48642087.791189887</v>
      </c>
      <c r="S116" s="419">
        <f t="shared" si="21"/>
        <v>314496114.9625507</v>
      </c>
      <c r="T116" s="432">
        <f t="shared" si="22"/>
        <v>6.7443136897867031E-2</v>
      </c>
    </row>
    <row r="117" spans="1:20">
      <c r="A117" s="116" t="str">
        <f t="shared" si="18"/>
        <v>7122p</v>
      </c>
      <c r="B117" s="544" t="str">
        <f>+VLOOKUP(LEFT($A117,LEN(A117)-1)*1,[1]Master!$D$27:$G$225,4,FALSE)</f>
        <v>Doprinosi za zdravstveno osiguranje</v>
      </c>
      <c r="C117" s="545"/>
      <c r="D117" s="545"/>
      <c r="E117" s="545"/>
      <c r="F117" s="545"/>
      <c r="G117" s="87">
        <f>+SUM([1]DataEx!ET230)</f>
        <v>4907250.76</v>
      </c>
      <c r="H117" s="87">
        <f>+SUM([1]DataEx!EU230)</f>
        <v>12702016.77</v>
      </c>
      <c r="I117" s="87">
        <f>+SUM([1]DataEx!EV230)</f>
        <v>14741947.74</v>
      </c>
      <c r="J117" s="87">
        <f>+SUM([1]DataEx!EW230)</f>
        <v>14077229.140000001</v>
      </c>
      <c r="K117" s="87">
        <f>+SUM([1]DataEx!EX230)</f>
        <v>13944751.890000001</v>
      </c>
      <c r="L117" s="87">
        <f>+SUM([1]DataEx!EY230)</f>
        <v>14898396.42</v>
      </c>
      <c r="M117" s="87">
        <f>+SUM([1]DataEx!EZ230)</f>
        <v>16351036.212440157</v>
      </c>
      <c r="N117" s="87">
        <f>+SUM([1]DataEx!FA230)</f>
        <v>16180831.542594498</v>
      </c>
      <c r="O117" s="87">
        <f>+SUM([1]DataEx!FB230)</f>
        <v>14961626.025683265</v>
      </c>
      <c r="P117" s="87">
        <f>+SUM([1]DataEx!FC230)</f>
        <v>15948125.340694834</v>
      </c>
      <c r="Q117" s="87">
        <f>+SUM([1]DataEx!FD230)</f>
        <v>14572835.35145361</v>
      </c>
      <c r="R117" s="87">
        <f>+SUM([1]DataEx!FE230)</f>
        <v>27610027.253725816</v>
      </c>
      <c r="S117" s="419">
        <f t="shared" si="21"/>
        <v>180896074.44659218</v>
      </c>
      <c r="T117" s="432">
        <f t="shared" si="22"/>
        <v>3.8792843958155181E-2</v>
      </c>
    </row>
    <row r="118" spans="1:20">
      <c r="A118" s="116" t="str">
        <f t="shared" si="18"/>
        <v>7123p</v>
      </c>
      <c r="B118" s="544" t="str">
        <f>+VLOOKUP(LEFT($A118,LEN(A118)-1)*1,[1]Master!$D$27:$G$225,4,FALSE)</f>
        <v>Doprinosi za osiguranje od nezaposlenosti</v>
      </c>
      <c r="C118" s="545"/>
      <c r="D118" s="545"/>
      <c r="E118" s="545"/>
      <c r="F118" s="545"/>
      <c r="G118" s="87">
        <f>+SUM([1]DataEx!ET231)</f>
        <v>365962.97</v>
      </c>
      <c r="H118" s="87">
        <f>+SUM([1]DataEx!EU231)</f>
        <v>960588.74</v>
      </c>
      <c r="I118" s="87">
        <f>+SUM([1]DataEx!EV231)</f>
        <v>1116426.95</v>
      </c>
      <c r="J118" s="87">
        <f>+SUM([1]DataEx!EW231)</f>
        <v>1036934.31</v>
      </c>
      <c r="K118" s="87">
        <f>+SUM([1]DataEx!EX231)</f>
        <v>1027117.44</v>
      </c>
      <c r="L118" s="87">
        <f>+SUM([1]DataEx!EY231)</f>
        <v>1092483.07</v>
      </c>
      <c r="M118" s="87">
        <f>+SUM([1]DataEx!EZ231)</f>
        <v>1576115.9476078246</v>
      </c>
      <c r="N118" s="87">
        <f>+SUM([1]DataEx!FA231)</f>
        <v>1557858.7518803985</v>
      </c>
      <c r="O118" s="87">
        <f>+SUM([1]DataEx!FB231)</f>
        <v>1653902.3276207412</v>
      </c>
      <c r="P118" s="87">
        <f>+SUM([1]DataEx!FC231)</f>
        <v>1132729.8160718586</v>
      </c>
      <c r="Q118" s="87">
        <f>+SUM([1]DataEx!FD231)</f>
        <v>1164089.0611646532</v>
      </c>
      <c r="R118" s="87">
        <f>+SUM([1]DataEx!FE231)</f>
        <v>1464942.2389943595</v>
      </c>
      <c r="S118" s="419">
        <f t="shared" si="21"/>
        <v>14149151.623339836</v>
      </c>
      <c r="T118" s="432">
        <f t="shared" si="22"/>
        <v>3.0342605982118954E-3</v>
      </c>
    </row>
    <row r="119" spans="1:20">
      <c r="A119" s="116" t="str">
        <f t="shared" si="18"/>
        <v>7124p</v>
      </c>
      <c r="B119" s="544" t="str">
        <f>+VLOOKUP(LEFT($A119,LEN(A119)-1)*1,[1]Master!$D$27:$G$225,4,FALSE)</f>
        <v>Ostali doprinosi</v>
      </c>
      <c r="C119" s="545"/>
      <c r="D119" s="545"/>
      <c r="E119" s="545"/>
      <c r="F119" s="545"/>
      <c r="G119" s="87">
        <f>+SUM([1]DataEx!ET232)</f>
        <v>305317.27</v>
      </c>
      <c r="H119" s="87">
        <f>+SUM([1]DataEx!EU232)</f>
        <v>850763.28</v>
      </c>
      <c r="I119" s="87">
        <f>+SUM([1]DataEx!EV232)</f>
        <v>1091854.18</v>
      </c>
      <c r="J119" s="87">
        <f>+SUM([1]DataEx!EW232)</f>
        <v>1024094.45</v>
      </c>
      <c r="K119" s="87">
        <f>+SUM([1]DataEx!EX232)</f>
        <v>941421.76</v>
      </c>
      <c r="L119" s="87">
        <f>+SUM([1]DataEx!EY232)</f>
        <v>937061.58</v>
      </c>
      <c r="M119" s="87">
        <f>+SUM([1]DataEx!EZ232)</f>
        <v>1220369.5527637345</v>
      </c>
      <c r="N119" s="87">
        <f>+SUM([1]DataEx!FA232)</f>
        <v>1219054.8974285366</v>
      </c>
      <c r="O119" s="87">
        <f>+SUM([1]DataEx!FB232)</f>
        <v>1110206.3349015415</v>
      </c>
      <c r="P119" s="87">
        <f>+SUM([1]DataEx!FC232)</f>
        <v>1169344.9351020544</v>
      </c>
      <c r="Q119" s="87">
        <f>+SUM([1]DataEx!FD232)</f>
        <v>621506.46778034756</v>
      </c>
      <c r="R119" s="87">
        <f>+SUM([1]DataEx!FE232)</f>
        <v>2221493.1799357985</v>
      </c>
      <c r="S119" s="419">
        <f t="shared" si="21"/>
        <v>12712487.887912013</v>
      </c>
      <c r="T119" s="432">
        <f t="shared" si="22"/>
        <v>2.7261705952679881E-3</v>
      </c>
    </row>
    <row r="120" spans="1:20">
      <c r="A120" s="116" t="str">
        <f t="shared" si="18"/>
        <v>713p</v>
      </c>
      <c r="B120" s="548" t="str">
        <f>+VLOOKUP(LEFT($A120,LEN(A120)-1)*1,[1]Master!$D$27:$G$225,4,FALSE)</f>
        <v>Takse</v>
      </c>
      <c r="C120" s="549"/>
      <c r="D120" s="549"/>
      <c r="E120" s="549"/>
      <c r="F120" s="549"/>
      <c r="G120" s="83">
        <f>+SUM([1]DataEx!ET233)</f>
        <v>785627.23999999987</v>
      </c>
      <c r="H120" s="83">
        <f>+SUM([1]DataEx!EU233)</f>
        <v>993423.94</v>
      </c>
      <c r="I120" s="83">
        <f>+SUM([1]DataEx!EV233)</f>
        <v>1089343.29</v>
      </c>
      <c r="J120" s="83">
        <f>+SUM([1]DataEx!EW233)</f>
        <v>1198538.77</v>
      </c>
      <c r="K120" s="83">
        <f>+SUM([1]DataEx!EX233)</f>
        <v>1382138.7799999998</v>
      </c>
      <c r="L120" s="83">
        <f>+SUM([1]DataEx!EY233)</f>
        <v>1539773.02</v>
      </c>
      <c r="M120" s="83">
        <f>+SUM([1]DataEx!EZ233)</f>
        <v>1993333.2050530105</v>
      </c>
      <c r="N120" s="83">
        <f>+SUM([1]DataEx!FA233)</f>
        <v>2094009.8411112905</v>
      </c>
      <c r="O120" s="83">
        <f>+SUM([1]DataEx!FB233)</f>
        <v>1758705.3100069393</v>
      </c>
      <c r="P120" s="83">
        <f>+SUM([1]DataEx!FC233)</f>
        <v>1756312.8353634721</v>
      </c>
      <c r="Q120" s="83">
        <f>+SUM([1]DataEx!FD233)</f>
        <v>1538063.0039378535</v>
      </c>
      <c r="R120" s="83">
        <f>+SUM([1]DataEx!FE233)</f>
        <v>1571199.152751297</v>
      </c>
      <c r="S120" s="420">
        <f t="shared" si="21"/>
        <v>17700468.388223864</v>
      </c>
      <c r="T120" s="433">
        <f t="shared" si="22"/>
        <v>3.7958342118327958E-3</v>
      </c>
    </row>
    <row r="121" spans="1:20">
      <c r="A121" s="116" t="str">
        <f t="shared" si="18"/>
        <v>714p</v>
      </c>
      <c r="B121" s="548" t="str">
        <f>+VLOOKUP(LEFT($A121,LEN(A121)-1)*1,[1]Master!$D$27:$G$225,4,FALSE)</f>
        <v>Naknade</v>
      </c>
      <c r="C121" s="549"/>
      <c r="D121" s="549"/>
      <c r="E121" s="549"/>
      <c r="F121" s="549"/>
      <c r="G121" s="83">
        <f>+SUM([1]DataEx!ET238)</f>
        <v>1774503.5699999998</v>
      </c>
      <c r="H121" s="83">
        <f>+SUM([1]DataEx!EU238)</f>
        <v>1885893.46</v>
      </c>
      <c r="I121" s="83">
        <f>+SUM([1]DataEx!EV238)</f>
        <v>2001213.06</v>
      </c>
      <c r="J121" s="83">
        <f>+SUM([1]DataEx!EW238)</f>
        <v>2389766.7799999998</v>
      </c>
      <c r="K121" s="83">
        <f>+SUM([1]DataEx!EX238)</f>
        <v>1530724.52</v>
      </c>
      <c r="L121" s="83">
        <f>+SUM([1]DataEx!EY238)</f>
        <v>2860047.35</v>
      </c>
      <c r="M121" s="83">
        <f>+SUM([1]DataEx!EZ238)</f>
        <v>2768982.89609381</v>
      </c>
      <c r="N121" s="83">
        <f>+SUM([1]DataEx!FA238)</f>
        <v>1878964.846878767</v>
      </c>
      <c r="O121" s="83">
        <f>+SUM([1]DataEx!FB238)</f>
        <v>2453431.0919642458</v>
      </c>
      <c r="P121" s="83">
        <f>+SUM([1]DataEx!FC238)</f>
        <v>3062621.0292725526</v>
      </c>
      <c r="Q121" s="83">
        <f>+SUM([1]DataEx!FD238)</f>
        <v>2157522.0205821833</v>
      </c>
      <c r="R121" s="83">
        <f>+SUM([1]DataEx!FE238)</f>
        <v>3364455.4723437326</v>
      </c>
      <c r="S121" s="420">
        <f t="shared" si="21"/>
        <v>28128126.097135291</v>
      </c>
      <c r="T121" s="433">
        <f t="shared" si="22"/>
        <v>6.0320270069964361E-3</v>
      </c>
    </row>
    <row r="122" spans="1:20">
      <c r="A122" s="116" t="str">
        <f t="shared" si="18"/>
        <v>715p</v>
      </c>
      <c r="B122" s="548" t="str">
        <f>+VLOOKUP(LEFT($A122,LEN(A122)-1)*1,[1]Master!$D$27:$G$225,4,FALSE)</f>
        <v>Ostali prihodi</v>
      </c>
      <c r="C122" s="549"/>
      <c r="D122" s="549"/>
      <c r="E122" s="549"/>
      <c r="F122" s="549"/>
      <c r="G122" s="83">
        <f>+SUM([1]DataEx!ET245)</f>
        <v>2425520.8099999996</v>
      </c>
      <c r="H122" s="83">
        <f>+SUM([1]DataEx!EU245)</f>
        <v>1609741.96</v>
      </c>
      <c r="I122" s="83">
        <f>+SUM([1]DataEx!EV245)</f>
        <v>2046839.3099999998</v>
      </c>
      <c r="J122" s="83">
        <f>+SUM([1]DataEx!EW245)</f>
        <v>5482431.4299999997</v>
      </c>
      <c r="K122" s="83">
        <f>+SUM([1]DataEx!EX245)</f>
        <v>2151437.83</v>
      </c>
      <c r="L122" s="83">
        <f>+SUM([1]DataEx!EY245)</f>
        <v>2740294.16</v>
      </c>
      <c r="M122" s="83">
        <f>+SUM([1]DataEx!EZ245)</f>
        <v>3610099.6149461018</v>
      </c>
      <c r="N122" s="83">
        <f>+SUM([1]DataEx!FA245)</f>
        <v>2856432.7673175023</v>
      </c>
      <c r="O122" s="83">
        <f>+SUM([1]DataEx!FB245)</f>
        <v>38693622.019299239</v>
      </c>
      <c r="P122" s="83">
        <f>+SUM([1]DataEx!FC245)</f>
        <v>3080614.3453884441</v>
      </c>
      <c r="Q122" s="83">
        <f>+SUM([1]DataEx!FD245)</f>
        <v>2054798.3756645597</v>
      </c>
      <c r="R122" s="83">
        <f>+SUM([1]DataEx!FE245)</f>
        <v>4981072.0471647922</v>
      </c>
      <c r="S122" s="420">
        <f t="shared" si="21"/>
        <v>71732904.669780642</v>
      </c>
      <c r="T122" s="433">
        <f t="shared" si="22"/>
        <v>1.5382994827461522E-2</v>
      </c>
    </row>
    <row r="123" spans="1:20">
      <c r="A123" s="116" t="str">
        <f t="shared" si="18"/>
        <v>73p</v>
      </c>
      <c r="B123" s="548" t="str">
        <f>+VLOOKUP(LEFT($A123,LEN(A123)-1)*1,[1]Master!$D$27:$G$225,4,FALSE)</f>
        <v>Primici od otplate kredita i sredstva prenesena iz prethodne godine</v>
      </c>
      <c r="C123" s="549"/>
      <c r="D123" s="549"/>
      <c r="E123" s="549"/>
      <c r="F123" s="549"/>
      <c r="G123" s="83">
        <f>+SUM([1]DataEx!ET253)</f>
        <v>172043.05</v>
      </c>
      <c r="H123" s="83">
        <f>+SUM([1]DataEx!EU253)</f>
        <v>78777.210000000006</v>
      </c>
      <c r="I123" s="83">
        <f>+SUM([1]DataEx!EV253)</f>
        <v>195694.06</v>
      </c>
      <c r="J123" s="83">
        <f>+SUM([1]DataEx!EW253)</f>
        <v>433978.03</v>
      </c>
      <c r="K123" s="83">
        <f>+SUM([1]DataEx!EX253)</f>
        <v>1090667.1299999999</v>
      </c>
      <c r="L123" s="83">
        <f>+SUM([1]DataEx!EY253)</f>
        <v>2374577.77</v>
      </c>
      <c r="M123" s="83">
        <f>+SUM([1]DataEx!EZ253)</f>
        <v>478781.26200871647</v>
      </c>
      <c r="N123" s="83">
        <f>+SUM([1]DataEx!FA253)</f>
        <v>135623.91601735391</v>
      </c>
      <c r="O123" s="83">
        <f>+SUM([1]DataEx!FB253)</f>
        <v>165878.65208433714</v>
      </c>
      <c r="P123" s="83">
        <f>+SUM([1]DataEx!FC253)</f>
        <v>490320.35892417241</v>
      </c>
      <c r="Q123" s="83">
        <f>+SUM([1]DataEx!FD253)</f>
        <v>785775.49666312477</v>
      </c>
      <c r="R123" s="83">
        <f>+SUM([1]DataEx!FE253)</f>
        <v>860197.30493980495</v>
      </c>
      <c r="S123" s="420">
        <f t="shared" si="21"/>
        <v>7262314.2406375092</v>
      </c>
      <c r="T123" s="433">
        <f t="shared" si="22"/>
        <v>1.5573904739171992E-3</v>
      </c>
    </row>
    <row r="124" spans="1:20" ht="13.5" thickBot="1">
      <c r="A124" s="116" t="str">
        <f t="shared" si="18"/>
        <v>74p</v>
      </c>
      <c r="B124" s="550" t="str">
        <f>+VLOOKUP(LEFT($A124,LEN(A124)-1)*1,[1]Master!$D$27:$G$225,4,FALSE)</f>
        <v>Donacije i transferi</v>
      </c>
      <c r="C124" s="551"/>
      <c r="D124" s="551"/>
      <c r="E124" s="551"/>
      <c r="F124" s="551"/>
      <c r="G124" s="83">
        <f>+SUM([1]DataEx!ET256)</f>
        <v>1518621.66</v>
      </c>
      <c r="H124" s="83">
        <f>+SUM([1]DataEx!EU256)</f>
        <v>776556.18</v>
      </c>
      <c r="I124" s="83">
        <f>+SUM([1]DataEx!EV256)</f>
        <v>1210159.24</v>
      </c>
      <c r="J124" s="83">
        <f>+SUM([1]DataEx!EW256)</f>
        <v>8493510.6400000006</v>
      </c>
      <c r="K124" s="83">
        <f>+SUM([1]DataEx!EX256)</f>
        <v>1746477.29</v>
      </c>
      <c r="L124" s="83">
        <f>+SUM([1]DataEx!EY256)</f>
        <v>1532517.83</v>
      </c>
      <c r="M124" s="83">
        <f>+SUM([1]DataEx!EZ256)</f>
        <v>2435550.5406138748</v>
      </c>
      <c r="N124" s="83">
        <f>+SUM([1]DataEx!FA256)</f>
        <v>570671.53597611003</v>
      </c>
      <c r="O124" s="83">
        <f>+SUM([1]DataEx!FB256)</f>
        <v>1353198.8801805205</v>
      </c>
      <c r="P124" s="83">
        <f>+SUM([1]DataEx!FC256)</f>
        <v>2470225.2025423776</v>
      </c>
      <c r="Q124" s="83">
        <f>+SUM([1]DataEx!FD256)</f>
        <v>2112933.3732640138</v>
      </c>
      <c r="R124" s="83">
        <f>+SUM([1]DataEx!FE256)</f>
        <v>7307967.0482751997</v>
      </c>
      <c r="S124" s="421">
        <f t="shared" si="21"/>
        <v>31528389.420852099</v>
      </c>
      <c r="T124" s="434">
        <f t="shared" si="22"/>
        <v>6.7612074767060106E-3</v>
      </c>
    </row>
    <row r="125" spans="1:20" ht="13.5" thickBot="1">
      <c r="A125" s="116" t="str">
        <f t="shared" si="18"/>
        <v>4p</v>
      </c>
      <c r="B125" s="530" t="str">
        <f>+VLOOKUP(LEFT($A125,LEN(A125)-1)*1,[1]Master!$D$27:$G$225,4,FALSE)</f>
        <v>Budžetski izdaci</v>
      </c>
      <c r="C125" s="531"/>
      <c r="D125" s="531"/>
      <c r="E125" s="531"/>
      <c r="F125" s="531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22">
        <f>+SUM(G125:R125)</f>
        <v>1899843074.6966665</v>
      </c>
      <c r="T125" s="435">
        <f t="shared" si="22"/>
        <v>0.40741799492972885</v>
      </c>
    </row>
    <row r="126" spans="1:20" ht="13.5" thickBot="1">
      <c r="A126" s="116" t="str">
        <f t="shared" si="18"/>
        <v>40p</v>
      </c>
      <c r="B126" s="588" t="str">
        <f>+VLOOKUP(LEFT($A126,LEN(A126)-1)*1,[1]Master!$D$27:$G$225,4,FALSE)</f>
        <v>Tekuća budžetska potrošnja</v>
      </c>
      <c r="C126" s="589"/>
      <c r="D126" s="589"/>
      <c r="E126" s="589"/>
      <c r="F126" s="589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23">
        <f t="shared" si="21"/>
        <v>1610768074.6999998</v>
      </c>
      <c r="T126" s="436">
        <f t="shared" si="22"/>
        <v>0.34542637127851888</v>
      </c>
    </row>
    <row r="127" spans="1:20">
      <c r="A127" s="116" t="str">
        <f t="shared" si="18"/>
        <v>41p</v>
      </c>
      <c r="B127" s="552" t="str">
        <f>+VLOOKUP(LEFT($A127,LEN(A127)-1)*1,[1]Master!$D$27:$G$225,4,FALSE)</f>
        <v>Tekući izdaci</v>
      </c>
      <c r="C127" s="553"/>
      <c r="D127" s="553"/>
      <c r="E127" s="553"/>
      <c r="F127" s="553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18">
        <f t="shared" si="21"/>
        <v>812630572.90999997</v>
      </c>
      <c r="T127" s="431">
        <f t="shared" si="22"/>
        <v>0.17426719240295679</v>
      </c>
    </row>
    <row r="128" spans="1:20">
      <c r="A128" s="116" t="str">
        <f t="shared" si="18"/>
        <v>411p</v>
      </c>
      <c r="B128" s="544" t="str">
        <f>+VLOOKUP(LEFT($A128,LEN(A128)-1)*1,[1]Master!$D$27:$G$225,4,FALSE)</f>
        <v>Bruto zarade i doprinosi na teret poslodavca</v>
      </c>
      <c r="C128" s="545"/>
      <c r="D128" s="545"/>
      <c r="E128" s="545"/>
      <c r="F128" s="545"/>
      <c r="G128" s="87">
        <f>+SUM([1]DataEx!ET265)</f>
        <v>36581480.009166665</v>
      </c>
      <c r="H128" s="87">
        <f>+SUM([1]DataEx!EU265)</f>
        <v>36581480.009166665</v>
      </c>
      <c r="I128" s="87">
        <f>+SUM([1]DataEx!EV265)</f>
        <v>36581480.009166665</v>
      </c>
      <c r="J128" s="87">
        <f>+SUM([1]DataEx!EW265)</f>
        <v>36581480.009166665</v>
      </c>
      <c r="K128" s="87">
        <f>+SUM([1]DataEx!EX265)</f>
        <v>36581480.009166665</v>
      </c>
      <c r="L128" s="87">
        <f>+SUM([1]DataEx!EY265)</f>
        <v>36581480.009166665</v>
      </c>
      <c r="M128" s="87">
        <f>+SUM([1]DataEx!EZ265)</f>
        <v>36581480.009166665</v>
      </c>
      <c r="N128" s="87">
        <f>+SUM([1]DataEx!FA265)</f>
        <v>36581480.009166665</v>
      </c>
      <c r="O128" s="87">
        <f>+SUM([1]DataEx!FB265)</f>
        <v>42330489.099166654</v>
      </c>
      <c r="P128" s="87">
        <f>+SUM([1]DataEx!FC265)</f>
        <v>42330489.099166654</v>
      </c>
      <c r="Q128" s="87">
        <f>+SUM([1]DataEx!FD265)</f>
        <v>42330489.099166654</v>
      </c>
      <c r="R128" s="87">
        <f>+SUM([1]DataEx!FE265)</f>
        <v>42330489.099166654</v>
      </c>
      <c r="S128" s="419">
        <f t="shared" si="21"/>
        <v>461973796.46999985</v>
      </c>
      <c r="T128" s="432">
        <f t="shared" si="22"/>
        <v>9.9069465459894937E-2</v>
      </c>
    </row>
    <row r="129" spans="1:20">
      <c r="A129" s="116" t="str">
        <f t="shared" si="18"/>
        <v>412p</v>
      </c>
      <c r="B129" s="544" t="str">
        <f>+VLOOKUP(LEFT($A129,LEN(A129)-1)*1,[1]Master!$D$27:$G$225,4,FALSE)</f>
        <v>Ostala lična primanja</v>
      </c>
      <c r="C129" s="545"/>
      <c r="D129" s="545"/>
      <c r="E129" s="545"/>
      <c r="F129" s="545"/>
      <c r="G129" s="87">
        <f>+SUM([1]DataEx!ET271)</f>
        <v>1045765.8483333333</v>
      </c>
      <c r="H129" s="87">
        <f>+SUM([1]DataEx!EU271)</f>
        <v>1045765.8483333333</v>
      </c>
      <c r="I129" s="87">
        <f>+SUM([1]DataEx!EV271)</f>
        <v>1045765.8483333333</v>
      </c>
      <c r="J129" s="87">
        <f>+SUM([1]DataEx!EW271)</f>
        <v>1064654.7372222226</v>
      </c>
      <c r="K129" s="87">
        <f>+SUM([1]DataEx!EX271)</f>
        <v>1064654.7372222226</v>
      </c>
      <c r="L129" s="87">
        <f>+SUM([1]DataEx!EY271)</f>
        <v>1064654.7372222226</v>
      </c>
      <c r="M129" s="87">
        <f>+SUM([1]DataEx!EZ271)</f>
        <v>1064654.7372222226</v>
      </c>
      <c r="N129" s="87">
        <f>+SUM([1]DataEx!FA271)</f>
        <v>1064654.7372222226</v>
      </c>
      <c r="O129" s="87">
        <f>+SUM([1]DataEx!FB271)</f>
        <v>1064654.7372222201</v>
      </c>
      <c r="P129" s="87">
        <f>+SUM([1]DataEx!FC271)</f>
        <v>1064654.7372222201</v>
      </c>
      <c r="Q129" s="87">
        <f>+SUM([1]DataEx!FD271)</f>
        <v>1064654.7372222226</v>
      </c>
      <c r="R129" s="87">
        <f>+SUM([1]DataEx!FE271)</f>
        <v>1608087.7372222189</v>
      </c>
      <c r="S129" s="419">
        <f t="shared" si="21"/>
        <v>13262623.179999996</v>
      </c>
      <c r="T129" s="432">
        <f t="shared" si="22"/>
        <v>2.8441461378945036E-3</v>
      </c>
    </row>
    <row r="130" spans="1:20">
      <c r="A130" s="116" t="str">
        <f t="shared" si="18"/>
        <v>413p</v>
      </c>
      <c r="B130" s="544" t="str">
        <f>+VLOOKUP(LEFT($A130,LEN(A130)-1)*1,[1]Master!$D$27:$G$225,4,FALSE)</f>
        <v>Rashodi za materijal</v>
      </c>
      <c r="C130" s="545"/>
      <c r="D130" s="545"/>
      <c r="E130" s="545"/>
      <c r="F130" s="545"/>
      <c r="G130" s="87">
        <f>+SUM([1]DataEx!ET279)</f>
        <v>2429373.3213333334</v>
      </c>
      <c r="H130" s="87">
        <f>+SUM([1]DataEx!EU279)</f>
        <v>2429373.3213333334</v>
      </c>
      <c r="I130" s="87">
        <f>+SUM([1]DataEx!EV279)</f>
        <v>2429373.3213333334</v>
      </c>
      <c r="J130" s="87">
        <f>+SUM([1]DataEx!EW279)</f>
        <v>2429373.3213333334</v>
      </c>
      <c r="K130" s="87">
        <f>+SUM([1]DataEx!EX279)</f>
        <v>2429373.3213333334</v>
      </c>
      <c r="L130" s="87">
        <f>+SUM([1]DataEx!EY279)</f>
        <v>2429373.3213333334</v>
      </c>
      <c r="M130" s="87">
        <f>+SUM([1]DataEx!EZ279)</f>
        <v>3644059.9819999994</v>
      </c>
      <c r="N130" s="87">
        <f>+SUM([1]DataEx!FA279)</f>
        <v>3644059.9819999994</v>
      </c>
      <c r="O130" s="87">
        <f>+SUM([1]DataEx!FB279)</f>
        <v>4454463.4019999988</v>
      </c>
      <c r="P130" s="87">
        <f>+SUM([1]DataEx!FC279)</f>
        <v>4454463.4019999988</v>
      </c>
      <c r="Q130" s="87">
        <f>+SUM([1]DataEx!FD279)</f>
        <v>4454463.4019999988</v>
      </c>
      <c r="R130" s="87">
        <f>+SUM([1]DataEx!FE279)</f>
        <v>4454463.4019999988</v>
      </c>
      <c r="S130" s="419">
        <f t="shared" si="21"/>
        <v>39682213.5</v>
      </c>
      <c r="T130" s="432">
        <f t="shared" si="22"/>
        <v>8.5097806623448194E-3</v>
      </c>
    </row>
    <row r="131" spans="1:20">
      <c r="A131" s="116" t="str">
        <f t="shared" si="18"/>
        <v>414p</v>
      </c>
      <c r="B131" s="544" t="str">
        <f>+VLOOKUP(LEFT($A131,LEN(A131)-1)*1,[1]Master!$D$27:$G$225,4,FALSE)</f>
        <v>Rashodi za usluge</v>
      </c>
      <c r="C131" s="545"/>
      <c r="D131" s="545"/>
      <c r="E131" s="545"/>
      <c r="F131" s="545"/>
      <c r="G131" s="87">
        <f>+SUM([1]DataEx!ET286)</f>
        <v>3986420.5893333331</v>
      </c>
      <c r="H131" s="87">
        <f>+SUM([1]DataEx!EU286)</f>
        <v>3986420.5893333331</v>
      </c>
      <c r="I131" s="87">
        <f>+SUM([1]DataEx!EV286)</f>
        <v>3986420.5893333331</v>
      </c>
      <c r="J131" s="87">
        <f>+SUM([1]DataEx!EW286)</f>
        <v>4097531.7004444432</v>
      </c>
      <c r="K131" s="87">
        <f>+SUM([1]DataEx!EX286)</f>
        <v>4097531.7004444432</v>
      </c>
      <c r="L131" s="87">
        <f>+SUM([1]DataEx!EY286)</f>
        <v>4097531.7004444432</v>
      </c>
      <c r="M131" s="87">
        <f>+SUM([1]DataEx!EZ286)</f>
        <v>6090741.9951111097</v>
      </c>
      <c r="N131" s="87">
        <f>+SUM([1]DataEx!FA286)</f>
        <v>6090741.9951111097</v>
      </c>
      <c r="O131" s="87">
        <f>+SUM([1]DataEx!FB286)</f>
        <v>5577148.0201111175</v>
      </c>
      <c r="P131" s="87">
        <f>+SUM([1]DataEx!FC286)</f>
        <v>5577148.0201111175</v>
      </c>
      <c r="Q131" s="87">
        <f>+SUM([1]DataEx!FD286)</f>
        <v>5577148.0201111175</v>
      </c>
      <c r="R131" s="87">
        <f>+SUM([1]DataEx!FE286)</f>
        <v>5577148.0201111175</v>
      </c>
      <c r="S131" s="419">
        <f t="shared" si="21"/>
        <v>58741932.939999998</v>
      </c>
      <c r="T131" s="432">
        <f t="shared" si="22"/>
        <v>1.2597103863713857E-2</v>
      </c>
    </row>
    <row r="132" spans="1:20">
      <c r="A132" s="116" t="str">
        <f t="shared" si="18"/>
        <v>415p</v>
      </c>
      <c r="B132" s="544" t="str">
        <f>+VLOOKUP(LEFT($A132,LEN(A132)-1)*1,[1]Master!$D$27:$G$225,4,FALSE)</f>
        <v>Rashodi za tekuće održavanje</v>
      </c>
      <c r="C132" s="545"/>
      <c r="D132" s="545"/>
      <c r="E132" s="545"/>
      <c r="F132" s="545"/>
      <c r="G132" s="87">
        <f>+SUM([1]DataEx!ET296)</f>
        <v>1860319.3983333334</v>
      </c>
      <c r="H132" s="87">
        <f>+SUM([1]DataEx!EU296)</f>
        <v>1860319.3983333334</v>
      </c>
      <c r="I132" s="87">
        <f>+SUM([1]DataEx!EV296)</f>
        <v>1860319.3983333334</v>
      </c>
      <c r="J132" s="87">
        <f>+SUM([1]DataEx!EW296)</f>
        <v>1860319.3983333334</v>
      </c>
      <c r="K132" s="87">
        <f>+SUM([1]DataEx!EX296)</f>
        <v>1860319.3983333334</v>
      </c>
      <c r="L132" s="87">
        <f>+SUM([1]DataEx!EY296)</f>
        <v>1860319.3983333334</v>
      </c>
      <c r="M132" s="87">
        <f>+SUM([1]DataEx!EZ296)</f>
        <v>1860319.3983333334</v>
      </c>
      <c r="N132" s="87">
        <f>+SUM([1]DataEx!FA296)</f>
        <v>1860319.3983333334</v>
      </c>
      <c r="O132" s="87">
        <f>+SUM([1]DataEx!FB296)</f>
        <v>1850732.9058333328</v>
      </c>
      <c r="P132" s="87">
        <f>+SUM([1]DataEx!FC296)</f>
        <v>1850732.9058333328</v>
      </c>
      <c r="Q132" s="87">
        <f>+SUM([1]DataEx!FD296)</f>
        <v>1850732.9058333328</v>
      </c>
      <c r="R132" s="87">
        <f>+SUM([1]DataEx!FE296)</f>
        <v>1850732.9058333328</v>
      </c>
      <c r="S132" s="419">
        <f t="shared" si="21"/>
        <v>22285486.810000002</v>
      </c>
      <c r="T132" s="432">
        <f t="shared" si="22"/>
        <v>4.7790833217173879E-3</v>
      </c>
    </row>
    <row r="133" spans="1:20">
      <c r="A133" s="116" t="str">
        <f t="shared" si="18"/>
        <v>416p</v>
      </c>
      <c r="B133" s="544" t="str">
        <f>+VLOOKUP(LEFT($A133,LEN(A133)-1)*1,[1]Master!$D$27:$G$225,4,FALSE)</f>
        <v>Kamate</v>
      </c>
      <c r="C133" s="545"/>
      <c r="D133" s="545"/>
      <c r="E133" s="545"/>
      <c r="F133" s="545"/>
      <c r="G133" s="87">
        <f>+SUM([1]DataEx!ET300)</f>
        <v>7122725</v>
      </c>
      <c r="H133" s="87">
        <f>+SUM([1]DataEx!EU300)</f>
        <v>7122725</v>
      </c>
      <c r="I133" s="87">
        <f>+SUM([1]DataEx!EV300)</f>
        <v>7122725</v>
      </c>
      <c r="J133" s="87">
        <f>+SUM([1]DataEx!EW300)</f>
        <v>7122725</v>
      </c>
      <c r="K133" s="87">
        <f>+SUM([1]DataEx!EX300)</f>
        <v>7122725</v>
      </c>
      <c r="L133" s="87">
        <f>+SUM([1]DataEx!EY300)</f>
        <v>7122725</v>
      </c>
      <c r="M133" s="87">
        <f>+SUM([1]DataEx!EZ300)</f>
        <v>7122725</v>
      </c>
      <c r="N133" s="87">
        <f>+SUM([1]DataEx!FA300)</f>
        <v>7122725</v>
      </c>
      <c r="O133" s="87">
        <f>+SUM([1]DataEx!FB300)</f>
        <v>7615225</v>
      </c>
      <c r="P133" s="87">
        <f>+SUM([1]DataEx!FC300)</f>
        <v>7615225</v>
      </c>
      <c r="Q133" s="87">
        <f>+SUM([1]DataEx!FD300)</f>
        <v>7615225</v>
      </c>
      <c r="R133" s="87">
        <f>+SUM([1]DataEx!FE300)</f>
        <v>7615225</v>
      </c>
      <c r="S133" s="419">
        <f t="shared" si="21"/>
        <v>87442700</v>
      </c>
      <c r="T133" s="432">
        <f t="shared" si="22"/>
        <v>1.8751932714721656E-2</v>
      </c>
    </row>
    <row r="134" spans="1:20">
      <c r="A134" s="116" t="str">
        <f t="shared" si="18"/>
        <v>417p</v>
      </c>
      <c r="B134" s="544" t="str">
        <f>+VLOOKUP(LEFT($A134,LEN(A134)-1)*1,[1]Master!$D$27:$G$225,4,FALSE)</f>
        <v>Renta</v>
      </c>
      <c r="C134" s="545"/>
      <c r="D134" s="545"/>
      <c r="E134" s="545"/>
      <c r="F134" s="545"/>
      <c r="G134" s="87">
        <f>+SUM([1]DataEx!ET303)</f>
        <v>800010.93333333347</v>
      </c>
      <c r="H134" s="87">
        <f>+SUM([1]DataEx!EU303)</f>
        <v>800010.93333333347</v>
      </c>
      <c r="I134" s="87">
        <f>+SUM([1]DataEx!EV303)</f>
        <v>800010.93333333347</v>
      </c>
      <c r="J134" s="87">
        <f>+SUM([1]DataEx!EW303)</f>
        <v>800010.93333333347</v>
      </c>
      <c r="K134" s="87">
        <f>+SUM([1]DataEx!EX303)</f>
        <v>800010.93333333347</v>
      </c>
      <c r="L134" s="87">
        <f>+SUM([1]DataEx!EY303)</f>
        <v>800010.93333333347</v>
      </c>
      <c r="M134" s="87">
        <f>+SUM([1]DataEx!EZ303)</f>
        <v>800010.93333333347</v>
      </c>
      <c r="N134" s="87">
        <f>+SUM([1]DataEx!FA303)</f>
        <v>800010.93333333347</v>
      </c>
      <c r="O134" s="87">
        <f>+SUM([1]DataEx!FB303)</f>
        <v>986109.29833333322</v>
      </c>
      <c r="P134" s="87">
        <f>+SUM([1]DataEx!FC303)</f>
        <v>986109.29833333322</v>
      </c>
      <c r="Q134" s="87">
        <f>+SUM([1]DataEx!FD303)</f>
        <v>986109.29833333322</v>
      </c>
      <c r="R134" s="87">
        <f>+SUM([1]DataEx!FE303)</f>
        <v>986109.29833333322</v>
      </c>
      <c r="S134" s="419">
        <f t="shared" si="21"/>
        <v>10344524.66</v>
      </c>
      <c r="T134" s="432">
        <f t="shared" si="22"/>
        <v>2.2183650595201079E-3</v>
      </c>
    </row>
    <row r="135" spans="1:20">
      <c r="A135" s="116" t="str">
        <f t="shared" si="18"/>
        <v>418p</v>
      </c>
      <c r="B135" s="544" t="str">
        <f>+VLOOKUP(LEFT($A135,LEN(A135)-1)*1,[1]Master!$D$27:$G$225,4,FALSE)</f>
        <v>Subvencije</v>
      </c>
      <c r="C135" s="545"/>
      <c r="D135" s="545"/>
      <c r="E135" s="545"/>
      <c r="F135" s="545"/>
      <c r="G135" s="87">
        <f>+SUM([1]DataEx!ET307)</f>
        <v>2250983.3333333335</v>
      </c>
      <c r="H135" s="87">
        <f>+SUM([1]DataEx!EU307)</f>
        <v>2250983.3333333335</v>
      </c>
      <c r="I135" s="87">
        <f>+SUM([1]DataEx!EV307)</f>
        <v>2250983.3333333335</v>
      </c>
      <c r="J135" s="87">
        <f>+SUM([1]DataEx!EW307)</f>
        <v>2250983.3333333335</v>
      </c>
      <c r="K135" s="87">
        <f>+SUM([1]DataEx!EX307)</f>
        <v>2250983.3333333335</v>
      </c>
      <c r="L135" s="87">
        <f>+SUM([1]DataEx!EY307)</f>
        <v>2250983.3333333335</v>
      </c>
      <c r="M135" s="87">
        <f>+SUM([1]DataEx!EZ307)</f>
        <v>2250983.3333333335</v>
      </c>
      <c r="N135" s="87">
        <f>+SUM([1]DataEx!FA307)</f>
        <v>2250983.3333333335</v>
      </c>
      <c r="O135" s="87">
        <f>+SUM([1]DataEx!FB307)</f>
        <v>2180983.3333333344</v>
      </c>
      <c r="P135" s="87">
        <f>+SUM([1]DataEx!FC307)</f>
        <v>2180983.3333333344</v>
      </c>
      <c r="Q135" s="87">
        <f>+SUM([1]DataEx!FD307)</f>
        <v>2180983.3333333344</v>
      </c>
      <c r="R135" s="87">
        <f>+SUM([1]DataEx!FE307)</f>
        <v>2180983.3333333344</v>
      </c>
      <c r="S135" s="419">
        <f t="shared" si="21"/>
        <v>26731800.000000011</v>
      </c>
      <c r="T135" s="432">
        <f t="shared" si="22"/>
        <v>5.7325873394050804E-3</v>
      </c>
    </row>
    <row r="136" spans="1:20">
      <c r="A136" s="116" t="str">
        <f t="shared" si="18"/>
        <v>419p</v>
      </c>
      <c r="B136" s="544" t="str">
        <f>+VLOOKUP(LEFT($A136,LEN(A136)-1)*1,[1]Master!$D$27:$G$225,4,FALSE)</f>
        <v>Ostali izdaci</v>
      </c>
      <c r="C136" s="545"/>
      <c r="D136" s="545"/>
      <c r="E136" s="545"/>
      <c r="F136" s="545"/>
      <c r="G136" s="87">
        <f>+SUM([1]DataEx!ET311)</f>
        <v>2581823.9339999999</v>
      </c>
      <c r="H136" s="87">
        <f>+SUM([1]DataEx!EU311)</f>
        <v>2581823.9339999999</v>
      </c>
      <c r="I136" s="87">
        <f>+SUM([1]DataEx!EV311)</f>
        <v>2581823.9339999999</v>
      </c>
      <c r="J136" s="87">
        <f>+SUM([1]DataEx!EW311)</f>
        <v>2696268.3784444444</v>
      </c>
      <c r="K136" s="87">
        <f>+SUM([1]DataEx!EX311)</f>
        <v>2696268.3784444444</v>
      </c>
      <c r="L136" s="87">
        <f>+SUM([1]DataEx!EY311)</f>
        <v>2696268.3784444444</v>
      </c>
      <c r="M136" s="87">
        <f>+SUM([1]DataEx!EZ311)</f>
        <v>3987180.345444445</v>
      </c>
      <c r="N136" s="87">
        <f>+SUM([1]DataEx!FA311)</f>
        <v>3987180.345444445</v>
      </c>
      <c r="O136" s="87">
        <f>+SUM([1]DataEx!FB311)</f>
        <v>3877323.0754444436</v>
      </c>
      <c r="P136" s="87">
        <f>+SUM([1]DataEx!FC311)</f>
        <v>3877323.0754444436</v>
      </c>
      <c r="Q136" s="87">
        <f>+SUM([1]DataEx!FD311)</f>
        <v>3877323.0754444436</v>
      </c>
      <c r="R136" s="87">
        <f>+SUM([1]DataEx!FE311)</f>
        <v>3877323.0754444436</v>
      </c>
      <c r="S136" s="419">
        <f t="shared" si="21"/>
        <v>39317929.93</v>
      </c>
      <c r="T136" s="432">
        <f t="shared" si="22"/>
        <v>8.4316606935684827E-3</v>
      </c>
    </row>
    <row r="137" spans="1:20">
      <c r="A137" s="116" t="str">
        <f t="shared" si="18"/>
        <v>440p</v>
      </c>
      <c r="B137" s="544" t="str">
        <f>+VLOOKUP(LEFT($A137,LEN(A137)-1)*1,[1]Master!$D$27:$G$225,4,FALSE)</f>
        <v>Kapitalni izdaci u tekućem budžetu</v>
      </c>
      <c r="C137" s="545"/>
      <c r="D137" s="545"/>
      <c r="E137" s="545"/>
      <c r="F137" s="545"/>
      <c r="G137" s="87">
        <f>+SUM([1]DataEx!ET369)</f>
        <v>3322124.294666667</v>
      </c>
      <c r="H137" s="87">
        <f>+SUM([1]DataEx!EU369)</f>
        <v>3322124.294666667</v>
      </c>
      <c r="I137" s="87">
        <f>+SUM([1]DataEx!EV369)</f>
        <v>3322124.294666667</v>
      </c>
      <c r="J137" s="87">
        <f>+SUM([1]DataEx!EW369)</f>
        <v>3322124.294666667</v>
      </c>
      <c r="K137" s="87">
        <f>+SUM([1]DataEx!EX369)</f>
        <v>3522124.2900000066</v>
      </c>
      <c r="L137" s="87">
        <f>+SUM([1]DataEx!EY369)</f>
        <v>3322124.294666667</v>
      </c>
      <c r="M137" s="87">
        <f>+SUM([1]DataEx!EZ369)</f>
        <v>4983186.4420000007</v>
      </c>
      <c r="N137" s="87">
        <f>+SUM([1]DataEx!FA369)</f>
        <v>4983186.4420000007</v>
      </c>
      <c r="O137" s="87">
        <f>+SUM([1]DataEx!FB369)</f>
        <v>5687111.6931666648</v>
      </c>
      <c r="P137" s="87">
        <f>+SUM([1]DataEx!FC369)</f>
        <v>5687111.6931666648</v>
      </c>
      <c r="Q137" s="87">
        <f>+SUM([1]DataEx!FD369)</f>
        <v>5687111.6931666601</v>
      </c>
      <c r="R137" s="87">
        <f>+SUM([1]DataEx!FE369)</f>
        <v>5687111.6931666601</v>
      </c>
      <c r="S137" s="419">
        <f t="shared" si="21"/>
        <v>52847565.419999987</v>
      </c>
      <c r="T137" s="432">
        <f t="shared" si="22"/>
        <v>1.1333067150175952E-2</v>
      </c>
    </row>
    <row r="138" spans="1:20">
      <c r="A138" s="116" t="str">
        <f t="shared" si="18"/>
        <v>42p</v>
      </c>
      <c r="B138" s="538" t="str">
        <f>+VLOOKUP(LEFT($A138,LEN(A138)-1)*1,[1]Master!$D$27:$G$225,4,FALSE)</f>
        <v>Transferi za socijalnu zaštitu</v>
      </c>
      <c r="C138" s="539"/>
      <c r="D138" s="539"/>
      <c r="E138" s="539"/>
      <c r="F138" s="539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20">
        <f t="shared" si="21"/>
        <v>558932773.86000013</v>
      </c>
      <c r="T138" s="433">
        <f t="shared" si="22"/>
        <v>0.11986214706859988</v>
      </c>
    </row>
    <row r="139" spans="1:20">
      <c r="A139" s="116" t="str">
        <f t="shared" si="18"/>
        <v>421p</v>
      </c>
      <c r="B139" s="544" t="str">
        <f>+VLOOKUP(LEFT($A139,LEN(A139)-1)*1,[1]Master!$D$27:$G$225,4,FALSE)</f>
        <v>Prava iz oblasti socijalne zaštite</v>
      </c>
      <c r="C139" s="545"/>
      <c r="D139" s="545"/>
      <c r="E139" s="545"/>
      <c r="F139" s="545"/>
      <c r="G139" s="87">
        <f>SUM([1]DataEx!ET322)</f>
        <v>6651000</v>
      </c>
      <c r="H139" s="87">
        <f>SUM([1]DataEx!EU322)</f>
        <v>6651000</v>
      </c>
      <c r="I139" s="87">
        <f>SUM([1]DataEx!EV322)</f>
        <v>6651000</v>
      </c>
      <c r="J139" s="87">
        <f>SUM([1]DataEx!EW322)</f>
        <v>6651000</v>
      </c>
      <c r="K139" s="87">
        <f>SUM([1]DataEx!EX322)</f>
        <v>6651000</v>
      </c>
      <c r="L139" s="87">
        <f>SUM([1]DataEx!EY322)</f>
        <v>6651000</v>
      </c>
      <c r="M139" s="87">
        <f>SUM([1]DataEx!EZ322)</f>
        <v>6651000</v>
      </c>
      <c r="N139" s="87">
        <f>SUM([1]DataEx!FA322)</f>
        <v>6651000</v>
      </c>
      <c r="O139" s="87">
        <f>SUM([1]DataEx!FB322)</f>
        <v>7394520.9774999991</v>
      </c>
      <c r="P139" s="87">
        <f>SUM([1]DataEx!FC322)</f>
        <v>7394520.9774999991</v>
      </c>
      <c r="Q139" s="87">
        <f>SUM([1]DataEx!FD322)</f>
        <v>7394520.9774999991</v>
      </c>
      <c r="R139" s="87">
        <f>SUM([1]DataEx!FE322)</f>
        <v>7394520.9774999991</v>
      </c>
      <c r="S139" s="419">
        <f t="shared" si="21"/>
        <v>82786083.909999996</v>
      </c>
      <c r="T139" s="432">
        <f t="shared" si="22"/>
        <v>1.7753329611226793E-2</v>
      </c>
    </row>
    <row r="140" spans="1:20">
      <c r="A140" s="116" t="str">
        <f t="shared" si="18"/>
        <v>422p</v>
      </c>
      <c r="B140" s="544" t="str">
        <f>+VLOOKUP(LEFT($A140,LEN(A140)-1)*1,[1]Master!$D$27:$G$225,4,FALSE)</f>
        <v>Sredstva za tehnološke viškove</v>
      </c>
      <c r="C140" s="545"/>
      <c r="D140" s="545"/>
      <c r="E140" s="545"/>
      <c r="F140" s="545"/>
      <c r="G140" s="87">
        <f>SUM([1]DataEx!ET330)</f>
        <v>1699899.96</v>
      </c>
      <c r="H140" s="87">
        <f>SUM([1]DataEx!EU330)</f>
        <v>1699899.96</v>
      </c>
      <c r="I140" s="87">
        <f>SUM([1]DataEx!EV330)</f>
        <v>1699899.96</v>
      </c>
      <c r="J140" s="87">
        <f>SUM([1]DataEx!EW330)</f>
        <v>1699899.96</v>
      </c>
      <c r="K140" s="87">
        <f>SUM([1]DataEx!EX330)</f>
        <v>1699899.96</v>
      </c>
      <c r="L140" s="87">
        <f>SUM([1]DataEx!EY330)</f>
        <v>1699899.96</v>
      </c>
      <c r="M140" s="87">
        <f>SUM([1]DataEx!EZ330)</f>
        <v>1699899.96</v>
      </c>
      <c r="N140" s="87">
        <f>SUM([1]DataEx!FA330)</f>
        <v>1699899.96</v>
      </c>
      <c r="O140" s="87">
        <f>SUM([1]DataEx!FB330)</f>
        <v>924899.9599999981</v>
      </c>
      <c r="P140" s="87">
        <f>SUM([1]DataEx!FC330)</f>
        <v>924899.9599999981</v>
      </c>
      <c r="Q140" s="87">
        <f>SUM([1]DataEx!FD330)</f>
        <v>924899.9599999981</v>
      </c>
      <c r="R140" s="87">
        <f>SUM([1]DataEx!FE330)</f>
        <v>924899.9599999981</v>
      </c>
      <c r="S140" s="419">
        <f t="shared" si="21"/>
        <v>17298799.519999992</v>
      </c>
      <c r="T140" s="432">
        <f t="shared" si="22"/>
        <v>3.7096970318219718E-3</v>
      </c>
    </row>
    <row r="141" spans="1:20">
      <c r="A141" s="116" t="str">
        <f t="shared" si="18"/>
        <v>423p</v>
      </c>
      <c r="B141" s="544" t="str">
        <f>+VLOOKUP(LEFT($A141,LEN(A141)-1)*1,[1]Master!$D$27:$G$225,4,FALSE)</f>
        <v>Prava iz oblasti penzijskog i invalidskog osiguranja</v>
      </c>
      <c r="C141" s="545"/>
      <c r="D141" s="545"/>
      <c r="E141" s="545"/>
      <c r="F141" s="545"/>
      <c r="G141" s="87">
        <f>SUM([1]DataEx!ET336)</f>
        <v>35472732.535833336</v>
      </c>
      <c r="H141" s="87">
        <f>SUM([1]DataEx!EU336)</f>
        <v>35472732.535833336</v>
      </c>
      <c r="I141" s="87">
        <f>SUM([1]DataEx!EV336)</f>
        <v>35472732.535833336</v>
      </c>
      <c r="J141" s="87">
        <f>SUM([1]DataEx!EW336)</f>
        <v>35472732.535833336</v>
      </c>
      <c r="K141" s="87">
        <f>SUM([1]DataEx!EX336)</f>
        <v>35472732.535833336</v>
      </c>
      <c r="L141" s="87">
        <f>SUM([1]DataEx!EY336)</f>
        <v>35472732.535833336</v>
      </c>
      <c r="M141" s="87">
        <f>SUM([1]DataEx!EZ336)</f>
        <v>35472732.535833336</v>
      </c>
      <c r="N141" s="87">
        <f>SUM([1]DataEx!FA336)</f>
        <v>35472732.535833336</v>
      </c>
      <c r="O141" s="87">
        <f>SUM([1]DataEx!FB336)</f>
        <v>35472732.535833336</v>
      </c>
      <c r="P141" s="87">
        <f>SUM([1]DataEx!FC336)</f>
        <v>35472732.535833336</v>
      </c>
      <c r="Q141" s="87">
        <f>SUM([1]DataEx!FD336)</f>
        <v>35472732.535833336</v>
      </c>
      <c r="R141" s="87">
        <f>SUM([1]DataEx!FE336)</f>
        <v>35472732.535833336</v>
      </c>
      <c r="S141" s="419">
        <f t="shared" si="21"/>
        <v>425672790.43000013</v>
      </c>
      <c r="T141" s="432">
        <f t="shared" si="22"/>
        <v>9.1284778770911415E-2</v>
      </c>
    </row>
    <row r="142" spans="1:20">
      <c r="A142" s="116" t="str">
        <f t="shared" si="18"/>
        <v>424p</v>
      </c>
      <c r="B142" s="544" t="str">
        <f>+VLOOKUP(LEFT($A142,LEN(A142)-1)*1,[1]Master!$D$27:$G$225,4,FALSE)</f>
        <v>Ostala prava iz oblasti zdravstvene zaštite</v>
      </c>
      <c r="C142" s="545"/>
      <c r="D142" s="545"/>
      <c r="E142" s="545"/>
      <c r="F142" s="545"/>
      <c r="G142" s="87">
        <f>SUM([1]DataEx!ET344)</f>
        <v>1375008.3333333333</v>
      </c>
      <c r="H142" s="87">
        <f>SUM([1]DataEx!EU344)</f>
        <v>1375008.3333333333</v>
      </c>
      <c r="I142" s="87">
        <f>SUM([1]DataEx!EV344)</f>
        <v>1375008.3333333333</v>
      </c>
      <c r="J142" s="87">
        <f>SUM([1]DataEx!EW344)</f>
        <v>1375008.3333333333</v>
      </c>
      <c r="K142" s="87">
        <f>SUM([1]DataEx!EX344)</f>
        <v>1375008.3333333333</v>
      </c>
      <c r="L142" s="87">
        <f>SUM([1]DataEx!EY344)</f>
        <v>1375008.3333333333</v>
      </c>
      <c r="M142" s="87">
        <f>SUM([1]DataEx!EZ344)</f>
        <v>1375008.3333333333</v>
      </c>
      <c r="N142" s="87">
        <f>SUM([1]DataEx!FA344)</f>
        <v>1375008.3333333333</v>
      </c>
      <c r="O142" s="87">
        <f>SUM([1]DataEx!FB344)</f>
        <v>2000008.3333333328</v>
      </c>
      <c r="P142" s="87">
        <f>SUM([1]DataEx!FC344)</f>
        <v>2000008.3333333328</v>
      </c>
      <c r="Q142" s="87">
        <f>SUM([1]DataEx!FD344)</f>
        <v>2000008.3333333328</v>
      </c>
      <c r="R142" s="87">
        <f>SUM([1]DataEx!FE344)</f>
        <v>2000008.3333333328</v>
      </c>
      <c r="S142" s="419">
        <f t="shared" si="21"/>
        <v>19000099.999999996</v>
      </c>
      <c r="T142" s="432">
        <f t="shared" si="22"/>
        <v>4.0745379176647433E-3</v>
      </c>
    </row>
    <row r="143" spans="1:20">
      <c r="A143" s="116" t="str">
        <f t="shared" si="18"/>
        <v>425p</v>
      </c>
      <c r="B143" s="544" t="str">
        <f>+VLOOKUP(LEFT($A143,LEN(A143)-1)*1,[1]Master!$D$27:$G$225,4,FALSE)</f>
        <v>Ostala prava iz zdravstvenog osiguranja</v>
      </c>
      <c r="C143" s="545"/>
      <c r="D143" s="545"/>
      <c r="E143" s="545"/>
      <c r="F143" s="545"/>
      <c r="G143" s="87">
        <f>SUM([1]DataEx!ET346)</f>
        <v>752083.33333333337</v>
      </c>
      <c r="H143" s="87">
        <f>SUM([1]DataEx!EU346)</f>
        <v>752083.33333333337</v>
      </c>
      <c r="I143" s="87">
        <f>SUM([1]DataEx!EV346)</f>
        <v>752083.33333333337</v>
      </c>
      <c r="J143" s="87">
        <f>SUM([1]DataEx!EW346)</f>
        <v>752083.33333333337</v>
      </c>
      <c r="K143" s="87">
        <f>SUM([1]DataEx!EX346)</f>
        <v>752083.33333333337</v>
      </c>
      <c r="L143" s="87">
        <f>SUM([1]DataEx!EY346)</f>
        <v>752083.33333333337</v>
      </c>
      <c r="M143" s="87">
        <f>SUM([1]DataEx!EZ346)</f>
        <v>752083.33333333337</v>
      </c>
      <c r="N143" s="87">
        <f>SUM([1]DataEx!FA346)</f>
        <v>752083.33333333337</v>
      </c>
      <c r="O143" s="87">
        <f>SUM([1]DataEx!FB346)</f>
        <v>2039583.333333334</v>
      </c>
      <c r="P143" s="87">
        <f>SUM([1]DataEx!FC346)</f>
        <v>2039583.333333334</v>
      </c>
      <c r="Q143" s="87">
        <f>SUM([1]DataEx!FD346)</f>
        <v>2039583.333333334</v>
      </c>
      <c r="R143" s="87">
        <f>SUM([1]DataEx!FE346)</f>
        <v>2039583.333333334</v>
      </c>
      <c r="S143" s="419">
        <f t="shared" si="21"/>
        <v>14175000.000000002</v>
      </c>
      <c r="T143" s="432">
        <f t="shared" si="22"/>
        <v>3.0398037369749509E-3</v>
      </c>
    </row>
    <row r="144" spans="1:20">
      <c r="A144" s="116" t="str">
        <f t="shared" si="18"/>
        <v>43p</v>
      </c>
      <c r="B144" s="546" t="str">
        <f>+VLOOKUP(LEFT($A144,LEN(A144)-1)*1,[1]Master!$D$27:$G$225,4,FALSE)</f>
        <v xml:space="preserve">Transferi institucijama, pojedincima, nevladinom i javnom sektoru </v>
      </c>
      <c r="C144" s="547"/>
      <c r="D144" s="547"/>
      <c r="E144" s="547"/>
      <c r="F144" s="547"/>
      <c r="G144" s="83">
        <f>SUM([1]DataEx!ET350)</f>
        <v>15295211.558333334</v>
      </c>
      <c r="H144" s="83">
        <f>SUM([1]DataEx!EU350)</f>
        <v>15295211.558333334</v>
      </c>
      <c r="I144" s="83">
        <f>SUM([1]DataEx!EV350)</f>
        <v>15295211.558333334</v>
      </c>
      <c r="J144" s="83">
        <f>SUM([1]DataEx!EW350)</f>
        <v>18161878.224999998</v>
      </c>
      <c r="K144" s="83">
        <f>SUM([1]DataEx!EX350)</f>
        <v>18161878.224999998</v>
      </c>
      <c r="L144" s="83">
        <f>SUM([1]DataEx!EY350)</f>
        <v>18161878.224999998</v>
      </c>
      <c r="M144" s="83">
        <f>SUM([1]DataEx!EZ350)</f>
        <v>15295211.558333334</v>
      </c>
      <c r="N144" s="83">
        <f>SUM([1]DataEx!FA350)</f>
        <v>15295211.558333334</v>
      </c>
      <c r="O144" s="83">
        <f>SUM([1]DataEx!FB350)</f>
        <v>18930636.555833336</v>
      </c>
      <c r="P144" s="83">
        <f>SUM([1]DataEx!FC350)</f>
        <v>18930636.555833336</v>
      </c>
      <c r="Q144" s="83">
        <f>SUM([1]DataEx!FD350)</f>
        <v>18930636.555833336</v>
      </c>
      <c r="R144" s="83">
        <f>SUM([1]DataEx!FE350)</f>
        <v>18930636.555833336</v>
      </c>
      <c r="S144" s="420">
        <f>+SUM(G144:R144)</f>
        <v>206684238.69</v>
      </c>
      <c r="T144" s="433">
        <f t="shared" si="22"/>
        <v>4.4323070274686745E-2</v>
      </c>
    </row>
    <row r="145" spans="1:20">
      <c r="A145" s="116" t="str">
        <f t="shared" si="18"/>
        <v>44p</v>
      </c>
      <c r="B145" s="546" t="str">
        <f>+VLOOKUP(LEFT($A145,LEN(A145)-1)*1,[1]Master!$D$27:$G$225,4,FALSE)</f>
        <v>Kapitalni budžet</v>
      </c>
      <c r="C145" s="547"/>
      <c r="D145" s="547"/>
      <c r="E145" s="547"/>
      <c r="F145" s="547"/>
      <c r="G145" s="83">
        <f>SUM([1]DataEx!ET368)</f>
        <v>21472083.333333332</v>
      </c>
      <c r="H145" s="83">
        <f>SUM([1]DataEx!EU368)</f>
        <v>21472083.333333332</v>
      </c>
      <c r="I145" s="83">
        <f>SUM([1]DataEx!EV368)</f>
        <v>21472083.333333332</v>
      </c>
      <c r="J145" s="83">
        <f>SUM([1]DataEx!EW368)</f>
        <v>21472083.333333332</v>
      </c>
      <c r="K145" s="83">
        <f>SUM([1]DataEx!EX368)</f>
        <v>21472083.333333332</v>
      </c>
      <c r="L145" s="83">
        <f>SUM([1]DataEx!EY368)</f>
        <v>21472083.333333332</v>
      </c>
      <c r="M145" s="83">
        <f>SUM([1]DataEx!EZ368)</f>
        <v>26990416.666666664</v>
      </c>
      <c r="N145" s="83">
        <f>SUM([1]DataEx!FA368)</f>
        <v>26990416.666666664</v>
      </c>
      <c r="O145" s="83">
        <f>SUM([1]DataEx!FB368)</f>
        <v>26315416.666666701</v>
      </c>
      <c r="P145" s="83">
        <f>SUM([1]DataEx!FC368)</f>
        <v>26315416.666666701</v>
      </c>
      <c r="Q145" s="83">
        <f>SUM([1]DataEx!FD368)</f>
        <v>26815416.670000002</v>
      </c>
      <c r="R145" s="83">
        <f>SUM([1]DataEx!FE368)</f>
        <v>26815416.66</v>
      </c>
      <c r="S145" s="420">
        <f t="shared" si="21"/>
        <v>289074999.99666673</v>
      </c>
      <c r="T145" s="433">
        <f t="shared" si="22"/>
        <v>6.1991623651209964E-2</v>
      </c>
    </row>
    <row r="146" spans="1:20">
      <c r="A146" s="116" t="str">
        <f t="shared" si="18"/>
        <v>451p</v>
      </c>
      <c r="B146" s="534" t="str">
        <f>+VLOOKUP(LEFT($A146,LEN(A146)-1)*1,[1]Master!$D$27:$G$225,4,FALSE)</f>
        <v>Pozajmice i krediti</v>
      </c>
      <c r="C146" s="535"/>
      <c r="D146" s="535"/>
      <c r="E146" s="535"/>
      <c r="F146" s="535"/>
      <c r="G146" s="87">
        <f>SUM([1]DataEx!ET379)</f>
        <v>239583.41666666666</v>
      </c>
      <c r="H146" s="87">
        <f>SUM([1]DataEx!EU379)</f>
        <v>239583.41666666666</v>
      </c>
      <c r="I146" s="87">
        <f>SUM([1]DataEx!EV379)</f>
        <v>239583.41666666666</v>
      </c>
      <c r="J146" s="87">
        <f>SUM([1]DataEx!EW379)</f>
        <v>239583.41666666666</v>
      </c>
      <c r="K146" s="87">
        <f>SUM([1]DataEx!EX379)</f>
        <v>239583.41666666666</v>
      </c>
      <c r="L146" s="87">
        <f>SUM([1]DataEx!EY379)</f>
        <v>239583.41666666666</v>
      </c>
      <c r="M146" s="87">
        <f>SUM([1]DataEx!EZ379)</f>
        <v>239583.41666666666</v>
      </c>
      <c r="N146" s="87">
        <f>SUM([1]DataEx!FA379)</f>
        <v>239583.41666666666</v>
      </c>
      <c r="O146" s="87">
        <f>SUM([1]DataEx!FB379)</f>
        <v>239583.41666666666</v>
      </c>
      <c r="P146" s="87">
        <f>SUM([1]DataEx!FC379)</f>
        <v>239583.41666666666</v>
      </c>
      <c r="Q146" s="87">
        <f>SUM([1]DataEx!FD379)</f>
        <v>239583.41666666666</v>
      </c>
      <c r="R146" s="87">
        <f>SUM([1]DataEx!FE379)</f>
        <v>239583.41666666666</v>
      </c>
      <c r="S146" s="419">
        <f t="shared" si="21"/>
        <v>2875000.9999999995</v>
      </c>
      <c r="T146" s="432">
        <f t="shared" si="22"/>
        <v>6.1653889125973314E-4</v>
      </c>
    </row>
    <row r="147" spans="1:20">
      <c r="A147" s="116" t="str">
        <f t="shared" si="18"/>
        <v>47p</v>
      </c>
      <c r="B147" s="534" t="str">
        <f>+VLOOKUP(LEFT($A147,LEN(A147)-1)*1,[1]Master!$D$27:$G$225,4,FALSE)</f>
        <v>Rezerve</v>
      </c>
      <c r="C147" s="535"/>
      <c r="D147" s="535"/>
      <c r="E147" s="535"/>
      <c r="F147" s="535"/>
      <c r="G147" s="87">
        <f>SUM([1]DataEx!ET394)</f>
        <v>830846.24800000002</v>
      </c>
      <c r="H147" s="87">
        <f>SUM([1]DataEx!EU394)</f>
        <v>830846.24800000002</v>
      </c>
      <c r="I147" s="87">
        <f>SUM([1]DataEx!EV394)</f>
        <v>830846.24800000002</v>
      </c>
      <c r="J147" s="87">
        <f>SUM([1]DataEx!EW394)</f>
        <v>949846.13199999998</v>
      </c>
      <c r="K147" s="87">
        <f>SUM([1]DataEx!EX394)</f>
        <v>1306845.784</v>
      </c>
      <c r="L147" s="87">
        <f>SUM([1]DataEx!EY394)</f>
        <v>830846.24800000002</v>
      </c>
      <c r="M147" s="87">
        <f>SUM([1]DataEx!EZ394)</f>
        <v>1246269.3720000002</v>
      </c>
      <c r="N147" s="87">
        <f>SUM([1]DataEx!FA394)</f>
        <v>1246269.3720000002</v>
      </c>
      <c r="O147" s="87">
        <f>SUM([1]DataEx!FB394)</f>
        <v>5393218.1470000008</v>
      </c>
      <c r="P147" s="87">
        <f>SUM([1]DataEx!FC394)</f>
        <v>5393218.1470000008</v>
      </c>
      <c r="Q147" s="87">
        <f>SUM([1]DataEx!FD394)</f>
        <v>5393218.1470000008</v>
      </c>
      <c r="R147" s="87">
        <f>SUM([1]DataEx!FE394)</f>
        <v>5393218.1470000008</v>
      </c>
      <c r="S147" s="419">
        <f t="shared" si="21"/>
        <v>29645488.240000002</v>
      </c>
      <c r="T147" s="432">
        <f t="shared" si="22"/>
        <v>6.3574226410157992E-3</v>
      </c>
    </row>
    <row r="148" spans="1:20">
      <c r="A148" s="116" t="str">
        <f t="shared" si="18"/>
        <v>462p</v>
      </c>
      <c r="B148" s="534" t="str">
        <f>+VLOOKUP(LEFT($A148,LEN(A148)-1)*1,[1]Master!$D$27:$G$225,4,FALSE)</f>
        <v>Otplata garancija</v>
      </c>
      <c r="C148" s="535"/>
      <c r="D148" s="535"/>
      <c r="E148" s="535"/>
      <c r="F148" s="535"/>
      <c r="G148" s="87">
        <f>SUM([1]DataEx!ET381)</f>
        <v>0</v>
      </c>
      <c r="H148" s="87">
        <f>SUM([1]DataEx!EU381)</f>
        <v>0</v>
      </c>
      <c r="I148" s="87">
        <f>SUM([1]DataEx!EV381)</f>
        <v>0</v>
      </c>
      <c r="J148" s="87">
        <f>SUM([1]DataEx!EW381)</f>
        <v>0</v>
      </c>
      <c r="K148" s="87">
        <f>SUM([1]DataEx!EX381)</f>
        <v>0</v>
      </c>
      <c r="L148" s="87">
        <f>SUM([1]DataEx!EY381)</f>
        <v>0</v>
      </c>
      <c r="M148" s="87">
        <f>SUM([1]DataEx!EZ381)</f>
        <v>0</v>
      </c>
      <c r="N148" s="87">
        <f>SUM([1]DataEx!FA381)</f>
        <v>0</v>
      </c>
      <c r="O148" s="87">
        <f>SUM([1]DataEx!FB381)</f>
        <v>0</v>
      </c>
      <c r="P148" s="87">
        <f>SUM([1]DataEx!FC381)</f>
        <v>0</v>
      </c>
      <c r="Q148" s="87">
        <f>SUM([1]DataEx!FD381)</f>
        <v>0</v>
      </c>
      <c r="R148" s="87">
        <f>SUM([1]DataEx!FE381)</f>
        <v>0</v>
      </c>
      <c r="S148" s="419">
        <f t="shared" si="21"/>
        <v>0</v>
      </c>
      <c r="T148" s="432">
        <f t="shared" si="22"/>
        <v>0</v>
      </c>
    </row>
    <row r="149" spans="1:20" ht="13.5" thickBot="1">
      <c r="A149" s="116"/>
      <c r="B149" s="385" t="s">
        <v>688</v>
      </c>
      <c r="C149" s="386"/>
      <c r="D149" s="386"/>
      <c r="E149" s="386"/>
      <c r="F149" s="386"/>
      <c r="G149" s="87">
        <f>SUM([1]DataEx!ET382)</f>
        <v>0</v>
      </c>
      <c r="H149" s="87">
        <f>SUM([1]DataEx!EU382)</f>
        <v>0</v>
      </c>
      <c r="I149" s="87">
        <f>SUM([1]DataEx!EV382)</f>
        <v>0</v>
      </c>
      <c r="J149" s="87">
        <f>SUM([1]DataEx!EW382)</f>
        <v>0</v>
      </c>
      <c r="K149" s="87">
        <f>SUM([1]DataEx!EX382)</f>
        <v>0</v>
      </c>
      <c r="L149" s="87">
        <f>SUM([1]DataEx!EY382)</f>
        <v>0</v>
      </c>
      <c r="M149" s="87">
        <f>SUM([1]DataEx!EZ382)</f>
        <v>0</v>
      </c>
      <c r="N149" s="87">
        <f>SUM([1]DataEx!FA382)</f>
        <v>0</v>
      </c>
      <c r="O149" s="87">
        <f>SUM([1]DataEx!FB382)</f>
        <v>0</v>
      </c>
      <c r="P149" s="87">
        <f>SUM([1]DataEx!FC382)</f>
        <v>0</v>
      </c>
      <c r="Q149" s="87">
        <f>SUM([1]DataEx!FD382)</f>
        <v>0</v>
      </c>
      <c r="R149" s="87">
        <f>SUM([1]DataEx!FE382)</f>
        <v>0</v>
      </c>
      <c r="S149" s="410">
        <f>SUM(G149:R149)</f>
        <v>0</v>
      </c>
      <c r="T149" s="395">
        <f t="shared" si="22"/>
        <v>0</v>
      </c>
    </row>
    <row r="150" spans="1:20" ht="13.5" thickBot="1">
      <c r="A150" s="117" t="str">
        <f>+CONCATENATE(A55,"p")</f>
        <v>1000p</v>
      </c>
      <c r="B150" s="542" t="str">
        <f>+VLOOKUP(LEFT($A150,LEN(A150)-1)*1,[1]Master!$D$27:$G$225,4,FALSE)</f>
        <v>Suficit / deficit</v>
      </c>
      <c r="C150" s="543"/>
      <c r="D150" s="543"/>
      <c r="E150" s="543"/>
      <c r="F150" s="54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25">
        <f t="shared" si="21"/>
        <v>-142839853.56245428</v>
      </c>
      <c r="T150" s="438">
        <f t="shared" si="22"/>
        <v>-3.0631754543076064E-2</v>
      </c>
    </row>
    <row r="151" spans="1:20" ht="13.5" thickBot="1">
      <c r="A151" s="117" t="str">
        <f>+CONCATENATE(A57,"p")</f>
        <v>1001p</v>
      </c>
      <c r="B151" s="536" t="str">
        <f>+VLOOKUP(LEFT($A151,LEN(A151)-1)*1,[1]Master!$D$27:$G$225,4,FALSE)</f>
        <v>Primarni bilans</v>
      </c>
      <c r="C151" s="537"/>
      <c r="D151" s="537"/>
      <c r="E151" s="537"/>
      <c r="F151" s="537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25">
        <f t="shared" si="21"/>
        <v>-55397153.562454268</v>
      </c>
      <c r="T151" s="438">
        <f t="shared" si="22"/>
        <v>-1.1879821828354403E-2</v>
      </c>
    </row>
    <row r="152" spans="1:20">
      <c r="A152" s="117" t="str">
        <f>+CONCATENATE(A58,"p")</f>
        <v>46p</v>
      </c>
      <c r="B152" s="538" t="str">
        <f>+VLOOKUP(LEFT($A152,LEN(A152)-1)*1,[1]Master!$D$27:$G$225,4,FALSE)</f>
        <v>Otplata dugova</v>
      </c>
      <c r="C152" s="539"/>
      <c r="D152" s="539"/>
      <c r="E152" s="539"/>
      <c r="F152" s="539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26">
        <f t="shared" si="21"/>
        <v>542432774.80999994</v>
      </c>
      <c r="T152" s="439">
        <f t="shared" si="22"/>
        <v>0.11632375138801619</v>
      </c>
    </row>
    <row r="153" spans="1:20">
      <c r="A153" s="117" t="str">
        <f>+CONCATENATE(A59,"p")</f>
        <v>4611p</v>
      </c>
      <c r="B153" s="532" t="str">
        <f>+VLOOKUP(LEFT($A153,LEN(A153)-1)*1,[1]Master!$D$27:$G$225,4,FALSE)</f>
        <v>Otplata hartija od vrijednosti i kredita rezidentima</v>
      </c>
      <c r="C153" s="533"/>
      <c r="D153" s="533"/>
      <c r="E153" s="533"/>
      <c r="F153" s="533"/>
      <c r="G153" s="96">
        <f>SUM([1]DataEx!ET388)</f>
        <v>116701.86</v>
      </c>
      <c r="H153" s="96">
        <f>SUM([1]DataEx!EU388)</f>
        <v>867332.36</v>
      </c>
      <c r="I153" s="96">
        <f>SUM([1]DataEx!EV388)</f>
        <v>7801367.0199999996</v>
      </c>
      <c r="J153" s="96">
        <f>SUM([1]DataEx!EW388)</f>
        <v>4481623.79</v>
      </c>
      <c r="K153" s="96">
        <f>SUM([1]DataEx!EX388)</f>
        <v>2831467.37</v>
      </c>
      <c r="L153" s="96">
        <f>SUM([1]DataEx!EY388)</f>
        <v>7170000.0800000001</v>
      </c>
      <c r="M153" s="96">
        <f>SUM([1]DataEx!EZ388)</f>
        <v>82322.3</v>
      </c>
      <c r="N153" s="96">
        <f>SUM([1]DataEx!FA388)</f>
        <v>10832753.109999999</v>
      </c>
      <c r="O153" s="96">
        <f>SUM([1]DataEx!FB388)</f>
        <v>1958366.01</v>
      </c>
      <c r="P153" s="96">
        <f>SUM([1]DataEx!FC388)</f>
        <v>1510132.11</v>
      </c>
      <c r="Q153" s="96">
        <f>SUM([1]DataEx!FD388)</f>
        <v>834059.15</v>
      </c>
      <c r="R153" s="96">
        <f>SUM([1]DataEx!FE388)</f>
        <v>12202154.65</v>
      </c>
      <c r="S153" s="424">
        <f t="shared" si="21"/>
        <v>50688279.809999995</v>
      </c>
      <c r="T153" s="437">
        <f t="shared" si="22"/>
        <v>1.0870012161359429E-2</v>
      </c>
    </row>
    <row r="154" spans="1:20">
      <c r="A154" s="117" t="str">
        <f>+CONCATENATE(A60,"p")</f>
        <v>4612p</v>
      </c>
      <c r="B154" s="534" t="str">
        <f>+VLOOKUP(LEFT($A154,LEN(A154)-1)*1,[1]Master!$D$27:$G$225,4,FALSE)</f>
        <v>Otplata hartija od vrijednosti i kredita nerezidentima</v>
      </c>
      <c r="C154" s="535"/>
      <c r="D154" s="535"/>
      <c r="E154" s="535"/>
      <c r="F154" s="535"/>
      <c r="G154" s="96">
        <f>SUM([1]DataEx!ET389)</f>
        <v>2071825.5645770216</v>
      </c>
      <c r="H154" s="96">
        <f>SUM([1]DataEx!EU389)</f>
        <v>2862393.2253735214</v>
      </c>
      <c r="I154" s="96">
        <f>SUM([1]DataEx!EV389)</f>
        <v>12467636.918240691</v>
      </c>
      <c r="J154" s="96">
        <f>SUM([1]DataEx!EW389)</f>
        <v>17326274.372907523</v>
      </c>
      <c r="K154" s="96">
        <f>SUM([1]DataEx!EX389)</f>
        <v>15150457.606090657</v>
      </c>
      <c r="L154" s="96">
        <f>SUM([1]DataEx!EY389)</f>
        <v>8947929.7645770218</v>
      </c>
      <c r="M154" s="96">
        <f>SUM([1]DataEx!EZ389)</f>
        <v>2071825.5545770216</v>
      </c>
      <c r="N154" s="96">
        <f>SUM([1]DataEx!FA389)</f>
        <v>2989936.9753735219</v>
      </c>
      <c r="O154" s="96">
        <f>SUM([1]DataEx!FB389)</f>
        <v>16625761.232895471</v>
      </c>
      <c r="P154" s="96">
        <f>SUM([1]DataEx!FC389)</f>
        <v>4165314.0029075216</v>
      </c>
      <c r="Q154" s="96">
        <f>SUM([1]DataEx!FD389)</f>
        <v>6972714.957903021</v>
      </c>
      <c r="R154" s="96">
        <f>SUM([1]DataEx!FE389)</f>
        <v>369847929.82457697</v>
      </c>
      <c r="S154" s="424">
        <f t="shared" si="21"/>
        <v>461500000</v>
      </c>
      <c r="T154" s="437">
        <f t="shared" si="22"/>
        <v>9.8967860642958705E-2</v>
      </c>
    </row>
    <row r="155" spans="1:20">
      <c r="A155" s="117" t="str">
        <f>+CONCATENATE(A53,"p")</f>
        <v>4630p</v>
      </c>
      <c r="B155" s="534" t="str">
        <f>+VLOOKUP(LEFT($A155,LEN(A155)-1)*1,[1]Master!$D$27:$G$225,4,FALSE)</f>
        <v>Otplata obaveza iz prethodnih godina</v>
      </c>
      <c r="C155" s="535"/>
      <c r="D155" s="535"/>
      <c r="E155" s="535"/>
      <c r="F155" s="535"/>
      <c r="G155" s="96">
        <f>SUM([1]DataEx!ET393)</f>
        <v>1807457.9166666667</v>
      </c>
      <c r="H155" s="96">
        <f>SUM([1]DataEx!EU393)</f>
        <v>1882457.9166666667</v>
      </c>
      <c r="I155" s="96">
        <f>SUM([1]DataEx!EV393)</f>
        <v>1937457.9166666667</v>
      </c>
      <c r="J155" s="96">
        <f>SUM([1]DataEx!EW393)</f>
        <v>1912457.9166666667</v>
      </c>
      <c r="K155" s="96">
        <f>SUM([1]DataEx!EX393)</f>
        <v>1967457.9166666667</v>
      </c>
      <c r="L155" s="96">
        <f>SUM([1]DataEx!EY393)</f>
        <v>1907457.9166666667</v>
      </c>
      <c r="M155" s="96">
        <f>SUM([1]DataEx!EZ393)</f>
        <v>3852457.9166666665</v>
      </c>
      <c r="N155" s="96">
        <f>SUM([1]DataEx!FA393)</f>
        <v>3337457.9166666665</v>
      </c>
      <c r="O155" s="96">
        <f>SUM([1]DataEx!FB393)</f>
        <v>2702457.9166666698</v>
      </c>
      <c r="P155" s="96">
        <f>SUM([1]DataEx!FC393)</f>
        <v>2797457.9166666698</v>
      </c>
      <c r="Q155" s="96">
        <f>SUM([1]DataEx!FD393)</f>
        <v>2792457.9166666698</v>
      </c>
      <c r="R155" s="96">
        <f>SUM([1]DataEx!FE393)</f>
        <v>3347457.9166666698</v>
      </c>
      <c r="S155" s="424">
        <f t="shared" si="21"/>
        <v>30244495.000000015</v>
      </c>
      <c r="T155" s="437">
        <f t="shared" si="22"/>
        <v>6.4858785836980773E-3</v>
      </c>
    </row>
    <row r="156" spans="1:20" ht="13.5" thickBot="1">
      <c r="A156" s="117"/>
      <c r="B156" s="385" t="s">
        <v>773</v>
      </c>
      <c r="C156" s="386"/>
      <c r="D156" s="386"/>
      <c r="E156" s="386"/>
      <c r="F156" s="386"/>
      <c r="G156" s="356">
        <f>+[1]DataEx!ET377</f>
        <v>0</v>
      </c>
      <c r="H156" s="356">
        <f>+[1]DataEx!EU377</f>
        <v>0</v>
      </c>
      <c r="I156" s="356">
        <f>+[1]DataEx!EV377</f>
        <v>0</v>
      </c>
      <c r="J156" s="356">
        <f>+[1]DataEx!EW377</f>
        <v>0</v>
      </c>
      <c r="K156" s="356">
        <f>+[1]DataEx!EX377</f>
        <v>70000000</v>
      </c>
      <c r="L156" s="356">
        <f>+[1]DataEx!EY377</f>
        <v>0</v>
      </c>
      <c r="M156" s="356">
        <f>+[1]DataEx!EZ377</f>
        <v>0</v>
      </c>
      <c r="N156" s="356">
        <f>+[1]DataEx!FA377</f>
        <v>0</v>
      </c>
      <c r="O156" s="356">
        <f>+[1]DataEx!FB377</f>
        <v>0</v>
      </c>
      <c r="P156" s="356">
        <f>+[1]DataEx!FC377</f>
        <v>0</v>
      </c>
      <c r="Q156" s="356">
        <f>+[1]DataEx!FD377</f>
        <v>0</v>
      </c>
      <c r="R156" s="356">
        <f>+[1]DataEx!FE377</f>
        <v>0</v>
      </c>
      <c r="S156" s="424">
        <f t="shared" si="21"/>
        <v>70000000</v>
      </c>
      <c r="T156" s="43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40" t="str">
        <f>+VLOOKUP(LEFT($A157,LEN(A157)-1)*1,[1]Master!$D$27:$G$225,4,FALSE)</f>
        <v>Nedostajuća sredstva</v>
      </c>
      <c r="C157" s="541"/>
      <c r="D157" s="541"/>
      <c r="E157" s="541"/>
      <c r="F157" s="541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27">
        <f t="shared" si="21"/>
        <v>-755272628.37245417</v>
      </c>
      <c r="T157" s="440">
        <f t="shared" si="22"/>
        <v>-0.16196688240998089</v>
      </c>
    </row>
    <row r="158" spans="1:20" ht="13.5" thickBot="1">
      <c r="A158" s="117" t="str">
        <f t="shared" si="31"/>
        <v>1003p</v>
      </c>
      <c r="B158" s="530" t="str">
        <f>+VLOOKUP(LEFT($A158,LEN(A158)-1)*1,[1]Master!$D$27:$G$225,4,FALSE)</f>
        <v>Finansiranje</v>
      </c>
      <c r="C158" s="531"/>
      <c r="D158" s="531"/>
      <c r="E158" s="531"/>
      <c r="F158" s="531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28">
        <f t="shared" si="21"/>
        <v>755272628.37245417</v>
      </c>
      <c r="T158" s="441">
        <f t="shared" si="22"/>
        <v>0.16196688240998089</v>
      </c>
    </row>
    <row r="159" spans="1:20">
      <c r="A159" s="117" t="str">
        <f t="shared" si="31"/>
        <v>7511p</v>
      </c>
      <c r="B159" s="532" t="str">
        <f>+VLOOKUP(LEFT($A159,LEN(A159)-1)*1,[1]Master!$D$27:$G$225,4,FALSE)</f>
        <v>Pozajmice i krediti od domaćih izvora</v>
      </c>
      <c r="C159" s="533"/>
      <c r="D159" s="533"/>
      <c r="E159" s="533"/>
      <c r="F159" s="533"/>
      <c r="G159" s="96">
        <f>+INDEX([1]DataEx!$1:$1048576,MATCH('2018'!$A159,[1]DataEx!$D:$D,0),MATCH('2018'!G$6,[1]DataEx!$7:$7,0))</f>
        <v>0</v>
      </c>
      <c r="H159" s="96">
        <f>+INDEX([1]DataEx!$1:$1048576,MATCH('2018'!$A159,[1]DataEx!$D:$D,0),MATCH('2018'!H$6,[1]DataEx!$7:$7,0))</f>
        <v>0</v>
      </c>
      <c r="I159" s="96">
        <f>+INDEX([1]DataEx!$1:$1048576,MATCH('2018'!$A159,[1]DataEx!$D:$D,0),MATCH('2018'!I$6,[1]DataEx!$7:$7,0))</f>
        <v>0</v>
      </c>
      <c r="J159" s="96">
        <f>+INDEX([1]DataEx!$1:$1048576,MATCH('2018'!$A159,[1]DataEx!$D:$D,0),MATCH('2018'!J$6,[1]DataEx!$7:$7,0))</f>
        <v>0</v>
      </c>
      <c r="K159" s="96">
        <f>+INDEX([1]DataEx!$1:$1048576,MATCH('2018'!$A159,[1]DataEx!$D:$D,0),MATCH('2018'!K$6,[1]DataEx!$7:$7,0))</f>
        <v>0</v>
      </c>
      <c r="L159" s="96">
        <f>+INDEX([1]DataEx!$1:$1048576,MATCH('2018'!$A159,[1]DataEx!$D:$D,0),MATCH('2018'!L$6,[1]DataEx!$7:$7,0))</f>
        <v>0</v>
      </c>
      <c r="M159" s="96">
        <f>+INDEX([1]DataEx!$1:$1048576,MATCH('2018'!$A159,[1]DataEx!$D:$D,0),MATCH('2018'!M$6,[1]DataEx!$7:$7,0))</f>
        <v>0</v>
      </c>
      <c r="N159" s="96">
        <f>+INDEX([1]DataEx!$1:$1048576,MATCH('2018'!$A159,[1]DataEx!$D:$D,0),MATCH('2018'!N$6,[1]DataEx!$7:$7,0))</f>
        <v>0</v>
      </c>
      <c r="O159" s="96">
        <f>+INDEX([1]DataEx!$1:$1048576,MATCH('2018'!$A159,[1]DataEx!$D:$D,0),MATCH('2018'!O$6,[1]DataEx!$7:$7,0))</f>
        <v>0</v>
      </c>
      <c r="P159" s="96">
        <f>+INDEX([1]DataEx!$1:$1048576,MATCH('2018'!$A159,[1]DataEx!$D:$D,0),MATCH('2018'!P$6,[1]DataEx!$7:$7,0))</f>
        <v>0</v>
      </c>
      <c r="Q159" s="96">
        <f>+INDEX([1]DataEx!$1:$1048576,MATCH('2018'!$A159,[1]DataEx!$D:$D,0),MATCH('2018'!Q$6,[1]DataEx!$7:$7,0))</f>
        <v>0</v>
      </c>
      <c r="R159" s="96">
        <f>+INDEX([1]DataEx!$1:$1048576,MATCH('2018'!$A159,[1]DataEx!$D:$D,0),MATCH('2018'!R$6,[1]DataEx!$7:$7,0))</f>
        <v>0</v>
      </c>
      <c r="S159" s="424">
        <f t="shared" si="21"/>
        <v>0</v>
      </c>
      <c r="T159" s="437">
        <f t="shared" si="22"/>
        <v>0</v>
      </c>
    </row>
    <row r="160" spans="1:20">
      <c r="A160" s="117" t="str">
        <f t="shared" si="31"/>
        <v>7512p</v>
      </c>
      <c r="B160" s="534" t="str">
        <f>+VLOOKUP(LEFT($A160,LEN(A160)-1)*1,[1]Master!$D$27:$G$225,4,FALSE)</f>
        <v>Pozajmice i krediti od inostranih izvora</v>
      </c>
      <c r="C160" s="535"/>
      <c r="D160" s="535"/>
      <c r="E160" s="535"/>
      <c r="F160" s="535"/>
      <c r="G160" s="96">
        <f>+INDEX([1]DataEx!$1:$1048576,MATCH('2018'!$A160,[1]DataEx!$D:$D,0),MATCH('2018'!G$6,[1]DataEx!$7:$7,0))</f>
        <v>24658333.329999998</v>
      </c>
      <c r="H160" s="96">
        <f>+INDEX([1]DataEx!$1:$1048576,MATCH('2018'!$A160,[1]DataEx!$D:$D,0),MATCH('2018'!H$6,[1]DataEx!$7:$7,0))</f>
        <v>24658333.329999998</v>
      </c>
      <c r="I160" s="96">
        <f>+INDEX([1]DataEx!$1:$1048576,MATCH('2018'!$A160,[1]DataEx!$D:$D,0),MATCH('2018'!I$6,[1]DataEx!$7:$7,0))</f>
        <v>24658333.329999998</v>
      </c>
      <c r="J160" s="96">
        <f>+INDEX([1]DataEx!$1:$1048576,MATCH('2018'!$A160,[1]DataEx!$D:$D,0),MATCH('2018'!J$6,[1]DataEx!$7:$7,0))</f>
        <v>24658333.329999998</v>
      </c>
      <c r="K160" s="96">
        <f>+INDEX([1]DataEx!$1:$1048576,MATCH('2018'!$A160,[1]DataEx!$D:$D,0),MATCH('2018'!K$6,[1]DataEx!$7:$7,0))</f>
        <v>24658333.329999998</v>
      </c>
      <c r="L160" s="96">
        <f>+INDEX([1]DataEx!$1:$1048576,MATCH('2018'!$A160,[1]DataEx!$D:$D,0),MATCH('2018'!L$6,[1]DataEx!$7:$7,0))</f>
        <v>24658333.329999998</v>
      </c>
      <c r="M160" s="96">
        <f>+INDEX([1]DataEx!$1:$1048576,MATCH('2018'!$A160,[1]DataEx!$D:$D,0),MATCH('2018'!M$6,[1]DataEx!$7:$7,0))</f>
        <v>24658333.329999998</v>
      </c>
      <c r="N160" s="96">
        <f>+INDEX([1]DataEx!$1:$1048576,MATCH('2018'!$A160,[1]DataEx!$D:$D,0),MATCH('2018'!N$6,[1]DataEx!$7:$7,0))</f>
        <v>24658333.329999998</v>
      </c>
      <c r="O160" s="96">
        <f>+INDEX([1]DataEx!$1:$1048576,MATCH('2018'!$A160,[1]DataEx!$D:$D,0),MATCH('2018'!O$6,[1]DataEx!$7:$7,0))</f>
        <v>24658333.329999998</v>
      </c>
      <c r="P160" s="96">
        <f>+INDEX([1]DataEx!$1:$1048576,MATCH('2018'!$A160,[1]DataEx!$D:$D,0),MATCH('2018'!P$6,[1]DataEx!$7:$7,0))</f>
        <v>24658333.329999998</v>
      </c>
      <c r="Q160" s="96">
        <f>+INDEX([1]DataEx!$1:$1048576,MATCH('2018'!$A160,[1]DataEx!$D:$D,0),MATCH('2018'!Q$6,[1]DataEx!$7:$7,0))</f>
        <v>24658333.329999998</v>
      </c>
      <c r="R160" s="96">
        <f>+INDEX([1]DataEx!$1:$1048576,MATCH('2018'!$A160,[1]DataEx!$D:$D,0),MATCH('2018'!R$6,[1]DataEx!$7:$7,0))</f>
        <v>468022681.93578738</v>
      </c>
      <c r="S160" s="424">
        <f t="shared" si="21"/>
        <v>739264348.56578732</v>
      </c>
      <c r="T160" s="437">
        <f t="shared" si="22"/>
        <v>0.15853393505344851</v>
      </c>
    </row>
    <row r="161" spans="1:20">
      <c r="A161" s="117" t="str">
        <f t="shared" si="31"/>
        <v>72p</v>
      </c>
      <c r="B161" s="534" t="str">
        <f>+VLOOKUP(LEFT($A161,LEN(A161)-1)*1,[1]Master!$D$27:$G$225,4,FALSE)</f>
        <v>Primici od prodaje imovine</v>
      </c>
      <c r="C161" s="535"/>
      <c r="D161" s="535"/>
      <c r="E161" s="535"/>
      <c r="F161" s="535"/>
      <c r="G161" s="96">
        <f>+INDEX([1]DataEx!$1:$1048576,MATCH('2018'!$A161,[1]DataEx!$D:$D,0),MATCH('2018'!G$6,[1]DataEx!$7:$7,0))</f>
        <v>0</v>
      </c>
      <c r="H161" s="96">
        <f>+INDEX([1]DataEx!$1:$1048576,MATCH('2018'!$A161,[1]DataEx!$D:$D,0),MATCH('2018'!H$6,[1]DataEx!$7:$7,0))</f>
        <v>0</v>
      </c>
      <c r="I161" s="96">
        <f>+INDEX([1]DataEx!$1:$1048576,MATCH('2018'!$A161,[1]DataEx!$D:$D,0),MATCH('2018'!I$6,[1]DataEx!$7:$7,0))</f>
        <v>0</v>
      </c>
      <c r="J161" s="96">
        <f>+INDEX([1]DataEx!$1:$1048576,MATCH('2018'!$A161,[1]DataEx!$D:$D,0),MATCH('2018'!J$6,[1]DataEx!$7:$7,0))</f>
        <v>0</v>
      </c>
      <c r="K161" s="96">
        <f>+INDEX([1]DataEx!$1:$1048576,MATCH('2018'!$A161,[1]DataEx!$D:$D,0),MATCH('2018'!K$6,[1]DataEx!$7:$7,0))</f>
        <v>0</v>
      </c>
      <c r="L161" s="96">
        <f>+INDEX([1]DataEx!$1:$1048576,MATCH('2018'!$A161,[1]DataEx!$D:$D,0),MATCH('2018'!L$6,[1]DataEx!$7:$7,0))</f>
        <v>0</v>
      </c>
      <c r="M161" s="96">
        <f>+INDEX([1]DataEx!$1:$1048576,MATCH('2018'!$A161,[1]DataEx!$D:$D,0),MATCH('2018'!M$6,[1]DataEx!$7:$7,0))</f>
        <v>0</v>
      </c>
      <c r="N161" s="96">
        <f>+INDEX([1]DataEx!$1:$1048576,MATCH('2018'!$A161,[1]DataEx!$D:$D,0),MATCH('2018'!N$6,[1]DataEx!$7:$7,0))</f>
        <v>0</v>
      </c>
      <c r="O161" s="96">
        <f>+INDEX([1]DataEx!$1:$1048576,MATCH('2018'!$A161,[1]DataEx!$D:$D,0),MATCH('2018'!O$6,[1]DataEx!$7:$7,0))</f>
        <v>0</v>
      </c>
      <c r="P161" s="96">
        <f>+INDEX([1]DataEx!$1:$1048576,MATCH('2018'!$A161,[1]DataEx!$D:$D,0),MATCH('2018'!P$6,[1]DataEx!$7:$7,0))</f>
        <v>0</v>
      </c>
      <c r="Q161" s="96">
        <f>+INDEX([1]DataEx!$1:$1048576,MATCH('2018'!$A161,[1]DataEx!$D:$D,0),MATCH('2018'!Q$6,[1]DataEx!$7:$7,0))</f>
        <v>0</v>
      </c>
      <c r="R161" s="96">
        <f>+INDEX([1]DataEx!$1:$1048576,MATCH('2018'!$A161,[1]DataEx!$D:$D,0),MATCH('2018'!R$6,[1]DataEx!$7:$7,0))</f>
        <v>16000000</v>
      </c>
      <c r="S161" s="424">
        <f t="shared" si="21"/>
        <v>16000000</v>
      </c>
      <c r="T161" s="437">
        <f t="shared" si="22"/>
        <v>3.4311717666031184E-3</v>
      </c>
    </row>
    <row r="162" spans="1:20" ht="13.5" thickBot="1">
      <c r="A162" s="117" t="str">
        <f t="shared" si="31"/>
        <v>1004p</v>
      </c>
      <c r="B162" s="98" t="str">
        <f>+VLOOKUP(LEFT($A162,LEN(A162)-1)*1,[1]Master!$D$27:$G$225,4,FALSE)</f>
        <v>Povećanje / smanjenje depozita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29">
        <f t="shared" si="21"/>
        <v>8279.8066668957472</v>
      </c>
      <c r="T162" s="442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" activePane="bottomRight" state="frozen"/>
      <selection pane="topRight" activeCell="F1" sqref="F1"/>
      <selection pane="bottomLeft" activeCell="A8" sqref="A8"/>
      <selection pane="bottomRight" activeCell="GA10" sqref="GA1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82" hidden="1" customWidth="1"/>
    <col min="132" max="132" width="14" style="282" hidden="1" customWidth="1"/>
    <col min="133" max="134" width="12.7109375" style="282" hidden="1" customWidth="1"/>
    <col min="135" max="135" width="15.28515625" style="282" hidden="1" customWidth="1"/>
    <col min="136" max="136" width="11.5703125" style="282" hidden="1" customWidth="1"/>
    <col min="137" max="137" width="14" style="282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69" bestFit="1" customWidth="1"/>
    <col min="188" max="16384" width="9.140625" style="41"/>
  </cols>
  <sheetData>
    <row r="2" spans="1:321"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</row>
    <row r="3" spans="1:321"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</row>
    <row r="4" spans="1:321">
      <c r="CX4" s="263">
        <f>+CX5-CX9</f>
        <v>-98</v>
      </c>
      <c r="CY4" s="263">
        <f t="shared" ref="CY4:DI4" si="0">+CY5-CY9</f>
        <v>0</v>
      </c>
      <c r="CZ4" s="263">
        <f t="shared" si="0"/>
        <v>0</v>
      </c>
      <c r="DA4" s="263">
        <f t="shared" si="0"/>
        <v>-4549</v>
      </c>
      <c r="DB4" s="263">
        <f t="shared" si="0"/>
        <v>0</v>
      </c>
      <c r="DC4" s="263">
        <f t="shared" si="0"/>
        <v>90211.559999987483</v>
      </c>
      <c r="DD4" s="263">
        <f t="shared" si="0"/>
        <v>0</v>
      </c>
      <c r="DE4" s="263">
        <f t="shared" si="0"/>
        <v>0</v>
      </c>
      <c r="DF4" s="263">
        <f t="shared" si="0"/>
        <v>0</v>
      </c>
      <c r="DG4" s="263">
        <f t="shared" si="0"/>
        <v>-5504.1899999976158</v>
      </c>
      <c r="DH4" s="263">
        <f t="shared" si="0"/>
        <v>-1201.0999999940395</v>
      </c>
      <c r="DI4" s="263">
        <f t="shared" si="0"/>
        <v>2607573.0499999821</v>
      </c>
      <c r="DJ4" s="263"/>
    </row>
    <row r="5" spans="1:321">
      <c r="CX5" s="263">
        <f t="shared" ref="CX5:DI5" si="1">+CX10+CX18+CX23+CX28+CX35+CX43+CX46</f>
        <v>70781935.379999995</v>
      </c>
      <c r="CY5" s="263">
        <f t="shared" si="1"/>
        <v>82127760.799999997</v>
      </c>
      <c r="CZ5" s="263">
        <f t="shared" si="1"/>
        <v>100708163.93000002</v>
      </c>
      <c r="DA5" s="263">
        <f t="shared" si="1"/>
        <v>109079836.14999998</v>
      </c>
      <c r="DB5" s="263">
        <f t="shared" si="1"/>
        <v>102078548.78</v>
      </c>
      <c r="DC5" s="263">
        <f t="shared" si="1"/>
        <v>109931818.73999998</v>
      </c>
      <c r="DD5" s="263">
        <f t="shared" si="1"/>
        <v>120720236.03</v>
      </c>
      <c r="DE5" s="263">
        <f t="shared" si="1"/>
        <v>126556297.33000001</v>
      </c>
      <c r="DF5" s="263">
        <f t="shared" si="1"/>
        <v>117901924.08</v>
      </c>
      <c r="DG5" s="263">
        <f t="shared" si="1"/>
        <v>158205030.05000004</v>
      </c>
      <c r="DH5" s="263">
        <f t="shared" si="1"/>
        <v>98495259.030000001</v>
      </c>
      <c r="DI5" s="263">
        <f t="shared" si="1"/>
        <v>157038700.81999999</v>
      </c>
      <c r="DJ5" s="263"/>
    </row>
    <row r="6" spans="1:321">
      <c r="E6" s="597" t="s">
        <v>557</v>
      </c>
      <c r="F6" s="594">
        <v>2006</v>
      </c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6"/>
      <c r="R6" s="594">
        <v>2007</v>
      </c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6"/>
      <c r="AD6" s="594">
        <v>2008</v>
      </c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6"/>
      <c r="AP6" s="594">
        <v>2009</v>
      </c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6"/>
      <c r="BB6" s="594">
        <v>2010</v>
      </c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6"/>
      <c r="BN6" s="594">
        <v>2011</v>
      </c>
      <c r="BO6" s="595"/>
      <c r="BP6" s="595"/>
      <c r="BQ6" s="595"/>
      <c r="BR6" s="595"/>
      <c r="BS6" s="595"/>
      <c r="BT6" s="595"/>
      <c r="BU6" s="595"/>
      <c r="BV6" s="595"/>
      <c r="BW6" s="595"/>
      <c r="BX6" s="595"/>
      <c r="BY6" s="596"/>
      <c r="BZ6" s="595">
        <v>2012</v>
      </c>
      <c r="CA6" s="595"/>
      <c r="CB6" s="595"/>
      <c r="CC6" s="595"/>
      <c r="CD6" s="595"/>
      <c r="CE6" s="595"/>
      <c r="CF6" s="595"/>
      <c r="CG6" s="595"/>
      <c r="CH6" s="595"/>
      <c r="CI6" s="595"/>
      <c r="CJ6" s="595"/>
      <c r="CK6" s="595"/>
      <c r="CL6" s="594">
        <v>2013</v>
      </c>
      <c r="CM6" s="595"/>
      <c r="CN6" s="595"/>
      <c r="CO6" s="595"/>
      <c r="CP6" s="595"/>
      <c r="CQ6" s="595"/>
      <c r="CR6" s="595"/>
      <c r="CS6" s="595"/>
      <c r="CT6" s="595"/>
      <c r="CU6" s="595"/>
      <c r="CV6" s="595"/>
      <c r="CW6" s="596"/>
      <c r="CX6" s="594">
        <v>2014</v>
      </c>
      <c r="CY6" s="595"/>
      <c r="CZ6" s="595"/>
      <c r="DA6" s="595"/>
      <c r="DB6" s="595"/>
      <c r="DC6" s="595"/>
      <c r="DD6" s="595"/>
      <c r="DE6" s="595"/>
      <c r="DF6" s="595"/>
      <c r="DG6" s="595"/>
      <c r="DH6" s="595"/>
      <c r="DI6" s="596"/>
      <c r="DJ6" s="594">
        <v>2015</v>
      </c>
      <c r="DK6" s="595"/>
      <c r="DL6" s="595"/>
      <c r="DM6" s="595"/>
      <c r="DN6" s="595"/>
      <c r="DO6" s="595"/>
      <c r="DP6" s="595"/>
      <c r="DQ6" s="595"/>
      <c r="DR6" s="595"/>
      <c r="DS6" s="595"/>
      <c r="DT6" s="595"/>
      <c r="DU6" s="596"/>
    </row>
    <row r="7" spans="1:321">
      <c r="E7" s="597"/>
      <c r="F7" s="73" t="s">
        <v>425</v>
      </c>
      <c r="G7" s="74" t="s">
        <v>426</v>
      </c>
      <c r="H7" s="74" t="s">
        <v>427</v>
      </c>
      <c r="I7" s="74" t="s">
        <v>428</v>
      </c>
      <c r="J7" s="74" t="s">
        <v>429</v>
      </c>
      <c r="K7" s="74" t="s">
        <v>430</v>
      </c>
      <c r="L7" s="74" t="s">
        <v>431</v>
      </c>
      <c r="M7" s="74" t="s">
        <v>432</v>
      </c>
      <c r="N7" s="74" t="s">
        <v>433</v>
      </c>
      <c r="O7" s="74" t="s">
        <v>434</v>
      </c>
      <c r="P7" s="74" t="s">
        <v>435</v>
      </c>
      <c r="Q7" s="75" t="s">
        <v>436</v>
      </c>
      <c r="R7" s="73" t="s">
        <v>437</v>
      </c>
      <c r="S7" s="74" t="s">
        <v>438</v>
      </c>
      <c r="T7" s="74" t="s">
        <v>439</v>
      </c>
      <c r="U7" s="74" t="s">
        <v>440</v>
      </c>
      <c r="V7" s="74" t="s">
        <v>441</v>
      </c>
      <c r="W7" s="74" t="s">
        <v>442</v>
      </c>
      <c r="X7" s="74" t="s">
        <v>443</v>
      </c>
      <c r="Y7" s="74" t="s">
        <v>444</v>
      </c>
      <c r="Z7" s="74" t="s">
        <v>445</v>
      </c>
      <c r="AA7" s="74" t="s">
        <v>446</v>
      </c>
      <c r="AB7" s="74" t="s">
        <v>447</v>
      </c>
      <c r="AC7" s="75" t="s">
        <v>448</v>
      </c>
      <c r="AD7" s="73" t="s">
        <v>450</v>
      </c>
      <c r="AE7" s="74" t="s">
        <v>451</v>
      </c>
      <c r="AF7" s="74" t="s">
        <v>452</v>
      </c>
      <c r="AG7" s="74" t="s">
        <v>453</v>
      </c>
      <c r="AH7" s="74" t="s">
        <v>454</v>
      </c>
      <c r="AI7" s="74" t="s">
        <v>455</v>
      </c>
      <c r="AJ7" s="74" t="s">
        <v>456</v>
      </c>
      <c r="AK7" s="74" t="s">
        <v>457</v>
      </c>
      <c r="AL7" s="74" t="s">
        <v>458</v>
      </c>
      <c r="AM7" s="74" t="s">
        <v>459</v>
      </c>
      <c r="AN7" s="74" t="s">
        <v>460</v>
      </c>
      <c r="AO7" s="75" t="s">
        <v>449</v>
      </c>
      <c r="AP7" s="73" t="s">
        <v>461</v>
      </c>
      <c r="AQ7" s="74" t="s">
        <v>462</v>
      </c>
      <c r="AR7" s="74" t="s">
        <v>463</v>
      </c>
      <c r="AS7" s="74" t="s">
        <v>464</v>
      </c>
      <c r="AT7" s="74" t="s">
        <v>465</v>
      </c>
      <c r="AU7" s="74" t="s">
        <v>466</v>
      </c>
      <c r="AV7" s="74" t="s">
        <v>467</v>
      </c>
      <c r="AW7" s="74" t="s">
        <v>468</v>
      </c>
      <c r="AX7" s="74" t="s">
        <v>469</v>
      </c>
      <c r="AY7" s="74" t="s">
        <v>470</v>
      </c>
      <c r="AZ7" s="74" t="s">
        <v>471</v>
      </c>
      <c r="BA7" s="75" t="s">
        <v>472</v>
      </c>
      <c r="BB7" s="73" t="s">
        <v>473</v>
      </c>
      <c r="BC7" s="74" t="s">
        <v>474</v>
      </c>
      <c r="BD7" s="74" t="s">
        <v>475</v>
      </c>
      <c r="BE7" s="74" t="s">
        <v>476</v>
      </c>
      <c r="BF7" s="74" t="s">
        <v>477</v>
      </c>
      <c r="BG7" s="74" t="s">
        <v>478</v>
      </c>
      <c r="BH7" s="74" t="s">
        <v>479</v>
      </c>
      <c r="BI7" s="74" t="s">
        <v>480</v>
      </c>
      <c r="BJ7" s="74" t="s">
        <v>481</v>
      </c>
      <c r="BK7" s="74" t="s">
        <v>482</v>
      </c>
      <c r="BL7" s="74" t="s">
        <v>483</v>
      </c>
      <c r="BM7" s="75" t="s">
        <v>484</v>
      </c>
      <c r="BN7" s="73" t="s">
        <v>485</v>
      </c>
      <c r="BO7" s="74" t="s">
        <v>486</v>
      </c>
      <c r="BP7" s="74" t="s">
        <v>487</v>
      </c>
      <c r="BQ7" s="74" t="s">
        <v>488</v>
      </c>
      <c r="BR7" s="74" t="s">
        <v>489</v>
      </c>
      <c r="BS7" s="74" t="s">
        <v>490</v>
      </c>
      <c r="BT7" s="74" t="s">
        <v>491</v>
      </c>
      <c r="BU7" s="74" t="s">
        <v>492</v>
      </c>
      <c r="BV7" s="74" t="s">
        <v>493</v>
      </c>
      <c r="BW7" s="74" t="s">
        <v>494</v>
      </c>
      <c r="BX7" s="74" t="s">
        <v>495</v>
      </c>
      <c r="BY7" s="75" t="s">
        <v>496</v>
      </c>
      <c r="BZ7" s="74" t="s">
        <v>497</v>
      </c>
      <c r="CA7" s="74" t="s">
        <v>498</v>
      </c>
      <c r="CB7" s="74" t="s">
        <v>499</v>
      </c>
      <c r="CC7" s="74" t="s">
        <v>500</v>
      </c>
      <c r="CD7" s="74" t="s">
        <v>501</v>
      </c>
      <c r="CE7" s="74" t="s">
        <v>502</v>
      </c>
      <c r="CF7" s="74" t="s">
        <v>503</v>
      </c>
      <c r="CG7" s="74" t="s">
        <v>504</v>
      </c>
      <c r="CH7" s="74" t="s">
        <v>505</v>
      </c>
      <c r="CI7" s="74" t="s">
        <v>506</v>
      </c>
      <c r="CJ7" s="74" t="s">
        <v>507</v>
      </c>
      <c r="CK7" s="74" t="s">
        <v>508</v>
      </c>
      <c r="CL7" s="73" t="s">
        <v>509</v>
      </c>
      <c r="CM7" s="74" t="s">
        <v>510</v>
      </c>
      <c r="CN7" s="74" t="s">
        <v>511</v>
      </c>
      <c r="CO7" s="74" t="s">
        <v>512</v>
      </c>
      <c r="CP7" s="74" t="s">
        <v>513</v>
      </c>
      <c r="CQ7" s="74" t="s">
        <v>514</v>
      </c>
      <c r="CR7" s="74" t="s">
        <v>515</v>
      </c>
      <c r="CS7" s="74" t="s">
        <v>516</v>
      </c>
      <c r="CT7" s="74" t="s">
        <v>517</v>
      </c>
      <c r="CU7" s="74" t="s">
        <v>518</v>
      </c>
      <c r="CV7" s="74" t="s">
        <v>519</v>
      </c>
      <c r="CW7" s="75" t="s">
        <v>520</v>
      </c>
      <c r="CX7" s="73" t="s">
        <v>521</v>
      </c>
      <c r="CY7" s="74" t="s">
        <v>522</v>
      </c>
      <c r="CZ7" s="74" t="s">
        <v>523</v>
      </c>
      <c r="DA7" s="74" t="s">
        <v>524</v>
      </c>
      <c r="DB7" s="74" t="s">
        <v>525</v>
      </c>
      <c r="DC7" s="74" t="s">
        <v>526</v>
      </c>
      <c r="DD7" s="74" t="s">
        <v>527</v>
      </c>
      <c r="DE7" s="74" t="s">
        <v>528</v>
      </c>
      <c r="DF7" s="74" t="s">
        <v>529</v>
      </c>
      <c r="DG7" s="74" t="s">
        <v>530</v>
      </c>
      <c r="DH7" s="74" t="s">
        <v>531</v>
      </c>
      <c r="DI7" s="75" t="s">
        <v>532</v>
      </c>
      <c r="DJ7" s="73" t="s">
        <v>533</v>
      </c>
      <c r="DK7" s="74" t="s">
        <v>534</v>
      </c>
      <c r="DL7" s="74" t="s">
        <v>535</v>
      </c>
      <c r="DM7" s="74" t="s">
        <v>536</v>
      </c>
      <c r="DN7" s="74" t="s">
        <v>537</v>
      </c>
      <c r="DO7" s="74" t="s">
        <v>538</v>
      </c>
      <c r="DP7" s="74" t="s">
        <v>539</v>
      </c>
      <c r="DQ7" s="74" t="s">
        <v>540</v>
      </c>
      <c r="DR7" s="74" t="s">
        <v>541</v>
      </c>
      <c r="DS7" s="74" t="s">
        <v>542</v>
      </c>
      <c r="DT7" s="74" t="s">
        <v>543</v>
      </c>
      <c r="DU7" s="75" t="s">
        <v>544</v>
      </c>
      <c r="DV7" s="42" t="s">
        <v>695</v>
      </c>
      <c r="DW7" s="42" t="s">
        <v>696</v>
      </c>
      <c r="DX7" s="42" t="s">
        <v>697</v>
      </c>
      <c r="DY7" s="42" t="s">
        <v>698</v>
      </c>
      <c r="DZ7" s="42" t="s">
        <v>699</v>
      </c>
      <c r="EA7" s="42" t="s">
        <v>700</v>
      </c>
      <c r="EB7" s="42" t="s">
        <v>701</v>
      </c>
      <c r="EC7" s="42" t="s">
        <v>702</v>
      </c>
      <c r="ED7" s="42" t="s">
        <v>703</v>
      </c>
      <c r="EE7" s="42" t="s">
        <v>704</v>
      </c>
      <c r="EF7" s="42" t="s">
        <v>705</v>
      </c>
      <c r="EG7" s="42" t="s">
        <v>706</v>
      </c>
      <c r="EH7" s="42" t="s">
        <v>726</v>
      </c>
      <c r="EI7" s="42" t="s">
        <v>727</v>
      </c>
      <c r="EJ7" s="42" t="s">
        <v>728</v>
      </c>
      <c r="EK7" s="42" t="s">
        <v>729</v>
      </c>
      <c r="EL7" s="42" t="s">
        <v>730</v>
      </c>
      <c r="EM7" s="42" t="s">
        <v>731</v>
      </c>
      <c r="EN7" s="42" t="s">
        <v>732</v>
      </c>
      <c r="EO7" s="42" t="s">
        <v>733</v>
      </c>
      <c r="EP7" s="42" t="s">
        <v>734</v>
      </c>
      <c r="EQ7" s="42" t="s">
        <v>735</v>
      </c>
      <c r="ER7" s="42" t="s">
        <v>736</v>
      </c>
      <c r="ES7" s="42" t="s">
        <v>737</v>
      </c>
      <c r="ET7" s="331" t="s">
        <v>744</v>
      </c>
      <c r="EU7" s="331" t="s">
        <v>745</v>
      </c>
      <c r="EV7" s="331" t="s">
        <v>746</v>
      </c>
      <c r="EW7" s="331" t="s">
        <v>747</v>
      </c>
      <c r="EX7" s="331" t="s">
        <v>748</v>
      </c>
      <c r="EY7" s="331" t="s">
        <v>749</v>
      </c>
      <c r="EZ7" s="331" t="s">
        <v>750</v>
      </c>
      <c r="FA7" s="331" t="s">
        <v>751</v>
      </c>
      <c r="FB7" s="331" t="s">
        <v>752</v>
      </c>
      <c r="FC7" s="331" t="s">
        <v>753</v>
      </c>
      <c r="FD7" s="331" t="s">
        <v>754</v>
      </c>
      <c r="FE7" s="331" t="s">
        <v>755</v>
      </c>
      <c r="FF7" s="331" t="s">
        <v>761</v>
      </c>
      <c r="FG7" s="331" t="s">
        <v>762</v>
      </c>
      <c r="FH7" s="331" t="s">
        <v>763</v>
      </c>
      <c r="FI7" s="331" t="s">
        <v>764</v>
      </c>
      <c r="FJ7" s="331" t="s">
        <v>765</v>
      </c>
      <c r="FK7" s="331" t="s">
        <v>766</v>
      </c>
      <c r="FL7" s="331" t="s">
        <v>767</v>
      </c>
      <c r="FM7" s="331" t="s">
        <v>768</v>
      </c>
      <c r="FN7" s="331" t="s">
        <v>769</v>
      </c>
      <c r="FO7" s="331" t="s">
        <v>770</v>
      </c>
      <c r="FP7" s="331" t="s">
        <v>771</v>
      </c>
      <c r="FQ7" s="331" t="s">
        <v>772</v>
      </c>
      <c r="FR7" s="331" t="s">
        <v>780</v>
      </c>
      <c r="FS7" s="331" t="s">
        <v>781</v>
      </c>
      <c r="FT7" s="331" t="s">
        <v>782</v>
      </c>
      <c r="FU7" s="331" t="s">
        <v>783</v>
      </c>
      <c r="FV7" s="331" t="s">
        <v>784</v>
      </c>
      <c r="FW7" s="331" t="s">
        <v>785</v>
      </c>
      <c r="FX7" s="331" t="s">
        <v>786</v>
      </c>
      <c r="FY7" s="331" t="s">
        <v>787</v>
      </c>
      <c r="FZ7" s="331" t="s">
        <v>788</v>
      </c>
      <c r="GA7" s="331" t="s">
        <v>789</v>
      </c>
      <c r="GB7" s="331" t="s">
        <v>790</v>
      </c>
      <c r="GC7" s="331" t="s">
        <v>791</v>
      </c>
    </row>
    <row r="8" spans="1:321">
      <c r="A8" s="72">
        <v>7</v>
      </c>
      <c r="B8" s="72" t="s">
        <v>94</v>
      </c>
      <c r="D8" s="72">
        <v>7</v>
      </c>
      <c r="E8" s="76" t="s">
        <v>19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82">
        <v>67777580.170000017</v>
      </c>
      <c r="DW8" s="282">
        <v>97500102.210000008</v>
      </c>
      <c r="DX8" s="282">
        <v>427173040.08999997</v>
      </c>
      <c r="DY8" s="282">
        <v>114841065.18999998</v>
      </c>
      <c r="DZ8" s="282">
        <v>110713491.84</v>
      </c>
      <c r="EA8" s="282">
        <v>135275960.20000002</v>
      </c>
      <c r="EB8" s="282">
        <v>137180856.41000003</v>
      </c>
      <c r="EC8" s="282">
        <v>191358316.03000003</v>
      </c>
      <c r="ED8" s="282">
        <v>134034657.84</v>
      </c>
      <c r="EE8" s="282">
        <v>121457573.10999998</v>
      </c>
      <c r="EF8" s="282">
        <v>196253592.55000001</v>
      </c>
      <c r="EG8" s="282">
        <v>198878890.66</v>
      </c>
      <c r="EH8" s="316">
        <v>74035484.649999991</v>
      </c>
      <c r="EI8" s="316">
        <v>111911440.43000001</v>
      </c>
      <c r="EJ8" s="316">
        <v>194526698.76999998</v>
      </c>
      <c r="EK8" s="316">
        <v>154580255.34999999</v>
      </c>
      <c r="EL8" s="316">
        <v>126340160.72000001</v>
      </c>
      <c r="EM8" s="316">
        <v>164632827.79999998</v>
      </c>
      <c r="EN8" s="316">
        <v>172154696.32000002</v>
      </c>
      <c r="EO8" s="316">
        <v>225754210.33000004</v>
      </c>
      <c r="EP8" s="316">
        <v>181876726.09</v>
      </c>
      <c r="EQ8" s="316">
        <v>159511265.75999999</v>
      </c>
      <c r="ER8" s="316">
        <v>154084828.09999999</v>
      </c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  <c r="IW8" s="316"/>
      <c r="IX8" s="316"/>
      <c r="IY8" s="316"/>
      <c r="IZ8" s="316"/>
      <c r="JA8" s="316"/>
      <c r="JB8" s="316"/>
      <c r="JC8" s="316"/>
      <c r="JD8" s="316"/>
      <c r="JE8" s="316"/>
      <c r="JF8" s="316"/>
      <c r="JG8" s="316"/>
      <c r="JH8" s="316"/>
      <c r="JI8" s="316"/>
      <c r="JJ8" s="316"/>
      <c r="JK8" s="316"/>
      <c r="JL8" s="316"/>
      <c r="JM8" s="316"/>
      <c r="JN8" s="316"/>
      <c r="JO8" s="316"/>
      <c r="JP8" s="316"/>
      <c r="JQ8" s="316"/>
      <c r="JR8" s="316"/>
      <c r="JS8" s="316"/>
      <c r="JT8" s="316"/>
      <c r="JU8" s="316"/>
      <c r="JV8" s="316"/>
      <c r="JW8" s="316"/>
      <c r="JX8" s="316"/>
      <c r="JY8" s="316"/>
      <c r="JZ8" s="316"/>
      <c r="KA8" s="316"/>
      <c r="KB8" s="316"/>
      <c r="KC8" s="316"/>
      <c r="KD8" s="316"/>
      <c r="KE8" s="316"/>
      <c r="KF8" s="316"/>
      <c r="KG8" s="316"/>
      <c r="KH8" s="316"/>
      <c r="KI8" s="316"/>
      <c r="KJ8" s="316"/>
      <c r="KK8" s="316"/>
      <c r="KL8" s="316"/>
      <c r="KM8" s="316"/>
      <c r="KN8" s="316"/>
      <c r="KO8" s="316"/>
      <c r="KP8" s="316"/>
      <c r="KQ8" s="316"/>
      <c r="KR8" s="316"/>
      <c r="KS8" s="316"/>
      <c r="KT8" s="316"/>
      <c r="KU8" s="316"/>
      <c r="KV8" s="316"/>
      <c r="KW8" s="316"/>
      <c r="KX8" s="316"/>
      <c r="KY8" s="316"/>
      <c r="KZ8" s="316"/>
      <c r="LA8" s="316"/>
      <c r="LB8" s="316"/>
      <c r="LC8" s="316"/>
      <c r="LD8" s="316"/>
      <c r="LE8" s="316"/>
      <c r="LF8" s="316"/>
      <c r="LG8" s="316"/>
      <c r="LH8" s="316"/>
      <c r="LI8" s="316"/>
    </row>
    <row r="9" spans="1:321">
      <c r="B9" s="72">
        <v>71</v>
      </c>
      <c r="D9" s="72">
        <v>71</v>
      </c>
      <c r="E9" s="76" t="s">
        <v>21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82">
        <v>67415694.690000013</v>
      </c>
      <c r="DW9" s="282">
        <v>95779987.890000015</v>
      </c>
      <c r="DX9" s="282">
        <v>121569715.28999998</v>
      </c>
      <c r="DY9" s="282">
        <v>114117602.84999999</v>
      </c>
      <c r="DZ9" s="282">
        <v>109929481.12</v>
      </c>
      <c r="EA9" s="282">
        <v>124386958.85000002</v>
      </c>
      <c r="EB9" s="282">
        <v>126209907.60000002</v>
      </c>
      <c r="EC9" s="282">
        <v>190949979.51000002</v>
      </c>
      <c r="ED9" s="282">
        <v>132898529.40000001</v>
      </c>
      <c r="EE9" s="282">
        <v>120689605.48999999</v>
      </c>
      <c r="EF9" s="282">
        <v>112516780.99000002</v>
      </c>
      <c r="EG9" s="282">
        <v>169975515</v>
      </c>
      <c r="EH9" s="316">
        <v>73679382.079999998</v>
      </c>
      <c r="EI9" s="316">
        <v>88768620.050000012</v>
      </c>
      <c r="EJ9" s="316">
        <v>135184988.79999998</v>
      </c>
      <c r="EK9" s="316">
        <v>124911661.67</v>
      </c>
      <c r="EL9" s="316">
        <v>125356661.59000002</v>
      </c>
      <c r="EM9" s="316">
        <v>134055955.00999999</v>
      </c>
      <c r="EN9" s="316">
        <v>145961895.21000001</v>
      </c>
      <c r="EO9" s="316">
        <v>149426896.58000004</v>
      </c>
      <c r="EP9" s="316">
        <v>138688866.59</v>
      </c>
      <c r="EQ9" s="316">
        <v>135552744.59</v>
      </c>
      <c r="ER9" s="316">
        <v>122189011.15000001</v>
      </c>
      <c r="ES9" s="316"/>
      <c r="ET9" s="369">
        <v>79855347.849999994</v>
      </c>
      <c r="EU9" s="369">
        <v>106190042</v>
      </c>
      <c r="EV9" s="369">
        <v>137417391.37</v>
      </c>
      <c r="EW9" s="369">
        <v>147833434.00999999</v>
      </c>
      <c r="EX9" s="369">
        <v>135934065.38</v>
      </c>
      <c r="EY9" s="351"/>
      <c r="EZ9" s="351"/>
      <c r="FA9" s="351"/>
      <c r="FB9" s="351"/>
      <c r="FC9" s="351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  <c r="IW9" s="316"/>
      <c r="IX9" s="316"/>
      <c r="IY9" s="316"/>
      <c r="IZ9" s="316"/>
      <c r="JA9" s="316"/>
      <c r="JB9" s="316"/>
      <c r="JC9" s="316"/>
      <c r="JD9" s="316"/>
      <c r="JE9" s="316"/>
      <c r="JF9" s="316"/>
      <c r="JG9" s="316"/>
      <c r="JH9" s="316"/>
      <c r="JI9" s="316"/>
      <c r="JJ9" s="316"/>
      <c r="JK9" s="316"/>
      <c r="JL9" s="316"/>
      <c r="JM9" s="316"/>
      <c r="JN9" s="316"/>
      <c r="JO9" s="316"/>
      <c r="JP9" s="316"/>
      <c r="JQ9" s="316"/>
      <c r="JR9" s="316"/>
      <c r="JS9" s="316"/>
      <c r="JT9" s="316"/>
      <c r="JU9" s="316"/>
      <c r="JV9" s="316"/>
      <c r="JW9" s="316"/>
      <c r="JX9" s="316"/>
      <c r="JY9" s="316"/>
      <c r="JZ9" s="316"/>
      <c r="KA9" s="316"/>
      <c r="KB9" s="316"/>
      <c r="KC9" s="316"/>
      <c r="KD9" s="316"/>
      <c r="KE9" s="316"/>
      <c r="KF9" s="316"/>
      <c r="KG9" s="316"/>
      <c r="KH9" s="316"/>
      <c r="KI9" s="316"/>
      <c r="KJ9" s="316"/>
      <c r="KK9" s="316"/>
      <c r="KL9" s="316"/>
      <c r="KM9" s="316"/>
      <c r="KN9" s="316"/>
      <c r="KO9" s="316"/>
      <c r="KP9" s="316"/>
      <c r="KQ9" s="316"/>
      <c r="KR9" s="316"/>
      <c r="KS9" s="316"/>
      <c r="KT9" s="316"/>
      <c r="KU9" s="316"/>
      <c r="KV9" s="316"/>
      <c r="KW9" s="316"/>
      <c r="KX9" s="316"/>
      <c r="KY9" s="316"/>
      <c r="KZ9" s="316"/>
      <c r="LA9" s="316"/>
      <c r="LB9" s="316"/>
      <c r="LC9" s="316"/>
      <c r="LD9" s="316"/>
      <c r="LE9" s="316"/>
      <c r="LF9" s="316"/>
      <c r="LG9" s="316"/>
      <c r="LH9" s="316"/>
      <c r="LI9" s="316"/>
    </row>
    <row r="10" spans="1:321" s="9" customFormat="1">
      <c r="A10" s="118"/>
      <c r="B10" s="118"/>
      <c r="C10" s="118">
        <v>711</v>
      </c>
      <c r="D10" s="118">
        <v>711</v>
      </c>
      <c r="E10" s="119" t="s">
        <v>23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83">
        <v>49873109.479999997</v>
      </c>
      <c r="DW10" s="283">
        <v>55731541.770000003</v>
      </c>
      <c r="DX10" s="283">
        <v>74814586.949999988</v>
      </c>
      <c r="DY10" s="283">
        <v>72317902.650000006</v>
      </c>
      <c r="DZ10" s="283">
        <v>67796504.100000009</v>
      </c>
      <c r="EA10" s="283">
        <v>77725350.840000018</v>
      </c>
      <c r="EB10" s="283">
        <v>84660750.020000011</v>
      </c>
      <c r="EC10" s="317">
        <v>95610203.920000017</v>
      </c>
      <c r="ED10" s="317">
        <v>84436328.609999999</v>
      </c>
      <c r="EE10" s="317">
        <v>76418294.650000006</v>
      </c>
      <c r="EF10" s="317">
        <v>66580660.090000004</v>
      </c>
      <c r="EG10" s="317">
        <v>80561502.650000006</v>
      </c>
      <c r="EH10" s="318">
        <v>53512170.450000003</v>
      </c>
      <c r="EI10" s="318">
        <v>50615120.200000003</v>
      </c>
      <c r="EJ10" s="318">
        <v>90524246.909999996</v>
      </c>
      <c r="EK10" s="318">
        <v>81677988.170000002</v>
      </c>
      <c r="EL10" s="318">
        <v>77800336.480000004</v>
      </c>
      <c r="EM10" s="318">
        <v>85282444.409999996</v>
      </c>
      <c r="EN10" s="318">
        <v>89248400.650000006</v>
      </c>
      <c r="EO10" s="318">
        <v>99153787.180000007</v>
      </c>
      <c r="EP10" s="318">
        <v>92913520.620000005</v>
      </c>
      <c r="EQ10" s="318">
        <v>86378572.319999993</v>
      </c>
      <c r="ER10" s="318">
        <v>74654697.829999998</v>
      </c>
      <c r="ES10" s="318">
        <v>89394289.060000002</v>
      </c>
      <c r="ET10" s="370">
        <v>60295851.509999998</v>
      </c>
      <c r="EU10" s="370">
        <v>64797597.329999998</v>
      </c>
      <c r="EV10" s="370">
        <v>89261850.609999999</v>
      </c>
      <c r="EW10" s="370">
        <v>97799793.079999998</v>
      </c>
      <c r="EX10" s="370">
        <v>90553351.069999993</v>
      </c>
      <c r="EY10" s="370">
        <v>87503254.430000007</v>
      </c>
      <c r="EZ10" s="370">
        <v>105015545.47</v>
      </c>
      <c r="FA10" s="370">
        <v>107951400.73999999</v>
      </c>
      <c r="FB10" s="370">
        <v>102839740.52</v>
      </c>
      <c r="FC10" s="370">
        <v>89707200.510000005</v>
      </c>
      <c r="FD10" s="318">
        <v>81788199.120000005</v>
      </c>
      <c r="FE10" s="318">
        <v>91433416.909999996</v>
      </c>
      <c r="FF10" s="318">
        <v>72429730.420000002</v>
      </c>
      <c r="FG10" s="318">
        <v>68470908.439999998</v>
      </c>
      <c r="FH10" s="318">
        <v>98709545.510000005</v>
      </c>
      <c r="FI10" s="318">
        <v>106791818.52</v>
      </c>
      <c r="FJ10" s="318">
        <v>94372185.030000001</v>
      </c>
      <c r="FK10" s="318">
        <v>89389439.689999998</v>
      </c>
      <c r="FL10" s="370">
        <v>115363471.45</v>
      </c>
      <c r="FM10" s="318">
        <v>118817091.44</v>
      </c>
      <c r="FN10" s="318">
        <v>114500270.97</v>
      </c>
      <c r="FO10" s="318">
        <v>101600991.11</v>
      </c>
      <c r="FP10" s="318">
        <v>87468589.950000003</v>
      </c>
      <c r="FQ10" s="318">
        <v>104834610.59</v>
      </c>
      <c r="FR10" s="370">
        <f t="shared" ref="FR10:GA10" si="2">SUM(FR11:FR17)</f>
        <v>73320205.209999993</v>
      </c>
      <c r="FS10" s="370">
        <f t="shared" si="2"/>
        <v>69683087.399999991</v>
      </c>
      <c r="FT10" s="370">
        <f t="shared" si="2"/>
        <v>105613736.66000001</v>
      </c>
      <c r="FU10" s="370">
        <f t="shared" si="2"/>
        <v>83521974.920000002</v>
      </c>
      <c r="FV10" s="370">
        <f t="shared" si="2"/>
        <v>69752758.120000005</v>
      </c>
      <c r="FW10" s="370">
        <f t="shared" si="2"/>
        <v>79960950.920000002</v>
      </c>
      <c r="FX10" s="370">
        <f t="shared" si="2"/>
        <v>80621752.299999997</v>
      </c>
      <c r="FY10" s="370">
        <f t="shared" si="2"/>
        <v>79984790.799999997</v>
      </c>
      <c r="FZ10" s="318">
        <f t="shared" si="2"/>
        <v>80764606.50999999</v>
      </c>
      <c r="GA10" s="370">
        <f t="shared" si="2"/>
        <v>81734836.820000008</v>
      </c>
      <c r="GB10" s="318"/>
      <c r="GC10" s="318"/>
      <c r="GD10" s="318"/>
      <c r="GE10" s="370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  <c r="IW10" s="318"/>
      <c r="IX10" s="318"/>
      <c r="IY10" s="318"/>
      <c r="IZ10" s="318"/>
      <c r="JA10" s="318"/>
      <c r="JB10" s="318"/>
      <c r="JC10" s="318"/>
      <c r="JD10" s="318"/>
      <c r="JE10" s="318"/>
      <c r="JF10" s="318"/>
      <c r="JG10" s="318"/>
      <c r="JH10" s="318"/>
      <c r="JI10" s="318"/>
      <c r="JJ10" s="318"/>
      <c r="JK10" s="318"/>
      <c r="JL10" s="318"/>
      <c r="JM10" s="318"/>
      <c r="JN10" s="318"/>
      <c r="JO10" s="318"/>
      <c r="JP10" s="318"/>
      <c r="JQ10" s="318"/>
      <c r="JR10" s="318"/>
      <c r="JS10" s="318"/>
      <c r="JT10" s="318"/>
      <c r="JU10" s="318"/>
      <c r="JV10" s="318"/>
      <c r="JW10" s="318"/>
      <c r="JX10" s="318"/>
      <c r="JY10" s="318"/>
      <c r="JZ10" s="318"/>
      <c r="KA10" s="318"/>
      <c r="KB10" s="318"/>
      <c r="KC10" s="318"/>
      <c r="KD10" s="318"/>
      <c r="KE10" s="318"/>
      <c r="KF10" s="318"/>
      <c r="KG10" s="318"/>
      <c r="KH10" s="318"/>
      <c r="KI10" s="318"/>
      <c r="KJ10" s="318"/>
      <c r="KK10" s="318"/>
      <c r="KL10" s="318"/>
      <c r="KM10" s="318"/>
      <c r="KN10" s="318"/>
      <c r="KO10" s="318"/>
      <c r="KP10" s="318"/>
      <c r="KQ10" s="318"/>
      <c r="KR10" s="318"/>
      <c r="KS10" s="318"/>
      <c r="KT10" s="318"/>
      <c r="KU10" s="318"/>
      <c r="KV10" s="318"/>
      <c r="KW10" s="318"/>
      <c r="KX10" s="318"/>
      <c r="KY10" s="318"/>
      <c r="KZ10" s="318"/>
      <c r="LA10" s="318"/>
      <c r="LB10" s="318"/>
      <c r="LC10" s="318"/>
      <c r="LD10" s="318"/>
      <c r="LE10" s="318"/>
      <c r="LF10" s="318"/>
      <c r="LG10" s="318"/>
      <c r="LH10" s="318"/>
      <c r="LI10" s="318"/>
    </row>
    <row r="11" spans="1:321">
      <c r="D11" s="72">
        <v>7111</v>
      </c>
      <c r="E11" s="76" t="s">
        <v>25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82">
        <v>3378459.01</v>
      </c>
      <c r="DW11" s="282">
        <v>8966879.7300000004</v>
      </c>
      <c r="DX11" s="282">
        <v>9924140.9199999999</v>
      </c>
      <c r="DY11" s="282">
        <v>8377077.25</v>
      </c>
      <c r="DZ11" s="282">
        <v>8563145.8100000005</v>
      </c>
      <c r="EA11" s="282">
        <v>9760165.0700000003</v>
      </c>
      <c r="EB11" s="282">
        <v>12597996.66</v>
      </c>
      <c r="EC11" s="313">
        <v>11738543.99</v>
      </c>
      <c r="ED11" s="313">
        <v>12658379.98</v>
      </c>
      <c r="EE11" s="313">
        <v>10220885.41</v>
      </c>
      <c r="EF11" s="313">
        <v>8748146.6300000008</v>
      </c>
      <c r="EG11" s="313">
        <v>18197782.010000002</v>
      </c>
      <c r="EH11" s="316">
        <v>3855468.97</v>
      </c>
      <c r="EI11" s="316">
        <v>7751521.5300000003</v>
      </c>
      <c r="EJ11" s="316">
        <v>9093379.6300000008</v>
      </c>
      <c r="EK11" s="316">
        <v>8729072.4399999995</v>
      </c>
      <c r="EL11" s="316">
        <v>9825835.5299999993</v>
      </c>
      <c r="EM11" s="316">
        <v>9719543.6799999997</v>
      </c>
      <c r="EN11" s="316">
        <v>10577855.74</v>
      </c>
      <c r="EO11" s="316">
        <v>10476522.35</v>
      </c>
      <c r="EP11" s="316">
        <v>9609655.3800000008</v>
      </c>
      <c r="EQ11" s="316">
        <v>10226839.18</v>
      </c>
      <c r="ER11" s="316">
        <v>7670634.21</v>
      </c>
      <c r="ES11" s="316">
        <v>14446111.9</v>
      </c>
      <c r="ET11" s="316">
        <v>3496624.83</v>
      </c>
      <c r="EU11" s="316">
        <v>8897390.9499999993</v>
      </c>
      <c r="EV11" s="316">
        <v>10001520.890000001</v>
      </c>
      <c r="EW11" s="316">
        <v>9899613.5099999998</v>
      </c>
      <c r="EX11" s="316">
        <v>10330673.77</v>
      </c>
      <c r="EY11" s="316">
        <v>10475384.99</v>
      </c>
      <c r="EZ11" s="316">
        <v>11318576.82</v>
      </c>
      <c r="FA11" s="316">
        <v>11227078</v>
      </c>
      <c r="FB11" s="316">
        <v>9598204.1500000004</v>
      </c>
      <c r="FC11" s="316">
        <v>10275884.26</v>
      </c>
      <c r="FD11" s="316">
        <v>10504970.310000001</v>
      </c>
      <c r="FE11" s="316">
        <v>18872459.579999998</v>
      </c>
      <c r="FF11" s="316">
        <v>4240913.8099999996</v>
      </c>
      <c r="FG11" s="316">
        <v>9361661.1500000004</v>
      </c>
      <c r="FH11" s="316">
        <v>9044961.5800000001</v>
      </c>
      <c r="FI11" s="316">
        <v>10767101.800000001</v>
      </c>
      <c r="FJ11" s="316">
        <v>10210712.41</v>
      </c>
      <c r="FK11" s="316">
        <v>10125793.029999999</v>
      </c>
      <c r="FL11" s="369">
        <v>10986746.67</v>
      </c>
      <c r="FM11" s="316">
        <v>10477204.85</v>
      </c>
      <c r="FN11" s="316">
        <v>10332018.109999999</v>
      </c>
      <c r="FO11" s="316">
        <v>10824900.91</v>
      </c>
      <c r="FP11" s="316">
        <v>9987863.9000000004</v>
      </c>
      <c r="FQ11" s="316">
        <v>18641048.940000001</v>
      </c>
      <c r="FR11" s="316">
        <v>4317755.12</v>
      </c>
      <c r="FS11" s="369">
        <v>9514934.0399999991</v>
      </c>
      <c r="FT11" s="316">
        <v>9988296.0800000001</v>
      </c>
      <c r="FU11" s="316">
        <v>6960084.75</v>
      </c>
      <c r="FV11" s="316">
        <v>10104597.5</v>
      </c>
      <c r="FW11" s="316">
        <v>10236771.470000001</v>
      </c>
      <c r="FX11" s="316">
        <v>9980163.0299999993</v>
      </c>
      <c r="FY11" s="316">
        <v>11586739.1</v>
      </c>
      <c r="FZ11" s="316">
        <v>10038474.75</v>
      </c>
      <c r="GA11" s="316">
        <v>8848138.8900000006</v>
      </c>
      <c r="GB11" s="316"/>
      <c r="GC11" s="316"/>
      <c r="GD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  <c r="IW11" s="316"/>
      <c r="IX11" s="316"/>
      <c r="IY11" s="316"/>
      <c r="IZ11" s="316"/>
      <c r="JA11" s="316"/>
      <c r="JB11" s="316"/>
      <c r="JC11" s="316"/>
      <c r="JD11" s="316"/>
      <c r="JE11" s="316"/>
      <c r="JF11" s="316"/>
      <c r="JG11" s="316"/>
      <c r="JH11" s="316"/>
      <c r="JI11" s="316"/>
      <c r="JJ11" s="316"/>
      <c r="JK11" s="316"/>
      <c r="JL11" s="316"/>
      <c r="JM11" s="316"/>
      <c r="JN11" s="316"/>
      <c r="JO11" s="316"/>
      <c r="JP11" s="316"/>
      <c r="JQ11" s="316"/>
      <c r="JR11" s="316"/>
      <c r="JS11" s="316"/>
      <c r="JT11" s="316"/>
      <c r="JU11" s="316"/>
      <c r="JV11" s="316"/>
      <c r="JW11" s="316"/>
      <c r="JX11" s="316"/>
      <c r="JY11" s="316"/>
      <c r="JZ11" s="316"/>
      <c r="KA11" s="316"/>
      <c r="KB11" s="316"/>
      <c r="KC11" s="316"/>
      <c r="KD11" s="316"/>
      <c r="KE11" s="316"/>
      <c r="KF11" s="316"/>
      <c r="KG11" s="316"/>
      <c r="KH11" s="316"/>
      <c r="KI11" s="316"/>
      <c r="KJ11" s="316"/>
      <c r="KK11" s="316"/>
      <c r="KL11" s="316"/>
      <c r="KM11" s="316"/>
      <c r="KN11" s="316"/>
      <c r="KO11" s="316"/>
      <c r="KP11" s="316"/>
      <c r="KQ11" s="316"/>
      <c r="KR11" s="316"/>
      <c r="KS11" s="316"/>
      <c r="KT11" s="316"/>
      <c r="KU11" s="316"/>
      <c r="KV11" s="316"/>
      <c r="KW11" s="316"/>
      <c r="KX11" s="316"/>
      <c r="KY11" s="316"/>
      <c r="KZ11" s="316"/>
      <c r="LA11" s="316"/>
      <c r="LB11" s="316"/>
      <c r="LC11" s="316"/>
      <c r="LD11" s="316"/>
      <c r="LE11" s="316"/>
      <c r="LF11" s="316"/>
      <c r="LG11" s="316"/>
      <c r="LH11" s="316"/>
      <c r="LI11" s="316"/>
    </row>
    <row r="12" spans="1:321">
      <c r="D12" s="72">
        <v>7112</v>
      </c>
      <c r="E12" s="76" t="s">
        <v>27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82">
        <v>308497.07</v>
      </c>
      <c r="DW12" s="282">
        <v>1230342</v>
      </c>
      <c r="DX12" s="282">
        <v>15051954.65</v>
      </c>
      <c r="DY12" s="282">
        <v>11458551.32</v>
      </c>
      <c r="DZ12" s="282">
        <v>2599087.38</v>
      </c>
      <c r="EA12" s="282">
        <v>4450921.9400000004</v>
      </c>
      <c r="EB12" s="282">
        <v>2550814.71</v>
      </c>
      <c r="EC12" s="313">
        <v>2816513.59</v>
      </c>
      <c r="ED12" s="313">
        <v>1745433.32</v>
      </c>
      <c r="EE12" s="313">
        <v>1556300.93</v>
      </c>
      <c r="EF12" s="313">
        <v>521816.19</v>
      </c>
      <c r="EG12" s="313">
        <v>964356.93</v>
      </c>
      <c r="EH12" s="316">
        <v>632316.18999999994</v>
      </c>
      <c r="EI12" s="316">
        <v>1242026.04</v>
      </c>
      <c r="EJ12" s="316">
        <v>17612665.690000001</v>
      </c>
      <c r="EK12" s="316">
        <v>14506801.98</v>
      </c>
      <c r="EL12" s="316">
        <v>2683183.94</v>
      </c>
      <c r="EM12" s="316">
        <v>2493382.48</v>
      </c>
      <c r="EN12" s="316">
        <v>2422592.44</v>
      </c>
      <c r="EO12" s="316">
        <v>2511333.39</v>
      </c>
      <c r="EP12" s="316">
        <v>1103662</v>
      </c>
      <c r="EQ12" s="316">
        <v>1688078.63</v>
      </c>
      <c r="ER12" s="316">
        <v>667573.11</v>
      </c>
      <c r="ES12" s="316">
        <v>1664886.32</v>
      </c>
      <c r="ET12" s="316">
        <v>475602.8</v>
      </c>
      <c r="EU12" s="316">
        <v>1641570.62</v>
      </c>
      <c r="EV12" s="316">
        <v>22262597.649999999</v>
      </c>
      <c r="EW12" s="316">
        <v>18095823.48</v>
      </c>
      <c r="EX12" s="316">
        <v>3730435.57</v>
      </c>
      <c r="EY12" s="316">
        <v>3402383.37</v>
      </c>
      <c r="EZ12" s="316">
        <v>4232537.58</v>
      </c>
      <c r="FA12" s="316">
        <v>3499255.87</v>
      </c>
      <c r="FB12" s="316">
        <v>7173346.1399999997</v>
      </c>
      <c r="FC12" s="316">
        <v>1043872.54</v>
      </c>
      <c r="FD12" s="316">
        <v>802479.78</v>
      </c>
      <c r="FE12" s="316">
        <v>1812573.03</v>
      </c>
      <c r="FF12" s="316">
        <v>936843.13</v>
      </c>
      <c r="FG12" s="316">
        <v>1962550.32</v>
      </c>
      <c r="FH12" s="316">
        <v>22465664.23</v>
      </c>
      <c r="FI12" s="316">
        <v>20408432.98</v>
      </c>
      <c r="FJ12" s="316">
        <v>4781744.7</v>
      </c>
      <c r="FK12" s="316">
        <v>3678815</v>
      </c>
      <c r="FL12" s="369">
        <v>3890710.55</v>
      </c>
      <c r="FM12" s="316">
        <v>3092994.24</v>
      </c>
      <c r="FN12" s="316">
        <v>2242778.35</v>
      </c>
      <c r="FO12" s="316">
        <v>690017.25</v>
      </c>
      <c r="FP12" s="316">
        <v>879657.72</v>
      </c>
      <c r="FQ12" s="316">
        <v>7785764.6100000003</v>
      </c>
      <c r="FR12" s="316">
        <v>673739.6</v>
      </c>
      <c r="FS12" s="369">
        <v>2402403.02</v>
      </c>
      <c r="FT12" s="316">
        <v>21201257.989999998</v>
      </c>
      <c r="FU12" s="316">
        <v>24401832.57</v>
      </c>
      <c r="FV12" s="316">
        <v>4691004.47</v>
      </c>
      <c r="FW12" s="316">
        <v>6326893.6900000004</v>
      </c>
      <c r="FX12" s="316">
        <v>5478270.2599999998</v>
      </c>
      <c r="FY12" s="316">
        <v>4513120.37</v>
      </c>
      <c r="FZ12" s="316">
        <v>3946291.24</v>
      </c>
      <c r="GA12" s="316">
        <v>2191915.17</v>
      </c>
      <c r="GB12" s="316"/>
      <c r="GC12" s="316"/>
      <c r="GD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  <c r="IW12" s="316"/>
      <c r="IX12" s="316"/>
      <c r="IY12" s="316"/>
      <c r="IZ12" s="316"/>
      <c r="JA12" s="316"/>
      <c r="JB12" s="316"/>
      <c r="JC12" s="316"/>
      <c r="JD12" s="316"/>
      <c r="JE12" s="316"/>
      <c r="JF12" s="316"/>
      <c r="JG12" s="316"/>
      <c r="JH12" s="316"/>
      <c r="JI12" s="316"/>
      <c r="JJ12" s="316"/>
      <c r="JK12" s="316"/>
      <c r="JL12" s="316"/>
      <c r="JM12" s="316"/>
      <c r="JN12" s="316"/>
      <c r="JO12" s="316"/>
      <c r="JP12" s="316"/>
      <c r="JQ12" s="316"/>
      <c r="JR12" s="316"/>
      <c r="JS12" s="316"/>
      <c r="JT12" s="316"/>
      <c r="JU12" s="316"/>
      <c r="JV12" s="316"/>
      <c r="JW12" s="316"/>
      <c r="JX12" s="316"/>
      <c r="JY12" s="316"/>
      <c r="JZ12" s="316"/>
      <c r="KA12" s="316"/>
      <c r="KB12" s="316"/>
      <c r="KC12" s="316"/>
      <c r="KD12" s="316"/>
      <c r="KE12" s="316"/>
      <c r="KF12" s="316"/>
      <c r="KG12" s="316"/>
      <c r="KH12" s="316"/>
      <c r="KI12" s="316"/>
      <c r="KJ12" s="316"/>
      <c r="KK12" s="316"/>
      <c r="KL12" s="316"/>
      <c r="KM12" s="316"/>
      <c r="KN12" s="316"/>
      <c r="KO12" s="316"/>
      <c r="KP12" s="316"/>
      <c r="KQ12" s="316"/>
      <c r="KR12" s="316"/>
      <c r="KS12" s="316"/>
      <c r="KT12" s="316"/>
      <c r="KU12" s="316"/>
      <c r="KV12" s="316"/>
      <c r="KW12" s="316"/>
      <c r="KX12" s="316"/>
      <c r="KY12" s="316"/>
      <c r="KZ12" s="316"/>
      <c r="LA12" s="316"/>
      <c r="LB12" s="316"/>
      <c r="LC12" s="316"/>
      <c r="LD12" s="316"/>
      <c r="LE12" s="316"/>
      <c r="LF12" s="316"/>
      <c r="LG12" s="316"/>
      <c r="LH12" s="316"/>
      <c r="LI12" s="316"/>
    </row>
    <row r="13" spans="1:321">
      <c r="D13" s="72">
        <v>7113</v>
      </c>
      <c r="E13" s="76" t="s">
        <v>29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82">
        <v>84789.68</v>
      </c>
      <c r="DW13" s="282">
        <v>116811.6</v>
      </c>
      <c r="DX13" s="282">
        <v>93474.83</v>
      </c>
      <c r="DY13" s="282">
        <v>89942.54</v>
      </c>
      <c r="DZ13" s="282">
        <v>95910.8</v>
      </c>
      <c r="EA13" s="282">
        <v>125863.94</v>
      </c>
      <c r="EB13" s="282">
        <v>87863.37</v>
      </c>
      <c r="EC13" s="313">
        <v>133027.82999999999</v>
      </c>
      <c r="ED13" s="313">
        <v>160261.85</v>
      </c>
      <c r="EE13" s="313">
        <v>102926.91</v>
      </c>
      <c r="EF13" s="313">
        <v>121571.98</v>
      </c>
      <c r="EG13" s="313">
        <v>117604.66</v>
      </c>
      <c r="EH13" s="316">
        <v>58790.3</v>
      </c>
      <c r="EI13" s="316">
        <v>107978.26</v>
      </c>
      <c r="EJ13" s="316">
        <v>88556.13</v>
      </c>
      <c r="EK13" s="316">
        <v>93919.51</v>
      </c>
      <c r="EL13" s="316">
        <v>178761.83</v>
      </c>
      <c r="EM13" s="316">
        <v>96074.04</v>
      </c>
      <c r="EN13" s="316">
        <v>140635.43</v>
      </c>
      <c r="EO13" s="316">
        <v>152546.72</v>
      </c>
      <c r="EP13" s="316">
        <v>115920.43</v>
      </c>
      <c r="EQ13" s="316">
        <v>195735.62</v>
      </c>
      <c r="ER13" s="316">
        <v>165720.76</v>
      </c>
      <c r="ES13" s="316">
        <v>130025.67</v>
      </c>
      <c r="ET13" s="316">
        <v>93380.49</v>
      </c>
      <c r="EU13" s="316">
        <v>116565.53</v>
      </c>
      <c r="EV13" s="316">
        <v>203411.31</v>
      </c>
      <c r="EW13" s="316">
        <v>117398.62</v>
      </c>
      <c r="EX13" s="316">
        <v>143886.48000000001</v>
      </c>
      <c r="EY13" s="316">
        <v>122124.66</v>
      </c>
      <c r="EZ13" s="316">
        <v>114234.91</v>
      </c>
      <c r="FA13" s="316">
        <v>218611.11</v>
      </c>
      <c r="FB13" s="316">
        <v>148315.04999999999</v>
      </c>
      <c r="FC13" s="316">
        <v>155540.06</v>
      </c>
      <c r="FD13" s="316">
        <v>193671.67</v>
      </c>
      <c r="FE13" s="316">
        <v>208954.63</v>
      </c>
      <c r="FF13" s="316">
        <v>118243.45</v>
      </c>
      <c r="FG13" s="316">
        <v>169568.16</v>
      </c>
      <c r="FH13" s="316">
        <v>146352.49</v>
      </c>
      <c r="FI13" s="316">
        <v>204359.36</v>
      </c>
      <c r="FJ13" s="316">
        <v>147510.5</v>
      </c>
      <c r="FK13" s="316">
        <v>158253.64000000001</v>
      </c>
      <c r="FL13" s="369">
        <v>152687.82</v>
      </c>
      <c r="FM13" s="316">
        <v>172408.19</v>
      </c>
      <c r="FN13" s="316">
        <v>131658.57</v>
      </c>
      <c r="FO13" s="316">
        <v>174049.01</v>
      </c>
      <c r="FP13" s="316">
        <v>172799.49</v>
      </c>
      <c r="FQ13" s="316">
        <v>289363.09000000003</v>
      </c>
      <c r="FR13" s="316">
        <v>185009.31</v>
      </c>
      <c r="FS13" s="369">
        <v>168097.86</v>
      </c>
      <c r="FT13" s="316">
        <v>129165.08</v>
      </c>
      <c r="FU13" s="316">
        <v>48149.33</v>
      </c>
      <c r="FV13" s="316">
        <v>95187.63</v>
      </c>
      <c r="FW13" s="316">
        <v>117335.46</v>
      </c>
      <c r="FX13" s="316">
        <v>98676.45</v>
      </c>
      <c r="FY13" s="316">
        <v>114304.56</v>
      </c>
      <c r="FZ13" s="316">
        <v>136583.79</v>
      </c>
      <c r="GA13" s="316">
        <v>204159.6</v>
      </c>
      <c r="GB13" s="316"/>
      <c r="GC13" s="316"/>
      <c r="GD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  <c r="IW13" s="316"/>
      <c r="IX13" s="316"/>
      <c r="IY13" s="316"/>
      <c r="IZ13" s="316"/>
      <c r="JA13" s="316"/>
      <c r="JB13" s="316"/>
      <c r="JC13" s="316"/>
      <c r="JD13" s="316"/>
      <c r="JE13" s="316"/>
      <c r="JF13" s="316"/>
      <c r="JG13" s="316"/>
      <c r="JH13" s="316"/>
      <c r="JI13" s="316"/>
      <c r="JJ13" s="316"/>
      <c r="JK13" s="316"/>
      <c r="JL13" s="316"/>
      <c r="JM13" s="316"/>
      <c r="JN13" s="316"/>
      <c r="JO13" s="316"/>
      <c r="JP13" s="316"/>
      <c r="JQ13" s="316"/>
      <c r="JR13" s="316"/>
      <c r="JS13" s="316"/>
      <c r="JT13" s="316"/>
      <c r="JU13" s="316"/>
      <c r="JV13" s="316"/>
      <c r="JW13" s="316"/>
      <c r="JX13" s="316"/>
      <c r="JY13" s="316"/>
      <c r="JZ13" s="316"/>
      <c r="KA13" s="316"/>
      <c r="KB13" s="316"/>
      <c r="KC13" s="316"/>
      <c r="KD13" s="316"/>
      <c r="KE13" s="316"/>
      <c r="KF13" s="316"/>
      <c r="KG13" s="316"/>
      <c r="KH13" s="316"/>
      <c r="KI13" s="316"/>
      <c r="KJ13" s="316"/>
      <c r="KK13" s="316"/>
      <c r="KL13" s="316"/>
      <c r="KM13" s="316"/>
      <c r="KN13" s="316"/>
      <c r="KO13" s="316"/>
      <c r="KP13" s="316"/>
      <c r="KQ13" s="316"/>
      <c r="KR13" s="316"/>
      <c r="KS13" s="316"/>
      <c r="KT13" s="316"/>
      <c r="KU13" s="316"/>
      <c r="KV13" s="316"/>
      <c r="KW13" s="316"/>
      <c r="KX13" s="316"/>
      <c r="KY13" s="316"/>
      <c r="KZ13" s="316"/>
      <c r="LA13" s="316"/>
      <c r="LB13" s="316"/>
      <c r="LC13" s="316"/>
      <c r="LD13" s="316"/>
      <c r="LE13" s="316"/>
      <c r="LF13" s="316"/>
      <c r="LG13" s="316"/>
      <c r="LH13" s="316"/>
      <c r="LI13" s="316"/>
    </row>
    <row r="14" spans="1:321">
      <c r="D14" s="72">
        <v>7114</v>
      </c>
      <c r="E14" s="76" t="s">
        <v>31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82">
        <v>33402847.57</v>
      </c>
      <c r="DW14" s="282">
        <v>32832195.190000001</v>
      </c>
      <c r="DX14" s="282">
        <v>34901875.719999999</v>
      </c>
      <c r="DY14" s="282">
        <v>36772461.840000004</v>
      </c>
      <c r="DZ14" s="282">
        <v>39500513.950000003</v>
      </c>
      <c r="EA14" s="282">
        <v>44189336.990000002</v>
      </c>
      <c r="EB14" s="282">
        <v>48332253.479999997</v>
      </c>
      <c r="EC14" s="313">
        <v>55987960.810000002</v>
      </c>
      <c r="ED14" s="313">
        <v>46312840.030000001</v>
      </c>
      <c r="EE14" s="313">
        <v>44771417.82</v>
      </c>
      <c r="EF14" s="313">
        <v>40192729.450000003</v>
      </c>
      <c r="EG14" s="313">
        <v>43460100.479999997</v>
      </c>
      <c r="EH14" s="316">
        <v>33352018.879999999</v>
      </c>
      <c r="EI14" s="316">
        <v>26961493.609999999</v>
      </c>
      <c r="EJ14" s="316">
        <v>45891894.880000003</v>
      </c>
      <c r="EK14" s="316">
        <v>39843066.039999999</v>
      </c>
      <c r="EL14" s="316">
        <v>44329065.979999997</v>
      </c>
      <c r="EM14" s="316">
        <v>51058078.640000001</v>
      </c>
      <c r="EN14" s="316">
        <v>51792411.350000001</v>
      </c>
      <c r="EO14" s="316">
        <v>56845360.840000004</v>
      </c>
      <c r="EP14" s="316">
        <v>53436415.75</v>
      </c>
      <c r="EQ14" s="316">
        <v>50058448.369999997</v>
      </c>
      <c r="ER14" s="316">
        <v>44942136.68</v>
      </c>
      <c r="ES14" s="316">
        <v>50200125.439999998</v>
      </c>
      <c r="ET14" s="316">
        <v>40926868.810000002</v>
      </c>
      <c r="EU14" s="316">
        <v>38270122.18</v>
      </c>
      <c r="EV14" s="316">
        <v>40510183.409999996</v>
      </c>
      <c r="EW14" s="316">
        <v>50343037.649999999</v>
      </c>
      <c r="EX14" s="316">
        <v>53847636.579999998</v>
      </c>
      <c r="EY14" s="316">
        <v>52130099.289999999</v>
      </c>
      <c r="EZ14" s="316">
        <v>63886169.009999998</v>
      </c>
      <c r="FA14" s="316">
        <v>64152277.310000002</v>
      </c>
      <c r="FB14" s="316">
        <v>57402321.350000001</v>
      </c>
      <c r="FC14" s="316">
        <v>56740213.189999998</v>
      </c>
      <c r="FD14" s="316">
        <v>47812481.689999998</v>
      </c>
      <c r="FE14" s="316">
        <v>50892268.439999998</v>
      </c>
      <c r="FF14" s="316">
        <v>49847223.18</v>
      </c>
      <c r="FG14" s="316">
        <v>38958365.399999999</v>
      </c>
      <c r="FH14" s="316">
        <v>50498218.18</v>
      </c>
      <c r="FI14" s="316">
        <v>55142838.460000001</v>
      </c>
      <c r="FJ14" s="316">
        <v>56428341.859999999</v>
      </c>
      <c r="FK14" s="316">
        <v>52810087.229999997</v>
      </c>
      <c r="FL14" s="369">
        <v>71626480.939999998</v>
      </c>
      <c r="FM14" s="316">
        <v>71690318.180000007</v>
      </c>
      <c r="FN14" s="316">
        <v>70816309.909999996</v>
      </c>
      <c r="FO14" s="316">
        <v>65908952.759999998</v>
      </c>
      <c r="FP14" s="316">
        <v>54764641.939999998</v>
      </c>
      <c r="FQ14" s="316">
        <v>57237175.490000002</v>
      </c>
      <c r="FR14" s="316">
        <v>47781207.189999998</v>
      </c>
      <c r="FS14" s="369">
        <v>40097544.82</v>
      </c>
      <c r="FT14" s="316">
        <v>54963852.219999999</v>
      </c>
      <c r="FU14" s="316">
        <v>35570662.579999998</v>
      </c>
      <c r="FV14" s="316">
        <v>38250745.619999997</v>
      </c>
      <c r="FW14" s="316">
        <v>42474174.049999997</v>
      </c>
      <c r="FX14" s="316">
        <v>43390988.630000003</v>
      </c>
      <c r="FY14" s="316">
        <v>42329458.939999998</v>
      </c>
      <c r="FZ14" s="316">
        <v>44008916.039999999</v>
      </c>
      <c r="GA14" s="316">
        <v>50214319.770000003</v>
      </c>
      <c r="GB14" s="316"/>
      <c r="GC14" s="316"/>
      <c r="GD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  <c r="IW14" s="316"/>
      <c r="IX14" s="316"/>
      <c r="IY14" s="316"/>
      <c r="IZ14" s="316"/>
      <c r="JA14" s="316"/>
      <c r="JB14" s="316"/>
      <c r="JC14" s="316"/>
      <c r="JD14" s="316"/>
      <c r="JE14" s="316"/>
      <c r="JF14" s="316"/>
      <c r="JG14" s="316"/>
      <c r="JH14" s="316"/>
      <c r="JI14" s="316"/>
      <c r="JJ14" s="316"/>
      <c r="JK14" s="316"/>
      <c r="JL14" s="316"/>
      <c r="JM14" s="316"/>
      <c r="JN14" s="316"/>
      <c r="JO14" s="316"/>
      <c r="JP14" s="316"/>
      <c r="JQ14" s="316"/>
      <c r="JR14" s="316"/>
      <c r="JS14" s="316"/>
      <c r="JT14" s="316"/>
      <c r="JU14" s="316"/>
      <c r="JV14" s="316"/>
      <c r="JW14" s="316"/>
      <c r="JX14" s="316"/>
      <c r="JY14" s="316"/>
      <c r="JZ14" s="316"/>
      <c r="KA14" s="316"/>
      <c r="KB14" s="316"/>
      <c r="KC14" s="316"/>
      <c r="KD14" s="316"/>
      <c r="KE14" s="316"/>
      <c r="KF14" s="316"/>
      <c r="KG14" s="316"/>
      <c r="KH14" s="316"/>
      <c r="KI14" s="316"/>
      <c r="KJ14" s="316"/>
      <c r="KK14" s="316"/>
      <c r="KL14" s="316"/>
      <c r="KM14" s="316"/>
      <c r="KN14" s="316"/>
      <c r="KO14" s="316"/>
      <c r="KP14" s="316"/>
      <c r="KQ14" s="316"/>
      <c r="KR14" s="316"/>
      <c r="KS14" s="316"/>
      <c r="KT14" s="316"/>
      <c r="KU14" s="316"/>
      <c r="KV14" s="316"/>
      <c r="KW14" s="316"/>
      <c r="KX14" s="316"/>
      <c r="KY14" s="316"/>
      <c r="KZ14" s="316"/>
      <c r="LA14" s="316"/>
      <c r="LB14" s="316"/>
      <c r="LC14" s="316"/>
      <c r="LD14" s="316"/>
      <c r="LE14" s="316"/>
      <c r="LF14" s="316"/>
      <c r="LG14" s="316"/>
      <c r="LH14" s="316"/>
      <c r="LI14" s="316"/>
    </row>
    <row r="15" spans="1:321">
      <c r="D15" s="72">
        <v>7115</v>
      </c>
      <c r="E15" s="76" t="s">
        <v>33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82">
        <v>11189049.66</v>
      </c>
      <c r="DW15" s="282">
        <v>10518357.289999999</v>
      </c>
      <c r="DX15" s="282">
        <v>12038089.529999999</v>
      </c>
      <c r="DY15" s="282">
        <v>12679799.32</v>
      </c>
      <c r="DZ15" s="282">
        <v>14146687.77</v>
      </c>
      <c r="EA15" s="282">
        <v>16150649.140000001</v>
      </c>
      <c r="EB15" s="282">
        <v>17832974.68</v>
      </c>
      <c r="EC15" s="313">
        <v>21188493.210000001</v>
      </c>
      <c r="ED15" s="313">
        <v>20370273.57</v>
      </c>
      <c r="EE15" s="313">
        <v>16959705.550000001</v>
      </c>
      <c r="EF15" s="313">
        <v>14552987.24</v>
      </c>
      <c r="EG15" s="313">
        <v>15043855.42</v>
      </c>
      <c r="EH15" s="316">
        <v>13972593.029999999</v>
      </c>
      <c r="EI15" s="316">
        <v>12356371.449999999</v>
      </c>
      <c r="EJ15" s="316">
        <v>14808666.49</v>
      </c>
      <c r="EK15" s="316">
        <v>15647198.060000001</v>
      </c>
      <c r="EL15" s="316">
        <v>17742897.41</v>
      </c>
      <c r="EM15" s="316">
        <v>18687302.640000001</v>
      </c>
      <c r="EN15" s="316">
        <v>20939541.420000002</v>
      </c>
      <c r="EO15" s="316">
        <v>25506175.510000002</v>
      </c>
      <c r="EP15" s="316">
        <v>25706299.34</v>
      </c>
      <c r="EQ15" s="316">
        <v>21225508.199999999</v>
      </c>
      <c r="ER15" s="316">
        <v>18614457.170000002</v>
      </c>
      <c r="ES15" s="316">
        <v>19877899.5</v>
      </c>
      <c r="ET15" s="316">
        <v>13370061.67</v>
      </c>
      <c r="EU15" s="316">
        <v>13585674.48</v>
      </c>
      <c r="EV15" s="316">
        <v>13376493.630000001</v>
      </c>
      <c r="EW15" s="316">
        <v>16425170.310000001</v>
      </c>
      <c r="EX15" s="316">
        <v>19160303.329999998</v>
      </c>
      <c r="EY15" s="316">
        <v>18124078.879999999</v>
      </c>
      <c r="EZ15" s="316">
        <v>21799989.129999999</v>
      </c>
      <c r="FA15" s="316">
        <v>25150486.629999999</v>
      </c>
      <c r="FB15" s="316">
        <v>25504339.800000001</v>
      </c>
      <c r="FC15" s="316">
        <v>18141856.039999999</v>
      </c>
      <c r="FD15" s="316">
        <v>19778303.699999999</v>
      </c>
      <c r="FE15" s="316">
        <v>16761286.810000001</v>
      </c>
      <c r="FF15" s="316">
        <v>15141217.210000001</v>
      </c>
      <c r="FG15" s="316">
        <v>13186126.23</v>
      </c>
      <c r="FH15" s="316">
        <v>13315087.640000001</v>
      </c>
      <c r="FI15" s="316">
        <v>16826313.73</v>
      </c>
      <c r="FJ15" s="316">
        <v>19442485.359999999</v>
      </c>
      <c r="FK15" s="316">
        <v>19205497.870000001</v>
      </c>
      <c r="FL15" s="369">
        <v>24612824.059999999</v>
      </c>
      <c r="FM15" s="316">
        <v>29562766.32</v>
      </c>
      <c r="FN15" s="316">
        <v>27417042.280000001</v>
      </c>
      <c r="FO15" s="316">
        <v>20585777.449999999</v>
      </c>
      <c r="FP15" s="316">
        <v>18663851.199999999</v>
      </c>
      <c r="FQ15" s="316">
        <v>17559308.390000001</v>
      </c>
      <c r="FR15" s="316">
        <v>18070145.100000001</v>
      </c>
      <c r="FS15" s="369">
        <v>14831752.550000001</v>
      </c>
      <c r="FT15" s="316">
        <v>16111610.99</v>
      </c>
      <c r="FU15" s="316">
        <v>14097368.300000001</v>
      </c>
      <c r="FV15" s="316">
        <v>14366315.76</v>
      </c>
      <c r="FW15" s="316">
        <v>17821548.199999999</v>
      </c>
      <c r="FX15" s="316">
        <v>18726969.449999999</v>
      </c>
      <c r="FY15" s="316">
        <v>18817685.98</v>
      </c>
      <c r="FZ15" s="316">
        <v>19832898.530000001</v>
      </c>
      <c r="GA15" s="316">
        <v>17308311.120000001</v>
      </c>
      <c r="GB15" s="316"/>
      <c r="GC15" s="316"/>
      <c r="GD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  <c r="IX15" s="316"/>
      <c r="IY15" s="316"/>
      <c r="IZ15" s="316"/>
      <c r="JA15" s="316"/>
      <c r="JB15" s="316"/>
      <c r="JC15" s="316"/>
      <c r="JD15" s="316"/>
      <c r="JE15" s="316"/>
      <c r="JF15" s="316"/>
      <c r="JG15" s="316"/>
      <c r="JH15" s="316"/>
      <c r="JI15" s="316"/>
      <c r="JJ15" s="316"/>
      <c r="JK15" s="316"/>
      <c r="JL15" s="316"/>
      <c r="JM15" s="316"/>
      <c r="JN15" s="316"/>
      <c r="JO15" s="316"/>
      <c r="JP15" s="316"/>
      <c r="JQ15" s="316"/>
      <c r="JR15" s="316"/>
      <c r="JS15" s="316"/>
      <c r="JT15" s="316"/>
      <c r="JU15" s="316"/>
      <c r="JV15" s="316"/>
      <c r="JW15" s="316"/>
      <c r="JX15" s="316"/>
      <c r="JY15" s="316"/>
      <c r="JZ15" s="316"/>
      <c r="KA15" s="316"/>
      <c r="KB15" s="316"/>
      <c r="KC15" s="316"/>
      <c r="KD15" s="316"/>
      <c r="KE15" s="316"/>
      <c r="KF15" s="316"/>
      <c r="KG15" s="316"/>
      <c r="KH15" s="316"/>
      <c r="KI15" s="316"/>
      <c r="KJ15" s="316"/>
      <c r="KK15" s="316"/>
      <c r="KL15" s="316"/>
      <c r="KM15" s="316"/>
      <c r="KN15" s="316"/>
      <c r="KO15" s="316"/>
      <c r="KP15" s="316"/>
      <c r="KQ15" s="316"/>
      <c r="KR15" s="316"/>
      <c r="KS15" s="316"/>
      <c r="KT15" s="316"/>
      <c r="KU15" s="316"/>
      <c r="KV15" s="316"/>
      <c r="KW15" s="316"/>
      <c r="KX15" s="316"/>
      <c r="KY15" s="316"/>
      <c r="KZ15" s="316"/>
      <c r="LA15" s="316"/>
      <c r="LB15" s="316"/>
      <c r="LC15" s="316"/>
      <c r="LD15" s="316"/>
      <c r="LE15" s="316"/>
      <c r="LF15" s="316"/>
      <c r="LG15" s="316"/>
      <c r="LH15" s="316"/>
      <c r="LI15" s="316"/>
    </row>
    <row r="16" spans="1:321" ht="30">
      <c r="D16" s="72">
        <v>7116</v>
      </c>
      <c r="E16" s="76" t="s">
        <v>35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82">
        <v>1014140.86</v>
      </c>
      <c r="DW16" s="282">
        <v>1540490.17</v>
      </c>
      <c r="DX16" s="282">
        <v>1983786.94</v>
      </c>
      <c r="DY16" s="282">
        <v>2062637.22</v>
      </c>
      <c r="DZ16" s="282">
        <v>2073939.87</v>
      </c>
      <c r="EA16" s="282">
        <v>2201013.2200000002</v>
      </c>
      <c r="EB16" s="282">
        <v>2455559.5</v>
      </c>
      <c r="EC16" s="313">
        <v>2776408.9</v>
      </c>
      <c r="ED16" s="313">
        <v>2378559.9</v>
      </c>
      <c r="EE16" s="313">
        <v>2041655.91</v>
      </c>
      <c r="EF16" s="313">
        <v>1779286.64</v>
      </c>
      <c r="EG16" s="313">
        <v>1976163.59</v>
      </c>
      <c r="EH16" s="316">
        <v>1071292.49</v>
      </c>
      <c r="EI16" s="316">
        <v>1596950.17</v>
      </c>
      <c r="EJ16" s="316">
        <v>2226840.15</v>
      </c>
      <c r="EK16" s="316">
        <v>2007545.03</v>
      </c>
      <c r="EL16" s="316">
        <v>2283048.27</v>
      </c>
      <c r="EM16" s="316">
        <v>2361499.6</v>
      </c>
      <c r="EN16" s="316">
        <v>2521752.11</v>
      </c>
      <c r="EO16" s="316">
        <v>2861682.41</v>
      </c>
      <c r="EP16" s="316">
        <v>2150781.52</v>
      </c>
      <c r="EQ16" s="316">
        <v>2167495.09</v>
      </c>
      <c r="ER16" s="316">
        <v>1890362.65</v>
      </c>
      <c r="ES16" s="316">
        <v>2285551.31</v>
      </c>
      <c r="ET16" s="316">
        <v>1218936.71</v>
      </c>
      <c r="EU16" s="316">
        <v>1678360</v>
      </c>
      <c r="EV16" s="316">
        <v>2228428.98</v>
      </c>
      <c r="EW16" s="316">
        <v>2192466.4500000002</v>
      </c>
      <c r="EX16" s="316">
        <v>2597651.13</v>
      </c>
      <c r="EY16" s="316">
        <v>2330703.23</v>
      </c>
      <c r="EZ16" s="316">
        <v>2801895.93</v>
      </c>
      <c r="FA16" s="316">
        <v>2858882.98</v>
      </c>
      <c r="FB16" s="316">
        <v>2205218.35</v>
      </c>
      <c r="FC16" s="316">
        <v>2570061.1800000002</v>
      </c>
      <c r="FD16" s="316">
        <v>1901910.24</v>
      </c>
      <c r="FE16" s="316">
        <v>2050376.81</v>
      </c>
      <c r="FF16" s="316">
        <v>1424968.68</v>
      </c>
      <c r="FG16" s="316">
        <v>1733788.33</v>
      </c>
      <c r="FH16" s="316">
        <v>2462209.73</v>
      </c>
      <c r="FI16" s="316">
        <v>2531899.16</v>
      </c>
      <c r="FJ16" s="316">
        <v>2502520.2799999998</v>
      </c>
      <c r="FK16" s="316">
        <v>2485583.9700000002</v>
      </c>
      <c r="FL16" s="369">
        <v>3088089.4</v>
      </c>
      <c r="FM16" s="316">
        <v>2788700.72</v>
      </c>
      <c r="FN16" s="316">
        <v>2553125.85</v>
      </c>
      <c r="FO16" s="316">
        <v>2492699.6800000002</v>
      </c>
      <c r="FP16" s="316">
        <v>2023761.96</v>
      </c>
      <c r="FQ16" s="316">
        <v>2439192.98</v>
      </c>
      <c r="FR16" s="316">
        <v>1537206.63</v>
      </c>
      <c r="FS16" s="369">
        <v>1922810.55</v>
      </c>
      <c r="FT16" s="316">
        <v>2363697.87</v>
      </c>
      <c r="FU16" s="316">
        <v>1725304.75</v>
      </c>
      <c r="FV16" s="316">
        <v>1588906.58</v>
      </c>
      <c r="FW16" s="316">
        <v>2074453.34</v>
      </c>
      <c r="FX16" s="316">
        <v>2027124.74</v>
      </c>
      <c r="FY16" s="316">
        <v>1746060.96</v>
      </c>
      <c r="FZ16" s="316">
        <v>1871913.59</v>
      </c>
      <c r="GA16" s="316">
        <v>2059336.2</v>
      </c>
      <c r="GB16" s="316"/>
      <c r="GC16" s="316"/>
      <c r="GD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  <c r="IX16" s="316"/>
      <c r="IY16" s="316"/>
      <c r="IZ16" s="316"/>
      <c r="JA16" s="316"/>
      <c r="JB16" s="316"/>
      <c r="JC16" s="316"/>
      <c r="JD16" s="316"/>
      <c r="JE16" s="316"/>
      <c r="JF16" s="316"/>
      <c r="JG16" s="316"/>
      <c r="JH16" s="316"/>
      <c r="JI16" s="316"/>
      <c r="JJ16" s="316"/>
      <c r="JK16" s="316"/>
      <c r="JL16" s="316"/>
      <c r="JM16" s="316"/>
      <c r="JN16" s="316"/>
      <c r="JO16" s="316"/>
      <c r="JP16" s="316"/>
      <c r="JQ16" s="316"/>
      <c r="JR16" s="316"/>
      <c r="JS16" s="316"/>
      <c r="JT16" s="316"/>
      <c r="JU16" s="316"/>
      <c r="JV16" s="316"/>
      <c r="JW16" s="316"/>
      <c r="JX16" s="316"/>
      <c r="JY16" s="316"/>
      <c r="JZ16" s="316"/>
      <c r="KA16" s="316"/>
      <c r="KB16" s="316"/>
      <c r="KC16" s="316"/>
      <c r="KD16" s="316"/>
      <c r="KE16" s="316"/>
      <c r="KF16" s="316"/>
      <c r="KG16" s="316"/>
      <c r="KH16" s="316"/>
      <c r="KI16" s="316"/>
      <c r="KJ16" s="316"/>
      <c r="KK16" s="316"/>
      <c r="KL16" s="316"/>
      <c r="KM16" s="316"/>
      <c r="KN16" s="316"/>
      <c r="KO16" s="316"/>
      <c r="KP16" s="316"/>
      <c r="KQ16" s="316"/>
      <c r="KR16" s="316"/>
      <c r="KS16" s="316"/>
      <c r="KT16" s="316"/>
      <c r="KU16" s="316"/>
      <c r="KV16" s="316"/>
      <c r="KW16" s="316"/>
      <c r="KX16" s="316"/>
      <c r="KY16" s="316"/>
      <c r="KZ16" s="316"/>
      <c r="LA16" s="316"/>
      <c r="LB16" s="316"/>
      <c r="LC16" s="316"/>
      <c r="LD16" s="316"/>
      <c r="LE16" s="316"/>
      <c r="LF16" s="316"/>
      <c r="LG16" s="316"/>
      <c r="LH16" s="316"/>
      <c r="LI16" s="316"/>
    </row>
    <row r="17" spans="1:321">
      <c r="D17" s="72">
        <v>7118</v>
      </c>
      <c r="E17" s="76" t="s">
        <v>37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82">
        <v>495325.63</v>
      </c>
      <c r="DW17" s="282">
        <v>526465.79</v>
      </c>
      <c r="DX17" s="282">
        <v>821264.36</v>
      </c>
      <c r="DY17" s="282">
        <v>877433.16</v>
      </c>
      <c r="DZ17" s="282">
        <v>817218.52</v>
      </c>
      <c r="EA17" s="282">
        <v>847400.54</v>
      </c>
      <c r="EB17" s="282">
        <v>803287.62</v>
      </c>
      <c r="EC17" s="313">
        <v>969255.59</v>
      </c>
      <c r="ED17" s="313">
        <v>810579.96</v>
      </c>
      <c r="EE17" s="313">
        <v>765402.12</v>
      </c>
      <c r="EF17" s="313">
        <v>664121.96</v>
      </c>
      <c r="EG17" s="313">
        <v>801639.56</v>
      </c>
      <c r="EH17" s="316">
        <v>569690.59</v>
      </c>
      <c r="EI17" s="316">
        <v>598779.14</v>
      </c>
      <c r="EJ17" s="316">
        <v>802243.94</v>
      </c>
      <c r="EK17" s="316">
        <v>850385.11</v>
      </c>
      <c r="EL17" s="316">
        <v>757543.52</v>
      </c>
      <c r="EM17" s="316">
        <v>866563.33</v>
      </c>
      <c r="EN17" s="316">
        <v>853612.16</v>
      </c>
      <c r="EO17" s="316">
        <v>800165.96</v>
      </c>
      <c r="EP17" s="316">
        <v>790786.2</v>
      </c>
      <c r="EQ17" s="316">
        <v>816467.23</v>
      </c>
      <c r="ER17" s="316">
        <v>703813.25</v>
      </c>
      <c r="ES17" s="316">
        <v>789688.92</v>
      </c>
      <c r="ET17" s="316">
        <v>714376.2</v>
      </c>
      <c r="EU17" s="316">
        <v>607913.56999999995</v>
      </c>
      <c r="EV17" s="316">
        <v>679214.74</v>
      </c>
      <c r="EW17" s="316">
        <v>726283.06</v>
      </c>
      <c r="EX17" s="316">
        <v>742764.21</v>
      </c>
      <c r="EY17" s="316">
        <v>918480.01</v>
      </c>
      <c r="EZ17" s="316">
        <v>862142.09</v>
      </c>
      <c r="FA17" s="316">
        <v>844808.84</v>
      </c>
      <c r="FB17" s="316">
        <v>807995.68</v>
      </c>
      <c r="FC17" s="316">
        <v>779773.24</v>
      </c>
      <c r="FD17" s="316">
        <v>794381.73</v>
      </c>
      <c r="FE17" s="316">
        <v>835497.61</v>
      </c>
      <c r="FF17" s="316">
        <v>720320.96</v>
      </c>
      <c r="FG17" s="316">
        <v>3098848.85</v>
      </c>
      <c r="FH17" s="316">
        <v>777051.66</v>
      </c>
      <c r="FI17" s="316">
        <v>910873.03</v>
      </c>
      <c r="FJ17" s="316">
        <v>858869.92</v>
      </c>
      <c r="FK17" s="316">
        <v>925408.95</v>
      </c>
      <c r="FL17" s="369">
        <v>1005932.01</v>
      </c>
      <c r="FM17" s="316">
        <v>1032698.94</v>
      </c>
      <c r="FN17" s="316">
        <v>1007337.9</v>
      </c>
      <c r="FO17" s="316">
        <v>924594.05</v>
      </c>
      <c r="FP17" s="316">
        <v>976013.74</v>
      </c>
      <c r="FQ17" s="316">
        <v>882757.09</v>
      </c>
      <c r="FR17" s="316">
        <v>755142.26</v>
      </c>
      <c r="FS17" s="369">
        <v>745544.56</v>
      </c>
      <c r="FT17" s="316">
        <v>855856.43</v>
      </c>
      <c r="FU17" s="316">
        <v>718572.64</v>
      </c>
      <c r="FV17" s="316">
        <v>656000.56000000006</v>
      </c>
      <c r="FW17" s="316">
        <v>909774.71</v>
      </c>
      <c r="FX17" s="316">
        <v>919559.74</v>
      </c>
      <c r="FY17" s="316">
        <v>877420.89</v>
      </c>
      <c r="FZ17" s="316">
        <v>929528.57</v>
      </c>
      <c r="GA17" s="316">
        <v>908656.07</v>
      </c>
      <c r="GB17" s="316"/>
      <c r="GC17" s="316"/>
      <c r="GD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  <c r="IX17" s="316"/>
      <c r="IY17" s="316"/>
      <c r="IZ17" s="316"/>
      <c r="JA17" s="316"/>
      <c r="JB17" s="316"/>
      <c r="JC17" s="316"/>
      <c r="JD17" s="316"/>
      <c r="JE17" s="316"/>
      <c r="JF17" s="316"/>
      <c r="JG17" s="316"/>
      <c r="JH17" s="316"/>
      <c r="JI17" s="316"/>
      <c r="JJ17" s="316"/>
      <c r="JK17" s="316"/>
      <c r="JL17" s="316"/>
      <c r="JM17" s="316"/>
      <c r="JN17" s="316"/>
      <c r="JO17" s="316"/>
      <c r="JP17" s="316"/>
      <c r="JQ17" s="316"/>
      <c r="JR17" s="316"/>
      <c r="JS17" s="316"/>
      <c r="JT17" s="316"/>
      <c r="JU17" s="316"/>
      <c r="JV17" s="316"/>
      <c r="JW17" s="316"/>
      <c r="JX17" s="316"/>
      <c r="JY17" s="316"/>
      <c r="JZ17" s="316"/>
      <c r="KA17" s="316"/>
      <c r="KB17" s="316"/>
      <c r="KC17" s="316"/>
      <c r="KD17" s="316"/>
      <c r="KE17" s="316"/>
      <c r="KF17" s="316"/>
      <c r="KG17" s="316"/>
      <c r="KH17" s="316"/>
      <c r="KI17" s="316"/>
      <c r="KJ17" s="316"/>
      <c r="KK17" s="316"/>
      <c r="KL17" s="316"/>
      <c r="KM17" s="316"/>
      <c r="KN17" s="316"/>
      <c r="KO17" s="316"/>
      <c r="KP17" s="316"/>
      <c r="KQ17" s="316"/>
      <c r="KR17" s="316"/>
      <c r="KS17" s="316"/>
      <c r="KT17" s="316"/>
      <c r="KU17" s="316"/>
      <c r="KV17" s="316"/>
      <c r="KW17" s="316"/>
      <c r="KX17" s="316"/>
      <c r="KY17" s="316"/>
      <c r="KZ17" s="316"/>
      <c r="LA17" s="316"/>
      <c r="LB17" s="316"/>
      <c r="LC17" s="316"/>
      <c r="LD17" s="316"/>
      <c r="LE17" s="316"/>
      <c r="LF17" s="316"/>
      <c r="LG17" s="316"/>
      <c r="LH17" s="316"/>
      <c r="LI17" s="316"/>
    </row>
    <row r="18" spans="1:321" s="9" customFormat="1">
      <c r="A18" s="118"/>
      <c r="B18" s="118"/>
      <c r="C18" s="118">
        <v>712</v>
      </c>
      <c r="D18" s="118">
        <v>712</v>
      </c>
      <c r="E18" s="119" t="s">
        <v>39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83">
        <v>13982919.93</v>
      </c>
      <c r="DW18" s="283">
        <v>36106208.009999998</v>
      </c>
      <c r="DX18" s="283">
        <v>40051000.780000001</v>
      </c>
      <c r="DY18" s="283">
        <v>34479540.670000002</v>
      </c>
      <c r="DZ18" s="283">
        <v>35404319.93</v>
      </c>
      <c r="EA18" s="283">
        <v>38326161.630000003</v>
      </c>
      <c r="EB18" s="283">
        <v>34478165.640000001</v>
      </c>
      <c r="EC18" s="317">
        <v>37521101.960000001</v>
      </c>
      <c r="ED18" s="317">
        <v>41215546.949999996</v>
      </c>
      <c r="EE18" s="317">
        <v>36918801.259999998</v>
      </c>
      <c r="EF18" s="317">
        <v>38950936.620000005</v>
      </c>
      <c r="EG18" s="317">
        <v>75450500.909999996</v>
      </c>
      <c r="EH18" s="318">
        <v>15942566.910000002</v>
      </c>
      <c r="EI18" s="318">
        <v>32105522.039999999</v>
      </c>
      <c r="EJ18" s="318">
        <v>37652066.75</v>
      </c>
      <c r="EK18" s="318">
        <v>35977730.460000001</v>
      </c>
      <c r="EL18" s="318">
        <v>40567246.729999997</v>
      </c>
      <c r="EM18" s="318">
        <v>40389805.469999999</v>
      </c>
      <c r="EN18" s="318">
        <v>44393326.049999997</v>
      </c>
      <c r="EO18" s="318">
        <v>43764113.43</v>
      </c>
      <c r="EP18" s="318">
        <v>39922755.840000004</v>
      </c>
      <c r="EQ18" s="318">
        <v>42882136.189999998</v>
      </c>
      <c r="ER18" s="318">
        <v>43774643.869999997</v>
      </c>
      <c r="ES18" s="318">
        <v>77580718.680000007</v>
      </c>
      <c r="ET18" s="318">
        <v>14572676.99</v>
      </c>
      <c r="EU18" s="318">
        <v>36938118.07</v>
      </c>
      <c r="EV18" s="318">
        <v>43053255.969999999</v>
      </c>
      <c r="EW18" s="318">
        <v>41029948</v>
      </c>
      <c r="EX18" s="318">
        <v>40388291.549999997</v>
      </c>
      <c r="EY18" s="318">
        <v>42077356.240000002</v>
      </c>
      <c r="EZ18" s="318">
        <v>45673467.219999999</v>
      </c>
      <c r="FA18" s="318">
        <v>45633852.549999997</v>
      </c>
      <c r="FB18" s="318">
        <v>41964422.920000002</v>
      </c>
      <c r="FC18" s="318">
        <v>47821348.07</v>
      </c>
      <c r="FD18" s="318">
        <v>44976968.909999996</v>
      </c>
      <c r="FE18" s="318">
        <v>80310407.909999996</v>
      </c>
      <c r="FF18" s="318">
        <v>16498881.48</v>
      </c>
      <c r="FG18" s="318">
        <v>41912269.38000001</v>
      </c>
      <c r="FH18" s="318">
        <v>41047599.18</v>
      </c>
      <c r="FI18" s="318">
        <v>50290988.940000005</v>
      </c>
      <c r="FJ18" s="318">
        <v>37496285.130000003</v>
      </c>
      <c r="FK18" s="318">
        <v>45280786.510000005</v>
      </c>
      <c r="FL18" s="370">
        <v>48662139.43999999</v>
      </c>
      <c r="FM18" s="318">
        <v>45770745.839999996</v>
      </c>
      <c r="FN18" s="318">
        <v>43611346.450000003</v>
      </c>
      <c r="FO18" s="318">
        <v>46487647.670000002</v>
      </c>
      <c r="FP18" s="318">
        <v>44027184.359999999</v>
      </c>
      <c r="FQ18" s="9">
        <v>85179894.560000002</v>
      </c>
      <c r="FR18" s="370">
        <f t="shared" ref="FR18:GA18" si="3">SUM(FR19:FR22)</f>
        <v>15749286.220000001</v>
      </c>
      <c r="FS18" s="370">
        <f t="shared" si="3"/>
        <v>42574769.890000001</v>
      </c>
      <c r="FT18" s="370">
        <f t="shared" si="3"/>
        <v>44888756.57</v>
      </c>
      <c r="FU18" s="370">
        <f t="shared" si="3"/>
        <v>33882602.5</v>
      </c>
      <c r="FV18" s="370">
        <f t="shared" si="3"/>
        <v>40418289.450000003</v>
      </c>
      <c r="FW18" s="370">
        <f t="shared" si="3"/>
        <v>42892419.090000004</v>
      </c>
      <c r="FX18" s="370">
        <f t="shared" si="3"/>
        <v>45009811.700000003</v>
      </c>
      <c r="FY18" s="370">
        <f t="shared" si="3"/>
        <v>51984938.960000001</v>
      </c>
      <c r="FZ18" s="318">
        <f t="shared" si="3"/>
        <v>42439853.439999998</v>
      </c>
      <c r="GA18" s="370">
        <f t="shared" si="3"/>
        <v>46766265.019999996</v>
      </c>
      <c r="GB18" s="318"/>
      <c r="GC18" s="318"/>
      <c r="GD18" s="318"/>
      <c r="GE18" s="370"/>
      <c r="GF18" s="318"/>
      <c r="GG18" s="318"/>
      <c r="GH18" s="318"/>
      <c r="GI18" s="318"/>
      <c r="GJ18" s="318"/>
      <c r="GK18" s="318"/>
      <c r="GL18" s="318"/>
      <c r="GM18" s="318"/>
      <c r="GN18" s="318"/>
      <c r="GO18" s="318"/>
      <c r="GP18" s="318"/>
      <c r="GQ18" s="318"/>
      <c r="GR18" s="318"/>
      <c r="GS18" s="318"/>
      <c r="GT18" s="318"/>
      <c r="GU18" s="318"/>
      <c r="GV18" s="318"/>
      <c r="GW18" s="318"/>
      <c r="GX18" s="318"/>
      <c r="GY18" s="318"/>
      <c r="GZ18" s="318"/>
      <c r="HA18" s="318"/>
      <c r="HB18" s="318"/>
      <c r="HC18" s="318"/>
      <c r="HD18" s="318"/>
      <c r="HE18" s="318"/>
      <c r="HF18" s="318"/>
      <c r="HG18" s="318"/>
      <c r="HH18" s="318"/>
      <c r="HI18" s="318"/>
      <c r="HJ18" s="318"/>
      <c r="HK18" s="318"/>
      <c r="HL18" s="318"/>
      <c r="HM18" s="318"/>
      <c r="HN18" s="318"/>
      <c r="HO18" s="318"/>
      <c r="HP18" s="318"/>
      <c r="HQ18" s="318"/>
      <c r="HR18" s="318"/>
      <c r="HS18" s="318"/>
      <c r="HT18" s="318"/>
      <c r="HU18" s="318"/>
      <c r="HV18" s="318"/>
      <c r="HW18" s="318"/>
      <c r="HX18" s="318"/>
      <c r="HY18" s="318"/>
      <c r="HZ18" s="318"/>
      <c r="IA18" s="318"/>
      <c r="IB18" s="318"/>
      <c r="IC18" s="318"/>
      <c r="ID18" s="318"/>
      <c r="IE18" s="318"/>
      <c r="IF18" s="318"/>
      <c r="IG18" s="318"/>
      <c r="IH18" s="318"/>
      <c r="II18" s="318"/>
      <c r="IJ18" s="318"/>
      <c r="IK18" s="318"/>
      <c r="IL18" s="318"/>
      <c r="IM18" s="318"/>
      <c r="IN18" s="318"/>
      <c r="IO18" s="318"/>
      <c r="IP18" s="318"/>
      <c r="IQ18" s="318"/>
      <c r="IR18" s="318"/>
      <c r="IS18" s="318"/>
      <c r="IT18" s="318"/>
      <c r="IU18" s="318"/>
      <c r="IV18" s="318"/>
      <c r="IW18" s="318"/>
      <c r="IX18" s="318"/>
      <c r="IY18" s="318"/>
      <c r="IZ18" s="318"/>
      <c r="JA18" s="318"/>
      <c r="JB18" s="318"/>
      <c r="JC18" s="318"/>
      <c r="JD18" s="318"/>
      <c r="JE18" s="318"/>
      <c r="JF18" s="318"/>
      <c r="JG18" s="318"/>
      <c r="JH18" s="318"/>
      <c r="JI18" s="318"/>
      <c r="JJ18" s="318"/>
      <c r="JK18" s="318"/>
      <c r="JL18" s="318"/>
      <c r="JM18" s="318"/>
      <c r="JN18" s="318"/>
      <c r="JO18" s="318"/>
      <c r="JP18" s="318"/>
      <c r="JQ18" s="318"/>
      <c r="JR18" s="318"/>
      <c r="JS18" s="318"/>
      <c r="JT18" s="318"/>
      <c r="JU18" s="318"/>
      <c r="JV18" s="318"/>
      <c r="JW18" s="318"/>
      <c r="JX18" s="318"/>
      <c r="JY18" s="318"/>
      <c r="JZ18" s="318"/>
      <c r="KA18" s="318"/>
      <c r="KB18" s="318"/>
      <c r="KC18" s="318"/>
      <c r="KD18" s="318"/>
      <c r="KE18" s="318"/>
      <c r="KF18" s="318"/>
      <c r="KG18" s="318"/>
      <c r="KH18" s="318"/>
      <c r="KI18" s="318"/>
      <c r="KJ18" s="318"/>
      <c r="KK18" s="318"/>
      <c r="KL18" s="318"/>
      <c r="KM18" s="318"/>
      <c r="KN18" s="318"/>
      <c r="KO18" s="318"/>
      <c r="KP18" s="318"/>
      <c r="KQ18" s="318"/>
      <c r="KR18" s="318"/>
      <c r="KS18" s="318"/>
      <c r="KT18" s="318"/>
      <c r="KU18" s="318"/>
      <c r="KV18" s="318"/>
      <c r="KW18" s="318"/>
      <c r="KX18" s="318"/>
      <c r="KY18" s="318"/>
      <c r="KZ18" s="318"/>
      <c r="LA18" s="318"/>
      <c r="LB18" s="318"/>
      <c r="LC18" s="318"/>
      <c r="LD18" s="318"/>
      <c r="LE18" s="318"/>
      <c r="LF18" s="318"/>
      <c r="LG18" s="318"/>
      <c r="LH18" s="318"/>
      <c r="LI18" s="318"/>
    </row>
    <row r="19" spans="1:321" ht="30">
      <c r="D19" s="72">
        <v>7121</v>
      </c>
      <c r="E19" s="76" t="s">
        <v>41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82">
        <v>8441766.75</v>
      </c>
      <c r="DW19" s="282">
        <v>21544837.75</v>
      </c>
      <c r="DX19" s="282">
        <v>24016994.960000001</v>
      </c>
      <c r="DY19" s="282">
        <v>20790455.370000001</v>
      </c>
      <c r="DZ19" s="282">
        <v>21319783.719999999</v>
      </c>
      <c r="EA19" s="282">
        <v>22969090.460000001</v>
      </c>
      <c r="EB19" s="282">
        <v>19655578.5</v>
      </c>
      <c r="EC19" s="313">
        <v>21952510.280000001</v>
      </c>
      <c r="ED19" s="313">
        <v>23706362.129999999</v>
      </c>
      <c r="EE19" s="313">
        <v>21436627.02</v>
      </c>
      <c r="EF19" s="313">
        <v>23973031.350000001</v>
      </c>
      <c r="EG19" s="313">
        <v>43746286.119999997</v>
      </c>
      <c r="EH19" s="316">
        <v>9612063.3000000007</v>
      </c>
      <c r="EI19" s="316">
        <v>19294210.57</v>
      </c>
      <c r="EJ19" s="316">
        <v>22627334.059999999</v>
      </c>
      <c r="EK19" s="316">
        <v>21639290.52</v>
      </c>
      <c r="EL19" s="316">
        <v>24386054.73</v>
      </c>
      <c r="EM19" s="316">
        <v>24310877.91</v>
      </c>
      <c r="EN19" s="316">
        <v>27022741.59</v>
      </c>
      <c r="EO19" s="316">
        <v>26577706.039999999</v>
      </c>
      <c r="EP19" s="316">
        <v>24050825.579999998</v>
      </c>
      <c r="EQ19" s="316">
        <v>25998719</v>
      </c>
      <c r="ER19" s="316">
        <v>29222952.370000001</v>
      </c>
      <c r="ES19" s="316">
        <v>48299287.68</v>
      </c>
      <c r="ET19" s="316">
        <v>8994145.9900000002</v>
      </c>
      <c r="EU19" s="316">
        <v>22424749.280000001</v>
      </c>
      <c r="EV19" s="316">
        <v>26103027.100000001</v>
      </c>
      <c r="EW19" s="316">
        <v>24891690.100000001</v>
      </c>
      <c r="EX19" s="316">
        <v>24475000.460000001</v>
      </c>
      <c r="EY19" s="316">
        <v>25149415.170000002</v>
      </c>
      <c r="EZ19" s="316">
        <v>27081123.02</v>
      </c>
      <c r="FA19" s="316">
        <v>27031179.09</v>
      </c>
      <c r="FB19" s="316">
        <v>25382505.710000001</v>
      </c>
      <c r="FC19" s="316">
        <v>29472537.77</v>
      </c>
      <c r="FD19" s="316">
        <v>27715796.140000001</v>
      </c>
      <c r="FE19" s="316">
        <v>48261788.450000003</v>
      </c>
      <c r="FF19" s="316">
        <v>9695765.5800000001</v>
      </c>
      <c r="FG19" s="316">
        <v>24593790.260000002</v>
      </c>
      <c r="FH19" s="316">
        <v>23923752.719999999</v>
      </c>
      <c r="FI19" s="316">
        <v>29650595.870000001</v>
      </c>
      <c r="FJ19" s="316">
        <v>22104934.850000001</v>
      </c>
      <c r="FK19" s="316">
        <v>27009559.609999999</v>
      </c>
      <c r="FL19" s="369">
        <v>28964205.43</v>
      </c>
      <c r="FM19" s="316">
        <v>27519220.43</v>
      </c>
      <c r="FN19" s="316">
        <v>26730921.559999999</v>
      </c>
      <c r="FO19" s="316">
        <v>28563512.620000001</v>
      </c>
      <c r="FP19" s="316">
        <v>27240325.079999998</v>
      </c>
      <c r="FQ19" s="41">
        <v>53184840.350000001</v>
      </c>
      <c r="FR19" s="316">
        <v>9790363.4800000004</v>
      </c>
      <c r="FS19" s="369">
        <v>26782162.98</v>
      </c>
      <c r="FT19" s="316">
        <v>28314388.120000001</v>
      </c>
      <c r="FU19" s="316">
        <v>21078780.449999999</v>
      </c>
      <c r="FV19" s="316">
        <v>24736473.050000001</v>
      </c>
      <c r="FW19" s="316">
        <v>26475281.460000001</v>
      </c>
      <c r="FX19" s="316">
        <v>27851332.690000001</v>
      </c>
      <c r="FY19" s="316">
        <v>32483401.219999999</v>
      </c>
      <c r="FZ19" s="316">
        <v>26148502.84</v>
      </c>
      <c r="GA19" s="316">
        <v>29441670.030000001</v>
      </c>
      <c r="GB19" s="316"/>
      <c r="GC19" s="316"/>
      <c r="GD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  <c r="IX19" s="316"/>
      <c r="IY19" s="316"/>
      <c r="IZ19" s="316"/>
      <c r="JA19" s="316"/>
      <c r="JB19" s="316"/>
      <c r="JC19" s="316"/>
      <c r="JD19" s="316"/>
      <c r="JE19" s="316"/>
      <c r="JF19" s="316"/>
      <c r="JG19" s="316"/>
      <c r="JH19" s="316"/>
      <c r="JI19" s="316"/>
      <c r="JJ19" s="316"/>
      <c r="JK19" s="316"/>
      <c r="JL19" s="316"/>
      <c r="JM19" s="316"/>
      <c r="JN19" s="316"/>
      <c r="JO19" s="316"/>
      <c r="JP19" s="316"/>
      <c r="JQ19" s="316"/>
      <c r="JR19" s="316"/>
      <c r="JS19" s="316"/>
      <c r="JT19" s="316"/>
      <c r="JU19" s="316"/>
      <c r="JV19" s="316"/>
      <c r="JW19" s="316"/>
      <c r="JX19" s="316"/>
      <c r="JY19" s="316"/>
      <c r="JZ19" s="316"/>
      <c r="KA19" s="316"/>
      <c r="KB19" s="316"/>
      <c r="KC19" s="316"/>
      <c r="KD19" s="316"/>
      <c r="KE19" s="316"/>
      <c r="KF19" s="316"/>
      <c r="KG19" s="316"/>
      <c r="KH19" s="316"/>
      <c r="KI19" s="316"/>
      <c r="KJ19" s="316"/>
      <c r="KK19" s="316"/>
      <c r="KL19" s="316"/>
      <c r="KM19" s="316"/>
      <c r="KN19" s="316"/>
      <c r="KO19" s="316"/>
      <c r="KP19" s="316"/>
      <c r="KQ19" s="316"/>
      <c r="KR19" s="316"/>
      <c r="KS19" s="316"/>
      <c r="KT19" s="316"/>
      <c r="KU19" s="316"/>
      <c r="KV19" s="316"/>
      <c r="KW19" s="316"/>
      <c r="KX19" s="316"/>
      <c r="KY19" s="316"/>
      <c r="KZ19" s="316"/>
      <c r="LA19" s="316"/>
      <c r="LB19" s="316"/>
      <c r="LC19" s="316"/>
      <c r="LD19" s="316"/>
      <c r="LE19" s="316"/>
      <c r="LF19" s="316"/>
      <c r="LG19" s="316"/>
      <c r="LH19" s="316"/>
      <c r="LI19" s="316"/>
    </row>
    <row r="20" spans="1:321" ht="30">
      <c r="D20" s="72">
        <v>7122</v>
      </c>
      <c r="E20" s="76" t="s">
        <v>43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82">
        <v>4800329.5</v>
      </c>
      <c r="DW20" s="282">
        <v>12579165.039999999</v>
      </c>
      <c r="DX20" s="282">
        <v>13884832.560000001</v>
      </c>
      <c r="DY20" s="282">
        <v>11850165.390000001</v>
      </c>
      <c r="DZ20" s="282">
        <v>12187579.609999999</v>
      </c>
      <c r="EA20" s="282">
        <v>13301393.529999999</v>
      </c>
      <c r="EB20" s="282">
        <v>12829742.73</v>
      </c>
      <c r="EC20" s="313">
        <v>13516680.289999999</v>
      </c>
      <c r="ED20" s="313">
        <v>15235646.779999999</v>
      </c>
      <c r="EE20" s="313">
        <v>13378931.09</v>
      </c>
      <c r="EF20" s="313">
        <v>13016303.880000001</v>
      </c>
      <c r="EG20" s="313">
        <v>27798596.5</v>
      </c>
      <c r="EH20" s="316">
        <v>5487815.8700000001</v>
      </c>
      <c r="EI20" s="316">
        <v>11136277.539999999</v>
      </c>
      <c r="EJ20" s="316">
        <v>13033326.75</v>
      </c>
      <c r="EK20" s="316">
        <v>12438084.859999999</v>
      </c>
      <c r="EL20" s="316">
        <v>14031927.32</v>
      </c>
      <c r="EM20" s="316">
        <v>13948315.880000001</v>
      </c>
      <c r="EN20" s="316">
        <v>15063870.800000001</v>
      </c>
      <c r="EO20" s="316">
        <v>14906718.880000001</v>
      </c>
      <c r="EP20" s="316">
        <v>13781012.470000001</v>
      </c>
      <c r="EQ20" s="316">
        <v>14691858.58</v>
      </c>
      <c r="ER20" s="316">
        <v>13422037.59</v>
      </c>
      <c r="ES20" s="316">
        <v>25459426.109999999</v>
      </c>
      <c r="ET20" s="316">
        <v>4907250.76</v>
      </c>
      <c r="EU20" s="316">
        <v>12702016.77</v>
      </c>
      <c r="EV20" s="316">
        <v>14741947.74</v>
      </c>
      <c r="EW20" s="316">
        <v>14077229.140000001</v>
      </c>
      <c r="EX20" s="316">
        <v>13944751.890000001</v>
      </c>
      <c r="EY20" s="316">
        <v>14898396.42</v>
      </c>
      <c r="EZ20" s="316">
        <v>16253748.59</v>
      </c>
      <c r="FA20" s="316">
        <v>16257992.279999999</v>
      </c>
      <c r="FB20" s="316">
        <v>14479735.869999999</v>
      </c>
      <c r="FC20" s="316">
        <v>16132677.16</v>
      </c>
      <c r="FD20" s="316">
        <v>15297077.039999999</v>
      </c>
      <c r="FE20" s="316">
        <v>28352941.690000001</v>
      </c>
      <c r="FF20" s="316">
        <v>5963049.2000000002</v>
      </c>
      <c r="FG20" s="316">
        <v>15122476.890000001</v>
      </c>
      <c r="FH20" s="316">
        <v>14777265.789999999</v>
      </c>
      <c r="FI20" s="316">
        <v>17925167.550000001</v>
      </c>
      <c r="FJ20" s="316">
        <v>13458982.5</v>
      </c>
      <c r="FK20" s="316">
        <v>15925774.34</v>
      </c>
      <c r="FL20" s="369">
        <v>17203285.449999999</v>
      </c>
      <c r="FM20" s="316">
        <v>15860674.26</v>
      </c>
      <c r="FN20" s="316">
        <v>14501660.91</v>
      </c>
      <c r="FO20" s="316">
        <v>15344312.359999999</v>
      </c>
      <c r="FP20" s="316">
        <v>14381893.27</v>
      </c>
      <c r="FQ20" s="41">
        <v>27283965.91</v>
      </c>
      <c r="FR20" s="316">
        <v>5160073.6100000003</v>
      </c>
      <c r="FS20" s="369">
        <v>13521231.24</v>
      </c>
      <c r="FT20" s="316">
        <v>14020072.800000001</v>
      </c>
      <c r="FU20" s="316">
        <v>10884138.67</v>
      </c>
      <c r="FV20" s="316">
        <v>13478103.310000001</v>
      </c>
      <c r="FW20" s="316">
        <v>14129608.4</v>
      </c>
      <c r="FX20" s="316">
        <v>14709421.550000001</v>
      </c>
      <c r="FY20" s="316">
        <v>16697077.890000001</v>
      </c>
      <c r="FZ20" s="316">
        <v>14002830.41</v>
      </c>
      <c r="GA20" s="316">
        <v>14861911.289999999</v>
      </c>
      <c r="GB20" s="316"/>
      <c r="GC20" s="316"/>
      <c r="GD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  <c r="IX20" s="316"/>
      <c r="IY20" s="316"/>
      <c r="IZ20" s="316"/>
      <c r="JA20" s="316"/>
      <c r="JB20" s="316"/>
      <c r="JC20" s="316"/>
      <c r="JD20" s="316"/>
      <c r="JE20" s="316"/>
      <c r="JF20" s="316"/>
      <c r="JG20" s="316"/>
      <c r="JH20" s="316"/>
      <c r="JI20" s="316"/>
      <c r="JJ20" s="316"/>
      <c r="JK20" s="316"/>
      <c r="JL20" s="316"/>
      <c r="JM20" s="316"/>
      <c r="JN20" s="316"/>
      <c r="JO20" s="316"/>
      <c r="JP20" s="316"/>
      <c r="JQ20" s="316"/>
      <c r="JR20" s="316"/>
      <c r="JS20" s="316"/>
      <c r="JT20" s="316"/>
      <c r="JU20" s="316"/>
      <c r="JV20" s="316"/>
      <c r="JW20" s="316"/>
      <c r="JX20" s="316"/>
      <c r="JY20" s="316"/>
      <c r="JZ20" s="316"/>
      <c r="KA20" s="316"/>
      <c r="KB20" s="316"/>
      <c r="KC20" s="316"/>
      <c r="KD20" s="316"/>
      <c r="KE20" s="316"/>
      <c r="KF20" s="316"/>
      <c r="KG20" s="316"/>
      <c r="KH20" s="316"/>
      <c r="KI20" s="316"/>
      <c r="KJ20" s="316"/>
      <c r="KK20" s="316"/>
      <c r="KL20" s="316"/>
      <c r="KM20" s="316"/>
      <c r="KN20" s="316"/>
      <c r="KO20" s="316"/>
      <c r="KP20" s="316"/>
      <c r="KQ20" s="316"/>
      <c r="KR20" s="316"/>
      <c r="KS20" s="316"/>
      <c r="KT20" s="316"/>
      <c r="KU20" s="316"/>
      <c r="KV20" s="316"/>
      <c r="KW20" s="316"/>
      <c r="KX20" s="316"/>
      <c r="KY20" s="316"/>
      <c r="KZ20" s="316"/>
      <c r="LA20" s="316"/>
      <c r="LB20" s="316"/>
      <c r="LC20" s="316"/>
      <c r="LD20" s="316"/>
      <c r="LE20" s="316"/>
      <c r="LF20" s="316"/>
      <c r="LG20" s="316"/>
      <c r="LH20" s="316"/>
      <c r="LI20" s="316"/>
    </row>
    <row r="21" spans="1:321" ht="30">
      <c r="D21" s="72">
        <v>7123</v>
      </c>
      <c r="E21" s="76" t="s">
        <v>45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82">
        <v>384995.73</v>
      </c>
      <c r="DW21" s="282">
        <v>1030024.78</v>
      </c>
      <c r="DX21" s="282">
        <v>1115430.03</v>
      </c>
      <c r="DY21" s="282">
        <v>954928.12</v>
      </c>
      <c r="DZ21" s="282">
        <v>981014.58</v>
      </c>
      <c r="EA21" s="282">
        <v>1069704.96</v>
      </c>
      <c r="EB21" s="282">
        <v>1058680.3600000001</v>
      </c>
      <c r="EC21" s="313">
        <v>1052281.6200000001</v>
      </c>
      <c r="ED21" s="313">
        <v>1262370.55</v>
      </c>
      <c r="EE21" s="313">
        <v>981510.79</v>
      </c>
      <c r="EF21" s="313">
        <v>984483.18</v>
      </c>
      <c r="EG21" s="313">
        <v>2114486.02</v>
      </c>
      <c r="EH21" s="316">
        <v>436423.06</v>
      </c>
      <c r="EI21" s="316">
        <v>884778.14</v>
      </c>
      <c r="EJ21" s="316">
        <v>1037531.02</v>
      </c>
      <c r="EK21" s="316">
        <v>991786.18</v>
      </c>
      <c r="EL21" s="316">
        <v>1119552.6000000001</v>
      </c>
      <c r="EM21" s="316">
        <v>1110270.08</v>
      </c>
      <c r="EN21" s="316">
        <v>1208802.52</v>
      </c>
      <c r="EO21" s="316">
        <v>1182973.0900000001</v>
      </c>
      <c r="EP21" s="316">
        <v>1093203.53</v>
      </c>
      <c r="EQ21" s="316">
        <v>1140055.95</v>
      </c>
      <c r="ER21" s="316">
        <v>576427.41</v>
      </c>
      <c r="ES21" s="316">
        <v>1813540.61</v>
      </c>
      <c r="ET21" s="316">
        <v>365962.97</v>
      </c>
      <c r="EU21" s="316">
        <v>960588.74</v>
      </c>
      <c r="EV21" s="316">
        <v>1116426.95</v>
      </c>
      <c r="EW21" s="316">
        <v>1036934.31</v>
      </c>
      <c r="EX21" s="316">
        <v>1027117.44</v>
      </c>
      <c r="EY21" s="316">
        <v>1092483.07</v>
      </c>
      <c r="EZ21" s="316">
        <v>1188738.43</v>
      </c>
      <c r="FA21" s="316">
        <v>1194470.45</v>
      </c>
      <c r="FB21" s="316">
        <v>1084116.54</v>
      </c>
      <c r="FC21" s="316">
        <v>1217359.6499999999</v>
      </c>
      <c r="FD21" s="316">
        <v>1157240.48</v>
      </c>
      <c r="FE21" s="316">
        <v>2149158.34</v>
      </c>
      <c r="FF21" s="316">
        <v>459881.42</v>
      </c>
      <c r="FG21" s="316">
        <v>1160315.8500000001</v>
      </c>
      <c r="FH21" s="316">
        <v>1135767.8899999999</v>
      </c>
      <c r="FI21" s="316">
        <v>1375720.59</v>
      </c>
      <c r="FJ21" s="316">
        <v>1026106.03</v>
      </c>
      <c r="FK21" s="316">
        <v>1222753.49</v>
      </c>
      <c r="FL21" s="369">
        <v>1316999.83</v>
      </c>
      <c r="FM21" s="316">
        <v>1256512.28</v>
      </c>
      <c r="FN21" s="316">
        <v>1242677.57</v>
      </c>
      <c r="FO21" s="316">
        <v>1311319.78</v>
      </c>
      <c r="FP21" s="316">
        <v>1232927.92</v>
      </c>
      <c r="FQ21" s="41">
        <v>2381170.7999999998</v>
      </c>
      <c r="FR21" s="316">
        <v>455742.13</v>
      </c>
      <c r="FS21" s="369">
        <v>1236727.53</v>
      </c>
      <c r="FT21" s="316">
        <v>1425690.07</v>
      </c>
      <c r="FU21" s="316">
        <v>1042509.86</v>
      </c>
      <c r="FV21" s="316">
        <v>1190738.6299999999</v>
      </c>
      <c r="FW21" s="316">
        <v>1233975.8400000001</v>
      </c>
      <c r="FX21" s="316">
        <v>1318558.31</v>
      </c>
      <c r="FY21" s="316">
        <v>1488807.39</v>
      </c>
      <c r="FZ21" s="316">
        <v>1223746.3700000001</v>
      </c>
      <c r="GA21" s="316">
        <v>1260451.97</v>
      </c>
      <c r="GB21" s="316"/>
      <c r="GC21" s="316"/>
      <c r="GD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  <c r="IW21" s="316"/>
      <c r="IX21" s="316"/>
      <c r="IY21" s="316"/>
      <c r="IZ21" s="316"/>
      <c r="JA21" s="316"/>
      <c r="JB21" s="316"/>
      <c r="JC21" s="316"/>
      <c r="JD21" s="316"/>
      <c r="JE21" s="316"/>
      <c r="JF21" s="316"/>
      <c r="JG21" s="316"/>
      <c r="JH21" s="316"/>
      <c r="JI21" s="316"/>
      <c r="JJ21" s="316"/>
      <c r="JK21" s="316"/>
      <c r="JL21" s="316"/>
      <c r="JM21" s="316"/>
      <c r="JN21" s="316"/>
      <c r="JO21" s="316"/>
      <c r="JP21" s="316"/>
      <c r="JQ21" s="316"/>
      <c r="JR21" s="316"/>
      <c r="JS21" s="316"/>
      <c r="JT21" s="316"/>
      <c r="JU21" s="316"/>
      <c r="JV21" s="316"/>
      <c r="JW21" s="316"/>
      <c r="JX21" s="316"/>
      <c r="JY21" s="316"/>
      <c r="JZ21" s="316"/>
      <c r="KA21" s="316"/>
      <c r="KB21" s="316"/>
      <c r="KC21" s="316"/>
      <c r="KD21" s="316"/>
      <c r="KE21" s="316"/>
      <c r="KF21" s="316"/>
      <c r="KG21" s="316"/>
      <c r="KH21" s="316"/>
      <c r="KI21" s="316"/>
      <c r="KJ21" s="316"/>
      <c r="KK21" s="316"/>
      <c r="KL21" s="316"/>
      <c r="KM21" s="316"/>
      <c r="KN21" s="316"/>
      <c r="KO21" s="316"/>
      <c r="KP21" s="316"/>
      <c r="KQ21" s="316"/>
      <c r="KR21" s="316"/>
      <c r="KS21" s="316"/>
      <c r="KT21" s="316"/>
      <c r="KU21" s="316"/>
      <c r="KV21" s="316"/>
      <c r="KW21" s="316"/>
      <c r="KX21" s="316"/>
      <c r="KY21" s="316"/>
      <c r="KZ21" s="316"/>
      <c r="LA21" s="316"/>
      <c r="LB21" s="316"/>
      <c r="LC21" s="316"/>
      <c r="LD21" s="316"/>
      <c r="LE21" s="316"/>
      <c r="LF21" s="316"/>
      <c r="LG21" s="316"/>
      <c r="LH21" s="316"/>
      <c r="LI21" s="316"/>
    </row>
    <row r="22" spans="1:321">
      <c r="D22" s="72">
        <v>7124</v>
      </c>
      <c r="E22" s="76" t="s">
        <v>47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82">
        <v>355827.95</v>
      </c>
      <c r="DW22" s="282">
        <v>952180.44</v>
      </c>
      <c r="DX22" s="282">
        <v>1033743.23</v>
      </c>
      <c r="DY22" s="282">
        <v>883991.79</v>
      </c>
      <c r="DZ22" s="282">
        <v>915942.02</v>
      </c>
      <c r="EA22" s="282">
        <v>985972.68</v>
      </c>
      <c r="EB22" s="282">
        <v>934164.05</v>
      </c>
      <c r="EC22" s="313">
        <v>999629.77</v>
      </c>
      <c r="ED22" s="313">
        <v>1011167.49</v>
      </c>
      <c r="EE22" s="313">
        <v>1121732.3600000001</v>
      </c>
      <c r="EF22" s="313">
        <v>977118.21</v>
      </c>
      <c r="EG22" s="313">
        <v>1791132.27</v>
      </c>
      <c r="EH22" s="316">
        <v>406264.68</v>
      </c>
      <c r="EI22" s="316">
        <v>790255.79</v>
      </c>
      <c r="EJ22" s="316">
        <v>953874.92</v>
      </c>
      <c r="EK22" s="316">
        <v>908568.9</v>
      </c>
      <c r="EL22" s="316">
        <v>1029712.08</v>
      </c>
      <c r="EM22" s="316">
        <v>1020341.6</v>
      </c>
      <c r="EN22" s="316">
        <v>1097911.1399999999</v>
      </c>
      <c r="EO22" s="316">
        <v>1096715.42</v>
      </c>
      <c r="EP22" s="316">
        <v>997714.26</v>
      </c>
      <c r="EQ22" s="316">
        <v>1051502.6599999999</v>
      </c>
      <c r="ER22" s="316">
        <v>553226.5</v>
      </c>
      <c r="ES22" s="316">
        <v>2008464.28</v>
      </c>
      <c r="ET22" s="316">
        <v>305317.27</v>
      </c>
      <c r="EU22" s="316">
        <v>850763.28</v>
      </c>
      <c r="EV22" s="316">
        <v>1091854.18</v>
      </c>
      <c r="EW22" s="316">
        <v>1024094.45</v>
      </c>
      <c r="EX22" s="316">
        <v>941421.76</v>
      </c>
      <c r="EY22" s="316">
        <v>937061.58</v>
      </c>
      <c r="EZ22" s="316">
        <v>1149857.18</v>
      </c>
      <c r="FA22" s="316">
        <v>1150210.73</v>
      </c>
      <c r="FB22" s="316">
        <v>1018064.8</v>
      </c>
      <c r="FC22" s="316">
        <v>998773.49</v>
      </c>
      <c r="FD22" s="316">
        <v>806855.25</v>
      </c>
      <c r="FE22" s="316">
        <v>1546519.43</v>
      </c>
      <c r="FF22" s="316">
        <v>380185.28</v>
      </c>
      <c r="FG22" s="316">
        <v>1035686.38</v>
      </c>
      <c r="FH22" s="316">
        <v>1210812.78</v>
      </c>
      <c r="FI22" s="316">
        <v>1339504.93</v>
      </c>
      <c r="FJ22" s="316">
        <v>906261.75</v>
      </c>
      <c r="FK22" s="316">
        <v>1122699.07</v>
      </c>
      <c r="FL22" s="369">
        <v>1177648.73</v>
      </c>
      <c r="FM22" s="316">
        <v>1134338.8700000001</v>
      </c>
      <c r="FN22" s="316">
        <v>1136086.4099999999</v>
      </c>
      <c r="FO22" s="316">
        <v>1268502.9099999999</v>
      </c>
      <c r="FP22" s="316">
        <v>1172038.0900000001</v>
      </c>
      <c r="FQ22" s="41">
        <v>2329917.5</v>
      </c>
      <c r="FR22" s="316">
        <v>343107</v>
      </c>
      <c r="FS22" s="369">
        <v>1034648.14</v>
      </c>
      <c r="FT22" s="316">
        <v>1128605.58</v>
      </c>
      <c r="FU22" s="316">
        <v>877173.52</v>
      </c>
      <c r="FV22" s="316">
        <v>1012974.46</v>
      </c>
      <c r="FW22" s="316">
        <v>1053553.3899999999</v>
      </c>
      <c r="FX22" s="316">
        <v>1130499.1499999999</v>
      </c>
      <c r="FY22" s="316">
        <v>1315652.46</v>
      </c>
      <c r="FZ22" s="316">
        <v>1064773.82</v>
      </c>
      <c r="GA22" s="316">
        <v>1202231.73</v>
      </c>
      <c r="GB22" s="316"/>
      <c r="GC22" s="316"/>
      <c r="GD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  <c r="IW22" s="316"/>
      <c r="IX22" s="316"/>
      <c r="IY22" s="316"/>
      <c r="IZ22" s="316"/>
      <c r="JA22" s="316"/>
      <c r="JB22" s="316"/>
      <c r="JC22" s="316"/>
      <c r="JD22" s="316"/>
      <c r="JE22" s="316"/>
      <c r="JF22" s="316"/>
      <c r="JG22" s="316"/>
      <c r="JH22" s="316"/>
      <c r="JI22" s="316"/>
      <c r="JJ22" s="316"/>
      <c r="JK22" s="316"/>
      <c r="JL22" s="316"/>
      <c r="JM22" s="316"/>
      <c r="JN22" s="316"/>
      <c r="JO22" s="316"/>
      <c r="JP22" s="316"/>
      <c r="JQ22" s="316"/>
      <c r="JR22" s="316"/>
      <c r="JS22" s="316"/>
      <c r="JT22" s="316"/>
      <c r="JU22" s="316"/>
      <c r="JV22" s="316"/>
      <c r="JW22" s="316"/>
      <c r="JX22" s="316"/>
      <c r="JY22" s="316"/>
      <c r="JZ22" s="316"/>
      <c r="KA22" s="316"/>
      <c r="KB22" s="316"/>
      <c r="KC22" s="316"/>
      <c r="KD22" s="316"/>
      <c r="KE22" s="316"/>
      <c r="KF22" s="316"/>
      <c r="KG22" s="316"/>
      <c r="KH22" s="316"/>
      <c r="KI22" s="316"/>
      <c r="KJ22" s="316"/>
      <c r="KK22" s="316"/>
      <c r="KL22" s="316"/>
      <c r="KM22" s="316"/>
      <c r="KN22" s="316"/>
      <c r="KO22" s="316"/>
      <c r="KP22" s="316"/>
      <c r="KQ22" s="316"/>
      <c r="KR22" s="316"/>
      <c r="KS22" s="316"/>
      <c r="KT22" s="316"/>
      <c r="KU22" s="316"/>
      <c r="KV22" s="316"/>
      <c r="KW22" s="316"/>
      <c r="KX22" s="316"/>
      <c r="KY22" s="316"/>
      <c r="KZ22" s="316"/>
      <c r="LA22" s="316"/>
      <c r="LB22" s="316"/>
      <c r="LC22" s="316"/>
      <c r="LD22" s="316"/>
      <c r="LE22" s="316"/>
      <c r="LF22" s="316"/>
      <c r="LG22" s="316"/>
      <c r="LH22" s="316"/>
      <c r="LI22" s="316"/>
    </row>
    <row r="23" spans="1:321" s="9" customFormat="1">
      <c r="A23" s="118"/>
      <c r="B23" s="118"/>
      <c r="C23" s="118">
        <v>713</v>
      </c>
      <c r="D23" s="118">
        <v>713</v>
      </c>
      <c r="E23" s="119" t="s">
        <v>49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83">
        <v>567280.62</v>
      </c>
      <c r="DW23" s="283">
        <v>882122.42</v>
      </c>
      <c r="DX23" s="283">
        <v>1021044.04</v>
      </c>
      <c r="DY23" s="283">
        <v>944204.45</v>
      </c>
      <c r="DZ23" s="283">
        <v>1105782.3500000001</v>
      </c>
      <c r="EA23" s="283">
        <v>1267830.2999999998</v>
      </c>
      <c r="EB23" s="283">
        <v>1271362.8700000001</v>
      </c>
      <c r="EC23" s="317">
        <v>1569273.21</v>
      </c>
      <c r="ED23" s="317">
        <v>1230361.76</v>
      </c>
      <c r="EE23" s="317">
        <v>1023354.38</v>
      </c>
      <c r="EF23" s="317">
        <v>998146.17000000016</v>
      </c>
      <c r="EG23" s="317">
        <v>1104794.31</v>
      </c>
      <c r="EH23" s="318">
        <v>579949.69999999995</v>
      </c>
      <c r="EI23" s="318">
        <v>799058.78</v>
      </c>
      <c r="EJ23" s="318">
        <v>1000001.89</v>
      </c>
      <c r="EK23" s="318">
        <v>900446.92</v>
      </c>
      <c r="EL23" s="318">
        <v>1044119.04</v>
      </c>
      <c r="EM23" s="318">
        <v>1380660.13</v>
      </c>
      <c r="EN23" s="318">
        <v>1483988.38</v>
      </c>
      <c r="EO23" s="318">
        <v>1598254.37</v>
      </c>
      <c r="EP23" s="318">
        <v>1300121.74</v>
      </c>
      <c r="EQ23" s="318">
        <v>1269238.77</v>
      </c>
      <c r="ER23" s="318">
        <v>1101076.77</v>
      </c>
      <c r="ES23" s="318">
        <v>1156088.19</v>
      </c>
      <c r="ET23" s="318">
        <v>814937.81</v>
      </c>
      <c r="EU23" s="318">
        <v>993423.94</v>
      </c>
      <c r="EV23" s="318">
        <v>1111103.6599999999</v>
      </c>
      <c r="EW23" s="318">
        <v>1198538.77</v>
      </c>
      <c r="EX23" s="318">
        <v>1382138.78</v>
      </c>
      <c r="EY23" s="318">
        <v>1616613.01</v>
      </c>
      <c r="EZ23" s="318">
        <v>2005608.26</v>
      </c>
      <c r="FA23" s="318">
        <v>1882210.04</v>
      </c>
      <c r="FB23" s="318">
        <v>1545122.56</v>
      </c>
      <c r="FC23" s="318">
        <v>1572482.29</v>
      </c>
      <c r="FD23" s="318">
        <v>1331866.75</v>
      </c>
      <c r="FE23" s="318">
        <v>1446961.78</v>
      </c>
      <c r="FF23" s="318">
        <v>851162.27</v>
      </c>
      <c r="FG23" s="318">
        <v>1041125.3899999999</v>
      </c>
      <c r="FH23" s="318">
        <v>1066481.8799999999</v>
      </c>
      <c r="FI23" s="318">
        <v>1290371.49</v>
      </c>
      <c r="FJ23" s="318">
        <v>1208813.17</v>
      </c>
      <c r="FK23" s="318">
        <v>1252534.6599999999</v>
      </c>
      <c r="FL23" s="370">
        <v>1880947.5899999999</v>
      </c>
      <c r="FM23" s="318">
        <v>1630940.38</v>
      </c>
      <c r="FN23" s="318">
        <v>1570845.07</v>
      </c>
      <c r="FO23" s="318">
        <v>1362143.29</v>
      </c>
      <c r="FP23" s="318">
        <v>1005591.42</v>
      </c>
      <c r="FQ23" s="318">
        <v>1500631.83</v>
      </c>
      <c r="FR23" s="370">
        <f t="shared" ref="FR23:GA23" si="5">SUM(FR24:FR27)</f>
        <v>711811.51</v>
      </c>
      <c r="FS23" s="370">
        <f t="shared" si="5"/>
        <v>845756.92</v>
      </c>
      <c r="FT23" s="370">
        <f t="shared" si="5"/>
        <v>815406.19</v>
      </c>
      <c r="FU23" s="370">
        <f t="shared" si="5"/>
        <v>318936.3</v>
      </c>
      <c r="FV23" s="370">
        <f t="shared" si="5"/>
        <v>469045.42</v>
      </c>
      <c r="FW23" s="370">
        <f t="shared" si="5"/>
        <v>1094710.17</v>
      </c>
      <c r="FX23" s="370">
        <f t="shared" si="5"/>
        <v>962946.75000000012</v>
      </c>
      <c r="FY23" s="370">
        <f t="shared" si="5"/>
        <v>1016910.3699999999</v>
      </c>
      <c r="FZ23" s="318">
        <f t="shared" si="5"/>
        <v>1210136.0899999999</v>
      </c>
      <c r="GA23" s="370">
        <f t="shared" si="5"/>
        <v>1020237.03</v>
      </c>
      <c r="GB23" s="318"/>
      <c r="GC23" s="318"/>
      <c r="GD23" s="318"/>
      <c r="GE23" s="370"/>
      <c r="GF23" s="318"/>
      <c r="GG23" s="318"/>
      <c r="GH23" s="318"/>
      <c r="GI23" s="318"/>
      <c r="GJ23" s="318"/>
      <c r="GK23" s="318"/>
      <c r="GL23" s="318"/>
      <c r="GM23" s="318"/>
      <c r="GN23" s="318"/>
      <c r="GO23" s="318"/>
      <c r="GP23" s="318"/>
      <c r="GQ23" s="318"/>
      <c r="GR23" s="318"/>
      <c r="GS23" s="318"/>
      <c r="GT23" s="318"/>
      <c r="GU23" s="318"/>
      <c r="GV23" s="318"/>
      <c r="GW23" s="318"/>
      <c r="GX23" s="318"/>
      <c r="GY23" s="318"/>
      <c r="GZ23" s="318"/>
      <c r="HA23" s="318"/>
      <c r="HB23" s="318"/>
      <c r="HC23" s="318"/>
      <c r="HD23" s="318"/>
      <c r="HE23" s="318"/>
      <c r="HF23" s="318"/>
      <c r="HG23" s="318"/>
      <c r="HH23" s="318"/>
      <c r="HI23" s="318"/>
      <c r="HJ23" s="318"/>
      <c r="HK23" s="318"/>
      <c r="HL23" s="318"/>
      <c r="HM23" s="318"/>
      <c r="HN23" s="318"/>
      <c r="HO23" s="318"/>
      <c r="HP23" s="318"/>
      <c r="HQ23" s="318"/>
      <c r="HR23" s="318"/>
      <c r="HS23" s="318"/>
      <c r="HT23" s="318"/>
      <c r="HU23" s="318"/>
      <c r="HV23" s="318"/>
      <c r="HW23" s="318"/>
      <c r="HX23" s="318"/>
      <c r="HY23" s="318"/>
      <c r="HZ23" s="318"/>
      <c r="IA23" s="318"/>
      <c r="IB23" s="318"/>
      <c r="IC23" s="318"/>
      <c r="ID23" s="318"/>
      <c r="IE23" s="318"/>
      <c r="IF23" s="318"/>
      <c r="IG23" s="318"/>
      <c r="IH23" s="318"/>
      <c r="II23" s="318"/>
      <c r="IJ23" s="318"/>
      <c r="IK23" s="318"/>
      <c r="IL23" s="318"/>
      <c r="IM23" s="318"/>
      <c r="IN23" s="318"/>
      <c r="IO23" s="318"/>
      <c r="IP23" s="318"/>
      <c r="IQ23" s="318"/>
      <c r="IR23" s="318"/>
      <c r="IS23" s="318"/>
      <c r="IT23" s="318"/>
      <c r="IU23" s="318"/>
      <c r="IV23" s="318"/>
      <c r="IW23" s="318"/>
      <c r="IX23" s="318"/>
      <c r="IY23" s="318"/>
      <c r="IZ23" s="318"/>
      <c r="JA23" s="318"/>
      <c r="JB23" s="318"/>
      <c r="JC23" s="318"/>
      <c r="JD23" s="318"/>
      <c r="JE23" s="318"/>
      <c r="JF23" s="318"/>
      <c r="JG23" s="318"/>
      <c r="JH23" s="318"/>
      <c r="JI23" s="318"/>
      <c r="JJ23" s="318"/>
      <c r="JK23" s="318"/>
      <c r="JL23" s="318"/>
      <c r="JM23" s="318"/>
      <c r="JN23" s="318"/>
      <c r="JO23" s="318"/>
      <c r="JP23" s="318"/>
      <c r="JQ23" s="318"/>
      <c r="JR23" s="318"/>
      <c r="JS23" s="318"/>
      <c r="JT23" s="318"/>
      <c r="JU23" s="318"/>
      <c r="JV23" s="318"/>
      <c r="JW23" s="318"/>
      <c r="JX23" s="318"/>
      <c r="JY23" s="318"/>
      <c r="JZ23" s="318"/>
      <c r="KA23" s="318"/>
      <c r="KB23" s="318"/>
      <c r="KC23" s="318"/>
      <c r="KD23" s="318"/>
      <c r="KE23" s="318"/>
      <c r="KF23" s="318"/>
      <c r="KG23" s="318"/>
      <c r="KH23" s="318"/>
      <c r="KI23" s="318"/>
      <c r="KJ23" s="318"/>
      <c r="KK23" s="318"/>
      <c r="KL23" s="318"/>
      <c r="KM23" s="318"/>
      <c r="KN23" s="318"/>
      <c r="KO23" s="318"/>
      <c r="KP23" s="318"/>
      <c r="KQ23" s="318"/>
      <c r="KR23" s="318"/>
      <c r="KS23" s="318"/>
      <c r="KT23" s="318"/>
      <c r="KU23" s="318"/>
      <c r="KV23" s="318"/>
      <c r="KW23" s="318"/>
      <c r="KX23" s="318"/>
      <c r="KY23" s="318"/>
      <c r="KZ23" s="318"/>
      <c r="LA23" s="318"/>
      <c r="LB23" s="318"/>
      <c r="LC23" s="318"/>
      <c r="LD23" s="318"/>
      <c r="LE23" s="318"/>
      <c r="LF23" s="318"/>
      <c r="LG23" s="318"/>
      <c r="LH23" s="318"/>
      <c r="LI23" s="318"/>
    </row>
    <row r="24" spans="1:321">
      <c r="D24" s="72">
        <v>7131</v>
      </c>
      <c r="E24" s="76" t="s">
        <v>51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82">
        <v>380942.03</v>
      </c>
      <c r="DW24" s="282">
        <v>631592.89</v>
      </c>
      <c r="DX24" s="282">
        <v>739975.56</v>
      </c>
      <c r="DY24" s="282">
        <v>638297.76</v>
      </c>
      <c r="DZ24" s="282">
        <v>757845.38</v>
      </c>
      <c r="EA24" s="282">
        <v>850978.98</v>
      </c>
      <c r="EB24" s="282">
        <v>697704.08</v>
      </c>
      <c r="EC24" s="313">
        <v>818044.48</v>
      </c>
      <c r="ED24" s="313">
        <v>708608.5</v>
      </c>
      <c r="EE24" s="313">
        <v>645709.51</v>
      </c>
      <c r="EF24" s="313">
        <v>608481.81000000006</v>
      </c>
      <c r="EG24" s="313">
        <v>666484.25</v>
      </c>
      <c r="EH24" s="316">
        <v>406775.45</v>
      </c>
      <c r="EI24" s="316">
        <v>535491.67000000004</v>
      </c>
      <c r="EJ24" s="316">
        <v>712341.34</v>
      </c>
      <c r="EK24" s="316">
        <v>635024.81000000006</v>
      </c>
      <c r="EL24" s="316">
        <v>686793.45</v>
      </c>
      <c r="EM24" s="316">
        <v>852501.66</v>
      </c>
      <c r="EN24" s="316">
        <v>827522.72</v>
      </c>
      <c r="EO24" s="316">
        <v>831396.98</v>
      </c>
      <c r="EP24" s="316">
        <v>755364.68</v>
      </c>
      <c r="EQ24" s="316">
        <v>733095.23</v>
      </c>
      <c r="ER24" s="316">
        <v>673442.99</v>
      </c>
      <c r="ES24" s="316"/>
      <c r="ET24" s="316">
        <v>601434.28</v>
      </c>
      <c r="EU24" s="316">
        <v>691468.91</v>
      </c>
      <c r="EV24" s="316">
        <v>825217.16</v>
      </c>
      <c r="EW24" s="316">
        <v>905119.47</v>
      </c>
      <c r="EX24" s="316">
        <v>1028480.47</v>
      </c>
      <c r="EY24" s="316">
        <v>1159205.33</v>
      </c>
      <c r="EZ24" s="316">
        <v>1239204.8400000001</v>
      </c>
      <c r="FA24" s="316">
        <v>1077861.3</v>
      </c>
      <c r="FB24" s="316">
        <v>936074.99</v>
      </c>
      <c r="FC24" s="316">
        <v>1054918.45</v>
      </c>
      <c r="FD24" s="316">
        <v>888912.28</v>
      </c>
      <c r="FE24" s="316">
        <v>977871.81</v>
      </c>
      <c r="FF24" s="316">
        <v>649124.48</v>
      </c>
      <c r="FG24" s="316">
        <v>818776.7</v>
      </c>
      <c r="FH24" s="316">
        <v>802029.06</v>
      </c>
      <c r="FI24" s="316">
        <v>949723.87</v>
      </c>
      <c r="FJ24" s="316">
        <v>855493.95</v>
      </c>
      <c r="FK24" s="316">
        <v>789796.19</v>
      </c>
      <c r="FL24" s="369">
        <v>1036831.79</v>
      </c>
      <c r="FM24" s="316">
        <v>732732.78</v>
      </c>
      <c r="FN24" s="316">
        <v>909857.41</v>
      </c>
      <c r="FO24" s="316">
        <v>855972.58</v>
      </c>
      <c r="FP24" s="316">
        <v>669844.34</v>
      </c>
      <c r="FQ24" s="316">
        <v>1007388.81</v>
      </c>
      <c r="FR24" s="316">
        <v>562336.23</v>
      </c>
      <c r="FS24" s="369">
        <v>652056.92000000004</v>
      </c>
      <c r="FT24" s="316">
        <v>648063.07999999996</v>
      </c>
      <c r="FU24" s="316">
        <v>281109.94</v>
      </c>
      <c r="FV24" s="316">
        <v>389225.04</v>
      </c>
      <c r="FW24" s="316">
        <v>845175.77</v>
      </c>
      <c r="FX24" s="316">
        <v>700757.92</v>
      </c>
      <c r="FY24" s="316">
        <v>678575.46</v>
      </c>
      <c r="FZ24" s="316">
        <v>699606.37</v>
      </c>
      <c r="GA24" s="316">
        <v>629228.92000000004</v>
      </c>
      <c r="GB24" s="316"/>
      <c r="GC24" s="316"/>
      <c r="GD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  <c r="IW24" s="316"/>
      <c r="IX24" s="316"/>
      <c r="IY24" s="316"/>
      <c r="IZ24" s="316"/>
      <c r="JA24" s="316"/>
      <c r="JB24" s="316"/>
      <c r="JC24" s="316"/>
      <c r="JD24" s="316"/>
      <c r="JE24" s="316"/>
      <c r="JF24" s="316"/>
      <c r="JG24" s="316"/>
      <c r="JH24" s="316"/>
      <c r="JI24" s="316"/>
      <c r="JJ24" s="316"/>
      <c r="JK24" s="316"/>
      <c r="JL24" s="316"/>
      <c r="JM24" s="316"/>
      <c r="JN24" s="316"/>
      <c r="JO24" s="316"/>
      <c r="JP24" s="316"/>
      <c r="JQ24" s="316"/>
      <c r="JR24" s="316"/>
      <c r="JS24" s="316"/>
      <c r="JT24" s="316"/>
      <c r="JU24" s="316"/>
      <c r="JV24" s="316"/>
      <c r="JW24" s="316"/>
      <c r="JX24" s="316"/>
      <c r="JY24" s="316"/>
      <c r="JZ24" s="316"/>
      <c r="KA24" s="316"/>
      <c r="KB24" s="316"/>
      <c r="KC24" s="316"/>
      <c r="KD24" s="316"/>
      <c r="KE24" s="316"/>
      <c r="KF24" s="316"/>
      <c r="KG24" s="316"/>
      <c r="KH24" s="316"/>
      <c r="KI24" s="316"/>
      <c r="KJ24" s="316"/>
      <c r="KK24" s="316"/>
      <c r="KL24" s="316"/>
      <c r="KM24" s="316"/>
      <c r="KN24" s="316"/>
      <c r="KO24" s="316"/>
      <c r="KP24" s="316"/>
      <c r="KQ24" s="316"/>
      <c r="KR24" s="316"/>
      <c r="KS24" s="316"/>
      <c r="KT24" s="316"/>
      <c r="KU24" s="316"/>
      <c r="KV24" s="316"/>
      <c r="KW24" s="316"/>
      <c r="KX24" s="316"/>
      <c r="KY24" s="316"/>
      <c r="KZ24" s="316"/>
      <c r="LA24" s="316"/>
      <c r="LB24" s="316"/>
      <c r="LC24" s="316"/>
      <c r="LD24" s="316"/>
      <c r="LE24" s="316"/>
      <c r="LF24" s="316"/>
      <c r="LG24" s="316"/>
      <c r="LH24" s="316"/>
      <c r="LI24" s="316"/>
    </row>
    <row r="25" spans="1:321">
      <c r="D25" s="72">
        <v>7132</v>
      </c>
      <c r="E25" s="76" t="s">
        <v>53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82">
        <v>79163.77</v>
      </c>
      <c r="DW25" s="282">
        <v>142203.88</v>
      </c>
      <c r="DX25" s="282">
        <v>146342.34</v>
      </c>
      <c r="DY25" s="282">
        <v>117644.98</v>
      </c>
      <c r="DZ25" s="282">
        <v>112776.17</v>
      </c>
      <c r="EA25" s="282">
        <v>150552.07999999999</v>
      </c>
      <c r="EB25" s="282">
        <v>121501.41</v>
      </c>
      <c r="EC25" s="313">
        <v>94957.83</v>
      </c>
      <c r="ED25" s="313">
        <v>114550.7</v>
      </c>
      <c r="EE25" s="313">
        <v>105515.84</v>
      </c>
      <c r="EF25" s="313">
        <v>124638.63</v>
      </c>
      <c r="EG25" s="313">
        <v>128155.98</v>
      </c>
      <c r="EH25" s="316">
        <v>67122.44</v>
      </c>
      <c r="EI25" s="316">
        <v>89824.72</v>
      </c>
      <c r="EJ25" s="316">
        <v>123908.06</v>
      </c>
      <c r="EK25" s="316">
        <v>113328.83</v>
      </c>
      <c r="EL25" s="316">
        <v>102269.66</v>
      </c>
      <c r="EM25" s="316">
        <v>124251.74</v>
      </c>
      <c r="EN25" s="316">
        <v>111124.49</v>
      </c>
      <c r="EO25" s="316">
        <v>77883.14</v>
      </c>
      <c r="EP25" s="316">
        <v>117081.53</v>
      </c>
      <c r="EQ25" s="316">
        <v>126411.14</v>
      </c>
      <c r="ER25" s="316">
        <v>108010.69</v>
      </c>
      <c r="ES25" s="316"/>
      <c r="ET25" s="316">
        <v>93434.6</v>
      </c>
      <c r="EU25" s="316">
        <v>109385.74</v>
      </c>
      <c r="EV25" s="316">
        <v>120777.01</v>
      </c>
      <c r="EW25" s="316">
        <v>107766.04</v>
      </c>
      <c r="EX25" s="316">
        <v>105374.49</v>
      </c>
      <c r="EY25" s="316">
        <v>116225.41</v>
      </c>
      <c r="EZ25" s="316">
        <v>115266.9</v>
      </c>
      <c r="FA25" s="316">
        <v>79847.83</v>
      </c>
      <c r="FB25" s="316">
        <v>98906.81</v>
      </c>
      <c r="FC25" s="316">
        <v>105125.41</v>
      </c>
      <c r="FD25" s="316">
        <v>116947.51</v>
      </c>
      <c r="FE25" s="316">
        <v>138092.62</v>
      </c>
      <c r="FF25" s="316">
        <v>64695</v>
      </c>
      <c r="FG25" s="316">
        <v>85955.36</v>
      </c>
      <c r="FH25" s="316">
        <v>106907.98</v>
      </c>
      <c r="FI25" s="316">
        <v>128950.69</v>
      </c>
      <c r="FJ25" s="316">
        <v>89857.44</v>
      </c>
      <c r="FK25" s="316">
        <v>90814.91</v>
      </c>
      <c r="FL25" s="369">
        <v>102054.51</v>
      </c>
      <c r="FM25" s="316">
        <v>79880.09</v>
      </c>
      <c r="FN25" s="316">
        <v>81168.460000000006</v>
      </c>
      <c r="FO25" s="316">
        <v>104547.82</v>
      </c>
      <c r="FP25" s="316">
        <v>92140.81</v>
      </c>
      <c r="FQ25" s="316">
        <v>119313.41</v>
      </c>
      <c r="FR25" s="316">
        <v>59543.27</v>
      </c>
      <c r="FS25" s="369">
        <v>103685.1</v>
      </c>
      <c r="FT25" s="316">
        <v>69007.199999999997</v>
      </c>
      <c r="FU25" s="316">
        <v>21455.99</v>
      </c>
      <c r="FV25" s="316">
        <v>33883.980000000003</v>
      </c>
      <c r="FW25" s="316">
        <v>91069.119999999995</v>
      </c>
      <c r="FX25" s="316">
        <v>71333.899999999994</v>
      </c>
      <c r="FY25" s="316">
        <v>47152.61</v>
      </c>
      <c r="FZ25" s="316">
        <v>67569.48</v>
      </c>
      <c r="GA25" s="316">
        <v>78779.27</v>
      </c>
      <c r="GB25" s="316"/>
      <c r="GC25" s="316"/>
      <c r="GD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  <c r="IW25" s="316"/>
      <c r="IX25" s="316"/>
      <c r="IY25" s="316"/>
      <c r="IZ25" s="316"/>
      <c r="JA25" s="316"/>
      <c r="JB25" s="316"/>
      <c r="JC25" s="316"/>
      <c r="JD25" s="316"/>
      <c r="JE25" s="316"/>
      <c r="JF25" s="316"/>
      <c r="JG25" s="316"/>
      <c r="JH25" s="316"/>
      <c r="JI25" s="316"/>
      <c r="JJ25" s="316"/>
      <c r="JK25" s="316"/>
      <c r="JL25" s="316"/>
      <c r="JM25" s="316"/>
      <c r="JN25" s="316"/>
      <c r="JO25" s="316"/>
      <c r="JP25" s="316"/>
      <c r="JQ25" s="316"/>
      <c r="JR25" s="316"/>
      <c r="JS25" s="316"/>
      <c r="JT25" s="316"/>
      <c r="JU25" s="316"/>
      <c r="JV25" s="316"/>
      <c r="JW25" s="316"/>
      <c r="JX25" s="316"/>
      <c r="JY25" s="316"/>
      <c r="JZ25" s="316"/>
      <c r="KA25" s="316"/>
      <c r="KB25" s="316"/>
      <c r="KC25" s="316"/>
      <c r="KD25" s="316"/>
      <c r="KE25" s="316"/>
      <c r="KF25" s="316"/>
      <c r="KG25" s="316"/>
      <c r="KH25" s="316"/>
      <c r="KI25" s="316"/>
      <c r="KJ25" s="316"/>
      <c r="KK25" s="316"/>
      <c r="KL25" s="316"/>
      <c r="KM25" s="316"/>
      <c r="KN25" s="316"/>
      <c r="KO25" s="316"/>
      <c r="KP25" s="316"/>
      <c r="KQ25" s="316"/>
      <c r="KR25" s="316"/>
      <c r="KS25" s="316"/>
      <c r="KT25" s="316"/>
      <c r="KU25" s="316"/>
      <c r="KV25" s="316"/>
      <c r="KW25" s="316"/>
      <c r="KX25" s="316"/>
      <c r="KY25" s="316"/>
      <c r="KZ25" s="316"/>
      <c r="LA25" s="316"/>
      <c r="LB25" s="316"/>
      <c r="LC25" s="316"/>
      <c r="LD25" s="316"/>
      <c r="LE25" s="316"/>
      <c r="LF25" s="316"/>
      <c r="LG25" s="316"/>
      <c r="LH25" s="316"/>
      <c r="LI25" s="316"/>
    </row>
    <row r="26" spans="1:321">
      <c r="D26" s="72">
        <v>7133</v>
      </c>
      <c r="E26" s="76" t="s">
        <v>55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82">
        <v>17074.490000000002</v>
      </c>
      <c r="DW26" s="282">
        <v>22967.040000000001</v>
      </c>
      <c r="DX26" s="282">
        <v>26715.42</v>
      </c>
      <c r="DY26" s="282">
        <v>27081.02</v>
      </c>
      <c r="DZ26" s="282">
        <v>55185.38</v>
      </c>
      <c r="EA26" s="282">
        <v>105249.26</v>
      </c>
      <c r="EB26" s="282">
        <v>247068.31</v>
      </c>
      <c r="EC26" s="313">
        <v>383280.64000000001</v>
      </c>
      <c r="ED26" s="313">
        <v>194602.14</v>
      </c>
      <c r="EE26" s="313">
        <v>70791.399999999994</v>
      </c>
      <c r="EF26" s="313">
        <v>30364.41</v>
      </c>
      <c r="EG26" s="313">
        <v>18179.259999999998</v>
      </c>
      <c r="EH26" s="316">
        <v>17936.740000000002</v>
      </c>
      <c r="EI26" s="316">
        <v>29045.1</v>
      </c>
      <c r="EJ26" s="316">
        <v>29271.49</v>
      </c>
      <c r="EK26" s="316">
        <v>28676.27</v>
      </c>
      <c r="EL26" s="316">
        <v>54945.86</v>
      </c>
      <c r="EM26" s="316">
        <v>136681.21</v>
      </c>
      <c r="EN26" s="316">
        <v>303933.09000000003</v>
      </c>
      <c r="EO26" s="316">
        <v>401179.76</v>
      </c>
      <c r="EP26" s="316">
        <v>204730.39</v>
      </c>
      <c r="EQ26" s="316">
        <v>92200</v>
      </c>
      <c r="ER26" s="316">
        <v>36222.43</v>
      </c>
      <c r="ES26" s="316"/>
      <c r="ET26" s="316">
        <v>21633.83</v>
      </c>
      <c r="EU26" s="316">
        <v>24453.21</v>
      </c>
      <c r="EV26" s="316">
        <v>30364.14</v>
      </c>
      <c r="EW26" s="316">
        <v>45135.75</v>
      </c>
      <c r="EX26" s="316">
        <v>73298.429999999993</v>
      </c>
      <c r="EY26" s="316">
        <v>154167.12</v>
      </c>
      <c r="EZ26" s="316">
        <v>354192.61</v>
      </c>
      <c r="FA26" s="316">
        <v>425912.93</v>
      </c>
      <c r="FB26" s="316">
        <v>234762.1</v>
      </c>
      <c r="FC26" s="316">
        <v>119042.18</v>
      </c>
      <c r="FD26" s="316">
        <v>76747.570000000007</v>
      </c>
      <c r="FE26" s="316">
        <v>29512.58</v>
      </c>
      <c r="FF26" s="316">
        <v>24775.52</v>
      </c>
      <c r="FG26" s="316">
        <v>28443.63</v>
      </c>
      <c r="FH26" s="316">
        <v>40268.589999999997</v>
      </c>
      <c r="FI26" s="316">
        <v>55742.67</v>
      </c>
      <c r="FJ26" s="316">
        <v>91165.22</v>
      </c>
      <c r="FK26" s="316">
        <v>178796.84</v>
      </c>
      <c r="FL26" s="369">
        <v>429493.67</v>
      </c>
      <c r="FM26" s="316">
        <v>521117.38</v>
      </c>
      <c r="FN26" s="316">
        <v>298489.8</v>
      </c>
      <c r="FO26" s="316">
        <v>140326.67000000001</v>
      </c>
      <c r="FP26" s="316">
        <v>59224.28</v>
      </c>
      <c r="FQ26" s="316">
        <v>44087.08</v>
      </c>
      <c r="FR26" s="316">
        <v>32221.24</v>
      </c>
      <c r="FS26" s="369">
        <v>34709.39</v>
      </c>
      <c r="FT26" s="316">
        <v>29392.97</v>
      </c>
      <c r="FU26" s="316">
        <v>3187.51</v>
      </c>
      <c r="FV26" s="316">
        <v>915.94</v>
      </c>
      <c r="FW26" s="316">
        <v>11909.77</v>
      </c>
      <c r="FX26" s="316">
        <v>29181.17</v>
      </c>
      <c r="FY26" s="316">
        <v>60495.83</v>
      </c>
      <c r="FZ26" s="316">
        <v>85994.48</v>
      </c>
      <c r="GA26" s="316">
        <v>35594.1</v>
      </c>
      <c r="GB26" s="316"/>
      <c r="GC26" s="316"/>
      <c r="GD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  <c r="IW26" s="316"/>
      <c r="IX26" s="316"/>
      <c r="IY26" s="316"/>
      <c r="IZ26" s="316"/>
      <c r="JA26" s="316"/>
      <c r="JB26" s="316"/>
      <c r="JC26" s="316"/>
      <c r="JD26" s="316"/>
      <c r="JE26" s="316"/>
      <c r="JF26" s="316"/>
      <c r="JG26" s="316"/>
      <c r="JH26" s="316"/>
      <c r="JI26" s="316"/>
      <c r="JJ26" s="316"/>
      <c r="JK26" s="316"/>
      <c r="JL26" s="316"/>
      <c r="JM26" s="316"/>
      <c r="JN26" s="316"/>
      <c r="JO26" s="316"/>
      <c r="JP26" s="316"/>
      <c r="JQ26" s="316"/>
      <c r="JR26" s="316"/>
      <c r="JS26" s="316"/>
      <c r="JT26" s="316"/>
      <c r="JU26" s="316"/>
      <c r="JV26" s="316"/>
      <c r="JW26" s="316"/>
      <c r="JX26" s="316"/>
      <c r="JY26" s="316"/>
      <c r="JZ26" s="316"/>
      <c r="KA26" s="316"/>
      <c r="KB26" s="316"/>
      <c r="KC26" s="316"/>
      <c r="KD26" s="316"/>
      <c r="KE26" s="316"/>
      <c r="KF26" s="316"/>
      <c r="KG26" s="316"/>
      <c r="KH26" s="316"/>
      <c r="KI26" s="316"/>
      <c r="KJ26" s="316"/>
      <c r="KK26" s="316"/>
      <c r="KL26" s="316"/>
      <c r="KM26" s="316"/>
      <c r="KN26" s="316"/>
      <c r="KO26" s="316"/>
      <c r="KP26" s="316"/>
      <c r="KQ26" s="316"/>
      <c r="KR26" s="316"/>
      <c r="KS26" s="316"/>
      <c r="KT26" s="316"/>
      <c r="KU26" s="316"/>
      <c r="KV26" s="316"/>
      <c r="KW26" s="316"/>
      <c r="KX26" s="316"/>
      <c r="KY26" s="316"/>
      <c r="KZ26" s="316"/>
      <c r="LA26" s="316"/>
      <c r="LB26" s="316"/>
      <c r="LC26" s="316"/>
      <c r="LD26" s="316"/>
      <c r="LE26" s="316"/>
      <c r="LF26" s="316"/>
      <c r="LG26" s="316"/>
      <c r="LH26" s="316"/>
      <c r="LI26" s="316"/>
    </row>
    <row r="27" spans="1:321">
      <c r="D27" s="72">
        <v>7136</v>
      </c>
      <c r="E27" s="76" t="s">
        <v>61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82">
        <v>90100.33</v>
      </c>
      <c r="DW27" s="282">
        <v>85358.61</v>
      </c>
      <c r="DX27" s="282">
        <v>108010.72</v>
      </c>
      <c r="DY27" s="282">
        <v>161180.69</v>
      </c>
      <c r="DZ27" s="282">
        <v>179975.42</v>
      </c>
      <c r="EA27" s="282">
        <v>161049.98000000001</v>
      </c>
      <c r="EB27" s="282">
        <v>205089.07</v>
      </c>
      <c r="EC27" s="313">
        <v>272990.26</v>
      </c>
      <c r="ED27" s="313">
        <v>212600.42</v>
      </c>
      <c r="EE27" s="313">
        <v>201337.63</v>
      </c>
      <c r="EF27" s="313">
        <v>234661.32</v>
      </c>
      <c r="EG27" s="313">
        <v>291974.82</v>
      </c>
      <c r="EH27" s="316">
        <v>88115.07</v>
      </c>
      <c r="EI27" s="316">
        <v>117852.68</v>
      </c>
      <c r="EJ27" s="316">
        <v>93526.63</v>
      </c>
      <c r="EK27" s="316">
        <v>123417.01</v>
      </c>
      <c r="EL27" s="316">
        <v>135486.6</v>
      </c>
      <c r="EM27" s="316">
        <v>225998.71</v>
      </c>
      <c r="EN27" s="316">
        <v>208494.23</v>
      </c>
      <c r="EO27" s="316">
        <v>264663.5</v>
      </c>
      <c r="EP27" s="316">
        <v>222945.14</v>
      </c>
      <c r="EQ27" s="316">
        <v>259930.36</v>
      </c>
      <c r="ER27" s="316">
        <v>257165.18</v>
      </c>
      <c r="ES27" s="316"/>
      <c r="ET27" s="316">
        <v>98435.1</v>
      </c>
      <c r="EU27" s="316">
        <v>168116.08</v>
      </c>
      <c r="EV27" s="316">
        <v>134745.35</v>
      </c>
      <c r="EW27" s="316">
        <v>140517.51</v>
      </c>
      <c r="EX27" s="316">
        <v>174985.39</v>
      </c>
      <c r="EY27" s="316">
        <v>187015.15</v>
      </c>
      <c r="EZ27" s="316">
        <v>296943.90999999997</v>
      </c>
      <c r="FA27" s="316">
        <v>298587.98</v>
      </c>
      <c r="FB27" s="316">
        <v>275378.65999999997</v>
      </c>
      <c r="FC27" s="316">
        <v>293396.25</v>
      </c>
      <c r="FD27" s="316">
        <v>249259.39</v>
      </c>
      <c r="FE27" s="316">
        <v>301484.77</v>
      </c>
      <c r="FF27" s="316">
        <v>112567.27</v>
      </c>
      <c r="FG27" s="316">
        <v>107949.7</v>
      </c>
      <c r="FH27" s="316">
        <v>117276.25</v>
      </c>
      <c r="FI27" s="316">
        <v>155954.26</v>
      </c>
      <c r="FJ27" s="316">
        <v>172296.56</v>
      </c>
      <c r="FK27" s="316">
        <v>193126.72</v>
      </c>
      <c r="FL27" s="369">
        <v>312567.62</v>
      </c>
      <c r="FM27" s="316">
        <v>297210.13</v>
      </c>
      <c r="FN27" s="316">
        <v>281329.40000000002</v>
      </c>
      <c r="FO27" s="316">
        <v>261296.22</v>
      </c>
      <c r="FP27" s="316">
        <v>184381.99</v>
      </c>
      <c r="FQ27" s="316">
        <v>329842.53000000003</v>
      </c>
      <c r="FR27" s="316">
        <v>57710.77</v>
      </c>
      <c r="FS27" s="369">
        <v>55305.51</v>
      </c>
      <c r="FT27" s="316">
        <v>68942.94</v>
      </c>
      <c r="FU27" s="316">
        <v>13182.86</v>
      </c>
      <c r="FV27" s="316">
        <v>45020.46</v>
      </c>
      <c r="FW27" s="316">
        <v>146555.51</v>
      </c>
      <c r="FX27" s="316">
        <v>161673.76</v>
      </c>
      <c r="FY27" s="316">
        <v>230686.47</v>
      </c>
      <c r="FZ27" s="316">
        <v>356965.76</v>
      </c>
      <c r="GA27" s="316">
        <v>276634.74</v>
      </c>
      <c r="GB27" s="316"/>
      <c r="GC27" s="316"/>
      <c r="GD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  <c r="IW27" s="316"/>
      <c r="IX27" s="316"/>
      <c r="IY27" s="316"/>
      <c r="IZ27" s="316"/>
      <c r="JA27" s="316"/>
      <c r="JB27" s="316"/>
      <c r="JC27" s="316"/>
      <c r="JD27" s="316"/>
      <c r="JE27" s="316"/>
      <c r="JF27" s="316"/>
      <c r="JG27" s="316"/>
      <c r="JH27" s="316"/>
      <c r="JI27" s="316"/>
      <c r="JJ27" s="316"/>
      <c r="JK27" s="316"/>
      <c r="JL27" s="316"/>
      <c r="JM27" s="316"/>
      <c r="JN27" s="316"/>
      <c r="JO27" s="316"/>
      <c r="JP27" s="316"/>
      <c r="JQ27" s="316"/>
      <c r="JR27" s="316"/>
      <c r="JS27" s="316"/>
      <c r="JT27" s="316"/>
      <c r="JU27" s="316"/>
      <c r="JV27" s="316"/>
      <c r="JW27" s="316"/>
      <c r="JX27" s="316"/>
      <c r="JY27" s="316"/>
      <c r="JZ27" s="316"/>
      <c r="KA27" s="316"/>
      <c r="KB27" s="316"/>
      <c r="KC27" s="316"/>
      <c r="KD27" s="316"/>
      <c r="KE27" s="316"/>
      <c r="KF27" s="316"/>
      <c r="KG27" s="316"/>
      <c r="KH27" s="316"/>
      <c r="KI27" s="316"/>
      <c r="KJ27" s="316"/>
      <c r="KK27" s="316"/>
      <c r="KL27" s="316"/>
      <c r="KM27" s="316"/>
      <c r="KN27" s="316"/>
      <c r="KO27" s="316"/>
      <c r="KP27" s="316"/>
      <c r="KQ27" s="316"/>
      <c r="KR27" s="316"/>
      <c r="KS27" s="316"/>
      <c r="KT27" s="316"/>
      <c r="KU27" s="316"/>
      <c r="KV27" s="316"/>
      <c r="KW27" s="316"/>
      <c r="KX27" s="316"/>
      <c r="KY27" s="316"/>
      <c r="KZ27" s="316"/>
      <c r="LA27" s="316"/>
      <c r="LB27" s="316"/>
      <c r="LC27" s="316"/>
      <c r="LD27" s="316"/>
      <c r="LE27" s="316"/>
      <c r="LF27" s="316"/>
      <c r="LG27" s="316"/>
      <c r="LH27" s="316"/>
      <c r="LI27" s="316"/>
    </row>
    <row r="28" spans="1:321" s="9" customFormat="1">
      <c r="A28" s="118"/>
      <c r="B28" s="118"/>
      <c r="C28" s="118">
        <v>714</v>
      </c>
      <c r="D28" s="118">
        <v>714</v>
      </c>
      <c r="E28" s="119" t="s">
        <v>63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83">
        <v>1625009.97</v>
      </c>
      <c r="DW28" s="283">
        <v>1267094.5</v>
      </c>
      <c r="DX28" s="283">
        <v>1342211.4000000001</v>
      </c>
      <c r="DY28" s="283">
        <v>1888588.55</v>
      </c>
      <c r="DZ28" s="283">
        <v>1395110.23</v>
      </c>
      <c r="EA28" s="283">
        <v>1812519.24</v>
      </c>
      <c r="EB28" s="283">
        <v>2714766.86</v>
      </c>
      <c r="EC28" s="317">
        <v>52525267.219999999</v>
      </c>
      <c r="ED28" s="317">
        <v>2386999.67</v>
      </c>
      <c r="EE28" s="317">
        <v>2766199.72</v>
      </c>
      <c r="EF28" s="317">
        <v>1672980.56</v>
      </c>
      <c r="EG28" s="317">
        <v>2546774.3800000004</v>
      </c>
      <c r="EH28" s="318">
        <v>1745843.13</v>
      </c>
      <c r="EI28" s="318">
        <v>1266650.8400000001</v>
      </c>
      <c r="EJ28" s="318">
        <v>1508161.35</v>
      </c>
      <c r="EK28" s="318">
        <v>1901163.79</v>
      </c>
      <c r="EL28" s="318">
        <v>1513570.26</v>
      </c>
      <c r="EM28" s="318">
        <v>830213.16</v>
      </c>
      <c r="EN28" s="318">
        <v>1705945.14</v>
      </c>
      <c r="EO28" s="318">
        <v>1608311.46</v>
      </c>
      <c r="EP28" s="318">
        <v>1107710.8999999999</v>
      </c>
      <c r="EQ28" s="318">
        <v>1997706.83</v>
      </c>
      <c r="ER28" s="318">
        <v>793640.92</v>
      </c>
      <c r="ES28" s="318">
        <v>2988857.35</v>
      </c>
      <c r="ET28" s="318">
        <v>1774503.57</v>
      </c>
      <c r="EU28" s="318">
        <v>1885893.46</v>
      </c>
      <c r="EV28" s="318">
        <v>2001213.06</v>
      </c>
      <c r="EW28" s="318">
        <v>2389766.7799999998</v>
      </c>
      <c r="EX28" s="318">
        <v>1530724.52</v>
      </c>
      <c r="EY28" s="318">
        <v>2860047.35</v>
      </c>
      <c r="EZ28" s="318">
        <v>3039336.91</v>
      </c>
      <c r="FA28" s="318">
        <v>1937135.94</v>
      </c>
      <c r="FB28" s="318">
        <v>1933671.64</v>
      </c>
      <c r="FC28" s="318">
        <v>2347083.83</v>
      </c>
      <c r="FD28" s="318">
        <v>2034357.41</v>
      </c>
      <c r="FE28" s="318">
        <v>2685804.61</v>
      </c>
      <c r="FF28" s="318">
        <v>2315003.25</v>
      </c>
      <c r="FG28" s="318">
        <v>1541397.86</v>
      </c>
      <c r="FH28" s="318">
        <v>2408517.5</v>
      </c>
      <c r="FI28" s="318">
        <v>3310133.38</v>
      </c>
      <c r="FJ28" s="318">
        <v>1792591.2</v>
      </c>
      <c r="FK28" s="318">
        <v>2081141.31</v>
      </c>
      <c r="FL28" s="370">
        <v>2697450.35</v>
      </c>
      <c r="FM28" s="318">
        <v>1985377.1099999999</v>
      </c>
      <c r="FN28" s="318">
        <v>2352827.11</v>
      </c>
      <c r="FO28" s="318">
        <v>2477150.35</v>
      </c>
      <c r="FP28" s="318">
        <v>1582634.86</v>
      </c>
      <c r="FQ28" s="318">
        <v>3693530.67</v>
      </c>
      <c r="FR28" s="370">
        <f t="shared" ref="FR28:GA28" si="7">SUM(FR29:FR34)</f>
        <v>2226726.9299999997</v>
      </c>
      <c r="FS28" s="370">
        <f t="shared" si="7"/>
        <v>2200614.79</v>
      </c>
      <c r="FT28" s="370">
        <f t="shared" si="7"/>
        <v>1317967.9100000001</v>
      </c>
      <c r="FU28" s="370">
        <f t="shared" si="7"/>
        <v>1597851.3599999999</v>
      </c>
      <c r="FV28" s="370">
        <f t="shared" si="7"/>
        <v>1673853.74</v>
      </c>
      <c r="FW28" s="370">
        <f t="shared" si="7"/>
        <v>2752546.6799999997</v>
      </c>
      <c r="FX28" s="370">
        <f t="shared" si="7"/>
        <v>2600399.9099999997</v>
      </c>
      <c r="FY28" s="370">
        <f t="shared" si="7"/>
        <v>2411610.62</v>
      </c>
      <c r="FZ28" s="318">
        <f t="shared" si="7"/>
        <v>2242559.5</v>
      </c>
      <c r="GA28" s="370">
        <f t="shared" si="7"/>
        <v>3223177.49</v>
      </c>
      <c r="GB28" s="318"/>
      <c r="GC28" s="318"/>
      <c r="GD28" s="318"/>
      <c r="GE28" s="370"/>
      <c r="GF28" s="318"/>
      <c r="GG28" s="318"/>
      <c r="GH28" s="318"/>
      <c r="GI28" s="318"/>
      <c r="GJ28" s="318"/>
      <c r="GK28" s="318"/>
      <c r="GL28" s="318"/>
      <c r="GM28" s="318"/>
      <c r="GN28" s="318"/>
      <c r="GO28" s="318"/>
      <c r="GP28" s="318"/>
      <c r="GQ28" s="318"/>
      <c r="GR28" s="318"/>
      <c r="GS28" s="318"/>
      <c r="GT28" s="318"/>
      <c r="GU28" s="318"/>
      <c r="GV28" s="318"/>
      <c r="GW28" s="318"/>
      <c r="GX28" s="318"/>
      <c r="GY28" s="318"/>
      <c r="GZ28" s="318"/>
      <c r="HA28" s="318"/>
      <c r="HB28" s="318"/>
      <c r="HC28" s="318"/>
      <c r="HD28" s="318"/>
      <c r="HE28" s="318"/>
      <c r="HF28" s="318"/>
      <c r="HG28" s="318"/>
      <c r="HH28" s="318"/>
      <c r="HI28" s="318"/>
      <c r="HJ28" s="318"/>
      <c r="HK28" s="318"/>
      <c r="HL28" s="318"/>
      <c r="HM28" s="318"/>
      <c r="HN28" s="318"/>
      <c r="HO28" s="318"/>
      <c r="HP28" s="318"/>
      <c r="HQ28" s="318"/>
      <c r="HR28" s="318"/>
      <c r="HS28" s="318"/>
      <c r="HT28" s="318"/>
      <c r="HU28" s="318"/>
      <c r="HV28" s="318"/>
      <c r="HW28" s="318"/>
      <c r="HX28" s="318"/>
      <c r="HY28" s="318"/>
      <c r="HZ28" s="318"/>
      <c r="IA28" s="318"/>
      <c r="IB28" s="318"/>
      <c r="IC28" s="318"/>
      <c r="ID28" s="318"/>
      <c r="IE28" s="318"/>
      <c r="IF28" s="318"/>
      <c r="IG28" s="318"/>
      <c r="IH28" s="318"/>
      <c r="II28" s="318"/>
      <c r="IJ28" s="318"/>
      <c r="IK28" s="318"/>
      <c r="IL28" s="318"/>
      <c r="IM28" s="318"/>
      <c r="IN28" s="318"/>
      <c r="IO28" s="318"/>
      <c r="IP28" s="318"/>
      <c r="IQ28" s="318"/>
      <c r="IR28" s="318"/>
      <c r="IS28" s="318"/>
      <c r="IT28" s="318"/>
      <c r="IU28" s="318"/>
      <c r="IV28" s="318"/>
      <c r="IW28" s="318"/>
      <c r="IX28" s="318"/>
      <c r="IY28" s="318"/>
      <c r="IZ28" s="318"/>
      <c r="JA28" s="318"/>
      <c r="JB28" s="318"/>
      <c r="JC28" s="318"/>
      <c r="JD28" s="318"/>
      <c r="JE28" s="318"/>
      <c r="JF28" s="318"/>
      <c r="JG28" s="318"/>
      <c r="JH28" s="318"/>
      <c r="JI28" s="318"/>
      <c r="JJ28" s="318"/>
      <c r="JK28" s="318"/>
      <c r="JL28" s="318"/>
      <c r="JM28" s="318"/>
      <c r="JN28" s="318"/>
      <c r="JO28" s="318"/>
      <c r="JP28" s="318"/>
      <c r="JQ28" s="318"/>
      <c r="JR28" s="318"/>
      <c r="JS28" s="318"/>
      <c r="JT28" s="318"/>
      <c r="JU28" s="318"/>
      <c r="JV28" s="318"/>
      <c r="JW28" s="318"/>
      <c r="JX28" s="318"/>
      <c r="JY28" s="318"/>
      <c r="JZ28" s="318"/>
      <c r="KA28" s="318"/>
      <c r="KB28" s="318"/>
      <c r="KC28" s="318"/>
      <c r="KD28" s="318"/>
      <c r="KE28" s="318"/>
      <c r="KF28" s="318"/>
      <c r="KG28" s="318"/>
      <c r="KH28" s="318"/>
      <c r="KI28" s="318"/>
      <c r="KJ28" s="318"/>
      <c r="KK28" s="318"/>
      <c r="KL28" s="318"/>
      <c r="KM28" s="318"/>
      <c r="KN28" s="318"/>
      <c r="KO28" s="318"/>
      <c r="KP28" s="318"/>
      <c r="KQ28" s="318"/>
      <c r="KR28" s="318"/>
      <c r="KS28" s="318"/>
      <c r="KT28" s="318"/>
      <c r="KU28" s="318"/>
      <c r="KV28" s="318"/>
      <c r="KW28" s="318"/>
      <c r="KX28" s="318"/>
      <c r="KY28" s="318"/>
      <c r="KZ28" s="318"/>
      <c r="LA28" s="318"/>
      <c r="LB28" s="318"/>
      <c r="LC28" s="318"/>
      <c r="LD28" s="318"/>
      <c r="LE28" s="318"/>
      <c r="LF28" s="318"/>
      <c r="LG28" s="318"/>
      <c r="LH28" s="318"/>
      <c r="LI28" s="318"/>
    </row>
    <row r="29" spans="1:321" ht="30">
      <c r="D29" s="72">
        <v>7141</v>
      </c>
      <c r="E29" s="76" t="s">
        <v>65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82">
        <v>16922.66</v>
      </c>
      <c r="DW29" s="282">
        <v>24761.88</v>
      </c>
      <c r="DX29" s="282">
        <v>40454.300000000003</v>
      </c>
      <c r="DY29" s="282">
        <v>28670.81</v>
      </c>
      <c r="DZ29" s="282">
        <v>112730.53</v>
      </c>
      <c r="EA29" s="282">
        <v>72255.11</v>
      </c>
      <c r="EB29" s="282">
        <v>64500.49</v>
      </c>
      <c r="EC29" s="313">
        <v>96171.13</v>
      </c>
      <c r="ED29" s="313">
        <v>53814.879999999997</v>
      </c>
      <c r="EE29" s="313">
        <v>61203.82</v>
      </c>
      <c r="EF29" s="313">
        <v>72483.73</v>
      </c>
      <c r="EG29" s="313">
        <v>118273.46</v>
      </c>
      <c r="EH29" s="316"/>
      <c r="EI29" s="316">
        <v>4825.2299999999996</v>
      </c>
      <c r="EJ29" s="316">
        <v>39152.15</v>
      </c>
      <c r="EK29" s="316">
        <v>81193.86</v>
      </c>
      <c r="EL29" s="316">
        <v>65558.350000000006</v>
      </c>
      <c r="EM29" s="316">
        <v>66880.78</v>
      </c>
      <c r="EN29" s="316">
        <v>65651.399999999994</v>
      </c>
      <c r="EO29" s="316">
        <v>67904.44</v>
      </c>
      <c r="EP29" s="316">
        <v>81157.73</v>
      </c>
      <c r="EQ29" s="316">
        <v>64320.84</v>
      </c>
      <c r="ER29" s="316">
        <v>75525.88</v>
      </c>
      <c r="ES29" s="316"/>
      <c r="ET29" s="316">
        <v>29715.1</v>
      </c>
      <c r="EU29" s="316">
        <v>46180.29</v>
      </c>
      <c r="EV29" s="316">
        <v>18063.61</v>
      </c>
      <c r="EW29" s="316">
        <v>83410.44</v>
      </c>
      <c r="EX29" s="316">
        <v>66835.44</v>
      </c>
      <c r="EY29" s="316">
        <v>101713.07</v>
      </c>
      <c r="EZ29" s="316">
        <v>104118.29</v>
      </c>
      <c r="FA29" s="316">
        <v>118234.07</v>
      </c>
      <c r="FB29" s="316">
        <v>81006.02</v>
      </c>
      <c r="FC29" s="316">
        <v>57855.839999999997</v>
      </c>
      <c r="FD29" s="316">
        <v>90637.37</v>
      </c>
      <c r="FE29" s="316">
        <v>149714.78</v>
      </c>
      <c r="FF29" s="316">
        <v>5596.5</v>
      </c>
      <c r="FG29" s="316">
        <v>10696.96</v>
      </c>
      <c r="FH29" s="316">
        <v>76041.279999999999</v>
      </c>
      <c r="FI29" s="316">
        <v>41798.769999999997</v>
      </c>
      <c r="FJ29" s="316">
        <v>88788.45</v>
      </c>
      <c r="FK29" s="316">
        <v>110473.68</v>
      </c>
      <c r="FL29" s="369">
        <v>103362.04</v>
      </c>
      <c r="FM29" s="316">
        <v>105693.82</v>
      </c>
      <c r="FN29" s="316">
        <v>106555.2</v>
      </c>
      <c r="FO29" s="316">
        <v>95661.45</v>
      </c>
      <c r="FP29" s="316">
        <v>81294.649999999994</v>
      </c>
      <c r="FQ29" s="316">
        <v>139471.48000000001</v>
      </c>
      <c r="FR29" s="316">
        <v>12379.87</v>
      </c>
      <c r="FS29" s="369">
        <v>97907.71</v>
      </c>
      <c r="FT29" s="316">
        <v>52092.02</v>
      </c>
      <c r="FU29" s="316">
        <v>14342.89</v>
      </c>
      <c r="FV29" s="316">
        <v>87152.16</v>
      </c>
      <c r="FW29" s="316">
        <v>81348.72</v>
      </c>
      <c r="FX29" s="316">
        <v>109642.98</v>
      </c>
      <c r="FY29" s="316">
        <v>109984.29</v>
      </c>
      <c r="FZ29" s="316">
        <v>102119.51</v>
      </c>
      <c r="GA29" s="316">
        <v>106355.56</v>
      </c>
      <c r="GB29" s="316"/>
      <c r="GC29" s="316"/>
      <c r="GD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  <c r="IX29" s="316"/>
      <c r="IY29" s="316"/>
      <c r="IZ29" s="316"/>
      <c r="JA29" s="316"/>
      <c r="JB29" s="316"/>
      <c r="JC29" s="316"/>
      <c r="JD29" s="316"/>
      <c r="JE29" s="316"/>
      <c r="JF29" s="316"/>
      <c r="JG29" s="316"/>
      <c r="JH29" s="316"/>
      <c r="JI29" s="316"/>
      <c r="JJ29" s="316"/>
      <c r="JK29" s="316"/>
      <c r="JL29" s="316"/>
      <c r="JM29" s="316"/>
      <c r="JN29" s="316"/>
      <c r="JO29" s="316"/>
      <c r="JP29" s="316"/>
      <c r="JQ29" s="316"/>
      <c r="JR29" s="316"/>
      <c r="JS29" s="316"/>
      <c r="JT29" s="316"/>
      <c r="JU29" s="316"/>
      <c r="JV29" s="316"/>
      <c r="JW29" s="316"/>
      <c r="JX29" s="316"/>
      <c r="JY29" s="316"/>
      <c r="JZ29" s="316"/>
      <c r="KA29" s="316"/>
      <c r="KB29" s="316"/>
      <c r="KC29" s="316"/>
      <c r="KD29" s="316"/>
      <c r="KE29" s="316"/>
      <c r="KF29" s="316"/>
      <c r="KG29" s="316"/>
      <c r="KH29" s="316"/>
      <c r="KI29" s="316"/>
      <c r="KJ29" s="316"/>
      <c r="KK29" s="316"/>
      <c r="KL29" s="316"/>
      <c r="KM29" s="316"/>
      <c r="KN29" s="316"/>
      <c r="KO29" s="316"/>
      <c r="KP29" s="316"/>
      <c r="KQ29" s="316"/>
      <c r="KR29" s="316"/>
      <c r="KS29" s="316"/>
      <c r="KT29" s="316"/>
      <c r="KU29" s="316"/>
      <c r="KV29" s="316"/>
      <c r="KW29" s="316"/>
      <c r="KX29" s="316"/>
      <c r="KY29" s="316"/>
      <c r="KZ29" s="316"/>
      <c r="LA29" s="316"/>
      <c r="LB29" s="316"/>
      <c r="LC29" s="316"/>
      <c r="LD29" s="316"/>
      <c r="LE29" s="316"/>
      <c r="LF29" s="316"/>
      <c r="LG29" s="316"/>
      <c r="LH29" s="316"/>
      <c r="LI29" s="316"/>
    </row>
    <row r="30" spans="1:321" ht="30">
      <c r="D30" s="72">
        <v>7142</v>
      </c>
      <c r="E30" s="76" t="s">
        <v>67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82">
        <v>164180.07999999999</v>
      </c>
      <c r="DW30" s="282">
        <v>112295.88</v>
      </c>
      <c r="DX30" s="282">
        <v>67805.72</v>
      </c>
      <c r="DY30" s="282">
        <v>117301.47</v>
      </c>
      <c r="DZ30" s="282">
        <v>153164.76</v>
      </c>
      <c r="EA30" s="282">
        <v>279278</v>
      </c>
      <c r="EB30" s="282">
        <v>344846.57</v>
      </c>
      <c r="EC30" s="313">
        <v>331321.89</v>
      </c>
      <c r="ED30" s="313">
        <v>92161.71</v>
      </c>
      <c r="EE30" s="313">
        <v>218226.67</v>
      </c>
      <c r="EF30" s="313">
        <v>223645.42</v>
      </c>
      <c r="EG30" s="313">
        <v>841049.32</v>
      </c>
      <c r="EH30" s="316"/>
      <c r="EI30" s="316">
        <v>126900.05</v>
      </c>
      <c r="EJ30" s="316">
        <v>102017.26</v>
      </c>
      <c r="EK30" s="316">
        <v>133967.31</v>
      </c>
      <c r="EL30" s="316">
        <v>127991.58</v>
      </c>
      <c r="EM30" s="316">
        <v>272840.27</v>
      </c>
      <c r="EN30" s="316">
        <v>382081.72</v>
      </c>
      <c r="EO30" s="316">
        <v>275535.38</v>
      </c>
      <c r="EP30" s="316">
        <v>90798.52</v>
      </c>
      <c r="EQ30" s="316">
        <v>438426.96</v>
      </c>
      <c r="ER30" s="316">
        <v>377340.14</v>
      </c>
      <c r="ES30" s="316"/>
      <c r="ET30" s="316">
        <v>120406.14</v>
      </c>
      <c r="EU30" s="316">
        <v>138658.04999999999</v>
      </c>
      <c r="EV30" s="316">
        <v>485233.25</v>
      </c>
      <c r="EW30" s="316">
        <v>85828.09</v>
      </c>
      <c r="EX30" s="316">
        <v>283390.12</v>
      </c>
      <c r="EY30" s="316">
        <v>262222.99</v>
      </c>
      <c r="EZ30" s="316">
        <v>403048.88</v>
      </c>
      <c r="FA30" s="316">
        <v>378574.18</v>
      </c>
      <c r="FB30" s="316">
        <v>265996.12</v>
      </c>
      <c r="FC30" s="316">
        <v>294470.17</v>
      </c>
      <c r="FD30" s="316">
        <v>250272.14</v>
      </c>
      <c r="FE30" s="316">
        <v>908698.35</v>
      </c>
      <c r="FF30" s="316">
        <v>111165.46</v>
      </c>
      <c r="FG30" s="316">
        <v>101009.27</v>
      </c>
      <c r="FH30" s="316">
        <v>694197.59</v>
      </c>
      <c r="FI30" s="316">
        <v>315889.09000000003</v>
      </c>
      <c r="FJ30" s="316">
        <v>290980.86</v>
      </c>
      <c r="FK30" s="316">
        <v>135939.44</v>
      </c>
      <c r="FL30" s="369">
        <v>445502.71999999997</v>
      </c>
      <c r="FM30" s="316">
        <v>356375.46</v>
      </c>
      <c r="FN30" s="316">
        <v>240201.78</v>
      </c>
      <c r="FO30" s="316">
        <v>184381.28</v>
      </c>
      <c r="FP30" s="316" t="s">
        <v>779</v>
      </c>
      <c r="FQ30" s="316">
        <v>979690.53</v>
      </c>
      <c r="FR30" s="316">
        <v>126343.77</v>
      </c>
      <c r="FS30" s="369">
        <v>175288.1</v>
      </c>
      <c r="FT30" s="316">
        <v>73729.09</v>
      </c>
      <c r="FU30" s="316">
        <v>146244.51</v>
      </c>
      <c r="FV30" s="316">
        <v>524686.37</v>
      </c>
      <c r="FW30" s="316">
        <v>614436.35</v>
      </c>
      <c r="FX30" s="316">
        <v>370732.68</v>
      </c>
      <c r="FY30" s="316">
        <v>372851.54</v>
      </c>
      <c r="FZ30" s="316">
        <v>313382.03000000003</v>
      </c>
      <c r="GA30" s="316">
        <v>289172.03000000003</v>
      </c>
      <c r="GB30" s="316"/>
      <c r="GC30" s="316"/>
      <c r="GD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  <c r="IX30" s="316"/>
      <c r="IY30" s="316"/>
      <c r="IZ30" s="316"/>
      <c r="JA30" s="316"/>
      <c r="JB30" s="316"/>
      <c r="JC30" s="316"/>
      <c r="JD30" s="316"/>
      <c r="JE30" s="316"/>
      <c r="JF30" s="316"/>
      <c r="JG30" s="316"/>
      <c r="JH30" s="316"/>
      <c r="JI30" s="316"/>
      <c r="JJ30" s="316"/>
      <c r="JK30" s="316"/>
      <c r="JL30" s="316"/>
      <c r="JM30" s="316"/>
      <c r="JN30" s="316"/>
      <c r="JO30" s="316"/>
      <c r="JP30" s="316"/>
      <c r="JQ30" s="316"/>
      <c r="JR30" s="316"/>
      <c r="JS30" s="316"/>
      <c r="JT30" s="316"/>
      <c r="JU30" s="316"/>
      <c r="JV30" s="316"/>
      <c r="JW30" s="316"/>
      <c r="JX30" s="316"/>
      <c r="JY30" s="316"/>
      <c r="JZ30" s="316"/>
      <c r="KA30" s="316"/>
      <c r="KB30" s="316"/>
      <c r="KC30" s="316"/>
      <c r="KD30" s="316"/>
      <c r="KE30" s="316"/>
      <c r="KF30" s="316"/>
      <c r="KG30" s="316"/>
      <c r="KH30" s="316"/>
      <c r="KI30" s="316"/>
      <c r="KJ30" s="316"/>
      <c r="KK30" s="316"/>
      <c r="KL30" s="316"/>
      <c r="KM30" s="316"/>
      <c r="KN30" s="316"/>
      <c r="KO30" s="316"/>
      <c r="KP30" s="316"/>
      <c r="KQ30" s="316"/>
      <c r="KR30" s="316"/>
      <c r="KS30" s="316"/>
      <c r="KT30" s="316"/>
      <c r="KU30" s="316"/>
      <c r="KV30" s="316"/>
      <c r="KW30" s="316"/>
      <c r="KX30" s="316"/>
      <c r="KY30" s="316"/>
      <c r="KZ30" s="316"/>
      <c r="LA30" s="316"/>
      <c r="LB30" s="316"/>
      <c r="LC30" s="316"/>
      <c r="LD30" s="316"/>
      <c r="LE30" s="316"/>
      <c r="LF30" s="316"/>
      <c r="LG30" s="316"/>
      <c r="LH30" s="316"/>
      <c r="LI30" s="316"/>
    </row>
    <row r="31" spans="1:321">
      <c r="D31" s="72">
        <v>7143</v>
      </c>
      <c r="E31" s="76" t="s">
        <v>69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82">
        <v>4609.49</v>
      </c>
      <c r="DW31" s="282">
        <v>5593.41</v>
      </c>
      <c r="DX31" s="282">
        <v>24780.14</v>
      </c>
      <c r="DY31" s="282">
        <v>5563.09</v>
      </c>
      <c r="DZ31" s="282">
        <v>6386.11</v>
      </c>
      <c r="EA31" s="282">
        <v>15939.31</v>
      </c>
      <c r="EB31" s="282">
        <v>15760.83</v>
      </c>
      <c r="EC31" s="313">
        <v>19011.66</v>
      </c>
      <c r="ED31" s="313">
        <v>13015.33</v>
      </c>
      <c r="EE31" s="313">
        <v>84448.33</v>
      </c>
      <c r="EF31" s="313">
        <v>36746.82</v>
      </c>
      <c r="EG31" s="313">
        <v>46419.67</v>
      </c>
      <c r="EH31" s="316"/>
      <c r="EI31" s="316">
        <v>35010.43</v>
      </c>
      <c r="EJ31" s="316">
        <v>25986.28</v>
      </c>
      <c r="EK31" s="316">
        <v>43166.59</v>
      </c>
      <c r="EL31" s="316">
        <v>34131.769999999997</v>
      </c>
      <c r="EM31" s="316">
        <v>1161.1600000000001</v>
      </c>
      <c r="EN31" s="316">
        <v>1020.17</v>
      </c>
      <c r="EO31" s="316">
        <v>1186.8900000000001</v>
      </c>
      <c r="EP31" s="316">
        <v>22556.09</v>
      </c>
      <c r="EQ31" s="316">
        <v>50610.99</v>
      </c>
      <c r="ER31" s="316">
        <v>22120.86</v>
      </c>
      <c r="ES31" s="316"/>
      <c r="ET31" s="316">
        <v>1567.64</v>
      </c>
      <c r="EU31" s="316">
        <v>1648.75</v>
      </c>
      <c r="EV31" s="316">
        <v>4833.8900000000003</v>
      </c>
      <c r="EW31" s="316">
        <v>82035.429999999993</v>
      </c>
      <c r="EX31" s="316">
        <v>32311.79</v>
      </c>
      <c r="EY31" s="316">
        <v>65947.759999999995</v>
      </c>
      <c r="EZ31" s="316">
        <v>6390.76</v>
      </c>
      <c r="FA31" s="316">
        <v>1900.91</v>
      </c>
      <c r="FB31" s="316">
        <v>2654.64</v>
      </c>
      <c r="FC31" s="316">
        <v>65997.5</v>
      </c>
      <c r="FD31" s="316">
        <v>40835.53</v>
      </c>
      <c r="FE31" s="316">
        <v>52221.62</v>
      </c>
      <c r="FF31" s="316">
        <v>45324.14</v>
      </c>
      <c r="FG31" s="316">
        <v>46657.06</v>
      </c>
      <c r="FH31" s="316">
        <v>40888.620000000003</v>
      </c>
      <c r="FI31" s="316">
        <v>41064.94</v>
      </c>
      <c r="FJ31" s="316">
        <v>48239.28</v>
      </c>
      <c r="FK31" s="316">
        <v>41465.49</v>
      </c>
      <c r="FL31" s="369">
        <v>41127.160000000003</v>
      </c>
      <c r="FM31" s="316">
        <v>9621.83</v>
      </c>
      <c r="FN31" s="316">
        <v>1598.75</v>
      </c>
      <c r="FO31" s="316">
        <v>362.18</v>
      </c>
      <c r="FP31" s="316">
        <v>53.62</v>
      </c>
      <c r="FQ31" s="316">
        <v>211.22</v>
      </c>
      <c r="FR31" s="316">
        <v>84.68</v>
      </c>
      <c r="FS31" s="369">
        <v>84.68</v>
      </c>
      <c r="FT31" s="316">
        <v>184.88</v>
      </c>
      <c r="FU31" s="316"/>
      <c r="FV31" s="316"/>
      <c r="FW31" s="316"/>
      <c r="FZ31" s="316"/>
      <c r="GA31" s="316"/>
      <c r="GB31" s="316"/>
      <c r="GC31" s="316"/>
      <c r="GD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  <c r="IW31" s="316"/>
      <c r="IX31" s="316"/>
      <c r="IY31" s="316"/>
      <c r="IZ31" s="316"/>
      <c r="JA31" s="316"/>
      <c r="JB31" s="316"/>
      <c r="JC31" s="316"/>
      <c r="JD31" s="316"/>
      <c r="JE31" s="316"/>
      <c r="JF31" s="316"/>
      <c r="JG31" s="316"/>
      <c r="JH31" s="316"/>
      <c r="JI31" s="316"/>
      <c r="JJ31" s="316"/>
      <c r="JK31" s="316"/>
      <c r="JL31" s="316"/>
      <c r="JM31" s="316"/>
      <c r="JN31" s="316"/>
      <c r="JO31" s="316"/>
      <c r="JP31" s="316"/>
      <c r="JQ31" s="316"/>
      <c r="JR31" s="316"/>
      <c r="JS31" s="316"/>
      <c r="JT31" s="316"/>
      <c r="JU31" s="316"/>
      <c r="JV31" s="316"/>
      <c r="JW31" s="316"/>
      <c r="JX31" s="316"/>
      <c r="JY31" s="316"/>
      <c r="JZ31" s="316"/>
      <c r="KA31" s="316"/>
      <c r="KB31" s="316"/>
      <c r="KC31" s="316"/>
      <c r="KD31" s="316"/>
      <c r="KE31" s="316"/>
      <c r="KF31" s="316"/>
      <c r="KG31" s="316"/>
      <c r="KH31" s="316"/>
      <c r="KI31" s="316"/>
      <c r="KJ31" s="316"/>
      <c r="KK31" s="316"/>
      <c r="KL31" s="316"/>
      <c r="KM31" s="316"/>
      <c r="KN31" s="316"/>
      <c r="KO31" s="316"/>
      <c r="KP31" s="316"/>
      <c r="KQ31" s="316"/>
      <c r="KR31" s="316"/>
      <c r="KS31" s="316"/>
      <c r="KT31" s="316"/>
      <c r="KU31" s="316"/>
      <c r="KV31" s="316"/>
      <c r="KW31" s="316"/>
      <c r="KX31" s="316"/>
      <c r="KY31" s="316"/>
      <c r="KZ31" s="316"/>
      <c r="LA31" s="316"/>
      <c r="LB31" s="316"/>
      <c r="LC31" s="316"/>
      <c r="LD31" s="316"/>
      <c r="LE31" s="316"/>
      <c r="LF31" s="316"/>
      <c r="LG31" s="316"/>
      <c r="LH31" s="316"/>
      <c r="LI31" s="316"/>
    </row>
    <row r="32" spans="1:321" ht="30">
      <c r="D32" s="72">
        <v>7144</v>
      </c>
      <c r="E32" s="76" t="s">
        <v>71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82">
        <v>546646.32999999996</v>
      </c>
      <c r="DW32" s="282">
        <v>758261.73</v>
      </c>
      <c r="DX32" s="282">
        <v>688043.12</v>
      </c>
      <c r="DY32" s="282">
        <v>613809.31000000006</v>
      </c>
      <c r="DZ32" s="282">
        <v>649723.39</v>
      </c>
      <c r="EA32" s="282">
        <v>676775.31</v>
      </c>
      <c r="EB32" s="282">
        <v>758543.53</v>
      </c>
      <c r="EC32" s="313">
        <v>787839.83</v>
      </c>
      <c r="ED32" s="313">
        <v>925001.79</v>
      </c>
      <c r="EE32" s="313">
        <v>1100721.78</v>
      </c>
      <c r="EF32" s="313">
        <v>784742.7</v>
      </c>
      <c r="EG32" s="313">
        <v>924077.09</v>
      </c>
      <c r="EH32" s="316"/>
      <c r="EI32" s="316">
        <v>712760.85</v>
      </c>
      <c r="EJ32" s="316">
        <v>756186.12</v>
      </c>
      <c r="EK32" s="316">
        <v>387365.9</v>
      </c>
      <c r="EL32" s="316">
        <v>629940.98</v>
      </c>
      <c r="EM32" s="316" t="s">
        <v>800</v>
      </c>
      <c r="EN32" s="316" t="s">
        <v>801</v>
      </c>
      <c r="EO32" s="316">
        <v>608693.02</v>
      </c>
      <c r="EP32" s="316" t="s">
        <v>802</v>
      </c>
      <c r="EQ32" s="316">
        <v>179273.43</v>
      </c>
      <c r="ER32" s="316" t="s">
        <v>803</v>
      </c>
      <c r="ES32" s="316"/>
      <c r="ET32" s="316">
        <v>564026.22</v>
      </c>
      <c r="EU32" s="316">
        <v>552007.56999999995</v>
      </c>
      <c r="EV32" s="316">
        <v>707063.83</v>
      </c>
      <c r="EW32" s="316">
        <v>581397.98</v>
      </c>
      <c r="EX32" s="316">
        <v>573080.97</v>
      </c>
      <c r="EY32" s="316">
        <v>1574566.11</v>
      </c>
      <c r="EZ32" s="316">
        <v>955585.38</v>
      </c>
      <c r="FA32" s="316">
        <v>689826.98</v>
      </c>
      <c r="FB32" s="316">
        <v>742579.81</v>
      </c>
      <c r="FC32" s="316">
        <v>640790.87</v>
      </c>
      <c r="FD32" s="316">
        <v>707930.07</v>
      </c>
      <c r="FE32" s="316">
        <v>719782.34</v>
      </c>
      <c r="FF32" s="316">
        <v>654304.80000000005</v>
      </c>
      <c r="FG32" s="316">
        <v>660078.18000000005</v>
      </c>
      <c r="FH32" s="316">
        <v>634606.16</v>
      </c>
      <c r="FI32" s="316">
        <v>1775211.97</v>
      </c>
      <c r="FJ32" s="316">
        <v>687337.58</v>
      </c>
      <c r="FK32" s="316">
        <v>695892.2</v>
      </c>
      <c r="FL32" s="369">
        <v>651540.54</v>
      </c>
      <c r="FM32" s="316">
        <v>767953.92000000004</v>
      </c>
      <c r="FN32" s="316">
        <v>784081.67</v>
      </c>
      <c r="FO32" s="316">
        <v>724299.03</v>
      </c>
      <c r="FP32" s="316">
        <v>596511.78</v>
      </c>
      <c r="FQ32" s="316">
        <v>895747.97</v>
      </c>
      <c r="FR32" s="316">
        <v>706117.19</v>
      </c>
      <c r="FS32" s="369">
        <v>791268.92</v>
      </c>
      <c r="FT32" s="316">
        <v>591906.53</v>
      </c>
      <c r="FU32" s="316">
        <v>76083.25</v>
      </c>
      <c r="FV32" s="316">
        <v>173594.14</v>
      </c>
      <c r="FW32" s="316">
        <v>354011.66</v>
      </c>
      <c r="FX32" s="316">
        <v>855300.24</v>
      </c>
      <c r="FY32" s="316">
        <v>599716.22</v>
      </c>
      <c r="FZ32" s="316">
        <v>801760.15</v>
      </c>
      <c r="GA32" s="316">
        <v>782832.01</v>
      </c>
      <c r="GB32" s="316"/>
      <c r="GC32" s="316"/>
      <c r="GD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  <c r="IW32" s="316"/>
      <c r="IX32" s="316"/>
      <c r="IY32" s="316"/>
      <c r="IZ32" s="316"/>
      <c r="JA32" s="316"/>
      <c r="JB32" s="316"/>
      <c r="JC32" s="316"/>
      <c r="JD32" s="316"/>
      <c r="JE32" s="316"/>
      <c r="JF32" s="316"/>
      <c r="JG32" s="316"/>
      <c r="JH32" s="316"/>
      <c r="JI32" s="316"/>
      <c r="JJ32" s="316"/>
      <c r="JK32" s="316"/>
      <c r="JL32" s="316"/>
      <c r="JM32" s="316"/>
      <c r="JN32" s="316"/>
      <c r="JO32" s="316"/>
      <c r="JP32" s="316"/>
      <c r="JQ32" s="316"/>
      <c r="JR32" s="316"/>
      <c r="JS32" s="316"/>
      <c r="JT32" s="316"/>
      <c r="JU32" s="316"/>
      <c r="JV32" s="316"/>
      <c r="JW32" s="316"/>
      <c r="JX32" s="316"/>
      <c r="JY32" s="316"/>
      <c r="JZ32" s="316"/>
      <c r="KA32" s="316"/>
      <c r="KB32" s="316"/>
      <c r="KC32" s="316"/>
      <c r="KD32" s="316"/>
      <c r="KE32" s="316"/>
      <c r="KF32" s="316"/>
      <c r="KG32" s="316"/>
      <c r="KH32" s="316"/>
      <c r="KI32" s="316"/>
      <c r="KJ32" s="316"/>
      <c r="KK32" s="316"/>
      <c r="KL32" s="316"/>
      <c r="KM32" s="316"/>
      <c r="KN32" s="316"/>
      <c r="KO32" s="316"/>
      <c r="KP32" s="316"/>
      <c r="KQ32" s="316"/>
      <c r="KR32" s="316"/>
      <c r="KS32" s="316"/>
      <c r="KT32" s="316"/>
      <c r="KU32" s="316"/>
      <c r="KV32" s="316"/>
      <c r="KW32" s="316"/>
      <c r="KX32" s="316"/>
      <c r="KY32" s="316"/>
      <c r="KZ32" s="316"/>
      <c r="LA32" s="316"/>
      <c r="LB32" s="316"/>
      <c r="LC32" s="316"/>
      <c r="LD32" s="316"/>
      <c r="LE32" s="316"/>
      <c r="LF32" s="316"/>
      <c r="LG32" s="316"/>
      <c r="LH32" s="316"/>
      <c r="LI32" s="316"/>
    </row>
    <row r="33" spans="1:321">
      <c r="D33" s="72">
        <v>7148</v>
      </c>
      <c r="E33" s="76" t="s">
        <v>79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82">
        <v>123378.67</v>
      </c>
      <c r="DW33" s="282">
        <v>119691.48</v>
      </c>
      <c r="DX33" s="282">
        <v>239538.34</v>
      </c>
      <c r="DY33" s="282">
        <v>217771.51999999999</v>
      </c>
      <c r="DZ33" s="282">
        <v>242258.4</v>
      </c>
      <c r="EA33" s="282">
        <v>429114.44</v>
      </c>
      <c r="EB33" s="282">
        <v>585854.49</v>
      </c>
      <c r="EC33" s="313">
        <v>336982.61</v>
      </c>
      <c r="ED33" s="313">
        <v>894084.05</v>
      </c>
      <c r="EE33" s="313">
        <v>253872.01</v>
      </c>
      <c r="EF33" s="313">
        <v>240814.37</v>
      </c>
      <c r="EG33" s="313">
        <v>311298.53000000003</v>
      </c>
      <c r="EH33" s="316"/>
      <c r="EI33" s="316">
        <v>201311.4</v>
      </c>
      <c r="EJ33" s="316">
        <v>185140.71</v>
      </c>
      <c r="EK33" s="316">
        <v>333511.94</v>
      </c>
      <c r="EL33" s="316">
        <v>341282.27</v>
      </c>
      <c r="EM33" s="316">
        <v>370467.72</v>
      </c>
      <c r="EN33" s="316">
        <v>372911.95</v>
      </c>
      <c r="EO33" s="316">
        <v>327665.51</v>
      </c>
      <c r="EP33" s="316">
        <v>727207.68</v>
      </c>
      <c r="EQ33" s="316">
        <v>272202.49</v>
      </c>
      <c r="ER33" s="316">
        <v>254713.87</v>
      </c>
      <c r="ES33" s="316"/>
      <c r="ET33" s="316">
        <v>202641</v>
      </c>
      <c r="EU33" s="316">
        <v>112102.37</v>
      </c>
      <c r="EV33" s="316">
        <v>275039.51</v>
      </c>
      <c r="EW33" s="316">
        <v>232219.69</v>
      </c>
      <c r="EX33" s="316">
        <v>259238.01</v>
      </c>
      <c r="EY33" s="316">
        <v>411052.69</v>
      </c>
      <c r="EZ33" s="316">
        <v>416479.29</v>
      </c>
      <c r="FA33" s="316">
        <v>355497.06</v>
      </c>
      <c r="FB33" s="316">
        <v>254769.26</v>
      </c>
      <c r="FC33" s="316">
        <v>270007.81</v>
      </c>
      <c r="FD33" s="316">
        <v>228729.81</v>
      </c>
      <c r="FE33" s="316">
        <v>229805.59</v>
      </c>
      <c r="FF33" s="316">
        <v>106207.67</v>
      </c>
      <c r="FG33" s="316">
        <v>203595.89</v>
      </c>
      <c r="FH33" s="316">
        <v>241900.04</v>
      </c>
      <c r="FI33" s="316">
        <v>248172.78</v>
      </c>
      <c r="FJ33" s="316">
        <v>300826.94</v>
      </c>
      <c r="FK33" s="316">
        <v>367688.93</v>
      </c>
      <c r="FL33" s="369">
        <v>484007.96</v>
      </c>
      <c r="FM33" s="316">
        <v>406400.37</v>
      </c>
      <c r="FN33" s="316">
        <v>311246.46000000002</v>
      </c>
      <c r="FO33" s="316">
        <v>295444.59000000003</v>
      </c>
      <c r="FP33" s="316">
        <v>252473.29</v>
      </c>
      <c r="FQ33" s="316">
        <v>412171.67</v>
      </c>
      <c r="FR33" s="316">
        <v>229836.96</v>
      </c>
      <c r="FS33" s="369">
        <v>144224.95999999999</v>
      </c>
      <c r="FT33" s="316">
        <v>198115.36</v>
      </c>
      <c r="FU33" s="316">
        <v>91043.29</v>
      </c>
      <c r="FV33" s="316">
        <v>218874</v>
      </c>
      <c r="FW33" s="316">
        <v>662808.4</v>
      </c>
      <c r="FX33" s="316">
        <v>227557.13</v>
      </c>
      <c r="FY33" s="316">
        <v>272724.77</v>
      </c>
      <c r="FZ33" s="316">
        <v>218191.75</v>
      </c>
      <c r="GA33" s="316">
        <v>563581.15</v>
      </c>
      <c r="GB33" s="316"/>
      <c r="GC33" s="316"/>
      <c r="GD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  <c r="IW33" s="316"/>
      <c r="IX33" s="316"/>
      <c r="IY33" s="316"/>
      <c r="IZ33" s="316"/>
      <c r="JA33" s="316"/>
      <c r="JB33" s="316"/>
      <c r="JC33" s="316"/>
      <c r="JD33" s="316"/>
      <c r="JE33" s="316"/>
      <c r="JF33" s="316"/>
      <c r="JG33" s="316"/>
      <c r="JH33" s="316"/>
      <c r="JI33" s="316"/>
      <c r="JJ33" s="316"/>
      <c r="JK33" s="316"/>
      <c r="JL33" s="316"/>
      <c r="JM33" s="316"/>
      <c r="JN33" s="316"/>
      <c r="JO33" s="316"/>
      <c r="JP33" s="316"/>
      <c r="JQ33" s="316"/>
      <c r="JR33" s="316"/>
      <c r="JS33" s="316"/>
      <c r="JT33" s="316"/>
      <c r="JU33" s="316"/>
      <c r="JV33" s="316"/>
      <c r="JW33" s="316"/>
      <c r="JX33" s="316"/>
      <c r="JY33" s="316"/>
      <c r="JZ33" s="316"/>
      <c r="KA33" s="316"/>
      <c r="KB33" s="316"/>
      <c r="KC33" s="316"/>
      <c r="KD33" s="316"/>
      <c r="KE33" s="316"/>
      <c r="KF33" s="316"/>
      <c r="KG33" s="316"/>
      <c r="KH33" s="316"/>
      <c r="KI33" s="316"/>
      <c r="KJ33" s="316"/>
      <c r="KK33" s="316"/>
      <c r="KL33" s="316"/>
      <c r="KM33" s="316"/>
      <c r="KN33" s="316"/>
      <c r="KO33" s="316"/>
      <c r="KP33" s="316"/>
      <c r="KQ33" s="316"/>
      <c r="KR33" s="316"/>
      <c r="KS33" s="316"/>
      <c r="KT33" s="316"/>
      <c r="KU33" s="316"/>
      <c r="KV33" s="316"/>
      <c r="KW33" s="316"/>
      <c r="KX33" s="316"/>
      <c r="KY33" s="316"/>
      <c r="KZ33" s="316"/>
      <c r="LA33" s="316"/>
      <c r="LB33" s="316"/>
      <c r="LC33" s="316"/>
      <c r="LD33" s="316"/>
      <c r="LE33" s="316"/>
      <c r="LF33" s="316"/>
      <c r="LG33" s="316"/>
      <c r="LH33" s="316"/>
      <c r="LI33" s="316"/>
    </row>
    <row r="34" spans="1:321">
      <c r="D34" s="72">
        <v>7149</v>
      </c>
      <c r="E34" s="76" t="s">
        <v>81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82">
        <v>769272.74</v>
      </c>
      <c r="DW34" s="282">
        <v>246490.12</v>
      </c>
      <c r="DX34" s="282">
        <v>281589.78000000003</v>
      </c>
      <c r="DY34" s="282">
        <v>905472.35</v>
      </c>
      <c r="DZ34" s="282">
        <v>230847.04</v>
      </c>
      <c r="EA34" s="282">
        <v>339157.07</v>
      </c>
      <c r="EB34" s="282">
        <v>945260.95</v>
      </c>
      <c r="EC34" s="313">
        <v>50953940.100000001</v>
      </c>
      <c r="ED34" s="313">
        <v>408921.91</v>
      </c>
      <c r="EE34" s="313">
        <v>1047727.11</v>
      </c>
      <c r="EF34" s="313">
        <v>314547.52</v>
      </c>
      <c r="EG34" s="313">
        <v>305656.31</v>
      </c>
      <c r="EH34" s="316"/>
      <c r="EI34" s="316">
        <v>206807.18</v>
      </c>
      <c r="EJ34" s="316">
        <v>399678.83</v>
      </c>
      <c r="EK34" s="316">
        <v>921958.19</v>
      </c>
      <c r="EL34" s="316">
        <v>314665.31</v>
      </c>
      <c r="EM34" s="316">
        <v>281647.61</v>
      </c>
      <c r="EN34" s="316">
        <v>1049203.68</v>
      </c>
      <c r="EO34" s="316">
        <v>327326.21999999997</v>
      </c>
      <c r="EP34" s="316">
        <v>487552.94</v>
      </c>
      <c r="EQ34" s="316">
        <v>992872.12</v>
      </c>
      <c r="ER34" s="316">
        <v>537631.24</v>
      </c>
      <c r="ES34" s="316"/>
      <c r="ET34" s="316">
        <v>856147.47</v>
      </c>
      <c r="EU34" s="316">
        <v>1035296.43</v>
      </c>
      <c r="EV34" s="316">
        <v>510978.97</v>
      </c>
      <c r="EW34" s="316">
        <v>1324875.1499999999</v>
      </c>
      <c r="EX34" s="316">
        <v>315868.19</v>
      </c>
      <c r="EY34" s="316">
        <v>444544.73</v>
      </c>
      <c r="EZ34" s="316">
        <v>1153714.31</v>
      </c>
      <c r="FA34" s="316">
        <v>393102.74</v>
      </c>
      <c r="FB34" s="316">
        <v>586665.79</v>
      </c>
      <c r="FC34" s="316">
        <v>1017961.64</v>
      </c>
      <c r="FD34" s="316">
        <v>715952.49</v>
      </c>
      <c r="FE34" s="316">
        <v>625581.93000000005</v>
      </c>
      <c r="FF34" s="316">
        <v>1392404.68</v>
      </c>
      <c r="FG34" s="316">
        <v>519360.5</v>
      </c>
      <c r="FH34" s="316">
        <v>720883.81</v>
      </c>
      <c r="FI34" s="316">
        <v>887995.83</v>
      </c>
      <c r="FJ34" s="316">
        <v>376418.09</v>
      </c>
      <c r="FK34" s="316">
        <v>729681.57</v>
      </c>
      <c r="FL34" s="369">
        <v>971909.93</v>
      </c>
      <c r="FM34" s="316">
        <v>339331.71</v>
      </c>
      <c r="FN34" s="316">
        <v>909143.25</v>
      </c>
      <c r="FO34" s="316">
        <v>1177001.82</v>
      </c>
      <c r="FP34" s="316">
        <v>723510.93</v>
      </c>
      <c r="FQ34" s="316">
        <v>1266237.8</v>
      </c>
      <c r="FR34" s="316">
        <v>1151964.46</v>
      </c>
      <c r="FS34" s="369">
        <v>991840.42</v>
      </c>
      <c r="FT34" s="316">
        <v>401940.03</v>
      </c>
      <c r="FU34" s="316">
        <v>1270137.42</v>
      </c>
      <c r="FV34" s="316">
        <v>669547.06999999995</v>
      </c>
      <c r="FW34" s="316">
        <v>1039941.55</v>
      </c>
      <c r="FX34" s="316">
        <v>1037166.88</v>
      </c>
      <c r="FY34" s="316">
        <v>1056333.8</v>
      </c>
      <c r="FZ34" s="316">
        <v>807106.06</v>
      </c>
      <c r="GA34" s="316">
        <v>1481236.74</v>
      </c>
      <c r="GB34" s="316"/>
      <c r="GC34" s="316"/>
      <c r="GD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  <c r="IW34" s="316"/>
      <c r="IX34" s="316"/>
      <c r="IY34" s="316"/>
      <c r="IZ34" s="316"/>
      <c r="JA34" s="316"/>
      <c r="JB34" s="316"/>
      <c r="JC34" s="316"/>
      <c r="JD34" s="316"/>
      <c r="JE34" s="316"/>
      <c r="JF34" s="316"/>
      <c r="JG34" s="316"/>
      <c r="JH34" s="316"/>
      <c r="JI34" s="316"/>
      <c r="JJ34" s="316"/>
      <c r="JK34" s="316"/>
      <c r="JL34" s="316"/>
      <c r="JM34" s="316"/>
      <c r="JN34" s="316"/>
      <c r="JO34" s="316"/>
      <c r="JP34" s="316"/>
      <c r="JQ34" s="316"/>
      <c r="JR34" s="316"/>
      <c r="JS34" s="316"/>
      <c r="JT34" s="316"/>
      <c r="JU34" s="316"/>
      <c r="JV34" s="316"/>
      <c r="JW34" s="316"/>
      <c r="JX34" s="316"/>
      <c r="JY34" s="316"/>
      <c r="JZ34" s="316"/>
      <c r="KA34" s="316"/>
      <c r="KB34" s="316"/>
      <c r="KC34" s="316"/>
      <c r="KD34" s="316"/>
      <c r="KE34" s="316"/>
      <c r="KF34" s="316"/>
      <c r="KG34" s="316"/>
      <c r="KH34" s="316"/>
      <c r="KI34" s="316"/>
      <c r="KJ34" s="316"/>
      <c r="KK34" s="316"/>
      <c r="KL34" s="316"/>
      <c r="KM34" s="316"/>
      <c r="KN34" s="316"/>
      <c r="KO34" s="316"/>
      <c r="KP34" s="316"/>
      <c r="KQ34" s="316"/>
      <c r="KR34" s="316"/>
      <c r="KS34" s="316"/>
      <c r="KT34" s="316"/>
      <c r="KU34" s="316"/>
      <c r="KV34" s="316"/>
      <c r="KW34" s="316"/>
      <c r="KX34" s="316"/>
      <c r="KY34" s="316"/>
      <c r="KZ34" s="316"/>
      <c r="LA34" s="316"/>
      <c r="LB34" s="316"/>
      <c r="LC34" s="316"/>
      <c r="LD34" s="316"/>
      <c r="LE34" s="316"/>
      <c r="LF34" s="316"/>
      <c r="LG34" s="316"/>
      <c r="LH34" s="316"/>
      <c r="LI34" s="316"/>
    </row>
    <row r="35" spans="1:321" s="9" customFormat="1">
      <c r="A35" s="118"/>
      <c r="B35" s="118"/>
      <c r="C35" s="118">
        <v>715</v>
      </c>
      <c r="D35" s="118">
        <v>715</v>
      </c>
      <c r="E35" s="119" t="s">
        <v>83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83">
        <v>1022331.7</v>
      </c>
      <c r="DW35" s="283">
        <v>1556939.2599999998</v>
      </c>
      <c r="DX35" s="283">
        <v>3490800.54</v>
      </c>
      <c r="DY35" s="283">
        <v>3838235.56</v>
      </c>
      <c r="DZ35" s="283">
        <v>2337906.08</v>
      </c>
      <c r="EA35" s="283">
        <v>3543764.3</v>
      </c>
      <c r="EB35" s="283">
        <v>2503788.2000000002</v>
      </c>
      <c r="EC35" s="317">
        <v>3032034.14</v>
      </c>
      <c r="ED35" s="317">
        <v>2100056.92</v>
      </c>
      <c r="EE35" s="317">
        <v>2033237.5899999999</v>
      </c>
      <c r="EF35" s="317">
        <v>1998936.33</v>
      </c>
      <c r="EG35" s="317">
        <v>6990127.1600000001</v>
      </c>
      <c r="EH35" s="318">
        <v>1549598.76</v>
      </c>
      <c r="EI35" s="318">
        <v>2362534.5499999998</v>
      </c>
      <c r="EJ35" s="318">
        <v>2237749.3199999998</v>
      </c>
      <c r="EK35" s="318">
        <v>3537625.59</v>
      </c>
      <c r="EL35" s="318">
        <v>2195275.86</v>
      </c>
      <c r="EM35" s="318">
        <v>3677729.73</v>
      </c>
      <c r="EN35" s="318">
        <v>5924157.2800000003</v>
      </c>
      <c r="EO35" s="318">
        <v>2465692.11</v>
      </c>
      <c r="EP35" s="318">
        <v>1761653.61</v>
      </c>
      <c r="EQ35" s="318">
        <v>3080830.83</v>
      </c>
      <c r="ER35" s="318">
        <v>1891187.54</v>
      </c>
      <c r="ES35" s="318">
        <v>5038974.07</v>
      </c>
      <c r="ET35" s="318">
        <v>2425522.83</v>
      </c>
      <c r="EU35" s="318">
        <v>1609741.15</v>
      </c>
      <c r="EV35" s="318">
        <v>1991465.56</v>
      </c>
      <c r="EW35" s="318">
        <v>5482661.4299999997</v>
      </c>
      <c r="EX35" s="318">
        <v>2151496.35</v>
      </c>
      <c r="EY35" s="318">
        <v>2746748.26</v>
      </c>
      <c r="EZ35" s="318">
        <v>3904620.91</v>
      </c>
      <c r="FA35" s="318">
        <v>3453591.6</v>
      </c>
      <c r="FB35" s="318">
        <v>37485104.390000001</v>
      </c>
      <c r="FC35" s="318">
        <v>2268381.7599999998</v>
      </c>
      <c r="FD35" s="318">
        <v>3459602.91</v>
      </c>
      <c r="FE35" s="318">
        <v>4336127.47</v>
      </c>
      <c r="FF35" s="318">
        <v>1567147.41</v>
      </c>
      <c r="FG35" s="318">
        <v>2179531.1</v>
      </c>
      <c r="FH35" s="318">
        <v>3193816.55</v>
      </c>
      <c r="FI35" s="318">
        <v>2381848.89</v>
      </c>
      <c r="FJ35" s="318">
        <v>7159071.0099999998</v>
      </c>
      <c r="FK35" s="318">
        <v>3262994.81</v>
      </c>
      <c r="FL35" s="370">
        <v>3734626.12</v>
      </c>
      <c r="FM35" s="318">
        <v>2985463.57</v>
      </c>
      <c r="FN35" s="318">
        <v>2231628.86</v>
      </c>
      <c r="FO35" s="318">
        <v>2504909.62</v>
      </c>
      <c r="FP35" s="318">
        <v>2278280.5299999998</v>
      </c>
      <c r="FQ35" s="318">
        <v>42341645.060000002</v>
      </c>
      <c r="FR35" s="370">
        <f t="shared" ref="FR35:GA35" si="9">SUM(FR36:FR39)</f>
        <v>1483659.28</v>
      </c>
      <c r="FS35" s="370">
        <f t="shared" si="9"/>
        <v>2100277.88</v>
      </c>
      <c r="FT35" s="370">
        <f t="shared" si="9"/>
        <v>4244020.3499999996</v>
      </c>
      <c r="FU35" s="370">
        <f t="shared" si="9"/>
        <v>2093035.81</v>
      </c>
      <c r="FV35" s="370">
        <f t="shared" si="9"/>
        <v>1280317.99</v>
      </c>
      <c r="FW35" s="370">
        <f t="shared" si="9"/>
        <v>1931121.2500000002</v>
      </c>
      <c r="FX35" s="370">
        <f t="shared" si="9"/>
        <v>2468900.73</v>
      </c>
      <c r="FY35" s="370">
        <f t="shared" si="9"/>
        <v>2016729.5399999998</v>
      </c>
      <c r="FZ35" s="318">
        <f t="shared" si="9"/>
        <v>11550447.479999999</v>
      </c>
      <c r="GA35" s="370">
        <f t="shared" si="9"/>
        <v>1940110.29</v>
      </c>
      <c r="GB35" s="318"/>
      <c r="GC35" s="318"/>
      <c r="GD35" s="318"/>
      <c r="GE35" s="370"/>
      <c r="GF35" s="318"/>
      <c r="GG35" s="318"/>
      <c r="GH35" s="318"/>
      <c r="GI35" s="318"/>
      <c r="GJ35" s="318"/>
      <c r="GK35" s="318"/>
      <c r="GL35" s="318"/>
      <c r="GM35" s="318"/>
      <c r="GN35" s="318"/>
      <c r="GO35" s="318"/>
      <c r="GP35" s="318"/>
      <c r="GQ35" s="318"/>
      <c r="GR35" s="318"/>
      <c r="GS35" s="318"/>
      <c r="GT35" s="318"/>
      <c r="GU35" s="318"/>
      <c r="GV35" s="318"/>
      <c r="GW35" s="318"/>
      <c r="GX35" s="318"/>
      <c r="GY35" s="318"/>
      <c r="GZ35" s="318"/>
      <c r="HA35" s="318"/>
      <c r="HB35" s="318"/>
      <c r="HC35" s="318"/>
      <c r="HD35" s="318"/>
      <c r="HE35" s="318"/>
      <c r="HF35" s="318"/>
      <c r="HG35" s="318"/>
      <c r="HH35" s="318"/>
      <c r="HI35" s="318"/>
      <c r="HJ35" s="318"/>
      <c r="HK35" s="318"/>
      <c r="HL35" s="318"/>
      <c r="HM35" s="318"/>
      <c r="HN35" s="318"/>
      <c r="HO35" s="318"/>
      <c r="HP35" s="318"/>
      <c r="HQ35" s="318"/>
      <c r="HR35" s="318"/>
      <c r="HS35" s="318"/>
      <c r="HT35" s="318"/>
      <c r="HU35" s="318"/>
      <c r="HV35" s="318"/>
      <c r="HW35" s="318"/>
      <c r="HX35" s="318"/>
      <c r="HY35" s="318"/>
      <c r="HZ35" s="318"/>
      <c r="IA35" s="318"/>
      <c r="IB35" s="318"/>
      <c r="IC35" s="318"/>
      <c r="ID35" s="318"/>
      <c r="IE35" s="318"/>
      <c r="IF35" s="318"/>
      <c r="IG35" s="318"/>
      <c r="IH35" s="318"/>
      <c r="II35" s="318"/>
      <c r="IJ35" s="318"/>
      <c r="IK35" s="318"/>
      <c r="IL35" s="318"/>
      <c r="IM35" s="318"/>
      <c r="IN35" s="318"/>
      <c r="IO35" s="318"/>
      <c r="IP35" s="318"/>
      <c r="IQ35" s="318"/>
      <c r="IR35" s="318"/>
      <c r="IS35" s="318"/>
      <c r="IT35" s="318"/>
      <c r="IU35" s="318"/>
      <c r="IV35" s="318"/>
      <c r="IW35" s="318"/>
      <c r="IX35" s="318"/>
      <c r="IY35" s="318"/>
      <c r="IZ35" s="318"/>
      <c r="JA35" s="318"/>
      <c r="JB35" s="318"/>
      <c r="JC35" s="318"/>
      <c r="JD35" s="318"/>
      <c r="JE35" s="318"/>
      <c r="JF35" s="318"/>
      <c r="JG35" s="318"/>
      <c r="JH35" s="318"/>
      <c r="JI35" s="318"/>
      <c r="JJ35" s="318"/>
      <c r="JK35" s="318"/>
      <c r="JL35" s="318"/>
      <c r="JM35" s="318"/>
      <c r="JN35" s="318"/>
      <c r="JO35" s="318"/>
      <c r="JP35" s="318"/>
      <c r="JQ35" s="318"/>
      <c r="JR35" s="318"/>
      <c r="JS35" s="318"/>
      <c r="JT35" s="318"/>
      <c r="JU35" s="318"/>
      <c r="JV35" s="318"/>
      <c r="JW35" s="318"/>
      <c r="JX35" s="318"/>
      <c r="JY35" s="318"/>
      <c r="JZ35" s="318"/>
      <c r="KA35" s="318"/>
      <c r="KB35" s="318"/>
      <c r="KC35" s="318"/>
      <c r="KD35" s="318"/>
      <c r="KE35" s="318"/>
      <c r="KF35" s="318"/>
      <c r="KG35" s="318"/>
      <c r="KH35" s="318"/>
      <c r="KI35" s="318"/>
      <c r="KJ35" s="318"/>
      <c r="KK35" s="318"/>
      <c r="KL35" s="318"/>
      <c r="KM35" s="318"/>
      <c r="KN35" s="318"/>
      <c r="KO35" s="318"/>
      <c r="KP35" s="318"/>
      <c r="KQ35" s="318"/>
      <c r="KR35" s="318"/>
      <c r="KS35" s="318"/>
      <c r="KT35" s="318"/>
      <c r="KU35" s="318"/>
      <c r="KV35" s="318"/>
      <c r="KW35" s="318"/>
      <c r="KX35" s="318"/>
      <c r="KY35" s="318"/>
      <c r="KZ35" s="318"/>
      <c r="LA35" s="318"/>
      <c r="LB35" s="318"/>
      <c r="LC35" s="318"/>
      <c r="LD35" s="318"/>
      <c r="LE35" s="318"/>
      <c r="LF35" s="318"/>
      <c r="LG35" s="318"/>
      <c r="LH35" s="318"/>
      <c r="LI35" s="318"/>
    </row>
    <row r="36" spans="1:321">
      <c r="D36" s="72">
        <v>7151</v>
      </c>
      <c r="E36" s="76" t="s">
        <v>85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82">
        <v>25654.44</v>
      </c>
      <c r="DW36" s="282">
        <v>68705.47</v>
      </c>
      <c r="DX36" s="282">
        <v>1198845.57</v>
      </c>
      <c r="DY36" s="282">
        <v>1134153.43</v>
      </c>
      <c r="DZ36" s="282">
        <v>384690.44</v>
      </c>
      <c r="EA36" s="282">
        <v>768975.23</v>
      </c>
      <c r="EB36" s="282">
        <v>19022.259999999998</v>
      </c>
      <c r="EC36" s="313">
        <v>377681.99</v>
      </c>
      <c r="ED36" s="313">
        <v>57297.39</v>
      </c>
      <c r="EE36" s="313">
        <v>9384.4500000000007</v>
      </c>
      <c r="EF36" s="313">
        <v>180980.77</v>
      </c>
      <c r="EG36" s="313">
        <v>97232.9</v>
      </c>
      <c r="EH36" s="316">
        <v>73736.11</v>
      </c>
      <c r="EI36" s="316">
        <v>10955.41</v>
      </c>
      <c r="EJ36" s="316">
        <v>237856.46</v>
      </c>
      <c r="EK36" s="316">
        <v>1039868.46</v>
      </c>
      <c r="EL36" s="316">
        <v>9580.2800000000007</v>
      </c>
      <c r="EM36" s="316">
        <v>820648.35</v>
      </c>
      <c r="EN36" s="316">
        <v>3136697.45</v>
      </c>
      <c r="EO36" s="316">
        <v>27156.49</v>
      </c>
      <c r="EP36" s="316">
        <v>13813.05</v>
      </c>
      <c r="EQ36" s="316">
        <v>133915.79999999999</v>
      </c>
      <c r="ER36" s="316">
        <v>210158.28</v>
      </c>
      <c r="ES36" s="316">
        <v>662522.41</v>
      </c>
      <c r="ET36" s="316">
        <v>757684.72</v>
      </c>
      <c r="EU36" s="316">
        <v>26758.59</v>
      </c>
      <c r="EV36" s="316">
        <v>160586.28</v>
      </c>
      <c r="EW36" s="316">
        <v>1943319.77</v>
      </c>
      <c r="EX36" s="316">
        <v>60037.3</v>
      </c>
      <c r="EY36" s="316">
        <v>94564.97</v>
      </c>
      <c r="EZ36" s="316">
        <v>72666.91</v>
      </c>
      <c r="FA36" s="316">
        <v>22307.84</v>
      </c>
      <c r="FB36" s="316">
        <v>35391064.439999998</v>
      </c>
      <c r="FC36" s="316">
        <v>30989.7</v>
      </c>
      <c r="FD36" s="316">
        <v>86764.65</v>
      </c>
      <c r="FE36" s="316">
        <v>1102077.96</v>
      </c>
      <c r="FF36" s="316">
        <v>318933.37</v>
      </c>
      <c r="FG36" s="316">
        <v>248883.21</v>
      </c>
      <c r="FH36" s="316">
        <v>186635.82</v>
      </c>
      <c r="FI36" s="316">
        <v>63899.67</v>
      </c>
      <c r="FJ36" s="316">
        <v>3605088.43</v>
      </c>
      <c r="FK36" s="316">
        <v>707894.38</v>
      </c>
      <c r="FL36" s="369">
        <v>165216.39000000001</v>
      </c>
      <c r="FM36" s="316">
        <v>38122.49</v>
      </c>
      <c r="FN36" s="316">
        <v>46093.9</v>
      </c>
      <c r="FO36" s="316">
        <v>83991.81</v>
      </c>
      <c r="FP36" s="316">
        <v>24244.19</v>
      </c>
      <c r="FQ36" s="316">
        <v>38870803.399999999</v>
      </c>
      <c r="FR36" s="316">
        <v>53364.41</v>
      </c>
      <c r="FS36" s="369">
        <v>217955.03</v>
      </c>
      <c r="FT36" s="316">
        <v>2182396.42</v>
      </c>
      <c r="FU36" s="316">
        <v>482182.84</v>
      </c>
      <c r="FV36" s="316">
        <v>67644.320000000007</v>
      </c>
      <c r="FW36" s="316">
        <v>23069.05</v>
      </c>
      <c r="FX36" s="316">
        <v>189505.45</v>
      </c>
      <c r="FY36" s="316">
        <v>23165.439999999999</v>
      </c>
      <c r="FZ36" s="316">
        <v>9892517.6099999994</v>
      </c>
      <c r="GA36" s="316">
        <v>69999.199999999997</v>
      </c>
      <c r="GB36" s="316"/>
      <c r="GC36" s="316"/>
      <c r="GD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  <c r="IW36" s="316"/>
      <c r="IX36" s="316"/>
      <c r="IY36" s="316"/>
      <c r="IZ36" s="316"/>
      <c r="JA36" s="316"/>
      <c r="JB36" s="316"/>
      <c r="JC36" s="316"/>
      <c r="JD36" s="316"/>
      <c r="JE36" s="316"/>
      <c r="JF36" s="316"/>
      <c r="JG36" s="316"/>
      <c r="JH36" s="316"/>
      <c r="JI36" s="316"/>
      <c r="JJ36" s="316"/>
      <c r="JK36" s="316"/>
      <c r="JL36" s="316"/>
      <c r="JM36" s="316"/>
      <c r="JN36" s="316"/>
      <c r="JO36" s="316"/>
      <c r="JP36" s="316"/>
      <c r="JQ36" s="316"/>
      <c r="JR36" s="316"/>
      <c r="JS36" s="316"/>
      <c r="JT36" s="316"/>
      <c r="JU36" s="316"/>
      <c r="JV36" s="316"/>
      <c r="JW36" s="316"/>
      <c r="JX36" s="316"/>
      <c r="JY36" s="316"/>
      <c r="JZ36" s="316"/>
      <c r="KA36" s="316"/>
      <c r="KB36" s="316"/>
      <c r="KC36" s="316"/>
      <c r="KD36" s="316"/>
      <c r="KE36" s="316"/>
      <c r="KF36" s="316"/>
      <c r="KG36" s="316"/>
      <c r="KH36" s="316"/>
      <c r="KI36" s="316"/>
      <c r="KJ36" s="316"/>
      <c r="KK36" s="316"/>
      <c r="KL36" s="316"/>
      <c r="KM36" s="316"/>
      <c r="KN36" s="316"/>
      <c r="KO36" s="316"/>
      <c r="KP36" s="316"/>
      <c r="KQ36" s="316"/>
      <c r="KR36" s="316"/>
      <c r="KS36" s="316"/>
      <c r="KT36" s="316"/>
      <c r="KU36" s="316"/>
      <c r="KV36" s="316"/>
      <c r="KW36" s="316"/>
      <c r="KX36" s="316"/>
      <c r="KY36" s="316"/>
      <c r="KZ36" s="316"/>
      <c r="LA36" s="316"/>
      <c r="LB36" s="316"/>
      <c r="LC36" s="316"/>
      <c r="LD36" s="316"/>
      <c r="LE36" s="316"/>
      <c r="LF36" s="316"/>
      <c r="LG36" s="316"/>
      <c r="LH36" s="316"/>
      <c r="LI36" s="316"/>
    </row>
    <row r="37" spans="1:321" ht="30">
      <c r="D37" s="72">
        <v>7152</v>
      </c>
      <c r="E37" s="76" t="s">
        <v>87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82">
        <v>599071.28</v>
      </c>
      <c r="DW37" s="282">
        <v>868522.02</v>
      </c>
      <c r="DX37" s="282">
        <v>1022966.6</v>
      </c>
      <c r="DY37" s="282">
        <v>902917.01</v>
      </c>
      <c r="DZ37" s="282">
        <v>1017499.54</v>
      </c>
      <c r="EA37" s="282">
        <v>1345707.91</v>
      </c>
      <c r="EB37" s="282">
        <v>1623788.74</v>
      </c>
      <c r="EC37" s="313">
        <v>1795848.79</v>
      </c>
      <c r="ED37" s="313">
        <v>1086198.8899999999</v>
      </c>
      <c r="EE37" s="313">
        <v>1253861.75</v>
      </c>
      <c r="EF37" s="313">
        <v>1063617.6100000001</v>
      </c>
      <c r="EG37" s="313">
        <v>1652343.99</v>
      </c>
      <c r="EH37" s="316">
        <v>660335.9</v>
      </c>
      <c r="EI37" s="316">
        <v>879227.58</v>
      </c>
      <c r="EJ37" s="316">
        <v>999580.85</v>
      </c>
      <c r="EK37" s="316">
        <v>933613.03</v>
      </c>
      <c r="EL37" s="316">
        <v>1034325.92</v>
      </c>
      <c r="EM37" s="316">
        <v>1352725.96</v>
      </c>
      <c r="EN37" s="316">
        <v>1600900.61</v>
      </c>
      <c r="EO37" s="316">
        <v>1663334.39</v>
      </c>
      <c r="EP37" s="316">
        <v>990647.35</v>
      </c>
      <c r="EQ37" s="316">
        <v>981780.18</v>
      </c>
      <c r="ER37" s="316">
        <v>895870.02</v>
      </c>
      <c r="ES37" s="316">
        <v>1261112.96</v>
      </c>
      <c r="ET37" s="316">
        <v>657232.74</v>
      </c>
      <c r="EU37" s="316">
        <v>844736.49</v>
      </c>
      <c r="EV37" s="316">
        <v>860879.6</v>
      </c>
      <c r="EW37" s="316">
        <v>1001033.47</v>
      </c>
      <c r="EX37" s="316">
        <v>876009.07</v>
      </c>
      <c r="EY37" s="316">
        <v>1142440.52</v>
      </c>
      <c r="EZ37" s="316">
        <v>1852548.72</v>
      </c>
      <c r="FA37" s="316">
        <v>1714580.38</v>
      </c>
      <c r="FB37" s="316">
        <v>1010493.42</v>
      </c>
      <c r="FC37" s="316">
        <v>1060224.75</v>
      </c>
      <c r="FD37" s="316">
        <v>856535.48</v>
      </c>
      <c r="FE37" s="316">
        <v>1067902.02</v>
      </c>
      <c r="FF37" s="316">
        <v>609800.16</v>
      </c>
      <c r="FG37" s="316">
        <v>943704.64</v>
      </c>
      <c r="FH37" s="316">
        <v>1029233.16</v>
      </c>
      <c r="FI37" s="316">
        <v>1018399.18</v>
      </c>
      <c r="FJ37" s="316">
        <v>1673986.28</v>
      </c>
      <c r="FK37" s="316">
        <v>1387978.01</v>
      </c>
      <c r="FL37" s="369">
        <v>2403586.64</v>
      </c>
      <c r="FM37" s="316">
        <v>2009408.55</v>
      </c>
      <c r="FN37" s="316">
        <v>1160909.3999999999</v>
      </c>
      <c r="FO37" s="316">
        <v>1196227.28</v>
      </c>
      <c r="FP37" s="316">
        <v>977444.01</v>
      </c>
      <c r="FQ37" s="316">
        <v>1240032.1000000001</v>
      </c>
      <c r="FR37" s="316">
        <v>770985.9</v>
      </c>
      <c r="FS37" s="369">
        <v>1051133.5</v>
      </c>
      <c r="FT37" s="316">
        <v>852509.5</v>
      </c>
      <c r="FU37" s="316">
        <v>578139.14</v>
      </c>
      <c r="FV37" s="316">
        <v>681465.85</v>
      </c>
      <c r="FW37" s="316">
        <v>925102.04</v>
      </c>
      <c r="FX37" s="316">
        <v>929150.69</v>
      </c>
      <c r="FY37" s="316">
        <v>1141753.67</v>
      </c>
      <c r="FZ37" s="316">
        <v>836209.19</v>
      </c>
      <c r="GA37" s="316">
        <v>974384.55</v>
      </c>
      <c r="GB37" s="316"/>
      <c r="GC37" s="316"/>
      <c r="GD37" s="316"/>
      <c r="GF37" s="316"/>
      <c r="GG37" s="316"/>
      <c r="GH37" s="316"/>
      <c r="GI37" s="316"/>
      <c r="GJ37" s="316"/>
      <c r="GK37" s="316"/>
      <c r="GL37" s="316"/>
      <c r="GM37" s="316"/>
      <c r="GN37" s="316"/>
      <c r="GO37" s="316"/>
      <c r="GP37" s="316"/>
      <c r="GQ37" s="316"/>
      <c r="GR37" s="316"/>
      <c r="GS37" s="316"/>
      <c r="GT37" s="316"/>
      <c r="GU37" s="316"/>
      <c r="GV37" s="316"/>
      <c r="GW37" s="316"/>
      <c r="GX37" s="316"/>
      <c r="GY37" s="316"/>
      <c r="GZ37" s="316"/>
      <c r="HA37" s="316"/>
      <c r="HB37" s="316"/>
      <c r="HC37" s="316"/>
      <c r="HD37" s="316"/>
      <c r="HE37" s="316"/>
      <c r="HF37" s="316"/>
      <c r="HG37" s="316"/>
      <c r="HH37" s="316"/>
      <c r="HI37" s="316"/>
      <c r="HJ37" s="316"/>
      <c r="HK37" s="316"/>
      <c r="HL37" s="316"/>
      <c r="HM37" s="316"/>
      <c r="HN37" s="316"/>
      <c r="HO37" s="316"/>
      <c r="HP37" s="316"/>
      <c r="HQ37" s="316"/>
      <c r="HR37" s="316"/>
      <c r="HS37" s="316"/>
      <c r="HT37" s="316"/>
      <c r="HU37" s="316"/>
      <c r="HV37" s="316"/>
      <c r="HW37" s="316"/>
      <c r="HX37" s="316"/>
      <c r="HY37" s="316"/>
      <c r="HZ37" s="316"/>
      <c r="IA37" s="316"/>
      <c r="IB37" s="316"/>
      <c r="IC37" s="316"/>
      <c r="ID37" s="316"/>
      <c r="IE37" s="316"/>
      <c r="IF37" s="316"/>
      <c r="IG37" s="316"/>
      <c r="IH37" s="316"/>
      <c r="II37" s="316"/>
      <c r="IJ37" s="316"/>
      <c r="IK37" s="316"/>
      <c r="IL37" s="316"/>
      <c r="IM37" s="316"/>
      <c r="IN37" s="316"/>
      <c r="IO37" s="316"/>
      <c r="IP37" s="316"/>
      <c r="IQ37" s="316"/>
      <c r="IR37" s="316"/>
      <c r="IS37" s="316"/>
      <c r="IT37" s="316"/>
      <c r="IU37" s="316"/>
      <c r="IV37" s="316"/>
      <c r="IW37" s="316"/>
      <c r="IX37" s="316"/>
      <c r="IY37" s="316"/>
      <c r="IZ37" s="316"/>
      <c r="JA37" s="316"/>
      <c r="JB37" s="316"/>
      <c r="JC37" s="316"/>
      <c r="JD37" s="316"/>
      <c r="JE37" s="316"/>
      <c r="JF37" s="316"/>
      <c r="JG37" s="316"/>
      <c r="JH37" s="316"/>
      <c r="JI37" s="316"/>
      <c r="JJ37" s="316"/>
      <c r="JK37" s="316"/>
      <c r="JL37" s="316"/>
      <c r="JM37" s="316"/>
      <c r="JN37" s="316"/>
      <c r="JO37" s="316"/>
      <c r="JP37" s="316"/>
      <c r="JQ37" s="316"/>
      <c r="JR37" s="316"/>
      <c r="JS37" s="316"/>
      <c r="JT37" s="316"/>
      <c r="JU37" s="316"/>
      <c r="JV37" s="316"/>
      <c r="JW37" s="316"/>
      <c r="JX37" s="316"/>
      <c r="JY37" s="316"/>
      <c r="JZ37" s="316"/>
      <c r="KA37" s="316"/>
      <c r="KB37" s="316"/>
      <c r="KC37" s="316"/>
      <c r="KD37" s="316"/>
      <c r="KE37" s="316"/>
      <c r="KF37" s="316"/>
      <c r="KG37" s="316"/>
      <c r="KH37" s="316"/>
      <c r="KI37" s="316"/>
      <c r="KJ37" s="316"/>
      <c r="KK37" s="316"/>
      <c r="KL37" s="316"/>
      <c r="KM37" s="316"/>
      <c r="KN37" s="316"/>
      <c r="KO37" s="316"/>
      <c r="KP37" s="316"/>
      <c r="KQ37" s="316"/>
      <c r="KR37" s="316"/>
      <c r="KS37" s="316"/>
      <c r="KT37" s="316"/>
      <c r="KU37" s="316"/>
      <c r="KV37" s="316"/>
      <c r="KW37" s="316"/>
      <c r="KX37" s="316"/>
      <c r="KY37" s="316"/>
      <c r="KZ37" s="316"/>
      <c r="LA37" s="316"/>
      <c r="LB37" s="316"/>
      <c r="LC37" s="316"/>
      <c r="LD37" s="316"/>
      <c r="LE37" s="316"/>
      <c r="LF37" s="316"/>
      <c r="LG37" s="316"/>
      <c r="LH37" s="316"/>
      <c r="LI37" s="316"/>
    </row>
    <row r="38" spans="1:321" ht="30">
      <c r="D38" s="72">
        <v>7153</v>
      </c>
      <c r="E38" s="76" t="s">
        <v>89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82">
        <v>105576.56</v>
      </c>
      <c r="DW38" s="282">
        <v>144744.65</v>
      </c>
      <c r="DX38" s="282">
        <v>170352.87</v>
      </c>
      <c r="DY38" s="282">
        <v>180780.75</v>
      </c>
      <c r="DZ38" s="282">
        <v>189649</v>
      </c>
      <c r="EA38" s="282">
        <v>251575.22</v>
      </c>
      <c r="EB38" s="282">
        <v>345725.95</v>
      </c>
      <c r="EC38" s="313">
        <v>218436.52</v>
      </c>
      <c r="ED38" s="313">
        <v>192384.74</v>
      </c>
      <c r="EE38" s="313">
        <v>182884.8</v>
      </c>
      <c r="EF38" s="313">
        <v>240266.79</v>
      </c>
      <c r="EG38" s="282">
        <v>2506928.4300000002</v>
      </c>
      <c r="EH38" s="316">
        <v>87533.49</v>
      </c>
      <c r="EI38" s="316">
        <v>159540.37</v>
      </c>
      <c r="EJ38" s="316">
        <v>180211.46</v>
      </c>
      <c r="EK38" s="316">
        <v>152048.34</v>
      </c>
      <c r="EL38" s="316">
        <v>223217.35</v>
      </c>
      <c r="EM38" s="316">
        <v>234564.89</v>
      </c>
      <c r="EN38" s="316">
        <v>195028.41</v>
      </c>
      <c r="EO38" s="316">
        <v>188259.96</v>
      </c>
      <c r="EP38" s="316">
        <v>167623.82</v>
      </c>
      <c r="EQ38" s="316">
        <v>161623.74</v>
      </c>
      <c r="ER38" s="316">
        <v>198903.82</v>
      </c>
      <c r="ES38" s="316">
        <v>245348.63</v>
      </c>
      <c r="ET38" s="316">
        <v>126122.18</v>
      </c>
      <c r="EU38" s="316">
        <v>179834.33</v>
      </c>
      <c r="EV38" s="316">
        <v>220071.26</v>
      </c>
      <c r="EW38" s="316">
        <v>266646.62</v>
      </c>
      <c r="EX38" s="316">
        <v>315030.67</v>
      </c>
      <c r="EY38" s="316">
        <v>421466.02</v>
      </c>
      <c r="EZ38" s="316">
        <v>448738.97</v>
      </c>
      <c r="FA38" s="316">
        <v>248887.25</v>
      </c>
      <c r="FB38" s="316">
        <v>289424.78000000003</v>
      </c>
      <c r="FC38" s="316">
        <v>309001.24</v>
      </c>
      <c r="FD38" s="316">
        <v>272604.90000000002</v>
      </c>
      <c r="FE38" s="316">
        <v>289766.11</v>
      </c>
      <c r="FF38" s="316">
        <v>164019.29</v>
      </c>
      <c r="FG38" s="316">
        <v>247340.36</v>
      </c>
      <c r="FH38" s="316">
        <v>328409.52</v>
      </c>
      <c r="FI38" s="316">
        <v>261152.7</v>
      </c>
      <c r="FJ38" s="316">
        <v>230706.4</v>
      </c>
      <c r="FK38" s="316">
        <v>289255.07</v>
      </c>
      <c r="FL38" s="369">
        <v>304530.33</v>
      </c>
      <c r="FM38" s="316">
        <v>221644.03</v>
      </c>
      <c r="FN38" s="316">
        <v>260012.44</v>
      </c>
      <c r="FO38" s="316">
        <v>232812.52</v>
      </c>
      <c r="FP38" s="316">
        <v>243543.83</v>
      </c>
      <c r="FQ38" s="316">
        <v>299856.59000000003</v>
      </c>
      <c r="FR38" s="316">
        <v>170155.41</v>
      </c>
      <c r="FS38" s="369">
        <v>207689.67</v>
      </c>
      <c r="FT38" s="316">
        <v>151455.6</v>
      </c>
      <c r="FU38" s="316">
        <v>78991.53</v>
      </c>
      <c r="FV38" s="316">
        <v>187396.49</v>
      </c>
      <c r="FW38" s="316">
        <v>257747.86</v>
      </c>
      <c r="FX38" s="316">
        <v>225850.35</v>
      </c>
      <c r="FY38" s="316">
        <v>201280.73</v>
      </c>
      <c r="FZ38" s="316">
        <v>209033.58</v>
      </c>
      <c r="GA38" s="316">
        <v>269314.98</v>
      </c>
      <c r="GB38" s="316"/>
      <c r="GC38" s="316"/>
      <c r="GD38" s="316"/>
      <c r="GF38" s="316"/>
      <c r="GG38" s="316"/>
      <c r="GH38" s="316"/>
      <c r="GI38" s="316"/>
      <c r="GJ38" s="316"/>
      <c r="GK38" s="316"/>
      <c r="GL38" s="316"/>
      <c r="GM38" s="316"/>
      <c r="GN38" s="316"/>
      <c r="GO38" s="316"/>
      <c r="GP38" s="316"/>
      <c r="GQ38" s="316"/>
      <c r="GR38" s="316"/>
      <c r="GS38" s="316"/>
      <c r="GT38" s="316"/>
      <c r="GU38" s="316"/>
      <c r="GV38" s="316"/>
      <c r="GW38" s="316"/>
      <c r="GX38" s="316"/>
      <c r="GY38" s="316"/>
      <c r="GZ38" s="316"/>
      <c r="HA38" s="316"/>
      <c r="HB38" s="316"/>
      <c r="HC38" s="316"/>
      <c r="HD38" s="316"/>
      <c r="HE38" s="316"/>
      <c r="HF38" s="316"/>
      <c r="HG38" s="316"/>
      <c r="HH38" s="316"/>
      <c r="HI38" s="316"/>
      <c r="HJ38" s="316"/>
      <c r="HK38" s="316"/>
      <c r="HL38" s="316"/>
      <c r="HM38" s="316"/>
      <c r="HN38" s="316"/>
      <c r="HO38" s="316"/>
      <c r="HP38" s="316"/>
      <c r="HQ38" s="316"/>
      <c r="HR38" s="316"/>
      <c r="HS38" s="316"/>
      <c r="HT38" s="316"/>
      <c r="HU38" s="316"/>
      <c r="HV38" s="316"/>
      <c r="HW38" s="316"/>
      <c r="HX38" s="316"/>
      <c r="HY38" s="316"/>
      <c r="HZ38" s="316"/>
      <c r="IA38" s="316"/>
      <c r="IB38" s="316"/>
      <c r="IC38" s="316"/>
      <c r="ID38" s="316"/>
      <c r="IE38" s="316"/>
      <c r="IF38" s="316"/>
      <c r="IG38" s="316"/>
      <c r="IH38" s="316"/>
      <c r="II38" s="316"/>
      <c r="IJ38" s="316"/>
      <c r="IK38" s="316"/>
      <c r="IL38" s="316"/>
      <c r="IM38" s="316"/>
      <c r="IN38" s="316"/>
      <c r="IO38" s="316"/>
      <c r="IP38" s="316"/>
      <c r="IQ38" s="316"/>
      <c r="IR38" s="316"/>
      <c r="IS38" s="316"/>
      <c r="IT38" s="316"/>
      <c r="IU38" s="316"/>
      <c r="IV38" s="316"/>
      <c r="IW38" s="316"/>
      <c r="IX38" s="316"/>
      <c r="IY38" s="316"/>
      <c r="IZ38" s="316"/>
      <c r="JA38" s="316"/>
      <c r="JB38" s="316"/>
      <c r="JC38" s="316"/>
      <c r="JD38" s="316"/>
      <c r="JE38" s="316"/>
      <c r="JF38" s="316"/>
      <c r="JG38" s="316"/>
      <c r="JH38" s="316"/>
      <c r="JI38" s="316"/>
      <c r="JJ38" s="316"/>
      <c r="JK38" s="316"/>
      <c r="JL38" s="316"/>
      <c r="JM38" s="316"/>
      <c r="JN38" s="316"/>
      <c r="JO38" s="316"/>
      <c r="JP38" s="316"/>
      <c r="JQ38" s="316"/>
      <c r="JR38" s="316"/>
      <c r="JS38" s="316"/>
      <c r="JT38" s="316"/>
      <c r="JU38" s="316"/>
      <c r="JV38" s="316"/>
      <c r="JW38" s="316"/>
      <c r="JX38" s="316"/>
      <c r="JY38" s="316"/>
      <c r="JZ38" s="316"/>
      <c r="KA38" s="316"/>
      <c r="KB38" s="316"/>
      <c r="KC38" s="316"/>
      <c r="KD38" s="316"/>
      <c r="KE38" s="316"/>
      <c r="KF38" s="316"/>
      <c r="KG38" s="316"/>
      <c r="KH38" s="316"/>
      <c r="KI38" s="316"/>
      <c r="KJ38" s="316"/>
      <c r="KK38" s="316"/>
      <c r="KL38" s="316"/>
      <c r="KM38" s="316"/>
      <c r="KN38" s="316"/>
      <c r="KO38" s="316"/>
      <c r="KP38" s="316"/>
      <c r="KQ38" s="316"/>
      <c r="KR38" s="316"/>
      <c r="KS38" s="316"/>
      <c r="KT38" s="316"/>
      <c r="KU38" s="316"/>
      <c r="KV38" s="316"/>
      <c r="KW38" s="316"/>
      <c r="KX38" s="316"/>
      <c r="KY38" s="316"/>
      <c r="KZ38" s="316"/>
      <c r="LA38" s="316"/>
      <c r="LB38" s="316"/>
      <c r="LC38" s="316"/>
      <c r="LD38" s="316"/>
      <c r="LE38" s="316"/>
      <c r="LF38" s="316"/>
      <c r="LG38" s="316"/>
      <c r="LH38" s="316"/>
      <c r="LI38" s="316"/>
    </row>
    <row r="39" spans="1:321">
      <c r="D39" s="72">
        <v>7155</v>
      </c>
      <c r="E39" s="76" t="s">
        <v>83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82">
        <v>292029.42</v>
      </c>
      <c r="DW39" s="282">
        <v>474967.12</v>
      </c>
      <c r="DX39" s="282">
        <v>1098635.5</v>
      </c>
      <c r="DY39" s="282">
        <v>1620384.37</v>
      </c>
      <c r="DZ39" s="282">
        <v>746067.1</v>
      </c>
      <c r="EA39" s="282">
        <v>1177505.94</v>
      </c>
      <c r="EB39" s="282">
        <v>515251.25</v>
      </c>
      <c r="EC39" s="313">
        <v>640066.84</v>
      </c>
      <c r="ED39" s="313">
        <v>764175.9</v>
      </c>
      <c r="EE39" s="313">
        <v>587106.59</v>
      </c>
      <c r="EF39" s="313">
        <v>514071.16</v>
      </c>
      <c r="EG39" s="313">
        <v>2733621.84</v>
      </c>
      <c r="EH39" s="316">
        <v>727993.26</v>
      </c>
      <c r="EI39" s="316">
        <v>1312808.81</v>
      </c>
      <c r="EJ39" s="316">
        <v>820100.55</v>
      </c>
      <c r="EK39" s="316">
        <v>1412095.76</v>
      </c>
      <c r="EL39" s="316">
        <v>928152.31</v>
      </c>
      <c r="EM39" s="316">
        <v>1269790.53</v>
      </c>
      <c r="EN39" s="316">
        <v>991530.81</v>
      </c>
      <c r="EO39" s="316">
        <v>586941.27</v>
      </c>
      <c r="EP39" s="316">
        <v>589569.39</v>
      </c>
      <c r="EQ39" s="316">
        <v>1803511.11</v>
      </c>
      <c r="ER39" s="316">
        <v>586255.42000000004</v>
      </c>
      <c r="ES39" s="316">
        <v>2869990.07</v>
      </c>
      <c r="ET39" s="316">
        <v>884483.19</v>
      </c>
      <c r="EU39" s="316">
        <v>558411.74</v>
      </c>
      <c r="EV39" s="316">
        <v>749928.42</v>
      </c>
      <c r="EW39" s="316">
        <v>2271661.5699999998</v>
      </c>
      <c r="EX39" s="316">
        <v>900419.31</v>
      </c>
      <c r="EY39" s="316">
        <v>1088276.75</v>
      </c>
      <c r="EZ39" s="316">
        <v>1530666.31</v>
      </c>
      <c r="FA39" s="316">
        <v>1467816.13</v>
      </c>
      <c r="FB39" s="316">
        <v>794121.75</v>
      </c>
      <c r="FC39" s="316">
        <v>868166.07</v>
      </c>
      <c r="FD39" s="316">
        <v>2243697.88</v>
      </c>
      <c r="FE39" s="316">
        <v>1876381.38</v>
      </c>
      <c r="FF39" s="316">
        <v>474394.59</v>
      </c>
      <c r="FG39" s="316">
        <v>759602.89</v>
      </c>
      <c r="FH39" s="316">
        <v>1649538.05</v>
      </c>
      <c r="FI39" s="316">
        <v>1041461.2</v>
      </c>
      <c r="FJ39" s="316">
        <v>1649289.9</v>
      </c>
      <c r="FK39" s="316">
        <v>877867.35</v>
      </c>
      <c r="FL39" s="369">
        <v>861292.76</v>
      </c>
      <c r="FM39" s="316">
        <v>716288.5</v>
      </c>
      <c r="FN39" s="316">
        <v>747007.46</v>
      </c>
      <c r="FO39" s="316">
        <v>992002.33</v>
      </c>
      <c r="FP39" s="316">
        <v>1033404</v>
      </c>
      <c r="FQ39" s="316">
        <v>1894330.82</v>
      </c>
      <c r="FR39" s="316">
        <v>489153.56</v>
      </c>
      <c r="FS39" s="369">
        <v>623499.68000000005</v>
      </c>
      <c r="FT39" s="316">
        <v>1057658.83</v>
      </c>
      <c r="FU39" s="316">
        <v>953722.3</v>
      </c>
      <c r="FV39" s="316">
        <v>343811.33</v>
      </c>
      <c r="FW39" s="316">
        <v>725202.3</v>
      </c>
      <c r="FX39" s="316">
        <v>1124394.24</v>
      </c>
      <c r="FY39" s="316">
        <v>650529.69999999995</v>
      </c>
      <c r="FZ39" s="316">
        <v>612687.1</v>
      </c>
      <c r="GA39" s="316">
        <v>626411.56000000006</v>
      </c>
      <c r="GB39" s="316"/>
      <c r="GC39" s="316"/>
      <c r="GD39" s="316"/>
      <c r="GF39" s="316"/>
      <c r="GG39" s="316"/>
      <c r="GH39" s="316"/>
      <c r="GI39" s="316"/>
      <c r="GJ39" s="316"/>
      <c r="GK39" s="316"/>
      <c r="GL39" s="316"/>
      <c r="GM39" s="316"/>
      <c r="GN39" s="316"/>
      <c r="GO39" s="316"/>
      <c r="GP39" s="316"/>
      <c r="GQ39" s="316"/>
      <c r="GR39" s="316"/>
      <c r="GS39" s="316"/>
      <c r="GT39" s="316"/>
      <c r="GU39" s="316"/>
      <c r="GV39" s="316"/>
      <c r="GW39" s="316"/>
      <c r="GX39" s="316"/>
      <c r="GY39" s="316"/>
      <c r="GZ39" s="316"/>
      <c r="HA39" s="316"/>
      <c r="HB39" s="316"/>
      <c r="HC39" s="316"/>
      <c r="HD39" s="316"/>
      <c r="HE39" s="316"/>
      <c r="HF39" s="316"/>
      <c r="HG39" s="316"/>
      <c r="HH39" s="316"/>
      <c r="HI39" s="316"/>
      <c r="HJ39" s="316"/>
      <c r="HK39" s="316"/>
      <c r="HL39" s="316"/>
      <c r="HM39" s="316"/>
      <c r="HN39" s="316"/>
      <c r="HO39" s="316"/>
      <c r="HP39" s="316"/>
      <c r="HQ39" s="316"/>
      <c r="HR39" s="316"/>
      <c r="HS39" s="316"/>
      <c r="HT39" s="316"/>
      <c r="HU39" s="316"/>
      <c r="HV39" s="316"/>
      <c r="HW39" s="316"/>
      <c r="HX39" s="316"/>
      <c r="HY39" s="316"/>
      <c r="HZ39" s="316"/>
      <c r="IA39" s="316"/>
      <c r="IB39" s="316"/>
      <c r="IC39" s="316"/>
      <c r="ID39" s="316"/>
      <c r="IE39" s="316"/>
      <c r="IF39" s="316"/>
      <c r="IG39" s="316"/>
      <c r="IH39" s="316"/>
      <c r="II39" s="316"/>
      <c r="IJ39" s="316"/>
      <c r="IK39" s="316"/>
      <c r="IL39" s="316"/>
      <c r="IM39" s="316"/>
      <c r="IN39" s="316"/>
      <c r="IO39" s="316"/>
      <c r="IP39" s="316"/>
      <c r="IQ39" s="316"/>
      <c r="IR39" s="316"/>
      <c r="IS39" s="316"/>
      <c r="IT39" s="316"/>
      <c r="IU39" s="316"/>
      <c r="IV39" s="316"/>
      <c r="IW39" s="316"/>
      <c r="IX39" s="316"/>
      <c r="IY39" s="316"/>
      <c r="IZ39" s="316"/>
      <c r="JA39" s="316"/>
      <c r="JB39" s="316"/>
      <c r="JC39" s="316"/>
      <c r="JD39" s="316"/>
      <c r="JE39" s="316"/>
      <c r="JF39" s="316"/>
      <c r="JG39" s="316"/>
      <c r="JH39" s="316"/>
      <c r="JI39" s="316"/>
      <c r="JJ39" s="316"/>
      <c r="JK39" s="316"/>
      <c r="JL39" s="316"/>
      <c r="JM39" s="316"/>
      <c r="JN39" s="316"/>
      <c r="JO39" s="316"/>
      <c r="JP39" s="316"/>
      <c r="JQ39" s="316"/>
      <c r="JR39" s="316"/>
      <c r="JS39" s="316"/>
      <c r="JT39" s="316"/>
      <c r="JU39" s="316"/>
      <c r="JV39" s="316"/>
      <c r="JW39" s="316"/>
      <c r="JX39" s="316"/>
      <c r="JY39" s="316"/>
      <c r="JZ39" s="316"/>
      <c r="KA39" s="316"/>
      <c r="KB39" s="316"/>
      <c r="KC39" s="316"/>
      <c r="KD39" s="316"/>
      <c r="KE39" s="316"/>
      <c r="KF39" s="316"/>
      <c r="KG39" s="316"/>
      <c r="KH39" s="316"/>
      <c r="KI39" s="316"/>
      <c r="KJ39" s="316"/>
      <c r="KK39" s="316"/>
      <c r="KL39" s="316"/>
      <c r="KM39" s="316"/>
      <c r="KN39" s="316"/>
      <c r="KO39" s="316"/>
      <c r="KP39" s="316"/>
      <c r="KQ39" s="316"/>
      <c r="KR39" s="316"/>
      <c r="KS39" s="316"/>
      <c r="KT39" s="316"/>
      <c r="KU39" s="316"/>
      <c r="KV39" s="316"/>
      <c r="KW39" s="316"/>
      <c r="KX39" s="316"/>
      <c r="KY39" s="316"/>
      <c r="KZ39" s="316"/>
      <c r="LA39" s="316"/>
      <c r="LB39" s="316"/>
      <c r="LC39" s="316"/>
      <c r="LD39" s="316"/>
      <c r="LE39" s="316"/>
      <c r="LF39" s="316"/>
      <c r="LG39" s="316"/>
      <c r="LH39" s="316"/>
      <c r="LI39" s="316"/>
    </row>
    <row r="40" spans="1:321" s="9" customFormat="1">
      <c r="A40" s="118"/>
      <c r="B40" s="118">
        <v>72</v>
      </c>
      <c r="C40" s="118" t="s">
        <v>94</v>
      </c>
      <c r="D40" s="118">
        <v>72</v>
      </c>
      <c r="E40" s="119" t="s">
        <v>95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83">
        <v>32341.5</v>
      </c>
      <c r="DW40" s="283">
        <v>691978.88</v>
      </c>
      <c r="DX40" s="283">
        <v>24390.81</v>
      </c>
      <c r="DY40" s="283">
        <v>112253.6</v>
      </c>
      <c r="DZ40" s="283">
        <v>103090.11</v>
      </c>
      <c r="EA40" s="283">
        <v>83178.69</v>
      </c>
      <c r="EB40" s="283">
        <v>504334.47</v>
      </c>
      <c r="EC40" s="317">
        <v>89093.46</v>
      </c>
      <c r="ED40" s="317">
        <v>551429.85</v>
      </c>
      <c r="EE40" s="317">
        <v>54505.3</v>
      </c>
      <c r="EF40" s="317">
        <v>1206435.3</v>
      </c>
      <c r="EG40" s="317">
        <v>766535.54</v>
      </c>
      <c r="EH40" s="318"/>
      <c r="EI40" s="318"/>
      <c r="EJ40" s="318"/>
      <c r="EK40" s="318"/>
      <c r="EL40" s="318"/>
      <c r="EM40" s="318"/>
      <c r="EN40" s="318"/>
      <c r="EO40" s="318"/>
      <c r="EP40" s="318"/>
      <c r="EQ40" s="318"/>
      <c r="ER40" s="318"/>
      <c r="ES40" s="318"/>
      <c r="ET40" s="318">
        <v>136671.79999999999</v>
      </c>
      <c r="EU40" s="318">
        <v>273046.61</v>
      </c>
      <c r="EV40" s="318">
        <v>2343256.64</v>
      </c>
      <c r="EW40" s="318">
        <v>108273.11</v>
      </c>
      <c r="EX40" s="318">
        <v>215845.16</v>
      </c>
      <c r="EY40" s="318">
        <v>10312117.130000001</v>
      </c>
      <c r="EZ40" s="318">
        <v>406327.81</v>
      </c>
      <c r="FA40" s="318">
        <v>257929.95</v>
      </c>
      <c r="FB40" s="318">
        <v>223709.29</v>
      </c>
      <c r="FC40" s="318">
        <v>158760.32999999999</v>
      </c>
      <c r="FD40" s="318">
        <v>314684.94</v>
      </c>
      <c r="FE40" s="318">
        <v>998458.94</v>
      </c>
      <c r="FF40" s="318">
        <v>26594.13</v>
      </c>
      <c r="FG40" s="318">
        <v>177395.91</v>
      </c>
      <c r="FH40" s="318">
        <v>180547.55</v>
      </c>
      <c r="FI40" s="318">
        <v>169636.46</v>
      </c>
      <c r="FJ40" s="318">
        <v>223780.48000000001</v>
      </c>
      <c r="FK40" s="318">
        <v>722176.42</v>
      </c>
      <c r="FL40" s="370">
        <v>359609.29</v>
      </c>
      <c r="FM40" s="318">
        <v>176786.46</v>
      </c>
      <c r="FN40" s="318">
        <v>225833.46</v>
      </c>
      <c r="FO40" s="318">
        <v>679599.59</v>
      </c>
      <c r="FP40" s="318">
        <v>287050.87</v>
      </c>
      <c r="FQ40" s="318">
        <v>1049072.3</v>
      </c>
      <c r="FR40" s="318">
        <v>62782.51</v>
      </c>
      <c r="FS40" s="370">
        <v>437988.22</v>
      </c>
      <c r="FT40" s="318">
        <v>603218.21</v>
      </c>
      <c r="FU40" s="318">
        <v>198578.39</v>
      </c>
      <c r="FV40" s="318">
        <v>270349.07</v>
      </c>
      <c r="FW40" s="318">
        <v>213993.31</v>
      </c>
      <c r="FX40" s="318">
        <v>3744610.34</v>
      </c>
      <c r="FY40" s="318">
        <v>391133.36</v>
      </c>
      <c r="FZ40" s="318">
        <v>257820.89</v>
      </c>
      <c r="GA40" s="318">
        <v>1253015.19</v>
      </c>
      <c r="GB40" s="318"/>
      <c r="GC40" s="318"/>
      <c r="GD40" s="318"/>
      <c r="GE40" s="370"/>
      <c r="GF40" s="318"/>
      <c r="GG40" s="318"/>
      <c r="GH40" s="318"/>
      <c r="GI40" s="318"/>
      <c r="GJ40" s="318"/>
      <c r="GK40" s="318"/>
      <c r="GL40" s="318"/>
      <c r="GM40" s="318"/>
      <c r="GN40" s="318"/>
      <c r="GO40" s="318"/>
      <c r="GP40" s="318"/>
      <c r="GQ40" s="318"/>
      <c r="GR40" s="318"/>
      <c r="GS40" s="318"/>
      <c r="GT40" s="318"/>
      <c r="GU40" s="318"/>
      <c r="GV40" s="318"/>
      <c r="GW40" s="318"/>
      <c r="GX40" s="318"/>
      <c r="GY40" s="318"/>
      <c r="GZ40" s="318"/>
      <c r="HA40" s="318"/>
      <c r="HB40" s="318"/>
      <c r="HC40" s="318"/>
      <c r="HD40" s="318"/>
      <c r="HE40" s="318"/>
      <c r="HF40" s="318"/>
      <c r="HG40" s="318"/>
      <c r="HH40" s="318"/>
      <c r="HI40" s="318"/>
      <c r="HJ40" s="318"/>
      <c r="HK40" s="318"/>
      <c r="HL40" s="318"/>
      <c r="HM40" s="318"/>
      <c r="HN40" s="318"/>
      <c r="HO40" s="318"/>
      <c r="HP40" s="318"/>
      <c r="HQ40" s="318"/>
      <c r="HR40" s="318"/>
      <c r="HS40" s="318"/>
      <c r="HT40" s="318"/>
      <c r="HU40" s="318"/>
      <c r="HV40" s="318"/>
      <c r="HW40" s="318"/>
      <c r="HX40" s="318"/>
      <c r="HY40" s="318"/>
      <c r="HZ40" s="318"/>
      <c r="IA40" s="318"/>
      <c r="IB40" s="318"/>
      <c r="IC40" s="318"/>
      <c r="ID40" s="318"/>
      <c r="IE40" s="318"/>
      <c r="IF40" s="318"/>
      <c r="IG40" s="318"/>
      <c r="IH40" s="318"/>
      <c r="II40" s="318"/>
      <c r="IJ40" s="318"/>
      <c r="IK40" s="318"/>
      <c r="IL40" s="318"/>
      <c r="IM40" s="318"/>
      <c r="IN40" s="318"/>
      <c r="IO40" s="318"/>
      <c r="IP40" s="318"/>
      <c r="IQ40" s="318"/>
      <c r="IR40" s="318"/>
      <c r="IS40" s="318"/>
      <c r="IT40" s="318"/>
      <c r="IU40" s="318"/>
      <c r="IV40" s="318"/>
      <c r="IW40" s="318"/>
      <c r="IX40" s="318"/>
      <c r="IY40" s="318"/>
      <c r="IZ40" s="318"/>
      <c r="JA40" s="318"/>
      <c r="JB40" s="318"/>
      <c r="JC40" s="318"/>
      <c r="JD40" s="318"/>
      <c r="JE40" s="318"/>
      <c r="JF40" s="318"/>
      <c r="JG40" s="318"/>
      <c r="JH40" s="318"/>
      <c r="JI40" s="318"/>
      <c r="JJ40" s="318"/>
      <c r="JK40" s="318"/>
      <c r="JL40" s="318"/>
      <c r="JM40" s="318"/>
      <c r="JN40" s="318"/>
      <c r="JO40" s="318"/>
      <c r="JP40" s="318"/>
      <c r="JQ40" s="318"/>
      <c r="JR40" s="318"/>
      <c r="JS40" s="318"/>
      <c r="JT40" s="318"/>
      <c r="JU40" s="318"/>
      <c r="JV40" s="318"/>
      <c r="JW40" s="318"/>
      <c r="JX40" s="318"/>
      <c r="JY40" s="318"/>
      <c r="JZ40" s="318"/>
      <c r="KA40" s="318"/>
      <c r="KB40" s="318"/>
      <c r="KC40" s="318"/>
      <c r="KD40" s="318"/>
      <c r="KE40" s="318"/>
      <c r="KF40" s="318"/>
      <c r="KG40" s="318"/>
      <c r="KH40" s="318"/>
      <c r="KI40" s="318"/>
      <c r="KJ40" s="318"/>
      <c r="KK40" s="318"/>
      <c r="KL40" s="318"/>
      <c r="KM40" s="318"/>
      <c r="KN40" s="318"/>
      <c r="KO40" s="318"/>
      <c r="KP40" s="318"/>
      <c r="KQ40" s="318"/>
      <c r="KR40" s="318"/>
      <c r="KS40" s="318"/>
      <c r="KT40" s="318"/>
      <c r="KU40" s="318"/>
      <c r="KV40" s="318"/>
      <c r="KW40" s="318"/>
      <c r="KX40" s="318"/>
      <c r="KY40" s="318"/>
      <c r="KZ40" s="318"/>
      <c r="LA40" s="318"/>
      <c r="LB40" s="318"/>
      <c r="LC40" s="318"/>
      <c r="LD40" s="318"/>
      <c r="LE40" s="318"/>
      <c r="LF40" s="318"/>
      <c r="LG40" s="318"/>
      <c r="LH40" s="318"/>
      <c r="LI40" s="318"/>
    </row>
    <row r="41" spans="1:321" ht="30">
      <c r="C41" s="72">
        <v>721</v>
      </c>
      <c r="D41" s="72">
        <v>7212</v>
      </c>
      <c r="E41" s="76" t="s">
        <v>97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82">
        <v>32341.5</v>
      </c>
      <c r="DW41" s="282">
        <v>691978.88</v>
      </c>
      <c r="DX41" s="282">
        <v>24386.31</v>
      </c>
      <c r="DY41" s="282">
        <v>112253.6</v>
      </c>
      <c r="DZ41" s="312">
        <v>103090.11</v>
      </c>
      <c r="EA41" s="282">
        <v>83178.69</v>
      </c>
      <c r="EB41" s="282">
        <v>504334.47</v>
      </c>
      <c r="EC41" s="313">
        <v>89093.46</v>
      </c>
      <c r="ED41" s="313">
        <v>551429.85</v>
      </c>
      <c r="EE41" s="313">
        <v>54505.3</v>
      </c>
      <c r="EF41" s="313">
        <v>1206435.3</v>
      </c>
      <c r="EG41" s="313">
        <v>766535.54</v>
      </c>
      <c r="EH41" s="316"/>
      <c r="EI41" s="316"/>
      <c r="EJ41" s="316"/>
      <c r="EK41" s="316"/>
      <c r="EL41" s="316"/>
      <c r="EM41" s="316"/>
      <c r="EN41" s="316"/>
      <c r="EO41" s="316"/>
      <c r="EP41" s="316"/>
      <c r="EQ41" s="316"/>
      <c r="ER41" s="316"/>
      <c r="ES41" s="316"/>
      <c r="ET41" s="351"/>
      <c r="EU41" s="351"/>
      <c r="EV41" s="351"/>
      <c r="EW41" s="351"/>
      <c r="EX41" s="351"/>
      <c r="EY41" s="351"/>
      <c r="EZ41" s="351"/>
      <c r="FA41" s="351"/>
      <c r="FB41" s="351"/>
      <c r="FC41" s="351"/>
      <c r="FD41" s="316"/>
      <c r="FE41" s="316"/>
      <c r="FF41" s="316"/>
      <c r="FG41" s="316"/>
      <c r="FH41" s="316"/>
      <c r="FI41" s="316"/>
      <c r="FJ41" s="316"/>
      <c r="FK41" s="316"/>
      <c r="FL41" s="369"/>
      <c r="FM41" s="316"/>
      <c r="FN41" s="316"/>
      <c r="FO41" s="316"/>
      <c r="FP41" s="316"/>
      <c r="FQ41" s="316"/>
      <c r="FR41" s="316"/>
      <c r="FS41" s="369"/>
      <c r="FT41" s="316"/>
      <c r="FU41" s="316"/>
      <c r="FV41" s="316"/>
      <c r="FW41" s="316"/>
      <c r="FX41" s="316"/>
      <c r="FY41" s="316"/>
      <c r="FZ41" s="316"/>
      <c r="GA41" s="316"/>
      <c r="GB41" s="316"/>
      <c r="GC41" s="316"/>
      <c r="GD41" s="316"/>
      <c r="GF41" s="316"/>
      <c r="GG41" s="316"/>
      <c r="GH41" s="316"/>
      <c r="GI41" s="316"/>
      <c r="GJ41" s="316"/>
      <c r="GK41" s="316"/>
      <c r="GL41" s="316"/>
      <c r="GM41" s="316"/>
      <c r="GN41" s="316"/>
      <c r="GO41" s="316"/>
      <c r="GP41" s="316"/>
      <c r="GQ41" s="316"/>
      <c r="GR41" s="316"/>
      <c r="GS41" s="316"/>
      <c r="GT41" s="316"/>
      <c r="GU41" s="316"/>
      <c r="GV41" s="316"/>
      <c r="GW41" s="316"/>
      <c r="GX41" s="316"/>
      <c r="GY41" s="316"/>
      <c r="GZ41" s="316"/>
      <c r="HA41" s="316"/>
      <c r="HB41" s="316"/>
      <c r="HC41" s="316"/>
      <c r="HD41" s="316"/>
      <c r="HE41" s="316"/>
      <c r="HF41" s="316"/>
      <c r="HG41" s="316"/>
      <c r="HH41" s="316"/>
      <c r="HI41" s="316"/>
      <c r="HJ41" s="316"/>
      <c r="HK41" s="316"/>
      <c r="HL41" s="316"/>
      <c r="HM41" s="316"/>
      <c r="HN41" s="316"/>
      <c r="HO41" s="316"/>
      <c r="HP41" s="316"/>
      <c r="HQ41" s="316"/>
      <c r="HR41" s="316"/>
      <c r="HS41" s="316"/>
      <c r="HT41" s="316"/>
      <c r="HU41" s="316"/>
      <c r="HV41" s="316"/>
      <c r="HW41" s="316"/>
      <c r="HX41" s="316"/>
      <c r="HY41" s="316"/>
      <c r="HZ41" s="316"/>
      <c r="IA41" s="316"/>
      <c r="IB41" s="316"/>
      <c r="IC41" s="316"/>
      <c r="ID41" s="316"/>
      <c r="IE41" s="316"/>
      <c r="IF41" s="316"/>
      <c r="IG41" s="316"/>
      <c r="IH41" s="316"/>
      <c r="II41" s="316"/>
      <c r="IJ41" s="316"/>
      <c r="IK41" s="316"/>
      <c r="IL41" s="316"/>
      <c r="IM41" s="316"/>
      <c r="IN41" s="316"/>
      <c r="IO41" s="316"/>
      <c r="IP41" s="316"/>
      <c r="IQ41" s="316"/>
      <c r="IR41" s="316"/>
      <c r="IS41" s="316"/>
      <c r="IT41" s="316"/>
      <c r="IU41" s="316"/>
      <c r="IV41" s="316"/>
      <c r="IW41" s="316"/>
      <c r="IX41" s="316"/>
      <c r="IY41" s="316"/>
      <c r="IZ41" s="316"/>
      <c r="JA41" s="316"/>
      <c r="JB41" s="316"/>
      <c r="JC41" s="316"/>
      <c r="JD41" s="316"/>
      <c r="JE41" s="316"/>
      <c r="JF41" s="316"/>
      <c r="JG41" s="316"/>
      <c r="JH41" s="316"/>
      <c r="JI41" s="316"/>
      <c r="JJ41" s="316"/>
      <c r="JK41" s="316"/>
      <c r="JL41" s="316"/>
      <c r="JM41" s="316"/>
      <c r="JN41" s="316"/>
      <c r="JO41" s="316"/>
      <c r="JP41" s="316"/>
      <c r="JQ41" s="316"/>
      <c r="JR41" s="316"/>
      <c r="JS41" s="316"/>
      <c r="JT41" s="316"/>
      <c r="JU41" s="316"/>
      <c r="JV41" s="316"/>
      <c r="JW41" s="316"/>
      <c r="JX41" s="316"/>
      <c r="JY41" s="316"/>
      <c r="JZ41" s="316"/>
      <c r="KA41" s="316"/>
      <c r="KB41" s="316"/>
      <c r="KC41" s="316"/>
      <c r="KD41" s="316"/>
      <c r="KE41" s="316"/>
      <c r="KF41" s="316"/>
      <c r="KG41" s="316"/>
      <c r="KH41" s="316"/>
      <c r="KI41" s="316"/>
      <c r="KJ41" s="316"/>
      <c r="KK41" s="316"/>
      <c r="KL41" s="316"/>
      <c r="KM41" s="316"/>
      <c r="KN41" s="316"/>
      <c r="KO41" s="316"/>
      <c r="KP41" s="316"/>
      <c r="KQ41" s="316"/>
      <c r="KR41" s="316"/>
      <c r="KS41" s="316"/>
      <c r="KT41" s="316"/>
      <c r="KU41" s="316"/>
      <c r="KV41" s="316"/>
      <c r="KW41" s="316"/>
      <c r="KX41" s="316"/>
      <c r="KY41" s="316"/>
      <c r="KZ41" s="316"/>
      <c r="LA41" s="316"/>
      <c r="LB41" s="316"/>
      <c r="LC41" s="316"/>
      <c r="LD41" s="316"/>
      <c r="LE41" s="316"/>
      <c r="LF41" s="316"/>
      <c r="LG41" s="316"/>
      <c r="LH41" s="316"/>
      <c r="LI41" s="316"/>
    </row>
    <row r="42" spans="1:321" ht="30">
      <c r="C42" s="72">
        <v>722</v>
      </c>
      <c r="D42" s="72">
        <v>7222</v>
      </c>
      <c r="E42" s="76" t="s">
        <v>99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82">
        <v>0</v>
      </c>
      <c r="DW42" s="282">
        <v>0</v>
      </c>
      <c r="DX42" s="282">
        <v>4.5</v>
      </c>
      <c r="DY42" s="282">
        <v>0</v>
      </c>
      <c r="DZ42" s="282">
        <v>0</v>
      </c>
      <c r="EA42" s="282">
        <v>0</v>
      </c>
      <c r="EB42" s="282">
        <v>0</v>
      </c>
      <c r="EC42" s="313">
        <v>0</v>
      </c>
      <c r="ED42" s="313">
        <v>0</v>
      </c>
      <c r="EE42" s="313">
        <v>0</v>
      </c>
      <c r="EF42" s="313">
        <v>0</v>
      </c>
      <c r="EG42" s="313">
        <v>0</v>
      </c>
      <c r="EH42" s="316">
        <v>150350.67000000001</v>
      </c>
      <c r="EI42" s="316">
        <v>500193.46</v>
      </c>
      <c r="EJ42" s="316">
        <v>126045.79</v>
      </c>
      <c r="EK42" s="316">
        <v>67133.97</v>
      </c>
      <c r="EL42" s="316">
        <v>340170.16</v>
      </c>
      <c r="EM42" s="316">
        <v>1431878.17</v>
      </c>
      <c r="EN42" s="316">
        <v>588856.99</v>
      </c>
      <c r="EO42" s="316">
        <v>142813.88</v>
      </c>
      <c r="EP42" s="316">
        <v>182139.62</v>
      </c>
      <c r="EQ42" s="316">
        <v>603855.75</v>
      </c>
      <c r="ER42" s="316">
        <v>987894.53</v>
      </c>
      <c r="ES42" s="316">
        <v>1153177.5900000001</v>
      </c>
      <c r="ET42" s="351"/>
      <c r="EU42" s="351"/>
      <c r="EV42" s="351"/>
      <c r="EW42" s="351"/>
      <c r="EX42" s="351"/>
      <c r="EY42" s="351"/>
      <c r="EZ42" s="351"/>
      <c r="FA42" s="351"/>
      <c r="FB42" s="351"/>
      <c r="FC42" s="351"/>
      <c r="FD42" s="316"/>
      <c r="FE42" s="316"/>
      <c r="FF42" s="316"/>
      <c r="FG42" s="316"/>
      <c r="FH42" s="316"/>
      <c r="FI42" s="316"/>
      <c r="FJ42" s="316"/>
      <c r="FK42" s="316"/>
      <c r="FL42" s="369"/>
      <c r="FM42" s="316"/>
      <c r="FN42" s="316"/>
      <c r="FO42" s="316"/>
      <c r="FP42" s="316"/>
      <c r="FQ42" s="316"/>
      <c r="FR42" s="316"/>
      <c r="FS42" s="369"/>
      <c r="FT42" s="316"/>
      <c r="FU42" s="316"/>
      <c r="FV42" s="316"/>
      <c r="FW42" s="316"/>
      <c r="FX42" s="316"/>
      <c r="FY42" s="316"/>
      <c r="FZ42" s="316"/>
      <c r="GA42" s="316"/>
      <c r="GB42" s="316"/>
      <c r="GC42" s="316"/>
      <c r="GD42" s="316"/>
      <c r="GF42" s="316"/>
      <c r="GG42" s="316"/>
      <c r="GH42" s="316"/>
      <c r="GI42" s="316"/>
      <c r="GJ42" s="316"/>
      <c r="GK42" s="316"/>
      <c r="GL42" s="316"/>
      <c r="GM42" s="316"/>
      <c r="GN42" s="316"/>
      <c r="GO42" s="316"/>
      <c r="GP42" s="316"/>
      <c r="GQ42" s="316"/>
      <c r="GR42" s="316"/>
      <c r="GS42" s="316"/>
      <c r="GT42" s="316"/>
      <c r="GU42" s="316"/>
      <c r="GV42" s="316"/>
      <c r="GW42" s="316"/>
      <c r="GX42" s="316"/>
      <c r="GY42" s="316"/>
      <c r="GZ42" s="316"/>
      <c r="HA42" s="316"/>
      <c r="HB42" s="316"/>
      <c r="HC42" s="316"/>
      <c r="HD42" s="316"/>
      <c r="HE42" s="316"/>
      <c r="HF42" s="316"/>
      <c r="HG42" s="316"/>
      <c r="HH42" s="316"/>
      <c r="HI42" s="316"/>
      <c r="HJ42" s="316"/>
      <c r="HK42" s="316"/>
      <c r="HL42" s="316"/>
      <c r="HM42" s="316"/>
      <c r="HN42" s="316"/>
      <c r="HO42" s="316"/>
      <c r="HP42" s="316"/>
      <c r="HQ42" s="316"/>
      <c r="HR42" s="316"/>
      <c r="HS42" s="316"/>
      <c r="HT42" s="316"/>
      <c r="HU42" s="316"/>
      <c r="HV42" s="316"/>
      <c r="HW42" s="316"/>
      <c r="HX42" s="316"/>
      <c r="HY42" s="316"/>
      <c r="HZ42" s="316"/>
      <c r="IA42" s="316"/>
      <c r="IB42" s="316"/>
      <c r="IC42" s="316"/>
      <c r="ID42" s="316"/>
      <c r="IE42" s="316"/>
      <c r="IF42" s="316"/>
      <c r="IG42" s="316"/>
      <c r="IH42" s="316"/>
      <c r="II42" s="316"/>
      <c r="IJ42" s="316"/>
      <c r="IK42" s="316"/>
      <c r="IL42" s="316"/>
      <c r="IM42" s="316"/>
      <c r="IN42" s="316"/>
      <c r="IO42" s="316"/>
      <c r="IP42" s="316"/>
      <c r="IQ42" s="316"/>
      <c r="IR42" s="316"/>
      <c r="IS42" s="316"/>
      <c r="IT42" s="316"/>
      <c r="IU42" s="316"/>
      <c r="IV42" s="316"/>
      <c r="IW42" s="316"/>
      <c r="IX42" s="316"/>
      <c r="IY42" s="316"/>
      <c r="IZ42" s="316"/>
      <c r="JA42" s="316"/>
      <c r="JB42" s="316"/>
      <c r="JC42" s="316"/>
      <c r="JD42" s="316"/>
      <c r="JE42" s="316"/>
      <c r="JF42" s="316"/>
      <c r="JG42" s="316"/>
      <c r="JH42" s="316"/>
      <c r="JI42" s="316"/>
      <c r="JJ42" s="316"/>
      <c r="JK42" s="316"/>
      <c r="JL42" s="316"/>
      <c r="JM42" s="316"/>
      <c r="JN42" s="316"/>
      <c r="JO42" s="316"/>
      <c r="JP42" s="316"/>
      <c r="JQ42" s="316"/>
      <c r="JR42" s="316"/>
      <c r="JS42" s="316"/>
      <c r="JT42" s="316"/>
      <c r="JU42" s="316"/>
      <c r="JV42" s="316"/>
      <c r="JW42" s="316"/>
      <c r="JX42" s="316"/>
      <c r="JY42" s="316"/>
      <c r="JZ42" s="316"/>
      <c r="KA42" s="316"/>
      <c r="KB42" s="316"/>
      <c r="KC42" s="316"/>
      <c r="KD42" s="316"/>
      <c r="KE42" s="316"/>
      <c r="KF42" s="316"/>
      <c r="KG42" s="316"/>
      <c r="KH42" s="316"/>
      <c r="KI42" s="316"/>
      <c r="KJ42" s="316"/>
      <c r="KK42" s="316"/>
      <c r="KL42" s="316"/>
      <c r="KM42" s="316"/>
      <c r="KN42" s="316"/>
      <c r="KO42" s="316"/>
      <c r="KP42" s="316"/>
      <c r="KQ42" s="316"/>
      <c r="KR42" s="316"/>
      <c r="KS42" s="316"/>
      <c r="KT42" s="316"/>
      <c r="KU42" s="316"/>
      <c r="KV42" s="316"/>
      <c r="KW42" s="316"/>
      <c r="KX42" s="316"/>
      <c r="KY42" s="316"/>
      <c r="KZ42" s="316"/>
      <c r="LA42" s="316"/>
      <c r="LB42" s="316"/>
      <c r="LC42" s="316"/>
      <c r="LD42" s="316"/>
      <c r="LE42" s="316"/>
      <c r="LF42" s="316"/>
      <c r="LG42" s="316"/>
      <c r="LH42" s="316"/>
      <c r="LI42" s="316"/>
    </row>
    <row r="43" spans="1:321" s="9" customFormat="1">
      <c r="A43" s="118"/>
      <c r="B43" s="118">
        <v>73</v>
      </c>
      <c r="C43" s="118"/>
      <c r="D43" s="118">
        <v>73</v>
      </c>
      <c r="E43" s="119" t="s">
        <v>103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83">
        <v>148151.23000000001</v>
      </c>
      <c r="DW43" s="283">
        <v>82290.95</v>
      </c>
      <c r="DX43" s="283">
        <v>119438.57</v>
      </c>
      <c r="DY43" s="283">
        <v>103043.66</v>
      </c>
      <c r="DZ43" s="283">
        <v>921596.33</v>
      </c>
      <c r="EA43" s="283">
        <v>565850.1</v>
      </c>
      <c r="EB43" s="283">
        <v>84480.12</v>
      </c>
      <c r="EC43" s="317">
        <v>79378.06</v>
      </c>
      <c r="ED43" s="317">
        <v>134318.35</v>
      </c>
      <c r="EE43" s="317">
        <v>226256.22</v>
      </c>
      <c r="EF43" s="317">
        <v>783922.87</v>
      </c>
      <c r="EG43" s="317">
        <v>1413894.45</v>
      </c>
      <c r="EH43" s="318"/>
      <c r="EI43" s="318"/>
      <c r="EJ43" s="318"/>
      <c r="EK43" s="318"/>
      <c r="EL43" s="318"/>
      <c r="EM43" s="318"/>
      <c r="EN43" s="318"/>
      <c r="EO43" s="318"/>
      <c r="EP43" s="318"/>
      <c r="EQ43" s="318"/>
      <c r="ER43" s="318"/>
      <c r="ES43" s="318"/>
      <c r="ET43" s="318">
        <v>172043.05</v>
      </c>
      <c r="EU43" s="318">
        <v>78777.210000000006</v>
      </c>
      <c r="EV43" s="318">
        <v>195694.06</v>
      </c>
      <c r="EW43" s="318">
        <v>443978.03</v>
      </c>
      <c r="EX43" s="318">
        <v>1090667.1299999999</v>
      </c>
      <c r="EY43" s="318">
        <v>2374596.09</v>
      </c>
      <c r="EZ43" s="318">
        <v>178131.97</v>
      </c>
      <c r="FA43" s="318">
        <v>146792.74</v>
      </c>
      <c r="FB43" s="318">
        <v>907089.49</v>
      </c>
      <c r="FC43" s="318">
        <v>525509.51</v>
      </c>
      <c r="FD43" s="318">
        <v>4230114.6399999997</v>
      </c>
      <c r="FE43" s="318">
        <v>942551.18</v>
      </c>
      <c r="FF43" s="318">
        <v>69158.880000000005</v>
      </c>
      <c r="FG43" s="318">
        <v>378338.04</v>
      </c>
      <c r="FH43" s="318">
        <v>257172.98</v>
      </c>
      <c r="FI43" s="318">
        <v>349238.34</v>
      </c>
      <c r="FJ43" s="318">
        <v>808656.23</v>
      </c>
      <c r="FK43" s="318">
        <v>1298753.81</v>
      </c>
      <c r="FL43" s="370">
        <v>134648.84</v>
      </c>
      <c r="FM43" s="318">
        <v>1295803.5900000001</v>
      </c>
      <c r="FN43" s="318">
        <v>183612.59</v>
      </c>
      <c r="FO43" s="318">
        <v>223272.51</v>
      </c>
      <c r="FP43" s="318">
        <v>1445230.26</v>
      </c>
      <c r="FQ43" s="318">
        <v>1825677.24</v>
      </c>
      <c r="FR43" s="318">
        <v>80819.179999999993</v>
      </c>
      <c r="FS43" s="370">
        <v>813727.89</v>
      </c>
      <c r="FT43" s="318">
        <v>794561.22</v>
      </c>
      <c r="FU43" s="318">
        <v>561040.23</v>
      </c>
      <c r="FV43" s="318">
        <v>896681.72</v>
      </c>
      <c r="FW43" s="318">
        <v>977750.68</v>
      </c>
      <c r="FX43" s="318">
        <v>43328</v>
      </c>
      <c r="FY43" s="318">
        <v>635570.36</v>
      </c>
      <c r="FZ43" s="318">
        <v>139421.26999999999</v>
      </c>
      <c r="GA43" s="318">
        <v>338814.6</v>
      </c>
      <c r="GB43" s="318"/>
      <c r="GC43" s="318"/>
      <c r="GD43" s="318"/>
      <c r="GE43" s="370"/>
      <c r="GF43" s="318"/>
      <c r="GG43" s="318"/>
      <c r="GH43" s="318"/>
      <c r="GI43" s="318"/>
      <c r="GJ43" s="318"/>
      <c r="GK43" s="318"/>
      <c r="GL43" s="318"/>
      <c r="GM43" s="318"/>
      <c r="GN43" s="318"/>
      <c r="GO43" s="318"/>
      <c r="GP43" s="318"/>
      <c r="GQ43" s="318"/>
      <c r="GR43" s="318"/>
      <c r="GS43" s="318"/>
      <c r="GT43" s="318"/>
      <c r="GU43" s="318"/>
      <c r="GV43" s="318"/>
      <c r="GW43" s="318"/>
      <c r="GX43" s="318"/>
      <c r="GY43" s="318"/>
      <c r="GZ43" s="318"/>
      <c r="HA43" s="318"/>
      <c r="HB43" s="318"/>
      <c r="HC43" s="318"/>
      <c r="HD43" s="318"/>
      <c r="HE43" s="318"/>
      <c r="HF43" s="318"/>
      <c r="HG43" s="318"/>
      <c r="HH43" s="318"/>
      <c r="HI43" s="318"/>
      <c r="HJ43" s="318"/>
      <c r="HK43" s="318"/>
      <c r="HL43" s="318"/>
      <c r="HM43" s="318"/>
      <c r="HN43" s="318"/>
      <c r="HO43" s="318"/>
      <c r="HP43" s="318"/>
      <c r="HQ43" s="318"/>
      <c r="HR43" s="318"/>
      <c r="HS43" s="318"/>
      <c r="HT43" s="318"/>
      <c r="HU43" s="318"/>
      <c r="HV43" s="318"/>
      <c r="HW43" s="318"/>
      <c r="HX43" s="318"/>
      <c r="HY43" s="318"/>
      <c r="HZ43" s="318"/>
      <c r="IA43" s="318"/>
      <c r="IB43" s="318"/>
      <c r="IC43" s="318"/>
      <c r="ID43" s="318"/>
      <c r="IE43" s="318"/>
      <c r="IF43" s="318"/>
      <c r="IG43" s="318"/>
      <c r="IH43" s="318"/>
      <c r="II43" s="318"/>
      <c r="IJ43" s="318"/>
      <c r="IK43" s="318"/>
      <c r="IL43" s="318"/>
      <c r="IM43" s="318"/>
      <c r="IN43" s="318"/>
      <c r="IO43" s="318"/>
      <c r="IP43" s="318"/>
      <c r="IQ43" s="318"/>
      <c r="IR43" s="318"/>
      <c r="IS43" s="318"/>
      <c r="IT43" s="318"/>
      <c r="IU43" s="318"/>
      <c r="IV43" s="318"/>
      <c r="IW43" s="318"/>
      <c r="IX43" s="318"/>
      <c r="IY43" s="318"/>
      <c r="IZ43" s="318"/>
      <c r="JA43" s="318"/>
      <c r="JB43" s="318"/>
      <c r="JC43" s="318"/>
      <c r="JD43" s="318"/>
      <c r="JE43" s="318"/>
      <c r="JF43" s="318"/>
      <c r="JG43" s="318"/>
      <c r="JH43" s="318"/>
      <c r="JI43" s="318"/>
      <c r="JJ43" s="318"/>
      <c r="JK43" s="318"/>
      <c r="JL43" s="318"/>
      <c r="JM43" s="318"/>
      <c r="JN43" s="318"/>
      <c r="JO43" s="318"/>
      <c r="JP43" s="318"/>
      <c r="JQ43" s="318"/>
      <c r="JR43" s="318"/>
      <c r="JS43" s="318"/>
      <c r="JT43" s="318"/>
      <c r="JU43" s="318"/>
      <c r="JV43" s="318"/>
      <c r="JW43" s="318"/>
      <c r="JX43" s="318"/>
      <c r="JY43" s="318"/>
      <c r="JZ43" s="318"/>
      <c r="KA43" s="318"/>
      <c r="KB43" s="318"/>
      <c r="KC43" s="318"/>
      <c r="KD43" s="318"/>
      <c r="KE43" s="318"/>
      <c r="KF43" s="318"/>
      <c r="KG43" s="318"/>
      <c r="KH43" s="318"/>
      <c r="KI43" s="318"/>
      <c r="KJ43" s="318"/>
      <c r="KK43" s="318"/>
      <c r="KL43" s="318"/>
      <c r="KM43" s="318"/>
      <c r="KN43" s="318"/>
      <c r="KO43" s="318"/>
      <c r="KP43" s="318"/>
      <c r="KQ43" s="318"/>
      <c r="KR43" s="318"/>
      <c r="KS43" s="318"/>
      <c r="KT43" s="318"/>
      <c r="KU43" s="318"/>
      <c r="KV43" s="318"/>
      <c r="KW43" s="318"/>
      <c r="KX43" s="318"/>
      <c r="KY43" s="318"/>
      <c r="KZ43" s="318"/>
      <c r="LA43" s="318"/>
      <c r="LB43" s="318"/>
      <c r="LC43" s="318"/>
      <c r="LD43" s="318"/>
      <c r="LE43" s="318"/>
      <c r="LF43" s="318"/>
      <c r="LG43" s="318"/>
      <c r="LH43" s="318"/>
      <c r="LI43" s="318"/>
    </row>
    <row r="44" spans="1:321">
      <c r="B44" s="72" t="s">
        <v>94</v>
      </c>
      <c r="C44" s="72">
        <v>731</v>
      </c>
      <c r="D44" s="72">
        <v>7311</v>
      </c>
      <c r="E44" s="76" t="s">
        <v>103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82">
        <v>148151.22999999998</v>
      </c>
      <c r="DW44" s="282">
        <v>82290.95</v>
      </c>
      <c r="DX44" s="282">
        <v>119438.56999999999</v>
      </c>
      <c r="DY44" s="282">
        <v>103043.65999999999</v>
      </c>
      <c r="DZ44" s="312">
        <v>921596.33</v>
      </c>
      <c r="EA44" s="282">
        <v>565850.1</v>
      </c>
      <c r="EB44" s="282">
        <v>84480.12</v>
      </c>
      <c r="EC44" s="313">
        <v>79378.060000000012</v>
      </c>
      <c r="ED44" s="313">
        <v>134318.35</v>
      </c>
      <c r="EE44" s="313">
        <v>226256.22</v>
      </c>
      <c r="EF44" s="313">
        <v>783922.87</v>
      </c>
      <c r="EG44" s="313">
        <v>1034220.21</v>
      </c>
      <c r="EH44" s="316"/>
      <c r="EI44" s="316"/>
      <c r="EJ44" s="316"/>
      <c r="EK44" s="316"/>
      <c r="EL44" s="316"/>
      <c r="EM44" s="316"/>
      <c r="EN44" s="316"/>
      <c r="EO44" s="316"/>
      <c r="EP44" s="316"/>
      <c r="EQ44" s="316"/>
      <c r="ER44" s="316"/>
      <c r="ES44" s="316"/>
      <c r="ET44" s="351"/>
      <c r="EU44" s="351"/>
      <c r="EV44" s="351"/>
      <c r="EW44" s="351"/>
      <c r="EX44" s="351"/>
      <c r="EY44" s="351"/>
      <c r="EZ44" s="351"/>
      <c r="FA44" s="351"/>
      <c r="FB44" s="351"/>
      <c r="FC44" s="351"/>
      <c r="FD44" s="316"/>
      <c r="FE44" s="316"/>
      <c r="FF44" s="316"/>
      <c r="FG44" s="316"/>
      <c r="FH44" s="316"/>
      <c r="FI44" s="316"/>
      <c r="FJ44" s="316"/>
      <c r="FK44" s="316"/>
      <c r="FL44" s="369"/>
      <c r="FM44" s="316"/>
      <c r="FN44" s="316"/>
      <c r="FO44" s="316"/>
      <c r="FP44" s="316"/>
      <c r="FQ44" s="316"/>
      <c r="FR44" s="316"/>
      <c r="FS44" s="369"/>
      <c r="FT44" s="316"/>
      <c r="FU44" s="316"/>
      <c r="FV44" s="316"/>
      <c r="FW44" s="316"/>
      <c r="FX44" s="316"/>
      <c r="FY44" s="316"/>
      <c r="FZ44" s="316"/>
      <c r="GA44" s="316"/>
      <c r="GB44" s="316"/>
      <c r="GC44" s="316"/>
      <c r="GD44" s="316"/>
      <c r="GF44" s="316"/>
      <c r="GG44" s="316"/>
      <c r="GH44" s="316"/>
      <c r="GI44" s="316"/>
      <c r="GJ44" s="316"/>
      <c r="GK44" s="316"/>
      <c r="GL44" s="316"/>
      <c r="GM44" s="316"/>
      <c r="GN44" s="316"/>
      <c r="GO44" s="316"/>
      <c r="GP44" s="316"/>
      <c r="GQ44" s="316"/>
      <c r="GR44" s="316"/>
      <c r="GS44" s="316"/>
      <c r="GT44" s="316"/>
      <c r="GU44" s="316"/>
      <c r="GV44" s="316"/>
      <c r="GW44" s="316"/>
      <c r="GX44" s="316"/>
      <c r="GY44" s="316"/>
      <c r="GZ44" s="316"/>
      <c r="HA44" s="316"/>
      <c r="HB44" s="316"/>
      <c r="HC44" s="316"/>
      <c r="HD44" s="316"/>
      <c r="HE44" s="316"/>
      <c r="HF44" s="316"/>
      <c r="HG44" s="316"/>
      <c r="HH44" s="316"/>
      <c r="HI44" s="316"/>
      <c r="HJ44" s="316"/>
      <c r="HK44" s="316"/>
      <c r="HL44" s="316"/>
      <c r="HM44" s="316"/>
      <c r="HN44" s="316"/>
      <c r="HO44" s="316"/>
      <c r="HP44" s="316"/>
      <c r="HQ44" s="316"/>
      <c r="HR44" s="316"/>
      <c r="HS44" s="316"/>
      <c r="HT44" s="316"/>
      <c r="HU44" s="316"/>
      <c r="HV44" s="316"/>
      <c r="HW44" s="316"/>
      <c r="HX44" s="316"/>
      <c r="HY44" s="316"/>
      <c r="HZ44" s="316"/>
      <c r="IA44" s="316"/>
      <c r="IB44" s="316"/>
      <c r="IC44" s="316"/>
      <c r="ID44" s="316"/>
      <c r="IE44" s="316"/>
      <c r="IF44" s="316"/>
      <c r="IG44" s="316"/>
      <c r="IH44" s="316"/>
      <c r="II44" s="316"/>
      <c r="IJ44" s="316"/>
      <c r="IK44" s="316"/>
      <c r="IL44" s="316"/>
      <c r="IM44" s="316"/>
      <c r="IN44" s="316"/>
      <c r="IO44" s="316"/>
      <c r="IP44" s="316"/>
      <c r="IQ44" s="316"/>
      <c r="IR44" s="316"/>
      <c r="IS44" s="316"/>
      <c r="IT44" s="316"/>
      <c r="IU44" s="316"/>
      <c r="IV44" s="316"/>
      <c r="IW44" s="316"/>
      <c r="IX44" s="316"/>
      <c r="IY44" s="316"/>
      <c r="IZ44" s="316"/>
      <c r="JA44" s="316"/>
      <c r="JB44" s="316"/>
      <c r="JC44" s="316"/>
      <c r="JD44" s="316"/>
      <c r="JE44" s="316"/>
      <c r="JF44" s="316"/>
      <c r="JG44" s="316"/>
      <c r="JH44" s="316"/>
      <c r="JI44" s="316"/>
      <c r="JJ44" s="316"/>
      <c r="JK44" s="316"/>
      <c r="JL44" s="316"/>
      <c r="JM44" s="316"/>
      <c r="JN44" s="316"/>
      <c r="JO44" s="316"/>
      <c r="JP44" s="316"/>
      <c r="JQ44" s="316"/>
      <c r="JR44" s="316"/>
      <c r="JS44" s="316"/>
      <c r="JT44" s="316"/>
      <c r="JU44" s="316"/>
      <c r="JV44" s="316"/>
      <c r="JW44" s="316"/>
      <c r="JX44" s="316"/>
      <c r="JY44" s="316"/>
      <c r="JZ44" s="316"/>
      <c r="KA44" s="316"/>
      <c r="KB44" s="316"/>
      <c r="KC44" s="316"/>
      <c r="KD44" s="316"/>
      <c r="KE44" s="316"/>
      <c r="KF44" s="316"/>
      <c r="KG44" s="316"/>
      <c r="KH44" s="316"/>
      <c r="KI44" s="316"/>
      <c r="KJ44" s="316"/>
      <c r="KK44" s="316"/>
      <c r="KL44" s="316"/>
      <c r="KM44" s="316"/>
      <c r="KN44" s="316"/>
      <c r="KO44" s="316"/>
      <c r="KP44" s="316"/>
      <c r="KQ44" s="316"/>
      <c r="KR44" s="316"/>
      <c r="KS44" s="316"/>
      <c r="KT44" s="316"/>
      <c r="KU44" s="316"/>
      <c r="KV44" s="316"/>
      <c r="KW44" s="316"/>
      <c r="KX44" s="316"/>
      <c r="KY44" s="316"/>
      <c r="KZ44" s="316"/>
      <c r="LA44" s="316"/>
      <c r="LB44" s="316"/>
      <c r="LC44" s="316"/>
      <c r="LD44" s="316"/>
      <c r="LE44" s="316"/>
      <c r="LF44" s="316"/>
      <c r="LG44" s="316"/>
      <c r="LH44" s="316"/>
      <c r="LI44" s="316"/>
    </row>
    <row r="45" spans="1:321" ht="30">
      <c r="C45" s="72">
        <v>732</v>
      </c>
      <c r="D45" s="72">
        <v>7321</v>
      </c>
      <c r="E45" s="76" t="s">
        <v>105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82">
        <v>0</v>
      </c>
      <c r="DW45" s="282">
        <v>0</v>
      </c>
      <c r="DX45" s="282">
        <v>0</v>
      </c>
      <c r="DY45" s="282">
        <v>0</v>
      </c>
      <c r="EC45" s="313">
        <v>0</v>
      </c>
      <c r="ED45" s="313"/>
      <c r="EE45" s="313"/>
      <c r="EF45" s="313"/>
      <c r="EG45" s="313"/>
      <c r="EH45" s="316">
        <v>198902.46</v>
      </c>
      <c r="EI45" s="316">
        <v>1119540.18</v>
      </c>
      <c r="EJ45" s="316">
        <v>2133451.14</v>
      </c>
      <c r="EK45" s="316">
        <v>849572.77</v>
      </c>
      <c r="EL45" s="316">
        <v>1895943.06</v>
      </c>
      <c r="EM45" s="316">
        <v>1063223.94</v>
      </c>
      <c r="EN45" s="316">
        <v>2617220.7200000002</v>
      </c>
      <c r="EO45" s="316">
        <v>693924.15</v>
      </c>
      <c r="EP45" s="316">
        <v>1500964.26</v>
      </c>
      <c r="EQ45" s="316">
        <v>2652981.5699999998</v>
      </c>
      <c r="ER45" s="316">
        <v>2284497.5299999998</v>
      </c>
      <c r="ES45" s="316">
        <v>8271247.9800000004</v>
      </c>
      <c r="ET45" s="351"/>
      <c r="EU45" s="351"/>
      <c r="EV45" s="351"/>
      <c r="EW45" s="351"/>
      <c r="EX45" s="351"/>
      <c r="EY45" s="351"/>
      <c r="EZ45" s="351"/>
      <c r="FA45" s="351"/>
      <c r="FB45" s="351"/>
      <c r="FC45" s="351"/>
      <c r="FD45" s="316"/>
      <c r="FE45" s="316"/>
      <c r="FF45" s="316"/>
      <c r="FG45" s="316"/>
      <c r="FH45" s="316"/>
      <c r="FI45" s="316"/>
      <c r="FJ45" s="316"/>
      <c r="FK45" s="316"/>
      <c r="FL45" s="369"/>
      <c r="FM45" s="316"/>
      <c r="FN45" s="316"/>
      <c r="FO45" s="316"/>
      <c r="FP45" s="316"/>
      <c r="FQ45" s="316"/>
      <c r="FR45" s="316"/>
      <c r="FS45" s="369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  <c r="IX45" s="316"/>
      <c r="IY45" s="316"/>
      <c r="IZ45" s="316"/>
      <c r="JA45" s="316"/>
      <c r="JB45" s="316"/>
      <c r="JC45" s="316"/>
      <c r="JD45" s="316"/>
      <c r="JE45" s="316"/>
      <c r="JF45" s="316"/>
      <c r="JG45" s="316"/>
      <c r="JH45" s="316"/>
      <c r="JI45" s="316"/>
      <c r="JJ45" s="316"/>
      <c r="JK45" s="316"/>
      <c r="JL45" s="316"/>
      <c r="JM45" s="316"/>
      <c r="JN45" s="316"/>
      <c r="JO45" s="316"/>
      <c r="JP45" s="316"/>
      <c r="JQ45" s="316"/>
      <c r="JR45" s="316"/>
      <c r="JS45" s="316"/>
      <c r="JT45" s="316"/>
      <c r="JU45" s="316"/>
      <c r="JV45" s="316"/>
      <c r="JW45" s="316"/>
      <c r="JX45" s="316"/>
      <c r="JY45" s="316"/>
      <c r="JZ45" s="316"/>
      <c r="KA45" s="316"/>
      <c r="KB45" s="316"/>
      <c r="KC45" s="316"/>
      <c r="KD45" s="316"/>
      <c r="KE45" s="316"/>
      <c r="KF45" s="316"/>
      <c r="KG45" s="316"/>
      <c r="KH45" s="316"/>
      <c r="KI45" s="316"/>
      <c r="KJ45" s="316"/>
      <c r="KK45" s="316"/>
      <c r="KL45" s="316"/>
      <c r="KM45" s="316"/>
      <c r="KN45" s="316"/>
      <c r="KO45" s="316"/>
      <c r="KP45" s="316"/>
      <c r="KQ45" s="316"/>
      <c r="KR45" s="316"/>
      <c r="KS45" s="316"/>
      <c r="KT45" s="316"/>
      <c r="KU45" s="316"/>
      <c r="KV45" s="316"/>
      <c r="KW45" s="316"/>
      <c r="KX45" s="316"/>
      <c r="KY45" s="316"/>
      <c r="KZ45" s="316"/>
      <c r="LA45" s="316"/>
      <c r="LB45" s="316"/>
      <c r="LC45" s="316"/>
      <c r="LD45" s="316"/>
      <c r="LE45" s="316"/>
      <c r="LF45" s="316"/>
      <c r="LG45" s="316"/>
      <c r="LH45" s="316"/>
      <c r="LI45" s="316"/>
    </row>
    <row r="46" spans="1:321" s="9" customFormat="1">
      <c r="A46" s="118"/>
      <c r="B46" s="118">
        <v>74</v>
      </c>
      <c r="C46" s="118" t="s">
        <v>94</v>
      </c>
      <c r="D46" s="118">
        <v>74</v>
      </c>
      <c r="E46" s="119" t="s">
        <v>107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83">
        <v>180241.46</v>
      </c>
      <c r="DW46" s="283">
        <v>153797.54</v>
      </c>
      <c r="DX46" s="283">
        <v>730633.86</v>
      </c>
      <c r="DY46" s="283">
        <v>546087.31000000006</v>
      </c>
      <c r="DZ46" s="283">
        <v>968262.62</v>
      </c>
      <c r="EA46" s="283">
        <v>1146053.18</v>
      </c>
      <c r="EB46" s="283">
        <v>496128.69</v>
      </c>
      <c r="EC46" s="317">
        <v>612721</v>
      </c>
      <c r="ED46" s="317">
        <v>1394917.14</v>
      </c>
      <c r="EE46" s="317">
        <v>1316452.33</v>
      </c>
      <c r="EF46" s="317">
        <v>1562846.95</v>
      </c>
      <c r="EG46" s="317">
        <v>2485021.3199999998</v>
      </c>
      <c r="EH46" s="318"/>
      <c r="EI46" s="318"/>
      <c r="EJ46" s="318"/>
      <c r="EK46" s="318"/>
      <c r="EL46" s="318"/>
      <c r="EM46" s="318"/>
      <c r="EN46" s="318"/>
      <c r="EO46" s="318"/>
      <c r="EP46" s="318"/>
      <c r="EQ46" s="318"/>
      <c r="ER46" s="318"/>
      <c r="ES46" s="318"/>
      <c r="ET46" s="318">
        <v>1517510.59</v>
      </c>
      <c r="EU46" s="318">
        <v>776556.18</v>
      </c>
      <c r="EV46" s="318">
        <v>1210159.24</v>
      </c>
      <c r="EW46" s="318">
        <v>8493510.6400000006</v>
      </c>
      <c r="EX46" s="318">
        <v>1746477.29</v>
      </c>
      <c r="EY46" s="318">
        <v>1534287.36</v>
      </c>
      <c r="EZ46" s="318">
        <v>716886.96</v>
      </c>
      <c r="FA46" s="318">
        <v>259046.56</v>
      </c>
      <c r="FB46" s="318">
        <v>658145.13</v>
      </c>
      <c r="FC46" s="318">
        <v>1526648.73</v>
      </c>
      <c r="FD46" s="318">
        <v>4414865.1500000004</v>
      </c>
      <c r="FE46" s="318">
        <v>3855321.16</v>
      </c>
      <c r="FF46" s="318">
        <v>13526117.220000001</v>
      </c>
      <c r="FG46" s="318">
        <v>1000413.32</v>
      </c>
      <c r="FH46" s="318">
        <v>861265.77</v>
      </c>
      <c r="FI46" s="318">
        <v>627154.51</v>
      </c>
      <c r="FJ46" s="318">
        <v>1388870.5</v>
      </c>
      <c r="FK46" s="318">
        <v>827810.06</v>
      </c>
      <c r="FL46" s="370">
        <v>1651160.65</v>
      </c>
      <c r="FM46" s="318">
        <v>1596012.32</v>
      </c>
      <c r="FN46" s="318">
        <v>1508235.56</v>
      </c>
      <c r="FO46" s="318">
        <v>1944741.98</v>
      </c>
      <c r="FP46" s="318">
        <v>9471069</v>
      </c>
      <c r="FQ46" s="318">
        <v>3805474.98</v>
      </c>
      <c r="FR46" s="318">
        <v>751395.32</v>
      </c>
      <c r="FS46" s="370">
        <v>1636489.54</v>
      </c>
      <c r="FT46" s="318">
        <v>3518115.16</v>
      </c>
      <c r="FU46" s="318">
        <v>2957605.59</v>
      </c>
      <c r="FV46" s="318">
        <v>842020.08</v>
      </c>
      <c r="FW46" s="318">
        <v>2579280.8199999998</v>
      </c>
      <c r="FX46" s="318">
        <v>2556670.7400000002</v>
      </c>
      <c r="FY46" s="318">
        <v>3231508.34</v>
      </c>
      <c r="FZ46" s="318">
        <v>4226201.38</v>
      </c>
      <c r="GA46" s="318">
        <v>1408452.9</v>
      </c>
      <c r="GB46" s="318"/>
      <c r="GC46" s="318"/>
      <c r="GD46" s="318"/>
      <c r="GE46" s="370"/>
      <c r="GF46" s="318"/>
      <c r="GG46" s="318"/>
      <c r="GH46" s="318"/>
      <c r="GI46" s="318"/>
      <c r="GJ46" s="318"/>
      <c r="GK46" s="318"/>
      <c r="GL46" s="318"/>
      <c r="GM46" s="318"/>
      <c r="GN46" s="318"/>
      <c r="GO46" s="318"/>
      <c r="GP46" s="318"/>
      <c r="GQ46" s="318"/>
      <c r="GR46" s="318"/>
      <c r="GS46" s="318"/>
      <c r="GT46" s="318"/>
      <c r="GU46" s="318"/>
      <c r="GV46" s="318"/>
      <c r="GW46" s="318"/>
      <c r="GX46" s="318"/>
      <c r="GY46" s="318"/>
      <c r="GZ46" s="318"/>
      <c r="HA46" s="318"/>
      <c r="HB46" s="318"/>
      <c r="HC46" s="318"/>
      <c r="HD46" s="318"/>
      <c r="HE46" s="318"/>
      <c r="HF46" s="318"/>
      <c r="HG46" s="318"/>
      <c r="HH46" s="318"/>
      <c r="HI46" s="318"/>
      <c r="HJ46" s="318"/>
      <c r="HK46" s="318"/>
      <c r="HL46" s="318"/>
      <c r="HM46" s="318"/>
      <c r="HN46" s="318"/>
      <c r="HO46" s="318"/>
      <c r="HP46" s="318"/>
      <c r="HQ46" s="318"/>
      <c r="HR46" s="318"/>
      <c r="HS46" s="318"/>
      <c r="HT46" s="318"/>
      <c r="HU46" s="318"/>
      <c r="HV46" s="318"/>
      <c r="HW46" s="318"/>
      <c r="HX46" s="318"/>
      <c r="HY46" s="318"/>
      <c r="HZ46" s="318"/>
      <c r="IA46" s="318"/>
      <c r="IB46" s="318"/>
      <c r="IC46" s="318"/>
      <c r="ID46" s="318"/>
      <c r="IE46" s="318"/>
      <c r="IF46" s="318"/>
      <c r="IG46" s="318"/>
      <c r="IH46" s="318"/>
      <c r="II46" s="318"/>
      <c r="IJ46" s="318"/>
      <c r="IK46" s="318"/>
      <c r="IL46" s="318"/>
      <c r="IM46" s="318"/>
      <c r="IN46" s="318"/>
      <c r="IO46" s="318"/>
      <c r="IP46" s="318"/>
      <c r="IQ46" s="318"/>
      <c r="IR46" s="318"/>
      <c r="IS46" s="318"/>
      <c r="IT46" s="318"/>
      <c r="IU46" s="318"/>
      <c r="IV46" s="318"/>
      <c r="IW46" s="318"/>
      <c r="IX46" s="318"/>
      <c r="IY46" s="318"/>
      <c r="IZ46" s="318"/>
      <c r="JA46" s="318"/>
      <c r="JB46" s="318"/>
      <c r="JC46" s="318"/>
      <c r="JD46" s="318"/>
      <c r="JE46" s="318"/>
      <c r="JF46" s="318"/>
      <c r="JG46" s="318"/>
      <c r="JH46" s="318"/>
      <c r="JI46" s="318"/>
      <c r="JJ46" s="318"/>
      <c r="JK46" s="318"/>
      <c r="JL46" s="318"/>
      <c r="JM46" s="318"/>
      <c r="JN46" s="318"/>
      <c r="JO46" s="318"/>
      <c r="JP46" s="318"/>
      <c r="JQ46" s="318"/>
      <c r="JR46" s="318"/>
      <c r="JS46" s="318"/>
      <c r="JT46" s="318"/>
      <c r="JU46" s="318"/>
      <c r="JV46" s="318"/>
      <c r="JW46" s="318"/>
      <c r="JX46" s="318"/>
      <c r="JY46" s="318"/>
      <c r="JZ46" s="318"/>
      <c r="KA46" s="318"/>
      <c r="KB46" s="318"/>
      <c r="KC46" s="318"/>
      <c r="KD46" s="318"/>
      <c r="KE46" s="318"/>
      <c r="KF46" s="318"/>
      <c r="KG46" s="318"/>
      <c r="KH46" s="318"/>
      <c r="KI46" s="318"/>
      <c r="KJ46" s="318"/>
      <c r="KK46" s="318"/>
      <c r="KL46" s="318"/>
      <c r="KM46" s="318"/>
      <c r="KN46" s="318"/>
      <c r="KO46" s="318"/>
      <c r="KP46" s="318"/>
      <c r="KQ46" s="318"/>
      <c r="KR46" s="318"/>
      <c r="KS46" s="318"/>
      <c r="KT46" s="318"/>
      <c r="KU46" s="318"/>
      <c r="KV46" s="318"/>
      <c r="KW46" s="318"/>
      <c r="KX46" s="318"/>
      <c r="KY46" s="318"/>
      <c r="KZ46" s="318"/>
      <c r="LA46" s="318"/>
      <c r="LB46" s="318"/>
      <c r="LC46" s="318"/>
      <c r="LD46" s="318"/>
      <c r="LE46" s="318"/>
      <c r="LF46" s="318"/>
      <c r="LG46" s="318"/>
      <c r="LH46" s="318"/>
      <c r="LI46" s="318"/>
    </row>
    <row r="47" spans="1:321">
      <c r="C47" s="72">
        <v>741</v>
      </c>
      <c r="D47" s="72">
        <v>7411</v>
      </c>
      <c r="E47" s="76" t="s">
        <v>109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82">
        <v>196891.75999999998</v>
      </c>
      <c r="DW47" s="282">
        <v>153797.54</v>
      </c>
      <c r="DX47" s="282">
        <v>730633.8600000001</v>
      </c>
      <c r="DY47" s="282">
        <v>546087.31000000006</v>
      </c>
      <c r="DZ47" s="282">
        <v>968262.62</v>
      </c>
      <c r="EA47" s="282">
        <v>1146053.18</v>
      </c>
      <c r="EB47" s="282">
        <v>496128.69</v>
      </c>
      <c r="EC47" s="313">
        <v>612720.99999999988</v>
      </c>
      <c r="ED47" s="313">
        <v>1394917.14</v>
      </c>
      <c r="EE47" s="313">
        <v>1303452.33</v>
      </c>
      <c r="EF47" s="313">
        <v>1562846.95</v>
      </c>
      <c r="EG47" s="313">
        <v>2483747.6800000002</v>
      </c>
      <c r="EH47" s="316"/>
      <c r="EI47" s="316"/>
      <c r="EJ47" s="316"/>
      <c r="EK47" s="316"/>
      <c r="EL47" s="316"/>
      <c r="EM47" s="316"/>
      <c r="EN47" s="316"/>
      <c r="EO47" s="316"/>
      <c r="EP47" s="316"/>
      <c r="EQ47" s="316"/>
      <c r="ER47" s="316"/>
      <c r="ES47" s="316"/>
      <c r="ET47" s="351"/>
      <c r="EU47" s="351"/>
      <c r="EV47" s="351"/>
      <c r="EW47" s="351"/>
      <c r="EX47" s="351"/>
      <c r="EY47" s="351"/>
      <c r="EZ47" s="351"/>
      <c r="FA47" s="351"/>
      <c r="FB47" s="351"/>
      <c r="FC47" s="351"/>
      <c r="FD47" s="316"/>
      <c r="FE47" s="316"/>
      <c r="FF47" s="316"/>
      <c r="FG47" s="316"/>
      <c r="FH47" s="316"/>
      <c r="FI47" s="316"/>
      <c r="FJ47" s="316"/>
      <c r="FK47" s="316"/>
      <c r="FL47" s="369"/>
      <c r="FM47" s="316"/>
      <c r="FN47" s="316"/>
      <c r="FO47" s="316"/>
      <c r="FP47" s="316"/>
      <c r="FQ47" s="316"/>
      <c r="FR47" s="316"/>
      <c r="FS47" s="369"/>
      <c r="FT47" s="316"/>
      <c r="FU47" s="316"/>
      <c r="FV47" s="316"/>
      <c r="FW47" s="316"/>
      <c r="FX47" s="316"/>
      <c r="FY47" s="316"/>
      <c r="FZ47" s="316"/>
      <c r="GA47" s="316"/>
      <c r="GB47" s="316"/>
      <c r="GC47" s="316"/>
      <c r="GD47" s="316"/>
      <c r="GF47" s="316"/>
      <c r="GG47" s="316"/>
      <c r="GH47" s="316"/>
      <c r="GI47" s="316"/>
      <c r="GJ47" s="316"/>
      <c r="GK47" s="316"/>
      <c r="GL47" s="316"/>
      <c r="GM47" s="316"/>
      <c r="GN47" s="316"/>
      <c r="GO47" s="316"/>
      <c r="GP47" s="316"/>
      <c r="GQ47" s="316"/>
      <c r="GR47" s="316"/>
      <c r="GS47" s="316"/>
      <c r="GT47" s="316"/>
      <c r="GU47" s="316"/>
      <c r="GV47" s="316"/>
      <c r="GW47" s="316"/>
      <c r="GX47" s="316"/>
      <c r="GY47" s="316"/>
      <c r="GZ47" s="316"/>
      <c r="HA47" s="316"/>
      <c r="HB47" s="316"/>
      <c r="HC47" s="316"/>
      <c r="HD47" s="316"/>
      <c r="HE47" s="316"/>
      <c r="HF47" s="316"/>
      <c r="HG47" s="316"/>
      <c r="HH47" s="316"/>
      <c r="HI47" s="316"/>
      <c r="HJ47" s="316"/>
      <c r="HK47" s="316"/>
      <c r="HL47" s="316"/>
      <c r="HM47" s="316"/>
      <c r="HN47" s="316"/>
      <c r="HO47" s="316"/>
      <c r="HP47" s="316"/>
      <c r="HQ47" s="316"/>
      <c r="HR47" s="316"/>
      <c r="HS47" s="316"/>
      <c r="HT47" s="316"/>
      <c r="HU47" s="316"/>
      <c r="HV47" s="316"/>
      <c r="HW47" s="316"/>
      <c r="HX47" s="316"/>
      <c r="HY47" s="316"/>
      <c r="HZ47" s="316"/>
      <c r="IA47" s="316"/>
      <c r="IB47" s="316"/>
      <c r="IC47" s="316"/>
      <c r="ID47" s="316"/>
      <c r="IE47" s="316"/>
      <c r="IF47" s="316"/>
      <c r="IG47" s="316"/>
      <c r="IH47" s="316"/>
      <c r="II47" s="316"/>
      <c r="IJ47" s="316"/>
      <c r="IK47" s="316"/>
      <c r="IL47" s="316"/>
      <c r="IM47" s="316"/>
      <c r="IN47" s="316"/>
      <c r="IO47" s="316"/>
      <c r="IP47" s="316"/>
      <c r="IQ47" s="316"/>
      <c r="IR47" s="316"/>
      <c r="IS47" s="316"/>
      <c r="IT47" s="316"/>
      <c r="IU47" s="316"/>
      <c r="IV47" s="316"/>
      <c r="IW47" s="316"/>
      <c r="IX47" s="316"/>
      <c r="IY47" s="316"/>
      <c r="IZ47" s="316"/>
      <c r="JA47" s="316"/>
      <c r="JB47" s="316"/>
      <c r="JC47" s="316"/>
      <c r="JD47" s="316"/>
      <c r="JE47" s="316"/>
      <c r="JF47" s="316"/>
      <c r="JG47" s="316"/>
      <c r="JH47" s="316"/>
      <c r="JI47" s="316"/>
      <c r="JJ47" s="316"/>
      <c r="JK47" s="316"/>
      <c r="JL47" s="316"/>
      <c r="JM47" s="316"/>
      <c r="JN47" s="316"/>
      <c r="JO47" s="316"/>
      <c r="JP47" s="316"/>
      <c r="JQ47" s="316"/>
      <c r="JR47" s="316"/>
      <c r="JS47" s="316"/>
      <c r="JT47" s="316"/>
      <c r="JU47" s="316"/>
      <c r="JV47" s="316"/>
      <c r="JW47" s="316"/>
      <c r="JX47" s="316"/>
      <c r="JY47" s="316"/>
      <c r="JZ47" s="316"/>
      <c r="KA47" s="316"/>
      <c r="KB47" s="316"/>
      <c r="KC47" s="316"/>
      <c r="KD47" s="316"/>
      <c r="KE47" s="316"/>
      <c r="KF47" s="316"/>
      <c r="KG47" s="316"/>
      <c r="KH47" s="316"/>
      <c r="KI47" s="316"/>
      <c r="KJ47" s="316"/>
      <c r="KK47" s="316"/>
      <c r="KL47" s="316"/>
      <c r="KM47" s="316"/>
      <c r="KN47" s="316"/>
      <c r="KO47" s="316"/>
      <c r="KP47" s="316"/>
      <c r="KQ47" s="316"/>
      <c r="KR47" s="316"/>
      <c r="KS47" s="316"/>
      <c r="KT47" s="316"/>
      <c r="KU47" s="316"/>
      <c r="KV47" s="316"/>
      <c r="KW47" s="316"/>
      <c r="KX47" s="316"/>
      <c r="KY47" s="316"/>
      <c r="KZ47" s="316"/>
      <c r="LA47" s="316"/>
      <c r="LB47" s="316"/>
      <c r="LC47" s="316"/>
      <c r="LD47" s="316"/>
      <c r="LE47" s="316"/>
      <c r="LF47" s="316"/>
      <c r="LG47" s="316"/>
      <c r="LH47" s="316"/>
      <c r="LI47" s="316"/>
    </row>
    <row r="48" spans="1:321">
      <c r="C48" s="72">
        <v>742</v>
      </c>
      <c r="D48" s="72">
        <v>7421</v>
      </c>
      <c r="E48" s="76" t="s">
        <v>111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82">
        <v>0</v>
      </c>
      <c r="DW48" s="282">
        <v>0</v>
      </c>
      <c r="DX48" s="282">
        <v>0</v>
      </c>
      <c r="DY48" s="282">
        <v>0</v>
      </c>
      <c r="EC48" s="313">
        <v>0</v>
      </c>
      <c r="ED48" s="313"/>
      <c r="EE48" s="322"/>
      <c r="EF48" s="313"/>
      <c r="EG48" s="313"/>
      <c r="EH48" s="316">
        <v>335235.24</v>
      </c>
      <c r="EI48" s="316">
        <v>23071904.219999999</v>
      </c>
      <c r="EJ48" s="316">
        <v>59275742.969999999</v>
      </c>
      <c r="EK48" s="316">
        <v>28598295.489999998</v>
      </c>
      <c r="EL48" s="316">
        <v>259019.66</v>
      </c>
      <c r="EM48" s="316">
        <v>29146143.309999999</v>
      </c>
      <c r="EN48" s="316">
        <v>25183759.27</v>
      </c>
      <c r="EO48" s="316">
        <v>76253335.569999993</v>
      </c>
      <c r="EP48" s="316">
        <v>43020325.210000001</v>
      </c>
      <c r="EQ48" s="316">
        <v>20632990.120000001</v>
      </c>
      <c r="ER48" s="316">
        <v>28222092.870000001</v>
      </c>
      <c r="ES48" s="316">
        <v>127429947.7</v>
      </c>
      <c r="ET48" s="351"/>
      <c r="EU48" s="351"/>
      <c r="EV48" s="351"/>
      <c r="EW48" s="351"/>
      <c r="EX48" s="351"/>
      <c r="EY48" s="351"/>
      <c r="EZ48" s="351"/>
      <c r="FA48" s="351"/>
      <c r="FB48" s="351"/>
      <c r="FC48" s="351"/>
      <c r="FD48" s="316"/>
      <c r="FE48" s="316"/>
      <c r="FF48" s="316"/>
      <c r="FG48" s="316"/>
      <c r="FH48" s="316"/>
      <c r="FI48" s="316"/>
      <c r="FJ48" s="316"/>
      <c r="FK48" s="316"/>
      <c r="FL48" s="369"/>
      <c r="FM48" s="316"/>
      <c r="FN48" s="316"/>
      <c r="FO48" s="316"/>
      <c r="FP48" s="316"/>
      <c r="FQ48" s="316"/>
      <c r="FR48" s="316"/>
      <c r="FS48" s="369"/>
      <c r="FT48" s="316"/>
      <c r="FU48" s="316"/>
      <c r="FV48" s="316"/>
      <c r="FW48" s="316"/>
      <c r="FX48" s="316"/>
      <c r="FY48" s="316"/>
      <c r="FZ48" s="316"/>
      <c r="GA48" s="316"/>
      <c r="GB48" s="316"/>
      <c r="GC48" s="316"/>
      <c r="GD48" s="316"/>
      <c r="GF48" s="316"/>
      <c r="GG48" s="316"/>
      <c r="GH48" s="316"/>
      <c r="GI48" s="316"/>
      <c r="GJ48" s="316"/>
      <c r="GK48" s="316"/>
      <c r="GL48" s="316"/>
      <c r="GM48" s="316"/>
      <c r="GN48" s="316"/>
      <c r="GO48" s="316"/>
      <c r="GP48" s="316"/>
      <c r="GQ48" s="316"/>
      <c r="GR48" s="316"/>
      <c r="GS48" s="316"/>
      <c r="GT48" s="316"/>
      <c r="GU48" s="316"/>
      <c r="GV48" s="316"/>
      <c r="GW48" s="316"/>
      <c r="GX48" s="316"/>
      <c r="GY48" s="316"/>
      <c r="GZ48" s="316"/>
      <c r="HA48" s="316"/>
      <c r="HB48" s="316"/>
      <c r="HC48" s="316"/>
      <c r="HD48" s="316"/>
      <c r="HE48" s="316"/>
      <c r="HF48" s="316"/>
      <c r="HG48" s="316"/>
      <c r="HH48" s="316"/>
      <c r="HI48" s="316"/>
      <c r="HJ48" s="316"/>
      <c r="HK48" s="316"/>
      <c r="HL48" s="316"/>
      <c r="HM48" s="316"/>
      <c r="HN48" s="316"/>
      <c r="HO48" s="316"/>
      <c r="HP48" s="316"/>
      <c r="HQ48" s="316"/>
      <c r="HR48" s="316"/>
      <c r="HS48" s="316"/>
      <c r="HT48" s="316"/>
      <c r="HU48" s="316"/>
      <c r="HV48" s="316"/>
      <c r="HW48" s="316"/>
      <c r="HX48" s="316"/>
      <c r="HY48" s="316"/>
      <c r="HZ48" s="316"/>
      <c r="IA48" s="316"/>
      <c r="IB48" s="316"/>
      <c r="IC48" s="316"/>
      <c r="ID48" s="316"/>
      <c r="IE48" s="316"/>
      <c r="IF48" s="316"/>
      <c r="IG48" s="316"/>
      <c r="IH48" s="316"/>
      <c r="II48" s="316"/>
      <c r="IJ48" s="316"/>
      <c r="IK48" s="316"/>
      <c r="IL48" s="316"/>
      <c r="IM48" s="316"/>
      <c r="IN48" s="316"/>
      <c r="IO48" s="316"/>
      <c r="IP48" s="316"/>
      <c r="IQ48" s="316"/>
      <c r="IR48" s="316"/>
      <c r="IS48" s="316"/>
      <c r="IT48" s="316"/>
      <c r="IU48" s="316"/>
      <c r="IV48" s="316"/>
      <c r="IW48" s="316"/>
      <c r="IX48" s="316"/>
      <c r="IY48" s="316"/>
      <c r="IZ48" s="316"/>
      <c r="JA48" s="316"/>
      <c r="JB48" s="316"/>
      <c r="JC48" s="316"/>
      <c r="JD48" s="316"/>
      <c r="JE48" s="316"/>
      <c r="JF48" s="316"/>
      <c r="JG48" s="316"/>
      <c r="JH48" s="316"/>
      <c r="JI48" s="316"/>
      <c r="JJ48" s="316"/>
      <c r="JK48" s="316"/>
      <c r="JL48" s="316"/>
      <c r="JM48" s="316"/>
      <c r="JN48" s="316"/>
      <c r="JO48" s="316"/>
      <c r="JP48" s="316"/>
      <c r="JQ48" s="316"/>
      <c r="JR48" s="316"/>
      <c r="JS48" s="316"/>
      <c r="JT48" s="316"/>
      <c r="JU48" s="316"/>
      <c r="JV48" s="316"/>
      <c r="JW48" s="316"/>
      <c r="JX48" s="316"/>
      <c r="JY48" s="316"/>
      <c r="JZ48" s="316"/>
      <c r="KA48" s="316"/>
      <c r="KB48" s="316"/>
      <c r="KC48" s="316"/>
      <c r="KD48" s="316"/>
      <c r="KE48" s="316"/>
      <c r="KF48" s="316"/>
      <c r="KG48" s="316"/>
      <c r="KH48" s="316"/>
      <c r="KI48" s="316"/>
      <c r="KJ48" s="316"/>
      <c r="KK48" s="316"/>
      <c r="KL48" s="316"/>
      <c r="KM48" s="316"/>
      <c r="KN48" s="316"/>
      <c r="KO48" s="316"/>
      <c r="KP48" s="316"/>
      <c r="KQ48" s="316"/>
      <c r="KR48" s="316"/>
      <c r="KS48" s="316"/>
      <c r="KT48" s="316"/>
      <c r="KU48" s="316"/>
      <c r="KV48" s="316"/>
      <c r="KW48" s="316"/>
      <c r="KX48" s="316"/>
      <c r="KY48" s="316"/>
      <c r="KZ48" s="316"/>
      <c r="LA48" s="316"/>
      <c r="LB48" s="316"/>
      <c r="LC48" s="316"/>
      <c r="LD48" s="316"/>
      <c r="LE48" s="316"/>
      <c r="LF48" s="316"/>
      <c r="LG48" s="316"/>
      <c r="LH48" s="316"/>
      <c r="LI48" s="316"/>
    </row>
    <row r="49" spans="1:321" s="9" customFormat="1">
      <c r="A49" s="118"/>
      <c r="B49" s="118">
        <v>75</v>
      </c>
      <c r="C49" s="118"/>
      <c r="D49" s="118">
        <v>75</v>
      </c>
      <c r="E49" s="119" t="s">
        <v>113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83">
        <v>329543.97999999992</v>
      </c>
      <c r="DW49" s="283">
        <v>1028135.44</v>
      </c>
      <c r="DX49" s="283">
        <v>305578933.99000001</v>
      </c>
      <c r="DY49" s="283">
        <v>611208.73999999987</v>
      </c>
      <c r="DZ49" s="283">
        <v>680920.61</v>
      </c>
      <c r="EA49" s="283">
        <v>10805822.66</v>
      </c>
      <c r="EB49" s="283">
        <v>10466614.34</v>
      </c>
      <c r="EC49" s="317">
        <v>319243.06000000006</v>
      </c>
      <c r="ED49" s="317">
        <v>584698.59</v>
      </c>
      <c r="EE49" s="324">
        <v>713462.32</v>
      </c>
      <c r="EF49" s="317">
        <v>82530376.260000005</v>
      </c>
      <c r="EG49" s="317">
        <v>28136840.120000001</v>
      </c>
      <c r="EH49" s="318"/>
      <c r="EI49" s="318">
        <v>23071904.219999999</v>
      </c>
      <c r="EJ49" s="318">
        <v>59275742.969999999</v>
      </c>
      <c r="EK49" s="318">
        <v>28598295.489999998</v>
      </c>
      <c r="EL49" s="318">
        <v>259019.66</v>
      </c>
      <c r="EM49" s="318">
        <v>29146143.309999999</v>
      </c>
      <c r="EN49" s="318">
        <v>25183759.27</v>
      </c>
      <c r="EO49" s="318">
        <v>76253335.569999993</v>
      </c>
      <c r="EP49" s="318">
        <v>43020325.210000001</v>
      </c>
      <c r="EQ49" s="318"/>
      <c r="ER49" s="318"/>
      <c r="ES49" s="318"/>
      <c r="ET49" s="318">
        <v>24756264.800000001</v>
      </c>
      <c r="EU49" s="318">
        <v>75548588.189999998</v>
      </c>
      <c r="EV49" s="318">
        <v>25944700.27</v>
      </c>
      <c r="EW49" s="318">
        <v>125398354.06999999</v>
      </c>
      <c r="EX49" s="318">
        <v>7673073.0999999996</v>
      </c>
      <c r="EY49" s="318">
        <v>16114636.85</v>
      </c>
      <c r="EZ49" s="318">
        <v>21115189.899999999</v>
      </c>
      <c r="FA49" s="318">
        <v>59204639.390000001</v>
      </c>
      <c r="FB49" s="318">
        <v>16543113.73</v>
      </c>
      <c r="FC49" s="318">
        <v>18813731.219999999</v>
      </c>
      <c r="FD49" s="318">
        <v>38823788.329999998</v>
      </c>
      <c r="FE49" s="318">
        <v>23679982.34</v>
      </c>
      <c r="FF49" s="318"/>
      <c r="FG49" s="318"/>
      <c r="FH49" s="318"/>
      <c r="FI49" s="318"/>
      <c r="FJ49" s="318"/>
      <c r="FK49" s="318">
        <v>8784836.1999999993</v>
      </c>
      <c r="FL49" s="370"/>
      <c r="FM49" s="318"/>
      <c r="FN49" s="318">
        <v>1935839.29</v>
      </c>
      <c r="FO49" s="318">
        <v>494215367.44</v>
      </c>
      <c r="FP49" s="318">
        <v>57124902.299999997</v>
      </c>
      <c r="FQ49" s="318">
        <v>47594759.329999998</v>
      </c>
      <c r="FR49" s="318"/>
      <c r="FS49" s="370"/>
      <c r="FT49" s="318"/>
      <c r="FU49" s="318"/>
      <c r="FV49" s="318"/>
      <c r="FW49" s="318"/>
      <c r="FX49" s="318"/>
      <c r="FY49" s="318"/>
      <c r="FZ49" s="318"/>
      <c r="GA49" s="318"/>
      <c r="GB49" s="318"/>
      <c r="GC49" s="318"/>
      <c r="GD49" s="318"/>
      <c r="GE49" s="370"/>
      <c r="GF49" s="318"/>
      <c r="GG49" s="318"/>
      <c r="GH49" s="318"/>
      <c r="GI49" s="318"/>
      <c r="GJ49" s="318"/>
      <c r="GK49" s="318"/>
      <c r="GL49" s="318"/>
      <c r="GM49" s="318"/>
      <c r="GN49" s="318"/>
      <c r="GO49" s="318"/>
      <c r="GP49" s="318"/>
      <c r="GQ49" s="318"/>
      <c r="GR49" s="318"/>
      <c r="GS49" s="318"/>
      <c r="GT49" s="318"/>
      <c r="GU49" s="318"/>
      <c r="GV49" s="318"/>
      <c r="GW49" s="318"/>
      <c r="GX49" s="318"/>
      <c r="GY49" s="318"/>
      <c r="GZ49" s="318"/>
      <c r="HA49" s="318"/>
      <c r="HB49" s="318"/>
      <c r="HC49" s="318"/>
      <c r="HD49" s="318"/>
      <c r="HE49" s="318"/>
      <c r="HF49" s="318"/>
      <c r="HG49" s="318"/>
      <c r="HH49" s="318"/>
      <c r="HI49" s="318"/>
      <c r="HJ49" s="318"/>
      <c r="HK49" s="318"/>
      <c r="HL49" s="318"/>
      <c r="HM49" s="318"/>
      <c r="HN49" s="318"/>
      <c r="HO49" s="318"/>
      <c r="HP49" s="318"/>
      <c r="HQ49" s="318"/>
      <c r="HR49" s="318"/>
      <c r="HS49" s="318"/>
      <c r="HT49" s="318"/>
      <c r="HU49" s="318"/>
      <c r="HV49" s="318"/>
      <c r="HW49" s="318"/>
      <c r="HX49" s="318"/>
      <c r="HY49" s="318"/>
      <c r="HZ49" s="318"/>
      <c r="IA49" s="318"/>
      <c r="IB49" s="318"/>
      <c r="IC49" s="318"/>
      <c r="ID49" s="318"/>
      <c r="IE49" s="318"/>
      <c r="IF49" s="318"/>
      <c r="IG49" s="318"/>
      <c r="IH49" s="318"/>
      <c r="II49" s="318"/>
      <c r="IJ49" s="318"/>
      <c r="IK49" s="318"/>
      <c r="IL49" s="318"/>
      <c r="IM49" s="318"/>
      <c r="IN49" s="318"/>
      <c r="IO49" s="318"/>
      <c r="IP49" s="318"/>
      <c r="IQ49" s="318"/>
      <c r="IR49" s="318"/>
      <c r="IS49" s="318"/>
      <c r="IT49" s="318"/>
      <c r="IU49" s="318"/>
      <c r="IV49" s="318"/>
      <c r="IW49" s="318"/>
      <c r="IX49" s="318"/>
      <c r="IY49" s="318"/>
      <c r="IZ49" s="318"/>
      <c r="JA49" s="318"/>
      <c r="JB49" s="318"/>
      <c r="JC49" s="318"/>
      <c r="JD49" s="318"/>
      <c r="JE49" s="318"/>
      <c r="JF49" s="318"/>
      <c r="JG49" s="318"/>
      <c r="JH49" s="318"/>
      <c r="JI49" s="318"/>
      <c r="JJ49" s="318"/>
      <c r="JK49" s="318"/>
      <c r="JL49" s="318"/>
      <c r="JM49" s="318"/>
      <c r="JN49" s="318"/>
      <c r="JO49" s="318"/>
      <c r="JP49" s="318"/>
      <c r="JQ49" s="318"/>
      <c r="JR49" s="318"/>
      <c r="JS49" s="318"/>
      <c r="JT49" s="318"/>
      <c r="JU49" s="318"/>
      <c r="JV49" s="318"/>
      <c r="JW49" s="318"/>
      <c r="JX49" s="318"/>
      <c r="JY49" s="318"/>
      <c r="JZ49" s="318"/>
      <c r="KA49" s="318"/>
      <c r="KB49" s="318"/>
      <c r="KC49" s="318"/>
      <c r="KD49" s="318"/>
      <c r="KE49" s="318"/>
      <c r="KF49" s="318"/>
      <c r="KG49" s="318"/>
      <c r="KH49" s="318"/>
      <c r="KI49" s="318"/>
      <c r="KJ49" s="318"/>
      <c r="KK49" s="318"/>
      <c r="KL49" s="318"/>
      <c r="KM49" s="318"/>
      <c r="KN49" s="318"/>
      <c r="KO49" s="318"/>
      <c r="KP49" s="318"/>
      <c r="KQ49" s="318"/>
      <c r="KR49" s="318"/>
      <c r="KS49" s="318"/>
      <c r="KT49" s="318"/>
      <c r="KU49" s="318"/>
      <c r="KV49" s="318"/>
      <c r="KW49" s="318"/>
      <c r="KX49" s="318"/>
      <c r="KY49" s="318"/>
      <c r="KZ49" s="318"/>
      <c r="LA49" s="318"/>
      <c r="LB49" s="318"/>
      <c r="LC49" s="318"/>
      <c r="LD49" s="318"/>
      <c r="LE49" s="318"/>
      <c r="LF49" s="318"/>
      <c r="LG49" s="318"/>
      <c r="LH49" s="318"/>
      <c r="LI49" s="318"/>
    </row>
    <row r="50" spans="1:321">
      <c r="C50" s="72">
        <v>751</v>
      </c>
      <c r="D50" s="72">
        <v>751</v>
      </c>
      <c r="E50" s="76" t="s">
        <v>115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313"/>
      <c r="ED50" s="313">
        <v>584698.59</v>
      </c>
      <c r="EE50" s="313"/>
      <c r="EF50" s="313"/>
      <c r="EG50" s="313"/>
      <c r="EH50" s="316">
        <v>16700681.109999999</v>
      </c>
      <c r="EI50" s="316">
        <v>55339318.890000001</v>
      </c>
      <c r="EJ50" s="316">
        <v>74583448.420000002</v>
      </c>
      <c r="EK50" s="316">
        <v>22911551.579999998</v>
      </c>
      <c r="EL50" s="316">
        <v>0</v>
      </c>
      <c r="EM50" s="316">
        <v>13000000</v>
      </c>
      <c r="EN50" s="316">
        <v>24450000</v>
      </c>
      <c r="EO50" s="316">
        <v>50085000</v>
      </c>
      <c r="EP50" s="316">
        <v>0</v>
      </c>
      <c r="EQ50" s="316">
        <v>0</v>
      </c>
      <c r="ER50" s="316">
        <v>0</v>
      </c>
      <c r="ES50" s="316">
        <v>3000000</v>
      </c>
      <c r="ET50" s="351"/>
      <c r="EU50" s="351"/>
      <c r="EV50" s="351"/>
      <c r="EW50" s="351"/>
      <c r="EX50" s="351"/>
      <c r="EY50" s="351"/>
      <c r="EZ50" s="351"/>
      <c r="FA50" s="351"/>
      <c r="FB50" s="351"/>
      <c r="FC50" s="351"/>
      <c r="FD50" s="316"/>
      <c r="FE50" s="316"/>
      <c r="FF50" s="316"/>
      <c r="FG50" s="316"/>
      <c r="FH50" s="316"/>
      <c r="FI50" s="316"/>
      <c r="FJ50" s="316"/>
      <c r="FK50" s="316"/>
      <c r="FL50" s="369"/>
      <c r="FM50" s="316"/>
      <c r="FN50" s="316"/>
      <c r="FO50" s="316"/>
      <c r="FP50" s="316"/>
      <c r="FQ50" s="316"/>
      <c r="FR50" s="316"/>
      <c r="FS50" s="369"/>
      <c r="FT50" s="316"/>
      <c r="FU50" s="316"/>
      <c r="FV50" s="316"/>
      <c r="FW50" s="316"/>
      <c r="FX50" s="316"/>
      <c r="FY50" s="316"/>
      <c r="FZ50" s="316"/>
      <c r="GA50" s="316"/>
      <c r="GB50" s="316"/>
      <c r="GC50" s="316"/>
      <c r="GD50" s="316"/>
      <c r="GF50" s="316"/>
      <c r="GG50" s="316"/>
      <c r="GH50" s="316"/>
      <c r="GI50" s="316"/>
      <c r="GJ50" s="316"/>
      <c r="GK50" s="316"/>
      <c r="GL50" s="316"/>
      <c r="GM50" s="316"/>
      <c r="GN50" s="316"/>
      <c r="GO50" s="316"/>
      <c r="GP50" s="316"/>
      <c r="GQ50" s="316"/>
      <c r="GR50" s="316"/>
      <c r="GS50" s="316"/>
      <c r="GT50" s="316"/>
      <c r="GU50" s="316"/>
      <c r="GV50" s="316"/>
      <c r="GW50" s="316"/>
      <c r="GX50" s="316"/>
      <c r="GY50" s="316"/>
      <c r="GZ50" s="316"/>
      <c r="HA50" s="316"/>
      <c r="HB50" s="316"/>
      <c r="HC50" s="316"/>
      <c r="HD50" s="316"/>
      <c r="HE50" s="316"/>
      <c r="HF50" s="316"/>
      <c r="HG50" s="316"/>
      <c r="HH50" s="316"/>
      <c r="HI50" s="316"/>
      <c r="HJ50" s="316"/>
      <c r="HK50" s="316"/>
      <c r="HL50" s="316"/>
      <c r="HM50" s="316"/>
      <c r="HN50" s="316"/>
      <c r="HO50" s="316"/>
      <c r="HP50" s="316"/>
      <c r="HQ50" s="316"/>
      <c r="HR50" s="316"/>
      <c r="HS50" s="316"/>
      <c r="HT50" s="316"/>
      <c r="HU50" s="316"/>
      <c r="HV50" s="316"/>
      <c r="HW50" s="316"/>
      <c r="HX50" s="316"/>
      <c r="HY50" s="316"/>
      <c r="HZ50" s="316"/>
      <c r="IA50" s="316"/>
      <c r="IB50" s="316"/>
      <c r="IC50" s="316"/>
      <c r="ID50" s="316"/>
      <c r="IE50" s="316"/>
      <c r="IF50" s="316"/>
      <c r="IG50" s="316"/>
      <c r="IH50" s="316"/>
      <c r="II50" s="316"/>
      <c r="IJ50" s="316"/>
      <c r="IK50" s="316"/>
      <c r="IL50" s="316"/>
      <c r="IM50" s="316"/>
      <c r="IN50" s="316"/>
      <c r="IO50" s="316"/>
      <c r="IP50" s="316"/>
      <c r="IQ50" s="316"/>
      <c r="IR50" s="316"/>
      <c r="IS50" s="316"/>
      <c r="IT50" s="316"/>
      <c r="IU50" s="316"/>
      <c r="IV50" s="316"/>
      <c r="IW50" s="316"/>
      <c r="IX50" s="316"/>
      <c r="IY50" s="316"/>
      <c r="IZ50" s="316"/>
      <c r="JA50" s="316"/>
      <c r="JB50" s="316"/>
      <c r="JC50" s="316"/>
      <c r="JD50" s="316"/>
      <c r="JE50" s="316"/>
      <c r="JF50" s="316"/>
      <c r="JG50" s="316"/>
      <c r="JH50" s="316"/>
      <c r="JI50" s="316"/>
      <c r="JJ50" s="316"/>
      <c r="JK50" s="316"/>
      <c r="JL50" s="316"/>
      <c r="JM50" s="316"/>
      <c r="JN50" s="316"/>
      <c r="JO50" s="316"/>
      <c r="JP50" s="316"/>
      <c r="JQ50" s="316"/>
      <c r="JR50" s="316"/>
      <c r="JS50" s="316"/>
      <c r="JT50" s="316"/>
      <c r="JU50" s="316"/>
      <c r="JV50" s="316"/>
      <c r="JW50" s="316"/>
      <c r="JX50" s="316"/>
      <c r="JY50" s="316"/>
      <c r="JZ50" s="316"/>
      <c r="KA50" s="316"/>
      <c r="KB50" s="316"/>
      <c r="KC50" s="316"/>
      <c r="KD50" s="316"/>
      <c r="KE50" s="316"/>
      <c r="KF50" s="316"/>
      <c r="KG50" s="316"/>
      <c r="KH50" s="316"/>
      <c r="KI50" s="316"/>
      <c r="KJ50" s="316"/>
      <c r="KK50" s="316"/>
      <c r="KL50" s="316"/>
      <c r="KM50" s="316"/>
      <c r="KN50" s="316"/>
      <c r="KO50" s="316"/>
      <c r="KP50" s="316"/>
      <c r="KQ50" s="316"/>
      <c r="KR50" s="316"/>
      <c r="KS50" s="316"/>
      <c r="KT50" s="316"/>
      <c r="KU50" s="316"/>
      <c r="KV50" s="316"/>
      <c r="KW50" s="316"/>
      <c r="KX50" s="316"/>
      <c r="KY50" s="316"/>
      <c r="KZ50" s="316"/>
      <c r="LA50" s="316"/>
      <c r="LB50" s="316"/>
      <c r="LC50" s="316"/>
      <c r="LD50" s="316"/>
      <c r="LE50" s="316"/>
      <c r="LF50" s="316"/>
      <c r="LG50" s="316"/>
      <c r="LH50" s="316"/>
      <c r="LI50" s="316"/>
    </row>
    <row r="51" spans="1:321" ht="30">
      <c r="D51" s="72">
        <v>7511</v>
      </c>
      <c r="E51" s="76" t="s">
        <v>116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82">
        <v>16400000</v>
      </c>
      <c r="DW51" s="282">
        <v>51250217.07</v>
      </c>
      <c r="DX51" s="282">
        <v>25719782.93</v>
      </c>
      <c r="DY51" s="282">
        <v>13400000</v>
      </c>
      <c r="EA51" s="282">
        <v>15000000</v>
      </c>
      <c r="EB51" s="282">
        <v>26400000</v>
      </c>
      <c r="EC51" s="313">
        <v>61314300</v>
      </c>
      <c r="ED51" s="313"/>
      <c r="EE51" s="313"/>
      <c r="EF51" s="313">
        <v>80410000</v>
      </c>
      <c r="EG51" s="313">
        <v>27890000</v>
      </c>
      <c r="EH51" s="41">
        <v>34554.129999999997</v>
      </c>
      <c r="EI51" s="316">
        <v>322585.33</v>
      </c>
      <c r="EJ51" s="316">
        <v>5656594.5499999998</v>
      </c>
      <c r="EK51" s="316">
        <v>84125996.959999993</v>
      </c>
      <c r="EL51" s="316">
        <v>259019.66</v>
      </c>
      <c r="EM51" s="316">
        <v>16146143.310000001</v>
      </c>
      <c r="EN51" s="316">
        <v>733759.27</v>
      </c>
      <c r="EO51" s="316">
        <v>26168335.57</v>
      </c>
      <c r="EP51" s="316">
        <v>43020325.210000001</v>
      </c>
      <c r="EQ51" s="316">
        <v>20632990.120000001</v>
      </c>
      <c r="ER51" s="316">
        <v>28222092.870000001</v>
      </c>
      <c r="ES51" s="316">
        <v>127444455.40000001</v>
      </c>
      <c r="ET51" s="316">
        <v>24535941.960000001</v>
      </c>
      <c r="EU51" s="316">
        <v>91357443.420000002</v>
      </c>
      <c r="EV51" s="316">
        <v>20706614.620000001</v>
      </c>
      <c r="EW51" s="316">
        <v>0</v>
      </c>
      <c r="EX51" s="316">
        <v>0</v>
      </c>
      <c r="EY51" s="316"/>
      <c r="EZ51" s="316">
        <v>18000000</v>
      </c>
      <c r="FA51" s="316">
        <v>59000000</v>
      </c>
      <c r="FB51" s="316"/>
      <c r="FC51" s="316"/>
      <c r="FD51" s="316"/>
      <c r="FE51" s="316"/>
      <c r="FF51" s="316">
        <v>18000000</v>
      </c>
      <c r="FG51" s="316">
        <v>54000000</v>
      </c>
      <c r="FH51" s="316"/>
      <c r="FI51" s="316">
        <v>74623000</v>
      </c>
      <c r="FJ51" s="316">
        <v>67815000</v>
      </c>
      <c r="FK51" s="316"/>
      <c r="FL51" s="369">
        <v>18000000</v>
      </c>
      <c r="FM51" s="316">
        <v>54000000</v>
      </c>
      <c r="FN51" s="316"/>
      <c r="FO51" s="316"/>
      <c r="FP51" s="316">
        <v>47000000</v>
      </c>
      <c r="FQ51" s="316">
        <v>30000000</v>
      </c>
      <c r="FR51" s="316">
        <v>14900000</v>
      </c>
      <c r="FS51" s="369">
        <v>23000000</v>
      </c>
      <c r="FT51" s="316"/>
      <c r="FU51" s="316">
        <v>19932059.129999999</v>
      </c>
      <c r="FV51" s="316">
        <v>10000000</v>
      </c>
      <c r="FW51" s="316"/>
      <c r="FX51" s="316">
        <v>44900000</v>
      </c>
      <c r="FY51" s="316">
        <v>11800000</v>
      </c>
      <c r="FZ51" s="316"/>
      <c r="GA51" s="316">
        <v>15000000</v>
      </c>
      <c r="GB51" s="316"/>
      <c r="GC51" s="316"/>
      <c r="GD51" s="316"/>
      <c r="GF51" s="316"/>
      <c r="GG51" s="316"/>
      <c r="GH51" s="316"/>
      <c r="GI51" s="316"/>
      <c r="GJ51" s="316"/>
      <c r="GK51" s="316"/>
      <c r="GL51" s="316"/>
      <c r="GM51" s="316"/>
      <c r="GN51" s="316"/>
      <c r="GO51" s="316"/>
      <c r="GP51" s="316"/>
      <c r="GQ51" s="316"/>
      <c r="GR51" s="316"/>
      <c r="GS51" s="316"/>
      <c r="GT51" s="316"/>
      <c r="GU51" s="316"/>
      <c r="GV51" s="316"/>
      <c r="GW51" s="316"/>
      <c r="GX51" s="316"/>
      <c r="GY51" s="316"/>
      <c r="GZ51" s="316"/>
      <c r="HA51" s="316"/>
      <c r="HB51" s="316"/>
      <c r="HC51" s="316"/>
      <c r="HD51" s="316"/>
      <c r="HE51" s="316"/>
      <c r="HF51" s="316"/>
      <c r="HG51" s="316"/>
      <c r="HH51" s="316"/>
      <c r="HI51" s="316"/>
      <c r="HJ51" s="316"/>
      <c r="HK51" s="316"/>
      <c r="HL51" s="316"/>
      <c r="HM51" s="316"/>
      <c r="HN51" s="316"/>
      <c r="HO51" s="316"/>
      <c r="HP51" s="316"/>
      <c r="HQ51" s="316"/>
      <c r="HR51" s="316"/>
      <c r="HS51" s="316"/>
      <c r="HT51" s="316"/>
      <c r="HU51" s="316"/>
      <c r="HV51" s="316"/>
      <c r="HW51" s="316"/>
      <c r="HX51" s="316"/>
      <c r="HY51" s="316"/>
      <c r="HZ51" s="316"/>
      <c r="IA51" s="316"/>
      <c r="IB51" s="316"/>
      <c r="IC51" s="316"/>
      <c r="ID51" s="316"/>
      <c r="IE51" s="316"/>
      <c r="IF51" s="316"/>
      <c r="IG51" s="316"/>
      <c r="IH51" s="316"/>
      <c r="II51" s="316"/>
      <c r="IJ51" s="316"/>
      <c r="IK51" s="316"/>
      <c r="IL51" s="316"/>
      <c r="IM51" s="316"/>
      <c r="IN51" s="316"/>
      <c r="IO51" s="316"/>
      <c r="IP51" s="316"/>
      <c r="IQ51" s="316"/>
      <c r="IR51" s="316"/>
      <c r="IS51" s="316"/>
      <c r="IT51" s="316"/>
      <c r="IU51" s="316"/>
      <c r="IV51" s="316"/>
      <c r="IW51" s="316"/>
      <c r="IX51" s="316"/>
      <c r="IY51" s="316"/>
      <c r="IZ51" s="316"/>
      <c r="JA51" s="316"/>
      <c r="JB51" s="316"/>
      <c r="JC51" s="316"/>
      <c r="JD51" s="316"/>
      <c r="JE51" s="316"/>
      <c r="JF51" s="316"/>
      <c r="JG51" s="316"/>
      <c r="JH51" s="316"/>
      <c r="JI51" s="316"/>
      <c r="JJ51" s="316"/>
      <c r="JK51" s="316"/>
      <c r="JL51" s="316"/>
      <c r="JM51" s="316"/>
      <c r="JN51" s="316"/>
      <c r="JO51" s="316"/>
      <c r="JP51" s="316"/>
      <c r="JQ51" s="316"/>
      <c r="JR51" s="316"/>
      <c r="JS51" s="316"/>
      <c r="JT51" s="316"/>
      <c r="JU51" s="316"/>
      <c r="JV51" s="316"/>
      <c r="JW51" s="316"/>
      <c r="JX51" s="316"/>
      <c r="JY51" s="316"/>
      <c r="JZ51" s="316"/>
      <c r="KA51" s="316"/>
      <c r="KB51" s="316"/>
      <c r="KC51" s="316"/>
      <c r="KD51" s="316"/>
      <c r="KE51" s="316"/>
      <c r="KF51" s="316"/>
      <c r="KG51" s="316"/>
      <c r="KH51" s="316"/>
      <c r="KI51" s="316"/>
      <c r="KJ51" s="316"/>
      <c r="KK51" s="316"/>
      <c r="KL51" s="316"/>
      <c r="KM51" s="316"/>
      <c r="KN51" s="316"/>
      <c r="KO51" s="316"/>
      <c r="KP51" s="316"/>
      <c r="KQ51" s="316"/>
      <c r="KR51" s="316"/>
      <c r="KS51" s="316"/>
      <c r="KT51" s="316"/>
      <c r="KU51" s="316"/>
      <c r="KV51" s="316"/>
      <c r="KW51" s="316"/>
      <c r="KX51" s="316"/>
      <c r="KY51" s="316"/>
      <c r="KZ51" s="316"/>
      <c r="LA51" s="316"/>
      <c r="LB51" s="316"/>
      <c r="LC51" s="316"/>
      <c r="LD51" s="316"/>
      <c r="LE51" s="316"/>
      <c r="LF51" s="316"/>
      <c r="LG51" s="316"/>
      <c r="LH51" s="316"/>
      <c r="LI51" s="316"/>
    </row>
    <row r="52" spans="1:321" ht="30">
      <c r="D52" s="72">
        <v>7512</v>
      </c>
      <c r="E52" s="76" t="s">
        <v>118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82">
        <v>329543.98</v>
      </c>
      <c r="DW52" s="282">
        <v>1518782.95</v>
      </c>
      <c r="DX52" s="282">
        <v>306080409.44999999</v>
      </c>
      <c r="DY52" s="282">
        <v>611208.74</v>
      </c>
      <c r="DZ52" s="282">
        <v>680920.6100000001</v>
      </c>
      <c r="EA52" s="282">
        <v>805822.66</v>
      </c>
      <c r="EB52" s="282">
        <v>466534.34</v>
      </c>
      <c r="EC52" s="313">
        <v>1171956.5900000001</v>
      </c>
      <c r="ED52" s="313">
        <v>584698.59</v>
      </c>
      <c r="EE52" s="313">
        <v>3292203.84</v>
      </c>
      <c r="EF52" s="313">
        <v>2120376.2599999998</v>
      </c>
      <c r="EG52" s="313">
        <v>14113738.050000001</v>
      </c>
      <c r="EH52" s="316"/>
      <c r="EI52" s="316"/>
      <c r="EK52" s="316"/>
      <c r="EL52" s="316"/>
      <c r="EM52" s="316"/>
      <c r="EN52" s="316"/>
      <c r="EO52" s="316"/>
      <c r="EP52" s="316"/>
      <c r="EQ52" s="316">
        <v>160221133.53999999</v>
      </c>
      <c r="ER52" s="316">
        <v>163344901.65000001</v>
      </c>
      <c r="ES52" s="316"/>
      <c r="ET52" s="316">
        <v>220322.84</v>
      </c>
      <c r="EU52" s="316">
        <v>191078.77</v>
      </c>
      <c r="EV52" s="316">
        <v>5273085.6500000004</v>
      </c>
      <c r="EW52" s="316">
        <v>503121949.51999998</v>
      </c>
      <c r="EX52" s="316">
        <v>7673073.0999999996</v>
      </c>
      <c r="EY52" s="316">
        <v>266189636.84999999</v>
      </c>
      <c r="EZ52" s="316">
        <v>15363581.189999999</v>
      </c>
      <c r="FA52" s="316">
        <v>13117458.42</v>
      </c>
      <c r="FB52" s="316">
        <v>16543113.73</v>
      </c>
      <c r="FC52" s="316">
        <v>18813731.219999999</v>
      </c>
      <c r="FD52" s="316">
        <v>38823788.329999998</v>
      </c>
      <c r="FE52" s="316">
        <v>24442619.199999999</v>
      </c>
      <c r="FF52" s="316">
        <v>25748930.140000001</v>
      </c>
      <c r="FG52" s="316">
        <v>3819449.69</v>
      </c>
      <c r="FH52" s="316">
        <v>14059999.119999999</v>
      </c>
      <c r="FI52" s="316">
        <v>6496285.4699999997</v>
      </c>
      <c r="FJ52" s="316">
        <v>7856343.8600000003</v>
      </c>
      <c r="FK52" s="316">
        <v>8784836.1999999993</v>
      </c>
      <c r="FL52" s="369">
        <v>2698966.86</v>
      </c>
      <c r="FM52" s="316">
        <v>32388565.289999999</v>
      </c>
      <c r="FN52" s="316">
        <v>9020553.9199999999</v>
      </c>
      <c r="FO52" s="316">
        <v>512682672.61000001</v>
      </c>
      <c r="FP52" s="316">
        <v>10136902.300000001</v>
      </c>
      <c r="FQ52" s="316">
        <v>17886787.969999999</v>
      </c>
      <c r="FR52" s="316">
        <v>316564.84000000003</v>
      </c>
      <c r="FS52" s="369">
        <v>1511136.76</v>
      </c>
      <c r="FT52" s="316">
        <v>3834054.75</v>
      </c>
      <c r="FU52" s="316">
        <v>4493810.3600000003</v>
      </c>
      <c r="FV52" s="316">
        <v>250307576.15000001</v>
      </c>
      <c r="FW52" s="316">
        <v>83297964.459999993</v>
      </c>
      <c r="FX52" s="316">
        <v>18425337.739999998</v>
      </c>
      <c r="FY52" s="316">
        <v>6606851.8499999996</v>
      </c>
      <c r="FZ52" s="316">
        <v>3867306.65</v>
      </c>
      <c r="GA52" s="316">
        <v>39597302.960000001</v>
      </c>
      <c r="GB52" s="316"/>
      <c r="GC52" s="316"/>
      <c r="GD52" s="316"/>
      <c r="GF52" s="316"/>
      <c r="GG52" s="316"/>
      <c r="GH52" s="316"/>
      <c r="GI52" s="316"/>
      <c r="GJ52" s="316"/>
      <c r="GK52" s="316"/>
      <c r="GL52" s="316"/>
      <c r="GM52" s="316"/>
      <c r="GN52" s="316"/>
      <c r="GO52" s="316"/>
      <c r="GP52" s="316"/>
      <c r="GQ52" s="316"/>
      <c r="GR52" s="316"/>
      <c r="GS52" s="316"/>
      <c r="GT52" s="316"/>
      <c r="GU52" s="316"/>
      <c r="GV52" s="316"/>
      <c r="GW52" s="316"/>
      <c r="GX52" s="316"/>
      <c r="GY52" s="316"/>
      <c r="GZ52" s="316"/>
      <c r="HA52" s="316"/>
      <c r="HB52" s="316"/>
      <c r="HC52" s="316"/>
      <c r="HD52" s="316"/>
      <c r="HE52" s="316"/>
      <c r="HF52" s="316"/>
      <c r="HG52" s="316"/>
      <c r="HH52" s="316"/>
      <c r="HI52" s="316"/>
      <c r="HJ52" s="316"/>
      <c r="HK52" s="316"/>
      <c r="HL52" s="316"/>
      <c r="HM52" s="316"/>
      <c r="HN52" s="316"/>
      <c r="HO52" s="316"/>
      <c r="HP52" s="316"/>
      <c r="HQ52" s="316"/>
      <c r="HR52" s="316"/>
      <c r="HS52" s="316"/>
      <c r="HT52" s="316"/>
      <c r="HU52" s="316"/>
      <c r="HV52" s="316"/>
      <c r="HW52" s="316"/>
      <c r="HX52" s="316"/>
      <c r="HY52" s="316"/>
      <c r="HZ52" s="316"/>
      <c r="IA52" s="316"/>
      <c r="IB52" s="316"/>
      <c r="IC52" s="316"/>
      <c r="ID52" s="316"/>
      <c r="IE52" s="316"/>
      <c r="IF52" s="316"/>
      <c r="IG52" s="316"/>
      <c r="IH52" s="316"/>
      <c r="II52" s="316"/>
      <c r="IJ52" s="316"/>
      <c r="IK52" s="316"/>
      <c r="IL52" s="316"/>
      <c r="IM52" s="316"/>
      <c r="IN52" s="316"/>
      <c r="IO52" s="316"/>
      <c r="IP52" s="316"/>
      <c r="IQ52" s="316"/>
      <c r="IR52" s="316"/>
      <c r="IS52" s="316"/>
      <c r="IT52" s="316"/>
      <c r="IU52" s="316"/>
      <c r="IV52" s="316"/>
      <c r="IW52" s="316"/>
      <c r="IX52" s="316"/>
      <c r="IY52" s="316"/>
      <c r="IZ52" s="316"/>
      <c r="JA52" s="316"/>
      <c r="JB52" s="316"/>
      <c r="JC52" s="316"/>
      <c r="JD52" s="316"/>
      <c r="JE52" s="316"/>
      <c r="JF52" s="316"/>
      <c r="JG52" s="316"/>
      <c r="JH52" s="316"/>
      <c r="JI52" s="316"/>
      <c r="JJ52" s="316"/>
      <c r="JK52" s="316"/>
      <c r="JL52" s="316"/>
      <c r="JM52" s="316"/>
      <c r="JN52" s="316"/>
      <c r="JO52" s="316"/>
      <c r="JP52" s="316"/>
      <c r="JQ52" s="316"/>
      <c r="JR52" s="316"/>
      <c r="JS52" s="316"/>
      <c r="JT52" s="316"/>
      <c r="JU52" s="316"/>
      <c r="JV52" s="316"/>
      <c r="JW52" s="316"/>
      <c r="JX52" s="316"/>
      <c r="JY52" s="316"/>
      <c r="JZ52" s="316"/>
      <c r="KA52" s="316"/>
      <c r="KB52" s="316"/>
      <c r="KC52" s="316"/>
      <c r="KD52" s="316"/>
      <c r="KE52" s="316"/>
      <c r="KF52" s="316"/>
      <c r="KG52" s="316"/>
      <c r="KH52" s="316"/>
      <c r="KI52" s="316"/>
      <c r="KJ52" s="316"/>
      <c r="KK52" s="316"/>
      <c r="KL52" s="316"/>
      <c r="KM52" s="316"/>
      <c r="KN52" s="316"/>
      <c r="KO52" s="316"/>
      <c r="KP52" s="316"/>
      <c r="KQ52" s="316"/>
      <c r="KR52" s="316"/>
      <c r="KS52" s="316"/>
      <c r="KT52" s="316"/>
      <c r="KU52" s="316"/>
      <c r="KV52" s="316"/>
      <c r="KW52" s="316"/>
      <c r="KX52" s="316"/>
      <c r="KY52" s="316"/>
      <c r="KZ52" s="316"/>
      <c r="LA52" s="316"/>
      <c r="LB52" s="316"/>
      <c r="LC52" s="316"/>
      <c r="LD52" s="316"/>
      <c r="LE52" s="316"/>
      <c r="LF52" s="316"/>
      <c r="LG52" s="316"/>
      <c r="LH52" s="316"/>
      <c r="LI52" s="316"/>
    </row>
    <row r="53" spans="1:321">
      <c r="A53" s="72">
        <v>4</v>
      </c>
      <c r="B53" s="72" t="s">
        <v>94</v>
      </c>
      <c r="E53" s="76" t="s">
        <v>120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82">
        <v>103413046.31</v>
      </c>
      <c r="DW53" s="282">
        <v>102142955.61000003</v>
      </c>
      <c r="DX53" s="282">
        <v>146200718.82999995</v>
      </c>
      <c r="DY53" s="282">
        <v>109135680.37</v>
      </c>
      <c r="DZ53" s="310">
        <v>126288268.34999999</v>
      </c>
      <c r="EA53" s="310"/>
      <c r="EC53" s="313"/>
      <c r="ED53" s="313"/>
      <c r="EE53" s="313"/>
      <c r="EF53" s="313"/>
      <c r="EG53" s="313"/>
      <c r="EH53" s="316"/>
      <c r="EI53" s="316"/>
      <c r="EJ53" s="316"/>
      <c r="EK53" s="316"/>
      <c r="EL53" s="316"/>
      <c r="EM53" s="316"/>
      <c r="EN53" s="316"/>
      <c r="EO53" s="316"/>
      <c r="EP53" s="316"/>
      <c r="EQ53" s="316">
        <v>53180290.399999999</v>
      </c>
      <c r="ER53" s="316">
        <v>57739544.189999998</v>
      </c>
      <c r="ES53" s="316"/>
      <c r="ET53" s="316">
        <v>104498495.13</v>
      </c>
      <c r="EU53" s="316">
        <v>123153743.48</v>
      </c>
      <c r="EV53" s="316">
        <v>192481569.78999999</v>
      </c>
      <c r="EW53" s="316">
        <v>172255329.59999999</v>
      </c>
      <c r="EX53" s="316">
        <v>218705424.59</v>
      </c>
      <c r="EY53" s="316"/>
      <c r="EZ53" s="316"/>
      <c r="FA53" s="316"/>
      <c r="FB53" s="316"/>
      <c r="FC53" s="316"/>
      <c r="FD53" s="316"/>
      <c r="FE53" s="316"/>
      <c r="FF53" s="316"/>
      <c r="FG53" s="316"/>
      <c r="FH53" s="316"/>
      <c r="FI53" s="316"/>
      <c r="FJ53" s="316"/>
      <c r="FK53" s="316"/>
      <c r="FL53" s="369"/>
      <c r="FM53" s="316"/>
      <c r="FN53" s="316"/>
      <c r="FO53" s="316"/>
      <c r="FP53" s="316"/>
      <c r="FQ53" s="316"/>
      <c r="FR53" s="316"/>
      <c r="FS53" s="316"/>
      <c r="FT53" s="316"/>
      <c r="FU53" s="316"/>
      <c r="FV53" s="316"/>
      <c r="FW53" s="316"/>
      <c r="FX53" s="316"/>
      <c r="FY53" s="316"/>
      <c r="FZ53" s="316"/>
      <c r="GA53" s="316"/>
      <c r="GB53" s="316"/>
      <c r="GC53" s="316"/>
      <c r="GD53" s="316"/>
      <c r="GF53" s="316"/>
      <c r="GG53" s="316"/>
      <c r="GH53" s="316"/>
      <c r="GI53" s="316"/>
      <c r="GJ53" s="316"/>
      <c r="GK53" s="316"/>
      <c r="GL53" s="316"/>
      <c r="GM53" s="316"/>
      <c r="GN53" s="316"/>
      <c r="GO53" s="316"/>
      <c r="GP53" s="316"/>
      <c r="GQ53" s="316"/>
      <c r="GR53" s="316"/>
      <c r="GS53" s="316"/>
      <c r="GT53" s="316"/>
      <c r="GU53" s="316"/>
      <c r="GV53" s="316"/>
      <c r="GW53" s="316"/>
      <c r="GX53" s="316"/>
      <c r="GY53" s="316"/>
      <c r="GZ53" s="316"/>
      <c r="HA53" s="316"/>
      <c r="HB53" s="316"/>
      <c r="HC53" s="316"/>
      <c r="HD53" s="316"/>
      <c r="HE53" s="316"/>
      <c r="HF53" s="316"/>
      <c r="HG53" s="316"/>
      <c r="HH53" s="316"/>
      <c r="HI53" s="316"/>
      <c r="HJ53" s="316"/>
      <c r="HK53" s="316"/>
      <c r="HL53" s="316"/>
      <c r="HM53" s="316"/>
      <c r="HN53" s="316"/>
      <c r="HO53" s="316"/>
      <c r="HP53" s="316"/>
      <c r="HQ53" s="316"/>
      <c r="HR53" s="316"/>
      <c r="HS53" s="316"/>
      <c r="HT53" s="316"/>
      <c r="HU53" s="316"/>
      <c r="HV53" s="316"/>
      <c r="HW53" s="316"/>
      <c r="HX53" s="316"/>
      <c r="HY53" s="316"/>
      <c r="HZ53" s="316"/>
      <c r="IA53" s="316"/>
      <c r="IB53" s="316"/>
      <c r="IC53" s="316"/>
      <c r="ID53" s="316"/>
      <c r="IE53" s="316"/>
      <c r="IF53" s="316"/>
      <c r="IG53" s="316"/>
      <c r="IH53" s="316"/>
      <c r="II53" s="316"/>
      <c r="IJ53" s="316"/>
      <c r="IK53" s="316"/>
      <c r="IL53" s="316"/>
      <c r="IM53" s="316"/>
      <c r="IN53" s="316"/>
      <c r="IO53" s="316"/>
      <c r="IP53" s="316"/>
      <c r="IQ53" s="316"/>
      <c r="IR53" s="316"/>
      <c r="IS53" s="316"/>
      <c r="IT53" s="316"/>
      <c r="IU53" s="316"/>
      <c r="IV53" s="316"/>
      <c r="IW53" s="316"/>
      <c r="IX53" s="316"/>
      <c r="IY53" s="316"/>
      <c r="IZ53" s="316"/>
      <c r="JA53" s="316"/>
      <c r="JB53" s="316"/>
      <c r="JC53" s="316"/>
      <c r="JD53" s="316"/>
      <c r="JE53" s="316"/>
      <c r="JF53" s="316"/>
      <c r="JG53" s="316"/>
      <c r="JH53" s="316"/>
      <c r="JI53" s="316"/>
      <c r="JJ53" s="316"/>
      <c r="JK53" s="316"/>
      <c r="JL53" s="316"/>
      <c r="JM53" s="316"/>
      <c r="JN53" s="316"/>
      <c r="JO53" s="316"/>
      <c r="JP53" s="316"/>
      <c r="JQ53" s="316"/>
      <c r="JR53" s="316"/>
      <c r="JS53" s="316"/>
      <c r="JT53" s="316"/>
      <c r="JU53" s="316"/>
      <c r="JV53" s="316"/>
      <c r="JW53" s="316"/>
      <c r="JX53" s="316"/>
      <c r="JY53" s="316"/>
      <c r="JZ53" s="316"/>
      <c r="KA53" s="316"/>
      <c r="KB53" s="316"/>
      <c r="KC53" s="316"/>
      <c r="KD53" s="316"/>
      <c r="KE53" s="316"/>
      <c r="KF53" s="316"/>
      <c r="KG53" s="316"/>
      <c r="KH53" s="316"/>
      <c r="KI53" s="316"/>
      <c r="KJ53" s="316"/>
      <c r="KK53" s="316"/>
      <c r="KL53" s="316"/>
      <c r="KM53" s="316"/>
      <c r="KN53" s="316"/>
      <c r="KO53" s="316"/>
      <c r="KP53" s="316"/>
      <c r="KQ53" s="316"/>
      <c r="KR53" s="316"/>
      <c r="KS53" s="316"/>
      <c r="KT53" s="316"/>
      <c r="KU53" s="316"/>
      <c r="KV53" s="316"/>
      <c r="KW53" s="316"/>
      <c r="KX53" s="316"/>
      <c r="KY53" s="316"/>
      <c r="KZ53" s="316"/>
      <c r="LA53" s="316"/>
      <c r="LB53" s="316"/>
      <c r="LC53" s="316"/>
      <c r="LD53" s="316"/>
      <c r="LE53" s="316"/>
      <c r="LF53" s="316"/>
      <c r="LG53" s="316"/>
      <c r="LH53" s="316"/>
      <c r="LI53" s="316"/>
    </row>
    <row r="54" spans="1:321">
      <c r="A54" s="72" t="s">
        <v>94</v>
      </c>
      <c r="B54" s="72">
        <v>41</v>
      </c>
      <c r="D54" s="72">
        <v>41</v>
      </c>
      <c r="E54" s="76" t="s">
        <v>122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82">
        <v>41183127.179999992</v>
      </c>
      <c r="DW54" s="282">
        <v>44161664.020000011</v>
      </c>
      <c r="DX54" s="282">
        <v>56793036.859999985</v>
      </c>
      <c r="DY54" s="282">
        <v>39745019.130000018</v>
      </c>
      <c r="DZ54" s="310">
        <v>52886075.979999997</v>
      </c>
      <c r="EA54" s="310"/>
      <c r="EC54" s="313"/>
      <c r="ED54" s="313"/>
      <c r="EE54" s="313"/>
      <c r="EF54" s="313"/>
      <c r="EG54" s="313"/>
      <c r="ET54" s="316">
        <v>17822596.359999999</v>
      </c>
      <c r="EU54" s="316">
        <v>53222053.950000003</v>
      </c>
      <c r="EV54" s="316">
        <v>94277740.469999999</v>
      </c>
      <c r="EW54" s="316">
        <v>59024234.859999999</v>
      </c>
      <c r="EX54" s="316">
        <v>57053271.649999999</v>
      </c>
      <c r="EY54" s="316"/>
      <c r="EZ54" s="316"/>
      <c r="FA54" s="316"/>
      <c r="FB54" s="316"/>
      <c r="FC54" s="316"/>
      <c r="FD54" s="316"/>
      <c r="FE54" s="316"/>
      <c r="FF54" s="316"/>
      <c r="FG54" s="316"/>
      <c r="FH54" s="316"/>
      <c r="FI54" s="316"/>
      <c r="FJ54" s="316"/>
      <c r="FK54" s="316"/>
      <c r="FL54" s="369"/>
      <c r="FM54" s="316"/>
      <c r="FN54" s="316"/>
      <c r="FO54" s="316"/>
      <c r="FP54" s="316"/>
      <c r="FQ54" s="316"/>
      <c r="FR54" s="316"/>
      <c r="FS54" s="316"/>
      <c r="FT54" s="316"/>
      <c r="FU54" s="316"/>
      <c r="FV54" s="316"/>
      <c r="FW54" s="316"/>
      <c r="FX54" s="316"/>
      <c r="FY54" s="316"/>
      <c r="FZ54" s="316"/>
      <c r="GA54" s="316"/>
      <c r="GB54" s="316"/>
      <c r="GC54" s="316"/>
      <c r="GD54" s="316"/>
      <c r="GF54" s="316"/>
      <c r="GG54" s="316"/>
      <c r="GH54" s="316"/>
      <c r="GI54" s="316"/>
      <c r="GJ54" s="316"/>
      <c r="GK54" s="316"/>
      <c r="GL54" s="316"/>
      <c r="GM54" s="316"/>
      <c r="GN54" s="316"/>
      <c r="GO54" s="316"/>
      <c r="GP54" s="316"/>
      <c r="GQ54" s="316"/>
      <c r="GR54" s="316"/>
      <c r="GS54" s="316"/>
      <c r="GT54" s="316"/>
      <c r="GU54" s="316"/>
      <c r="GV54" s="316"/>
      <c r="GW54" s="316"/>
      <c r="GX54" s="316"/>
      <c r="GY54" s="316"/>
      <c r="GZ54" s="316"/>
      <c r="HA54" s="316"/>
      <c r="HB54" s="316"/>
      <c r="HC54" s="316"/>
      <c r="HD54" s="316"/>
      <c r="HE54" s="316"/>
      <c r="HF54" s="316"/>
      <c r="HG54" s="316"/>
      <c r="HH54" s="316"/>
      <c r="HI54" s="316"/>
      <c r="HJ54" s="316"/>
      <c r="HK54" s="316"/>
      <c r="HL54" s="316"/>
      <c r="HM54" s="316"/>
      <c r="HN54" s="316"/>
      <c r="HO54" s="316"/>
      <c r="HP54" s="316"/>
      <c r="HQ54" s="316"/>
      <c r="HR54" s="316"/>
      <c r="HS54" s="316"/>
      <c r="HT54" s="316"/>
      <c r="HU54" s="316"/>
      <c r="HV54" s="316"/>
      <c r="HW54" s="316"/>
      <c r="HX54" s="316"/>
      <c r="HY54" s="316"/>
      <c r="HZ54" s="316"/>
      <c r="IA54" s="316"/>
      <c r="IB54" s="316"/>
      <c r="IC54" s="316"/>
      <c r="ID54" s="316"/>
      <c r="IE54" s="316"/>
      <c r="IF54" s="316"/>
      <c r="IG54" s="316"/>
      <c r="IH54" s="316"/>
      <c r="II54" s="316"/>
      <c r="IJ54" s="316"/>
      <c r="IK54" s="316"/>
      <c r="IL54" s="316"/>
      <c r="IM54" s="316"/>
      <c r="IN54" s="316"/>
      <c r="IO54" s="316"/>
      <c r="IP54" s="316"/>
      <c r="IQ54" s="316"/>
      <c r="IR54" s="316"/>
      <c r="IS54" s="316"/>
      <c r="IT54" s="316"/>
      <c r="IU54" s="316"/>
      <c r="IV54" s="316"/>
      <c r="IW54" s="316"/>
      <c r="IX54" s="316"/>
      <c r="IY54" s="316"/>
      <c r="IZ54" s="316"/>
      <c r="JA54" s="316"/>
      <c r="JB54" s="316"/>
      <c r="JC54" s="316"/>
      <c r="JD54" s="316"/>
      <c r="JE54" s="316"/>
      <c r="JF54" s="316"/>
      <c r="JG54" s="316"/>
      <c r="JH54" s="316"/>
      <c r="JI54" s="316"/>
      <c r="JJ54" s="316"/>
      <c r="JK54" s="316"/>
      <c r="JL54" s="316"/>
      <c r="JM54" s="316"/>
      <c r="JN54" s="316"/>
      <c r="JO54" s="316"/>
      <c r="JP54" s="316"/>
      <c r="JQ54" s="316"/>
      <c r="JR54" s="316"/>
      <c r="JS54" s="316"/>
      <c r="JT54" s="316"/>
      <c r="JU54" s="316"/>
      <c r="JV54" s="316"/>
      <c r="JW54" s="316"/>
      <c r="JX54" s="316"/>
      <c r="JY54" s="316"/>
      <c r="JZ54" s="316"/>
      <c r="KA54" s="316"/>
      <c r="KB54" s="316"/>
      <c r="KC54" s="316"/>
      <c r="KD54" s="316"/>
      <c r="KE54" s="316"/>
      <c r="KF54" s="316"/>
      <c r="KG54" s="316"/>
      <c r="KH54" s="316"/>
      <c r="KI54" s="316"/>
      <c r="KJ54" s="316"/>
      <c r="KK54" s="316"/>
      <c r="KL54" s="316"/>
      <c r="KM54" s="316"/>
      <c r="KN54" s="316"/>
      <c r="KO54" s="316"/>
      <c r="KP54" s="316"/>
      <c r="KQ54" s="316"/>
      <c r="KR54" s="316"/>
      <c r="KS54" s="316"/>
      <c r="KT54" s="316"/>
      <c r="KU54" s="316"/>
      <c r="KV54" s="316"/>
      <c r="KW54" s="316"/>
      <c r="KX54" s="316"/>
      <c r="KY54" s="316"/>
      <c r="KZ54" s="316"/>
      <c r="LA54" s="316"/>
      <c r="LB54" s="316"/>
      <c r="LC54" s="316"/>
      <c r="LD54" s="316"/>
      <c r="LE54" s="316"/>
      <c r="LF54" s="316"/>
      <c r="LG54" s="316"/>
      <c r="LH54" s="316"/>
      <c r="LI54" s="316"/>
    </row>
    <row r="55" spans="1:321" ht="30">
      <c r="C55" s="72">
        <v>411</v>
      </c>
      <c r="D55" s="72">
        <v>411</v>
      </c>
      <c r="E55" s="76" t="s">
        <v>124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82">
        <v>31820224.66</v>
      </c>
      <c r="DW55" s="282">
        <v>30464008.450000003</v>
      </c>
      <c r="DX55" s="282">
        <v>35219650.600000001</v>
      </c>
      <c r="DY55" s="282">
        <v>31553560.68</v>
      </c>
      <c r="DZ55" s="311">
        <v>38195596.229999997</v>
      </c>
      <c r="EA55" s="282">
        <v>31848022.640000001</v>
      </c>
      <c r="EB55" s="282">
        <v>38170479.030000001</v>
      </c>
      <c r="EC55" s="313">
        <v>34615240.759999998</v>
      </c>
      <c r="ED55" s="313">
        <v>35860750.060000002</v>
      </c>
      <c r="EE55" s="313">
        <v>36033379.700000003</v>
      </c>
      <c r="EF55" s="313">
        <v>38323683.899999999</v>
      </c>
      <c r="EG55" s="313">
        <v>40386170.310000002</v>
      </c>
      <c r="EH55" s="316">
        <v>36341017.520000003</v>
      </c>
      <c r="EI55" s="316">
        <v>36442747.460000001</v>
      </c>
      <c r="EJ55" s="316">
        <v>36477113.590000004</v>
      </c>
      <c r="EK55" s="316">
        <v>36703828.340000004</v>
      </c>
      <c r="EL55" s="316">
        <v>34203194.770000003</v>
      </c>
      <c r="EM55" s="316">
        <v>40628800.600000001</v>
      </c>
      <c r="EN55" s="316">
        <v>36224128.640000001</v>
      </c>
      <c r="EO55" s="316">
        <v>35575955.729999997</v>
      </c>
      <c r="EP55" s="316">
        <v>36145069.369999997</v>
      </c>
      <c r="EQ55" s="316">
        <v>37968977.82</v>
      </c>
      <c r="ER55" s="316">
        <v>37257887.189999998</v>
      </c>
      <c r="ES55" s="316">
        <v>41404585.670000002</v>
      </c>
      <c r="ET55" s="316">
        <v>37313745.240000002</v>
      </c>
      <c r="EU55" s="316">
        <v>38053361.399999999</v>
      </c>
      <c r="EV55" s="316">
        <v>36623552.420000002</v>
      </c>
      <c r="EW55" s="316">
        <v>38350898.119999997</v>
      </c>
      <c r="EX55" s="316">
        <v>38447534.82</v>
      </c>
      <c r="EY55" s="316">
        <v>38983266.57</v>
      </c>
      <c r="EZ55" s="316">
        <v>37411972.93</v>
      </c>
      <c r="FA55" s="316">
        <v>36767851.93</v>
      </c>
      <c r="FB55" s="316">
        <v>38163535.509999998</v>
      </c>
      <c r="FC55" s="316">
        <v>39555048.049999997</v>
      </c>
      <c r="FD55" s="316">
        <v>45304980.549999997</v>
      </c>
      <c r="FE55" s="316">
        <v>34820487.009999998</v>
      </c>
      <c r="FF55" s="316">
        <v>38898745.609999999</v>
      </c>
      <c r="FG55" s="316">
        <v>38603036.109999999</v>
      </c>
      <c r="FH55" s="316">
        <v>39176968.049999997</v>
      </c>
      <c r="FI55" s="316">
        <v>38923552.049999997</v>
      </c>
      <c r="FJ55" s="316">
        <v>39904782.170000002</v>
      </c>
      <c r="FK55" s="316">
        <v>41565368.68</v>
      </c>
      <c r="FL55" s="369">
        <v>38100886.07</v>
      </c>
      <c r="FM55" s="316">
        <v>37237058.799999997</v>
      </c>
      <c r="FN55" s="316">
        <v>38571466.869999997</v>
      </c>
      <c r="FO55" s="316">
        <v>38895006.189999998</v>
      </c>
      <c r="FP55" s="316">
        <v>39570495.68</v>
      </c>
      <c r="FQ55" s="369">
        <v>43406510.43</v>
      </c>
      <c r="FR55" s="316">
        <v>40884832.280000001</v>
      </c>
      <c r="FS55" s="316">
        <v>41362850.270000003</v>
      </c>
      <c r="FT55" s="316">
        <v>41444412.079999998</v>
      </c>
      <c r="FU55" s="316">
        <v>41745440.189999998</v>
      </c>
      <c r="FV55" s="316">
        <v>40758304.579999998</v>
      </c>
      <c r="FW55" s="316">
        <v>43040867.280000001</v>
      </c>
      <c r="FX55" s="316">
        <v>41134725.810000002</v>
      </c>
      <c r="FY55" s="316">
        <v>40354849.710000001</v>
      </c>
      <c r="FZ55" s="316">
        <v>40276343.780000001</v>
      </c>
      <c r="GA55" s="316">
        <v>42400898.109999999</v>
      </c>
      <c r="GB55" s="316"/>
      <c r="GC55" s="316"/>
      <c r="GD55" s="316"/>
      <c r="GF55" s="316"/>
      <c r="GG55" s="316"/>
      <c r="GH55" s="316"/>
      <c r="GI55" s="316"/>
      <c r="GJ55" s="316"/>
      <c r="GK55" s="316"/>
      <c r="GL55" s="316"/>
      <c r="GM55" s="316"/>
      <c r="GN55" s="316"/>
      <c r="GO55" s="316"/>
      <c r="GP55" s="316"/>
      <c r="GQ55" s="316"/>
      <c r="GR55" s="316"/>
      <c r="GS55" s="316"/>
      <c r="GT55" s="316"/>
      <c r="GU55" s="316"/>
      <c r="GV55" s="316"/>
      <c r="GW55" s="316"/>
      <c r="GX55" s="316"/>
      <c r="GY55" s="316"/>
      <c r="GZ55" s="316"/>
      <c r="HA55" s="316"/>
      <c r="HB55" s="316"/>
      <c r="HC55" s="316"/>
      <c r="HD55" s="316"/>
      <c r="HE55" s="316"/>
      <c r="HF55" s="316"/>
      <c r="HG55" s="316"/>
      <c r="HH55" s="316"/>
      <c r="HI55" s="316"/>
      <c r="HJ55" s="316"/>
      <c r="HK55" s="316"/>
      <c r="HL55" s="316"/>
      <c r="HM55" s="316"/>
      <c r="HN55" s="316"/>
      <c r="HO55" s="316"/>
      <c r="HP55" s="316"/>
      <c r="HQ55" s="316"/>
      <c r="HR55" s="316"/>
      <c r="HS55" s="316"/>
      <c r="HT55" s="316"/>
      <c r="HU55" s="316"/>
      <c r="HV55" s="316"/>
      <c r="HW55" s="316"/>
      <c r="HX55" s="316"/>
      <c r="HY55" s="316"/>
      <c r="HZ55" s="316"/>
      <c r="IA55" s="316"/>
      <c r="IB55" s="316"/>
      <c r="IC55" s="316"/>
      <c r="ID55" s="316"/>
      <c r="IE55" s="316"/>
      <c r="IF55" s="316"/>
      <c r="IG55" s="316"/>
      <c r="IH55" s="316"/>
      <c r="II55" s="316"/>
      <c r="IJ55" s="316"/>
      <c r="IK55" s="316"/>
      <c r="IL55" s="316"/>
      <c r="IM55" s="316"/>
      <c r="IN55" s="316"/>
      <c r="IO55" s="316"/>
      <c r="IP55" s="316"/>
      <c r="IQ55" s="316"/>
      <c r="IR55" s="316"/>
      <c r="IS55" s="316"/>
      <c r="IT55" s="316"/>
      <c r="IU55" s="316"/>
      <c r="IV55" s="316"/>
      <c r="IW55" s="316"/>
      <c r="IX55" s="316"/>
      <c r="IY55" s="316"/>
      <c r="IZ55" s="316"/>
      <c r="JA55" s="316"/>
      <c r="JB55" s="316"/>
      <c r="JC55" s="316"/>
      <c r="JD55" s="316"/>
      <c r="JE55" s="316"/>
      <c r="JF55" s="316"/>
      <c r="JG55" s="316"/>
      <c r="JH55" s="316"/>
      <c r="JI55" s="316"/>
      <c r="JJ55" s="316"/>
      <c r="JK55" s="316"/>
      <c r="JL55" s="316"/>
      <c r="JM55" s="316"/>
      <c r="JN55" s="316"/>
      <c r="JO55" s="316"/>
      <c r="JP55" s="316"/>
      <c r="JQ55" s="316"/>
      <c r="JR55" s="316"/>
      <c r="JS55" s="316"/>
      <c r="JT55" s="316"/>
      <c r="JU55" s="316"/>
      <c r="JV55" s="316"/>
      <c r="JW55" s="316"/>
      <c r="JX55" s="316"/>
      <c r="JY55" s="316"/>
      <c r="JZ55" s="316"/>
      <c r="KA55" s="316"/>
      <c r="KB55" s="316"/>
      <c r="KC55" s="316"/>
      <c r="KD55" s="316"/>
      <c r="KE55" s="316"/>
      <c r="KF55" s="316"/>
      <c r="KG55" s="316"/>
      <c r="KH55" s="316"/>
      <c r="KI55" s="316"/>
      <c r="KJ55" s="316"/>
      <c r="KK55" s="316"/>
      <c r="KL55" s="316"/>
      <c r="KM55" s="316"/>
      <c r="KN55" s="316"/>
      <c r="KO55" s="316"/>
      <c r="KP55" s="316"/>
      <c r="KQ55" s="316"/>
      <c r="KR55" s="316"/>
      <c r="KS55" s="316"/>
      <c r="KT55" s="316"/>
      <c r="KU55" s="316"/>
      <c r="KV55" s="316"/>
      <c r="KW55" s="316"/>
      <c r="KX55" s="316"/>
      <c r="KY55" s="316"/>
      <c r="KZ55" s="316"/>
      <c r="LA55" s="316"/>
      <c r="LB55" s="316"/>
      <c r="LC55" s="316"/>
      <c r="LD55" s="316"/>
      <c r="LE55" s="316"/>
      <c r="LF55" s="316"/>
      <c r="LG55" s="316"/>
      <c r="LH55" s="316"/>
      <c r="LI55" s="316"/>
    </row>
    <row r="56" spans="1:321">
      <c r="D56" s="72">
        <v>4111</v>
      </c>
      <c r="E56" s="76" t="s">
        <v>126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82">
        <v>18810151.82</v>
      </c>
      <c r="DW56" s="282">
        <v>19284187.590000007</v>
      </c>
      <c r="DX56" s="282">
        <v>19569136.619999982</v>
      </c>
      <c r="DY56" s="282">
        <v>20109230.530000001</v>
      </c>
      <c r="DZ56" s="310">
        <v>20765765.32</v>
      </c>
      <c r="EB56" s="282">
        <v>20917895.859999999</v>
      </c>
      <c r="EC56" s="313"/>
      <c r="ED56" s="313"/>
      <c r="EE56" s="313"/>
      <c r="EF56" s="313"/>
      <c r="EG56" s="313"/>
      <c r="EH56" s="316"/>
      <c r="EI56" s="316"/>
      <c r="EJ56" s="316"/>
      <c r="EK56" s="316"/>
      <c r="EL56" s="316"/>
      <c r="EM56" s="316"/>
      <c r="EN56" s="316"/>
      <c r="EO56" s="316"/>
      <c r="EP56" s="316"/>
      <c r="EQ56" s="316"/>
      <c r="ER56" s="316"/>
      <c r="ES56" s="316"/>
      <c r="ET56" s="316"/>
      <c r="EU56" s="316"/>
      <c r="EV56" s="316"/>
      <c r="EW56" s="316"/>
      <c r="EX56" s="316"/>
      <c r="EY56" s="316"/>
      <c r="EZ56" s="316"/>
      <c r="FA56" s="316"/>
      <c r="FB56" s="316"/>
      <c r="FC56" s="316"/>
      <c r="FD56" s="316"/>
      <c r="FE56" s="316"/>
      <c r="FF56" s="316"/>
      <c r="FG56" s="316"/>
      <c r="FH56" s="316"/>
      <c r="FI56" s="316"/>
      <c r="FJ56" s="316"/>
      <c r="FK56" s="316"/>
      <c r="FL56" s="369"/>
      <c r="FM56" s="316"/>
      <c r="FN56" s="316"/>
      <c r="FO56" s="316"/>
      <c r="FP56" s="316"/>
      <c r="FQ56" s="316"/>
      <c r="FR56" s="316"/>
      <c r="FS56" s="316"/>
      <c r="FT56" s="316"/>
      <c r="FU56" s="316"/>
      <c r="FV56" s="316"/>
      <c r="FW56" s="316"/>
      <c r="FX56" s="316"/>
      <c r="FY56" s="316"/>
      <c r="FZ56" s="316"/>
      <c r="GA56" s="316"/>
      <c r="GB56" s="316"/>
      <c r="GC56" s="316"/>
      <c r="GD56" s="316"/>
      <c r="GF56" s="316"/>
      <c r="GG56" s="316"/>
      <c r="GH56" s="316"/>
      <c r="GI56" s="316"/>
      <c r="GJ56" s="316"/>
      <c r="GK56" s="316"/>
      <c r="GL56" s="316"/>
      <c r="GM56" s="316"/>
      <c r="GN56" s="316"/>
      <c r="GO56" s="316"/>
      <c r="GP56" s="316"/>
      <c r="GQ56" s="316"/>
      <c r="GR56" s="316"/>
      <c r="GS56" s="316"/>
      <c r="GT56" s="316"/>
      <c r="GU56" s="316"/>
      <c r="GV56" s="316"/>
      <c r="GW56" s="316"/>
      <c r="GX56" s="316"/>
      <c r="GY56" s="316"/>
      <c r="GZ56" s="316"/>
      <c r="HA56" s="316"/>
      <c r="HB56" s="316"/>
      <c r="HC56" s="316"/>
      <c r="HD56" s="316"/>
      <c r="HE56" s="316"/>
      <c r="HF56" s="316"/>
      <c r="HG56" s="316"/>
      <c r="HH56" s="316"/>
      <c r="HI56" s="316"/>
      <c r="HJ56" s="316"/>
      <c r="HK56" s="316"/>
      <c r="HL56" s="316"/>
      <c r="HM56" s="316"/>
      <c r="HN56" s="316"/>
      <c r="HO56" s="316"/>
      <c r="HP56" s="316"/>
      <c r="HQ56" s="316"/>
      <c r="HR56" s="316"/>
      <c r="HS56" s="316"/>
      <c r="HT56" s="316"/>
      <c r="HU56" s="316"/>
      <c r="HV56" s="316"/>
      <c r="HW56" s="316"/>
      <c r="HX56" s="316"/>
      <c r="HY56" s="316"/>
      <c r="HZ56" s="316"/>
      <c r="IA56" s="316"/>
      <c r="IB56" s="316"/>
      <c r="IC56" s="316"/>
      <c r="ID56" s="316"/>
      <c r="IE56" s="316"/>
      <c r="IF56" s="316"/>
      <c r="IG56" s="316"/>
      <c r="IH56" s="316"/>
      <c r="II56" s="316"/>
      <c r="IJ56" s="316"/>
      <c r="IK56" s="316"/>
      <c r="IL56" s="316"/>
      <c r="IM56" s="316"/>
      <c r="IN56" s="316"/>
      <c r="IO56" s="316"/>
      <c r="IP56" s="316"/>
      <c r="IQ56" s="316"/>
      <c r="IR56" s="316"/>
      <c r="IS56" s="316"/>
      <c r="IT56" s="316"/>
      <c r="IU56" s="316"/>
      <c r="IV56" s="316"/>
      <c r="IW56" s="316"/>
      <c r="IX56" s="316"/>
      <c r="IY56" s="316"/>
      <c r="IZ56" s="316"/>
      <c r="JA56" s="316"/>
      <c r="JB56" s="316"/>
      <c r="JC56" s="316"/>
      <c r="JD56" s="316"/>
      <c r="JE56" s="316"/>
      <c r="JF56" s="316"/>
      <c r="JG56" s="316"/>
      <c r="JH56" s="316"/>
      <c r="JI56" s="316"/>
      <c r="JJ56" s="316"/>
      <c r="JK56" s="316"/>
      <c r="JL56" s="316"/>
      <c r="JM56" s="316"/>
      <c r="JN56" s="316"/>
      <c r="JO56" s="316"/>
      <c r="JP56" s="316"/>
      <c r="JQ56" s="316"/>
      <c r="JR56" s="316"/>
      <c r="JS56" s="316"/>
      <c r="JT56" s="316"/>
      <c r="JU56" s="316"/>
      <c r="JV56" s="316"/>
      <c r="JW56" s="316"/>
      <c r="JX56" s="316"/>
      <c r="JY56" s="316"/>
      <c r="JZ56" s="316"/>
      <c r="KA56" s="316"/>
      <c r="KB56" s="316"/>
      <c r="KC56" s="316"/>
      <c r="KD56" s="316"/>
      <c r="KE56" s="316"/>
      <c r="KF56" s="316"/>
      <c r="KG56" s="316"/>
      <c r="KH56" s="316"/>
      <c r="KI56" s="316"/>
      <c r="KJ56" s="316"/>
      <c r="KK56" s="316"/>
      <c r="KL56" s="316"/>
      <c r="KM56" s="316"/>
      <c r="KN56" s="316"/>
      <c r="KO56" s="316"/>
      <c r="KP56" s="316"/>
      <c r="KQ56" s="316"/>
      <c r="KR56" s="316"/>
      <c r="KS56" s="316"/>
      <c r="KT56" s="316"/>
      <c r="KU56" s="316"/>
      <c r="KV56" s="316"/>
      <c r="KW56" s="316"/>
      <c r="KX56" s="316"/>
      <c r="KY56" s="316"/>
      <c r="KZ56" s="316"/>
      <c r="LA56" s="316"/>
      <c r="LB56" s="316"/>
      <c r="LC56" s="316"/>
      <c r="LD56" s="316"/>
      <c r="LE56" s="316"/>
      <c r="LF56" s="316"/>
      <c r="LG56" s="316"/>
      <c r="LH56" s="316"/>
      <c r="LI56" s="316"/>
    </row>
    <row r="57" spans="1:321">
      <c r="D57" s="72">
        <v>4112</v>
      </c>
      <c r="E57" s="76" t="s">
        <v>128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82">
        <v>2579225.59</v>
      </c>
      <c r="DW57" s="282">
        <v>2209930.1100000003</v>
      </c>
      <c r="DX57" s="282">
        <v>3166058.2000000011</v>
      </c>
      <c r="DY57" s="282">
        <v>2833612.56</v>
      </c>
      <c r="DZ57" s="310">
        <v>2845756.22</v>
      </c>
      <c r="EB57" s="282">
        <v>2891031.89</v>
      </c>
      <c r="EC57" s="313"/>
      <c r="ED57" s="313"/>
      <c r="EE57" s="313"/>
      <c r="EF57" s="313"/>
      <c r="EG57" s="313"/>
      <c r="EH57" s="316"/>
      <c r="EI57" s="316"/>
      <c r="EJ57" s="316"/>
      <c r="EK57" s="316"/>
      <c r="EL57" s="316"/>
      <c r="EM57" s="316"/>
      <c r="EN57" s="316"/>
      <c r="EO57" s="316"/>
      <c r="EP57" s="316"/>
      <c r="EQ57" s="316"/>
      <c r="ER57" s="316"/>
      <c r="ES57" s="316"/>
      <c r="ET57" s="316"/>
      <c r="EU57" s="316"/>
      <c r="EV57" s="316"/>
      <c r="EW57" s="316"/>
      <c r="EX57" s="316"/>
      <c r="EY57" s="316"/>
      <c r="EZ57" s="316"/>
      <c r="FA57" s="316"/>
      <c r="FB57" s="316"/>
      <c r="FC57" s="316"/>
      <c r="FD57" s="316"/>
      <c r="FE57" s="316"/>
      <c r="FF57" s="316"/>
      <c r="FG57" s="316"/>
      <c r="FH57" s="316"/>
      <c r="FI57" s="316"/>
      <c r="FJ57" s="316"/>
      <c r="FK57" s="316"/>
      <c r="FL57" s="369"/>
      <c r="FM57" s="316"/>
      <c r="FN57" s="316"/>
      <c r="FO57" s="316"/>
      <c r="FP57" s="316"/>
      <c r="FQ57" s="316"/>
      <c r="FR57" s="316"/>
      <c r="FS57" s="316"/>
      <c r="FT57" s="316"/>
      <c r="FU57" s="316"/>
      <c r="FV57" s="316"/>
      <c r="FW57" s="316"/>
      <c r="FX57" s="316"/>
      <c r="FY57" s="316"/>
      <c r="FZ57" s="316"/>
      <c r="GA57" s="316"/>
      <c r="GB57" s="316"/>
      <c r="GC57" s="316"/>
      <c r="GD57" s="316"/>
      <c r="GF57" s="316"/>
      <c r="GG57" s="316"/>
      <c r="GH57" s="316"/>
      <c r="GI57" s="316"/>
      <c r="GJ57" s="316"/>
      <c r="GK57" s="316"/>
      <c r="GL57" s="316"/>
      <c r="GM57" s="316"/>
      <c r="GN57" s="316"/>
      <c r="GO57" s="316"/>
      <c r="GP57" s="316"/>
      <c r="GQ57" s="316"/>
      <c r="GR57" s="316"/>
      <c r="GS57" s="316"/>
      <c r="GT57" s="316"/>
      <c r="GU57" s="316"/>
      <c r="GV57" s="316"/>
      <c r="GW57" s="316"/>
      <c r="GX57" s="316"/>
      <c r="GY57" s="316"/>
      <c r="GZ57" s="316"/>
      <c r="HA57" s="316"/>
      <c r="HB57" s="316"/>
      <c r="HC57" s="316"/>
      <c r="HD57" s="316"/>
      <c r="HE57" s="316"/>
      <c r="HF57" s="316"/>
      <c r="HG57" s="316"/>
      <c r="HH57" s="316"/>
      <c r="HI57" s="316"/>
      <c r="HJ57" s="316"/>
      <c r="HK57" s="316"/>
      <c r="HL57" s="316"/>
      <c r="HM57" s="316"/>
      <c r="HN57" s="316"/>
      <c r="HO57" s="316"/>
      <c r="HP57" s="316"/>
      <c r="HQ57" s="316"/>
      <c r="HR57" s="316"/>
      <c r="HS57" s="316"/>
      <c r="HT57" s="316"/>
      <c r="HU57" s="316"/>
      <c r="HV57" s="316"/>
      <c r="HW57" s="316"/>
      <c r="HX57" s="316"/>
      <c r="HY57" s="316"/>
      <c r="HZ57" s="316"/>
      <c r="IA57" s="316"/>
      <c r="IB57" s="316"/>
      <c r="IC57" s="316"/>
      <c r="ID57" s="316"/>
      <c r="IE57" s="316"/>
      <c r="IF57" s="316"/>
      <c r="IG57" s="316"/>
      <c r="IH57" s="316"/>
      <c r="II57" s="316"/>
      <c r="IJ57" s="316"/>
      <c r="IK57" s="316"/>
      <c r="IL57" s="316"/>
      <c r="IM57" s="316"/>
      <c r="IN57" s="316"/>
      <c r="IO57" s="316"/>
      <c r="IP57" s="316"/>
      <c r="IQ57" s="316"/>
      <c r="IR57" s="316"/>
      <c r="IS57" s="316"/>
      <c r="IT57" s="316"/>
      <c r="IU57" s="316"/>
      <c r="IV57" s="316"/>
      <c r="IW57" s="316"/>
      <c r="IX57" s="316"/>
      <c r="IY57" s="316"/>
      <c r="IZ57" s="316"/>
      <c r="JA57" s="316"/>
      <c r="JB57" s="316"/>
      <c r="JC57" s="316"/>
      <c r="JD57" s="316"/>
      <c r="JE57" s="316"/>
      <c r="JF57" s="316"/>
      <c r="JG57" s="316"/>
      <c r="JH57" s="316"/>
      <c r="JI57" s="316"/>
      <c r="JJ57" s="316"/>
      <c r="JK57" s="316"/>
      <c r="JL57" s="316"/>
      <c r="JM57" s="316"/>
      <c r="JN57" s="316"/>
      <c r="JO57" s="316"/>
      <c r="JP57" s="316"/>
      <c r="JQ57" s="316"/>
      <c r="JR57" s="316"/>
      <c r="JS57" s="316"/>
      <c r="JT57" s="316"/>
      <c r="JU57" s="316"/>
      <c r="JV57" s="316"/>
      <c r="JW57" s="316"/>
      <c r="JX57" s="316"/>
      <c r="JY57" s="316"/>
      <c r="JZ57" s="316"/>
      <c r="KA57" s="316"/>
      <c r="KB57" s="316"/>
      <c r="KC57" s="316"/>
      <c r="KD57" s="316"/>
      <c r="KE57" s="316"/>
      <c r="KF57" s="316"/>
      <c r="KG57" s="316"/>
      <c r="KH57" s="316"/>
      <c r="KI57" s="316"/>
      <c r="KJ57" s="316"/>
      <c r="KK57" s="316"/>
      <c r="KL57" s="316"/>
      <c r="KM57" s="316"/>
      <c r="KN57" s="316"/>
      <c r="KO57" s="316"/>
      <c r="KP57" s="316"/>
      <c r="KQ57" s="316"/>
      <c r="KR57" s="316"/>
      <c r="KS57" s="316"/>
      <c r="KT57" s="316"/>
      <c r="KU57" s="316"/>
      <c r="KV57" s="316"/>
      <c r="KW57" s="316"/>
      <c r="KX57" s="316"/>
      <c r="KY57" s="316"/>
      <c r="KZ57" s="316"/>
      <c r="LA57" s="316"/>
      <c r="LB57" s="316"/>
      <c r="LC57" s="316"/>
      <c r="LD57" s="316"/>
      <c r="LE57" s="316"/>
      <c r="LF57" s="316"/>
      <c r="LG57" s="316"/>
      <c r="LH57" s="316"/>
      <c r="LI57" s="316"/>
    </row>
    <row r="58" spans="1:321">
      <c r="D58" s="72">
        <v>4113</v>
      </c>
      <c r="E58" s="76" t="s">
        <v>129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82">
        <v>6578944.9299999997</v>
      </c>
      <c r="DW58" s="282">
        <v>5762932.5100000016</v>
      </c>
      <c r="DX58" s="282">
        <v>7819877.8100000005</v>
      </c>
      <c r="DY58" s="282">
        <v>7142795.0800000001</v>
      </c>
      <c r="DZ58" s="310">
        <v>7281303.6100000003</v>
      </c>
      <c r="EB58" s="282">
        <v>7104100.9299999997</v>
      </c>
      <c r="EC58" s="313"/>
      <c r="ED58" s="313"/>
      <c r="EE58" s="313"/>
      <c r="EF58" s="313"/>
      <c r="EG58" s="313"/>
      <c r="EH58" s="316"/>
      <c r="EI58" s="316"/>
      <c r="EJ58" s="316"/>
      <c r="EK58" s="316"/>
      <c r="EL58" s="316"/>
      <c r="EM58" s="316"/>
      <c r="EN58" s="316"/>
      <c r="EO58" s="316"/>
      <c r="EP58" s="316"/>
      <c r="EQ58" s="316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6"/>
      <c r="FC58" s="316"/>
      <c r="FD58" s="316"/>
      <c r="FE58" s="316"/>
      <c r="FF58" s="316"/>
      <c r="FG58" s="316"/>
      <c r="FH58" s="316"/>
      <c r="FI58" s="316"/>
      <c r="FJ58" s="316"/>
      <c r="FK58" s="316"/>
      <c r="FL58" s="369"/>
      <c r="FM58" s="316"/>
      <c r="FN58" s="316"/>
      <c r="FO58" s="316"/>
      <c r="FP58" s="316"/>
      <c r="FQ58" s="316"/>
      <c r="FR58" s="316"/>
      <c r="FS58" s="316"/>
      <c r="FT58" s="316"/>
      <c r="FU58" s="316"/>
      <c r="FV58" s="316"/>
      <c r="FW58" s="316"/>
      <c r="FX58" s="316"/>
      <c r="FY58" s="316"/>
      <c r="FZ58" s="316"/>
      <c r="GA58" s="316"/>
      <c r="GB58" s="316"/>
      <c r="GC58" s="316"/>
      <c r="GD58" s="316"/>
      <c r="GF58" s="316"/>
      <c r="GG58" s="316"/>
      <c r="GH58" s="316"/>
      <c r="GI58" s="316"/>
      <c r="GJ58" s="316"/>
      <c r="GK58" s="316"/>
      <c r="GL58" s="316"/>
      <c r="GM58" s="316"/>
      <c r="GN58" s="316"/>
      <c r="GO58" s="316"/>
      <c r="GP58" s="316"/>
      <c r="GQ58" s="316"/>
      <c r="GR58" s="316"/>
      <c r="GS58" s="316"/>
      <c r="GT58" s="316"/>
      <c r="GU58" s="316"/>
      <c r="GV58" s="316"/>
      <c r="GW58" s="316"/>
      <c r="GX58" s="316"/>
      <c r="GY58" s="316"/>
      <c r="GZ58" s="316"/>
      <c r="HA58" s="316"/>
      <c r="HB58" s="316"/>
      <c r="HC58" s="316"/>
      <c r="HD58" s="316"/>
      <c r="HE58" s="316"/>
      <c r="HF58" s="316"/>
      <c r="HG58" s="316"/>
      <c r="HH58" s="316"/>
      <c r="HI58" s="316"/>
      <c r="HJ58" s="316"/>
      <c r="HK58" s="316"/>
      <c r="HL58" s="316"/>
      <c r="HM58" s="316"/>
      <c r="HN58" s="316"/>
      <c r="HO58" s="316"/>
      <c r="HP58" s="316"/>
      <c r="HQ58" s="316"/>
      <c r="HR58" s="316"/>
      <c r="HS58" s="316"/>
      <c r="HT58" s="316"/>
      <c r="HU58" s="316"/>
      <c r="HV58" s="316"/>
      <c r="HW58" s="316"/>
      <c r="HX58" s="316"/>
      <c r="HY58" s="316"/>
      <c r="HZ58" s="316"/>
      <c r="IA58" s="316"/>
      <c r="IB58" s="316"/>
      <c r="IC58" s="316"/>
      <c r="ID58" s="316"/>
      <c r="IE58" s="316"/>
      <c r="IF58" s="316"/>
      <c r="IG58" s="316"/>
      <c r="IH58" s="316"/>
      <c r="II58" s="316"/>
      <c r="IJ58" s="316"/>
      <c r="IK58" s="316"/>
      <c r="IL58" s="316"/>
      <c r="IM58" s="316"/>
      <c r="IN58" s="316"/>
      <c r="IO58" s="316"/>
      <c r="IP58" s="316"/>
      <c r="IQ58" s="316"/>
      <c r="IR58" s="316"/>
      <c r="IS58" s="316"/>
      <c r="IT58" s="316"/>
      <c r="IU58" s="316"/>
      <c r="IV58" s="316"/>
      <c r="IW58" s="316"/>
      <c r="IX58" s="316"/>
      <c r="IY58" s="316"/>
      <c r="IZ58" s="316"/>
      <c r="JA58" s="316"/>
      <c r="JB58" s="316"/>
      <c r="JC58" s="316"/>
      <c r="JD58" s="316"/>
      <c r="JE58" s="316"/>
      <c r="JF58" s="316"/>
      <c r="JG58" s="316"/>
      <c r="JH58" s="316"/>
      <c r="JI58" s="316"/>
      <c r="JJ58" s="316"/>
      <c r="JK58" s="316"/>
      <c r="JL58" s="316"/>
      <c r="JM58" s="316"/>
      <c r="JN58" s="316"/>
      <c r="JO58" s="316"/>
      <c r="JP58" s="316"/>
      <c r="JQ58" s="316"/>
      <c r="JR58" s="316"/>
      <c r="JS58" s="316"/>
      <c r="JT58" s="316"/>
      <c r="JU58" s="316"/>
      <c r="JV58" s="316"/>
      <c r="JW58" s="316"/>
      <c r="JX58" s="316"/>
      <c r="JY58" s="316"/>
      <c r="JZ58" s="316"/>
      <c r="KA58" s="316"/>
      <c r="KB58" s="316"/>
      <c r="KC58" s="316"/>
      <c r="KD58" s="316"/>
      <c r="KE58" s="316"/>
      <c r="KF58" s="316"/>
      <c r="KG58" s="316"/>
      <c r="KH58" s="316"/>
      <c r="KI58" s="316"/>
      <c r="KJ58" s="316"/>
      <c r="KK58" s="316"/>
      <c r="KL58" s="316"/>
      <c r="KM58" s="316"/>
      <c r="KN58" s="316"/>
      <c r="KO58" s="316"/>
      <c r="KP58" s="316"/>
      <c r="KQ58" s="316"/>
      <c r="KR58" s="316"/>
      <c r="KS58" s="316"/>
      <c r="KT58" s="316"/>
      <c r="KU58" s="316"/>
      <c r="KV58" s="316"/>
      <c r="KW58" s="316"/>
      <c r="KX58" s="316"/>
      <c r="KY58" s="316"/>
      <c r="KZ58" s="316"/>
      <c r="LA58" s="316"/>
      <c r="LB58" s="316"/>
      <c r="LC58" s="316"/>
      <c r="LD58" s="316"/>
      <c r="LE58" s="316"/>
      <c r="LF58" s="316"/>
      <c r="LG58" s="316"/>
      <c r="LH58" s="316"/>
      <c r="LI58" s="316"/>
    </row>
    <row r="59" spans="1:321">
      <c r="D59" s="72">
        <v>4114</v>
      </c>
      <c r="E59" s="76" t="s">
        <v>131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82">
        <v>3545898.12</v>
      </c>
      <c r="DW59" s="282">
        <v>2930435.569999998</v>
      </c>
      <c r="DX59" s="282">
        <v>4123893.9699999988</v>
      </c>
      <c r="DY59" s="282">
        <v>3863235.38</v>
      </c>
      <c r="DZ59" s="310">
        <v>3914226.01</v>
      </c>
      <c r="EB59" s="282">
        <v>3904156.29</v>
      </c>
      <c r="EC59" s="313"/>
      <c r="ED59" s="313"/>
      <c r="EE59" s="313"/>
      <c r="EF59" s="313"/>
      <c r="EG59" s="313"/>
      <c r="EH59" s="316"/>
      <c r="EI59" s="316"/>
      <c r="EJ59" s="316"/>
      <c r="EK59" s="316"/>
      <c r="EL59" s="316"/>
      <c r="EM59" s="316"/>
      <c r="EN59" s="316"/>
      <c r="EO59" s="316"/>
      <c r="EP59" s="316"/>
      <c r="EQ59" s="316"/>
      <c r="ER59" s="316"/>
      <c r="ES59" s="316"/>
      <c r="ET59" s="316"/>
      <c r="EU59" s="316"/>
      <c r="EV59" s="316"/>
      <c r="EW59" s="316"/>
      <c r="EX59" s="316"/>
      <c r="EY59" s="316"/>
      <c r="EZ59" s="316"/>
      <c r="FA59" s="316"/>
      <c r="FB59" s="316"/>
      <c r="FC59" s="316"/>
      <c r="FD59" s="316"/>
      <c r="FE59" s="316"/>
      <c r="FF59" s="316"/>
      <c r="FG59" s="316"/>
      <c r="FH59" s="316"/>
      <c r="FI59" s="316"/>
      <c r="FJ59" s="316"/>
      <c r="FK59" s="316"/>
      <c r="FL59" s="369"/>
      <c r="FM59" s="316"/>
      <c r="FN59" s="316"/>
      <c r="FO59" s="316"/>
      <c r="FP59" s="316"/>
      <c r="FQ59" s="316"/>
      <c r="FR59" s="316"/>
      <c r="FS59" s="316"/>
      <c r="FT59" s="316"/>
      <c r="FU59" s="316"/>
      <c r="FV59" s="316"/>
      <c r="FW59" s="316"/>
      <c r="FX59" s="316"/>
      <c r="FY59" s="316"/>
      <c r="FZ59" s="316"/>
      <c r="GA59" s="316"/>
      <c r="GB59" s="316"/>
      <c r="GC59" s="316"/>
      <c r="GD59" s="316"/>
      <c r="GF59" s="316"/>
      <c r="GG59" s="316"/>
      <c r="GH59" s="316"/>
      <c r="GI59" s="316"/>
      <c r="GJ59" s="316"/>
      <c r="GK59" s="316"/>
      <c r="GL59" s="316"/>
      <c r="GM59" s="316"/>
      <c r="GN59" s="316"/>
      <c r="GO59" s="316"/>
      <c r="GP59" s="316"/>
      <c r="GQ59" s="316"/>
      <c r="GR59" s="316"/>
      <c r="GS59" s="316"/>
      <c r="GT59" s="316"/>
      <c r="GU59" s="316"/>
      <c r="GV59" s="316"/>
      <c r="GW59" s="316"/>
      <c r="GX59" s="316"/>
      <c r="GY59" s="316"/>
      <c r="GZ59" s="316"/>
      <c r="HA59" s="316"/>
      <c r="HB59" s="316"/>
      <c r="HC59" s="316"/>
      <c r="HD59" s="316"/>
      <c r="HE59" s="316"/>
      <c r="HF59" s="316"/>
      <c r="HG59" s="316"/>
      <c r="HH59" s="316"/>
      <c r="HI59" s="316"/>
      <c r="HJ59" s="316"/>
      <c r="HK59" s="316"/>
      <c r="HL59" s="316"/>
      <c r="HM59" s="316"/>
      <c r="HN59" s="316"/>
      <c r="HO59" s="316"/>
      <c r="HP59" s="316"/>
      <c r="HQ59" s="316"/>
      <c r="HR59" s="316"/>
      <c r="HS59" s="316"/>
      <c r="HT59" s="316"/>
      <c r="HU59" s="316"/>
      <c r="HV59" s="316"/>
      <c r="HW59" s="316"/>
      <c r="HX59" s="316"/>
      <c r="HY59" s="316"/>
      <c r="HZ59" s="316"/>
      <c r="IA59" s="316"/>
      <c r="IB59" s="316"/>
      <c r="IC59" s="316"/>
      <c r="ID59" s="316"/>
      <c r="IE59" s="316"/>
      <c r="IF59" s="316"/>
      <c r="IG59" s="316"/>
      <c r="IH59" s="316"/>
      <c r="II59" s="316"/>
      <c r="IJ59" s="316"/>
      <c r="IK59" s="316"/>
      <c r="IL59" s="316"/>
      <c r="IM59" s="316"/>
      <c r="IN59" s="316"/>
      <c r="IO59" s="316"/>
      <c r="IP59" s="316"/>
      <c r="IQ59" s="316"/>
      <c r="IR59" s="316"/>
      <c r="IS59" s="316"/>
      <c r="IT59" s="316"/>
      <c r="IU59" s="316"/>
      <c r="IV59" s="316"/>
      <c r="IW59" s="316"/>
      <c r="IX59" s="316"/>
      <c r="IY59" s="316"/>
      <c r="IZ59" s="316"/>
      <c r="JA59" s="316"/>
      <c r="JB59" s="316"/>
      <c r="JC59" s="316"/>
      <c r="JD59" s="316"/>
      <c r="JE59" s="316"/>
      <c r="JF59" s="316"/>
      <c r="JG59" s="316"/>
      <c r="JH59" s="316"/>
      <c r="JI59" s="316"/>
      <c r="JJ59" s="316"/>
      <c r="JK59" s="316"/>
      <c r="JL59" s="316"/>
      <c r="JM59" s="316"/>
      <c r="JN59" s="316"/>
      <c r="JO59" s="316"/>
      <c r="JP59" s="316"/>
      <c r="JQ59" s="316"/>
      <c r="JR59" s="316"/>
      <c r="JS59" s="316"/>
      <c r="JT59" s="316"/>
      <c r="JU59" s="316"/>
      <c r="JV59" s="316"/>
      <c r="JW59" s="316"/>
      <c r="JX59" s="316"/>
      <c r="JY59" s="316"/>
      <c r="JZ59" s="316"/>
      <c r="KA59" s="316"/>
      <c r="KB59" s="316"/>
      <c r="KC59" s="316"/>
      <c r="KD59" s="316"/>
      <c r="KE59" s="316"/>
      <c r="KF59" s="316"/>
      <c r="KG59" s="316"/>
      <c r="KH59" s="316"/>
      <c r="KI59" s="316"/>
      <c r="KJ59" s="316"/>
      <c r="KK59" s="316"/>
      <c r="KL59" s="316"/>
      <c r="KM59" s="316"/>
      <c r="KN59" s="316"/>
      <c r="KO59" s="316"/>
      <c r="KP59" s="316"/>
      <c r="KQ59" s="316"/>
      <c r="KR59" s="316"/>
      <c r="KS59" s="316"/>
      <c r="KT59" s="316"/>
      <c r="KU59" s="316"/>
      <c r="KV59" s="316"/>
      <c r="KW59" s="316"/>
      <c r="KX59" s="316"/>
      <c r="KY59" s="316"/>
      <c r="KZ59" s="316"/>
      <c r="LA59" s="316"/>
      <c r="LB59" s="316"/>
      <c r="LC59" s="316"/>
      <c r="LD59" s="316"/>
      <c r="LE59" s="316"/>
      <c r="LF59" s="316"/>
      <c r="LG59" s="316"/>
      <c r="LH59" s="316"/>
      <c r="LI59" s="316"/>
    </row>
    <row r="60" spans="1:321">
      <c r="D60" s="72">
        <v>4115</v>
      </c>
      <c r="E60" s="76" t="s">
        <v>133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82">
        <v>4125.96</v>
      </c>
      <c r="DW60" s="282">
        <v>276522.66999999975</v>
      </c>
      <c r="DX60" s="282">
        <v>540683.99999999988</v>
      </c>
      <c r="DY60" s="282">
        <v>684055.47</v>
      </c>
      <c r="DZ60" s="310">
        <v>309176.73</v>
      </c>
      <c r="EB60" s="282">
        <v>102387.25</v>
      </c>
      <c r="EC60" s="313"/>
      <c r="ED60" s="313"/>
      <c r="EE60" s="313"/>
      <c r="EF60" s="313"/>
      <c r="EG60" s="313"/>
      <c r="ET60" s="316"/>
      <c r="EU60" s="316"/>
      <c r="EV60" s="316"/>
      <c r="EW60" s="316"/>
      <c r="EX60" s="316"/>
      <c r="EY60" s="316"/>
      <c r="EZ60" s="316"/>
      <c r="FA60" s="316"/>
      <c r="FB60" s="316"/>
      <c r="FC60" s="316"/>
      <c r="FD60" s="316"/>
      <c r="FE60" s="316"/>
      <c r="FF60" s="316"/>
      <c r="FG60" s="316"/>
      <c r="FH60" s="316"/>
      <c r="FI60" s="316"/>
      <c r="FJ60" s="316"/>
      <c r="FK60" s="316"/>
      <c r="FL60" s="369"/>
      <c r="FM60" s="316"/>
      <c r="FN60" s="316"/>
      <c r="FO60" s="316"/>
      <c r="FP60" s="316"/>
      <c r="FQ60" s="316"/>
      <c r="FR60" s="316"/>
      <c r="FS60" s="316"/>
      <c r="FT60" s="316"/>
      <c r="FU60" s="316"/>
      <c r="FV60" s="316"/>
      <c r="FW60" s="316"/>
      <c r="FX60" s="316"/>
      <c r="FY60" s="316"/>
      <c r="FZ60" s="316"/>
      <c r="GA60" s="316"/>
      <c r="GB60" s="316"/>
      <c r="GC60" s="316"/>
      <c r="GD60" s="316"/>
      <c r="GF60" s="316"/>
      <c r="GG60" s="316"/>
      <c r="GH60" s="316"/>
      <c r="GI60" s="316"/>
      <c r="GJ60" s="316"/>
      <c r="GK60" s="316"/>
      <c r="GL60" s="316"/>
      <c r="GM60" s="316"/>
      <c r="GN60" s="316"/>
      <c r="GO60" s="316"/>
      <c r="GP60" s="316"/>
      <c r="GQ60" s="316"/>
      <c r="GR60" s="316"/>
      <c r="GS60" s="316"/>
      <c r="GT60" s="316"/>
      <c r="GU60" s="316"/>
      <c r="GV60" s="316"/>
      <c r="GW60" s="316"/>
      <c r="GX60" s="316"/>
      <c r="GY60" s="316"/>
      <c r="GZ60" s="316"/>
      <c r="HA60" s="316"/>
      <c r="HB60" s="316"/>
      <c r="HC60" s="316"/>
      <c r="HD60" s="316"/>
      <c r="HE60" s="316"/>
      <c r="HF60" s="316"/>
      <c r="HG60" s="316"/>
      <c r="HH60" s="316"/>
      <c r="HI60" s="316"/>
      <c r="HJ60" s="316"/>
      <c r="HK60" s="316"/>
      <c r="HL60" s="316"/>
      <c r="HM60" s="316"/>
      <c r="HN60" s="316"/>
      <c r="HO60" s="316"/>
      <c r="HP60" s="316"/>
      <c r="HQ60" s="316"/>
      <c r="HR60" s="316"/>
      <c r="HS60" s="316"/>
      <c r="HT60" s="316"/>
      <c r="HU60" s="316"/>
      <c r="HV60" s="316"/>
      <c r="HW60" s="316"/>
      <c r="HX60" s="316"/>
      <c r="HY60" s="316"/>
      <c r="HZ60" s="316"/>
      <c r="IA60" s="316"/>
      <c r="IB60" s="316"/>
      <c r="IC60" s="316"/>
      <c r="ID60" s="316"/>
      <c r="IE60" s="316"/>
      <c r="IF60" s="316"/>
      <c r="IG60" s="316"/>
      <c r="IH60" s="316"/>
      <c r="II60" s="316"/>
      <c r="IJ60" s="316"/>
      <c r="IK60" s="316"/>
      <c r="IL60" s="316"/>
      <c r="IM60" s="316"/>
      <c r="IN60" s="316"/>
      <c r="IO60" s="316"/>
      <c r="IP60" s="316"/>
      <c r="IQ60" s="316"/>
      <c r="IR60" s="316"/>
      <c r="IS60" s="316"/>
      <c r="IT60" s="316"/>
      <c r="IU60" s="316"/>
      <c r="IV60" s="316"/>
      <c r="IW60" s="316"/>
      <c r="IX60" s="316"/>
      <c r="IY60" s="316"/>
      <c r="IZ60" s="316"/>
      <c r="JA60" s="316"/>
      <c r="JB60" s="316"/>
      <c r="JC60" s="316"/>
      <c r="JD60" s="316"/>
      <c r="JE60" s="316"/>
      <c r="JF60" s="316"/>
      <c r="JG60" s="316"/>
      <c r="JH60" s="316"/>
      <c r="JI60" s="316"/>
      <c r="JJ60" s="316"/>
      <c r="JK60" s="316"/>
      <c r="JL60" s="316"/>
      <c r="JM60" s="316"/>
      <c r="JN60" s="316"/>
      <c r="JO60" s="316"/>
      <c r="JP60" s="316"/>
      <c r="JQ60" s="316"/>
      <c r="JR60" s="316"/>
      <c r="JS60" s="316"/>
      <c r="JT60" s="316"/>
      <c r="JU60" s="316"/>
      <c r="JV60" s="316"/>
      <c r="JW60" s="316"/>
      <c r="JX60" s="316"/>
      <c r="JY60" s="316"/>
      <c r="JZ60" s="316"/>
      <c r="KA60" s="316"/>
      <c r="KB60" s="316"/>
      <c r="KC60" s="316"/>
      <c r="KD60" s="316"/>
      <c r="KE60" s="316"/>
      <c r="KF60" s="316"/>
      <c r="KG60" s="316"/>
      <c r="KH60" s="316"/>
      <c r="KI60" s="316"/>
      <c r="KJ60" s="316"/>
      <c r="KK60" s="316"/>
      <c r="KL60" s="316"/>
      <c r="KM60" s="316"/>
      <c r="KN60" s="316"/>
      <c r="KO60" s="316"/>
      <c r="KP60" s="316"/>
      <c r="KQ60" s="316"/>
      <c r="KR60" s="316"/>
      <c r="KS60" s="316"/>
      <c r="KT60" s="316"/>
      <c r="KU60" s="316"/>
      <c r="KV60" s="316"/>
      <c r="KW60" s="316"/>
      <c r="KX60" s="316"/>
      <c r="KY60" s="316"/>
      <c r="KZ60" s="316"/>
      <c r="LA60" s="316"/>
      <c r="LB60" s="316"/>
      <c r="LC60" s="316"/>
      <c r="LD60" s="316"/>
      <c r="LE60" s="316"/>
      <c r="LF60" s="316"/>
      <c r="LG60" s="316"/>
      <c r="LH60" s="316"/>
      <c r="LI60" s="316"/>
    </row>
    <row r="61" spans="1:321">
      <c r="C61" s="72">
        <v>412</v>
      </c>
      <c r="D61" s="72">
        <v>412</v>
      </c>
      <c r="E61" s="76" t="s">
        <v>135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82">
        <v>373398.5</v>
      </c>
      <c r="DW61" s="284">
        <v>912951.5</v>
      </c>
      <c r="DX61" s="284">
        <v>1664641.69</v>
      </c>
      <c r="DY61" s="282">
        <v>1074250.0999999992</v>
      </c>
      <c r="DZ61" s="310">
        <v>417784.36</v>
      </c>
      <c r="EA61" s="310">
        <v>953614.09</v>
      </c>
      <c r="EB61" s="310">
        <v>350540.56</v>
      </c>
      <c r="EC61" s="320">
        <v>896917.02</v>
      </c>
      <c r="ED61" s="313">
        <v>368001.48</v>
      </c>
      <c r="EE61" s="313">
        <v>888747.37</v>
      </c>
      <c r="EF61" s="313">
        <v>585553.42000000004</v>
      </c>
      <c r="EG61" s="313">
        <v>2421211.9500000002</v>
      </c>
      <c r="EH61" s="316">
        <v>70065.570000000007</v>
      </c>
      <c r="EI61" s="316">
        <v>920424.11</v>
      </c>
      <c r="EJ61" s="316">
        <v>936990.91</v>
      </c>
      <c r="EK61" s="316">
        <v>685539.4</v>
      </c>
      <c r="EL61" s="316">
        <v>763370.53</v>
      </c>
      <c r="EM61" s="316">
        <v>888374.79</v>
      </c>
      <c r="EN61" s="316">
        <v>845413.4</v>
      </c>
      <c r="EO61" s="316">
        <v>982340.29</v>
      </c>
      <c r="EP61" s="316">
        <v>710611.47</v>
      </c>
      <c r="EQ61" s="316">
        <v>864910.68</v>
      </c>
      <c r="ER61" s="316">
        <v>1028980.9</v>
      </c>
      <c r="ES61" s="316">
        <v>1951716.68</v>
      </c>
      <c r="ET61" s="316">
        <v>363127.64</v>
      </c>
      <c r="EU61" s="316">
        <v>848575.97</v>
      </c>
      <c r="EV61" s="316">
        <v>933832.27</v>
      </c>
      <c r="EW61" s="316">
        <v>983620.43</v>
      </c>
      <c r="EX61" s="316">
        <v>835475.63</v>
      </c>
      <c r="EY61" s="316">
        <v>1164263.1200000001</v>
      </c>
      <c r="EZ61" s="316">
        <v>853949.13</v>
      </c>
      <c r="FA61" s="316">
        <v>804909.73</v>
      </c>
      <c r="FB61" s="316">
        <v>963637.57</v>
      </c>
      <c r="FC61" s="316">
        <v>1011368.26</v>
      </c>
      <c r="FD61" s="316">
        <v>1172083.78</v>
      </c>
      <c r="FE61" s="316">
        <v>3278096.68</v>
      </c>
      <c r="FF61" s="316">
        <v>432711.77</v>
      </c>
      <c r="FG61" s="316">
        <v>1037317.51</v>
      </c>
      <c r="FH61" s="316">
        <v>739399.21</v>
      </c>
      <c r="FI61" s="316">
        <v>1606178.02</v>
      </c>
      <c r="FJ61" s="316">
        <v>1045130.65</v>
      </c>
      <c r="FK61" s="316">
        <v>649835.03</v>
      </c>
      <c r="FL61" s="368">
        <v>1612312.96</v>
      </c>
      <c r="FM61" s="316">
        <v>863508.85</v>
      </c>
      <c r="FN61" s="316">
        <v>1072543.83</v>
      </c>
      <c r="FO61" s="316">
        <v>1121921.44</v>
      </c>
      <c r="FP61" s="316">
        <v>1060149.58</v>
      </c>
      <c r="FQ61" s="369">
        <v>3987318.08</v>
      </c>
      <c r="FR61" s="369">
        <v>476603.42</v>
      </c>
      <c r="FS61" s="316">
        <v>1082169.6499999999</v>
      </c>
      <c r="FT61" s="316">
        <v>1109472.33</v>
      </c>
      <c r="FU61" s="316">
        <v>652598.81999999995</v>
      </c>
      <c r="FV61" s="316">
        <v>376000.24</v>
      </c>
      <c r="FW61" s="316">
        <v>1295023.8</v>
      </c>
      <c r="FX61" s="316">
        <v>1296633.58</v>
      </c>
      <c r="FY61" s="316">
        <v>1018490.55</v>
      </c>
      <c r="FZ61" s="316">
        <v>1121276.3999999999</v>
      </c>
      <c r="GA61" s="316">
        <v>1092201.97</v>
      </c>
      <c r="GB61" s="316"/>
      <c r="GC61" s="316"/>
      <c r="GD61" s="316"/>
      <c r="GF61" s="316"/>
      <c r="GG61" s="316"/>
      <c r="GH61" s="316"/>
      <c r="GI61" s="316"/>
      <c r="GJ61" s="316"/>
      <c r="GK61" s="316"/>
      <c r="GL61" s="316"/>
      <c r="GM61" s="316"/>
      <c r="GN61" s="316"/>
      <c r="GO61" s="316"/>
      <c r="GP61" s="316"/>
      <c r="GQ61" s="316"/>
      <c r="GR61" s="316"/>
      <c r="GS61" s="316"/>
      <c r="GT61" s="316"/>
      <c r="GU61" s="316"/>
      <c r="GV61" s="316"/>
      <c r="GW61" s="316"/>
      <c r="GX61" s="316"/>
      <c r="GY61" s="316"/>
      <c r="GZ61" s="316"/>
      <c r="HA61" s="316"/>
      <c r="HB61" s="316"/>
      <c r="HC61" s="316"/>
      <c r="HD61" s="316"/>
      <c r="HE61" s="316"/>
      <c r="HF61" s="316"/>
      <c r="HG61" s="316"/>
      <c r="HH61" s="316"/>
      <c r="HI61" s="316"/>
      <c r="HJ61" s="316"/>
      <c r="HK61" s="316"/>
      <c r="HL61" s="316"/>
      <c r="HM61" s="316"/>
      <c r="HN61" s="316"/>
      <c r="HO61" s="316"/>
      <c r="HP61" s="316"/>
      <c r="HQ61" s="316"/>
      <c r="HR61" s="316"/>
      <c r="HS61" s="316"/>
      <c r="HT61" s="316"/>
      <c r="HU61" s="316"/>
      <c r="HV61" s="316"/>
      <c r="HW61" s="316"/>
      <c r="HX61" s="316"/>
      <c r="HY61" s="316"/>
      <c r="HZ61" s="316"/>
      <c r="IA61" s="316"/>
      <c r="IB61" s="316"/>
      <c r="IC61" s="316"/>
      <c r="ID61" s="316"/>
      <c r="IE61" s="316"/>
      <c r="IF61" s="316"/>
      <c r="IG61" s="316"/>
      <c r="IH61" s="316"/>
      <c r="II61" s="316"/>
      <c r="IJ61" s="316"/>
      <c r="IK61" s="316"/>
      <c r="IL61" s="316"/>
      <c r="IM61" s="316"/>
      <c r="IN61" s="316"/>
      <c r="IO61" s="316"/>
      <c r="IP61" s="316"/>
      <c r="IQ61" s="316"/>
      <c r="IR61" s="316"/>
      <c r="IS61" s="316"/>
      <c r="IT61" s="316"/>
      <c r="IU61" s="316"/>
      <c r="IV61" s="316"/>
      <c r="IW61" s="316"/>
      <c r="IX61" s="316"/>
      <c r="IY61" s="316"/>
      <c r="IZ61" s="316"/>
      <c r="JA61" s="316"/>
      <c r="JB61" s="316"/>
      <c r="JC61" s="316"/>
      <c r="JD61" s="316"/>
      <c r="JE61" s="316"/>
      <c r="JF61" s="316"/>
      <c r="JG61" s="316"/>
      <c r="JH61" s="316"/>
      <c r="JI61" s="316"/>
      <c r="JJ61" s="316"/>
      <c r="JK61" s="316"/>
      <c r="JL61" s="316"/>
      <c r="JM61" s="316"/>
      <c r="JN61" s="316"/>
      <c r="JO61" s="316"/>
      <c r="JP61" s="316"/>
      <c r="JQ61" s="316"/>
      <c r="JR61" s="316"/>
      <c r="JS61" s="316"/>
      <c r="JT61" s="316"/>
      <c r="JU61" s="316"/>
      <c r="JV61" s="316"/>
      <c r="JW61" s="316"/>
      <c r="JX61" s="316"/>
      <c r="JY61" s="316"/>
      <c r="JZ61" s="316"/>
      <c r="KA61" s="316"/>
      <c r="KB61" s="316"/>
      <c r="KC61" s="316"/>
      <c r="KD61" s="316"/>
      <c r="KE61" s="316"/>
      <c r="KF61" s="316"/>
      <c r="KG61" s="316"/>
      <c r="KH61" s="316"/>
      <c r="KI61" s="316"/>
      <c r="KJ61" s="316"/>
      <c r="KK61" s="316"/>
      <c r="KL61" s="316"/>
      <c r="KM61" s="316"/>
      <c r="KN61" s="316"/>
      <c r="KO61" s="316"/>
      <c r="KP61" s="316"/>
      <c r="KQ61" s="316"/>
      <c r="KR61" s="316"/>
      <c r="KS61" s="316"/>
      <c r="KT61" s="316"/>
      <c r="KU61" s="316"/>
      <c r="KV61" s="316"/>
      <c r="KW61" s="316"/>
      <c r="KX61" s="316"/>
      <c r="KY61" s="316"/>
      <c r="KZ61" s="316"/>
      <c r="LA61" s="316"/>
      <c r="LB61" s="316"/>
      <c r="LC61" s="316"/>
      <c r="LD61" s="316"/>
      <c r="LE61" s="316"/>
      <c r="LF61" s="316"/>
      <c r="LG61" s="316"/>
      <c r="LH61" s="316"/>
      <c r="LI61" s="316"/>
    </row>
    <row r="62" spans="1:321">
      <c r="D62" s="72">
        <v>4121</v>
      </c>
      <c r="E62" s="76" t="s">
        <v>137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82">
        <v>0</v>
      </c>
      <c r="DW62" s="282">
        <v>0</v>
      </c>
      <c r="DX62" s="282">
        <v>0</v>
      </c>
      <c r="DY62" s="282">
        <v>0</v>
      </c>
      <c r="DZ62" s="310"/>
      <c r="EB62" s="315"/>
      <c r="EC62" s="313"/>
      <c r="ED62" s="313"/>
      <c r="EE62" s="313"/>
      <c r="EF62" s="313"/>
      <c r="EG62" s="313"/>
      <c r="EH62" s="316"/>
      <c r="EI62" s="316"/>
      <c r="EJ62" s="316"/>
      <c r="EK62" s="316"/>
      <c r="EL62" s="316"/>
      <c r="EM62" s="316"/>
      <c r="EN62" s="316"/>
      <c r="EO62" s="316"/>
      <c r="EP62" s="316"/>
      <c r="EQ62" s="316"/>
      <c r="ER62" s="316"/>
      <c r="ES62" s="316"/>
      <c r="ET62" s="351"/>
      <c r="EU62" s="351"/>
      <c r="EV62" s="351"/>
      <c r="EW62" s="351"/>
      <c r="EX62" s="351"/>
      <c r="EY62" s="351"/>
      <c r="EZ62" s="351"/>
      <c r="FA62" s="351"/>
      <c r="FB62" s="351"/>
      <c r="FC62" s="351"/>
      <c r="FD62" s="316"/>
      <c r="FE62" s="316"/>
      <c r="FF62" s="316"/>
      <c r="FG62" s="316"/>
      <c r="FH62" s="316"/>
      <c r="FI62" s="316"/>
      <c r="FJ62" s="316"/>
      <c r="FK62" s="316"/>
      <c r="FL62" s="369"/>
      <c r="FM62" s="316"/>
      <c r="FN62" s="316"/>
      <c r="FO62" s="316"/>
      <c r="FP62" s="316"/>
      <c r="FQ62" s="316"/>
      <c r="FR62" s="316"/>
      <c r="FS62" s="316"/>
      <c r="FT62" s="316"/>
      <c r="FU62" s="316"/>
      <c r="FV62" s="316"/>
      <c r="FW62" s="316"/>
      <c r="FX62" s="316"/>
      <c r="FY62" s="316"/>
      <c r="FZ62" s="316"/>
      <c r="GA62" s="316"/>
      <c r="GB62" s="316"/>
      <c r="GC62" s="316"/>
      <c r="GD62" s="316"/>
      <c r="GF62" s="316"/>
      <c r="GG62" s="316"/>
      <c r="GH62" s="316"/>
      <c r="GI62" s="316"/>
      <c r="GJ62" s="316"/>
      <c r="GK62" s="316"/>
      <c r="GL62" s="316"/>
      <c r="GM62" s="316"/>
      <c r="GN62" s="316"/>
      <c r="GO62" s="316"/>
      <c r="GP62" s="316"/>
      <c r="GQ62" s="316"/>
      <c r="GR62" s="316"/>
      <c r="GS62" s="316"/>
      <c r="GT62" s="316"/>
      <c r="GU62" s="316"/>
      <c r="GV62" s="316"/>
      <c r="GW62" s="316"/>
      <c r="GX62" s="316"/>
      <c r="GY62" s="316"/>
      <c r="GZ62" s="316"/>
      <c r="HA62" s="316"/>
      <c r="HB62" s="316"/>
      <c r="HC62" s="316"/>
      <c r="HD62" s="316"/>
      <c r="HE62" s="316"/>
      <c r="HF62" s="316"/>
      <c r="HG62" s="316"/>
      <c r="HH62" s="316"/>
      <c r="HI62" s="316"/>
      <c r="HJ62" s="316"/>
      <c r="HK62" s="316"/>
      <c r="HL62" s="316"/>
      <c r="HM62" s="316"/>
      <c r="HN62" s="316"/>
      <c r="HO62" s="316"/>
      <c r="HP62" s="316"/>
      <c r="HQ62" s="316"/>
      <c r="HR62" s="316"/>
      <c r="HS62" s="316"/>
      <c r="HT62" s="316"/>
      <c r="HU62" s="316"/>
      <c r="HV62" s="316"/>
      <c r="HW62" s="316"/>
      <c r="HX62" s="316"/>
      <c r="HY62" s="316"/>
      <c r="HZ62" s="316"/>
      <c r="IA62" s="316"/>
      <c r="IB62" s="316"/>
      <c r="IC62" s="316"/>
      <c r="ID62" s="316"/>
      <c r="IE62" s="316"/>
      <c r="IF62" s="316"/>
      <c r="IG62" s="316"/>
      <c r="IH62" s="316"/>
      <c r="II62" s="316"/>
      <c r="IJ62" s="316"/>
      <c r="IK62" s="316"/>
      <c r="IL62" s="316"/>
      <c r="IM62" s="316"/>
      <c r="IN62" s="316"/>
      <c r="IO62" s="316"/>
      <c r="IP62" s="316"/>
      <c r="IQ62" s="316"/>
      <c r="IR62" s="316"/>
      <c r="IS62" s="316"/>
      <c r="IT62" s="316"/>
      <c r="IU62" s="316"/>
      <c r="IV62" s="316"/>
      <c r="IW62" s="316"/>
      <c r="IX62" s="316"/>
      <c r="IY62" s="316"/>
      <c r="IZ62" s="316"/>
      <c r="JA62" s="316"/>
      <c r="JB62" s="316"/>
      <c r="JC62" s="316"/>
      <c r="JD62" s="316"/>
      <c r="JE62" s="316"/>
      <c r="JF62" s="316"/>
      <c r="JG62" s="316"/>
      <c r="JH62" s="316"/>
      <c r="JI62" s="316"/>
      <c r="JJ62" s="316"/>
      <c r="JK62" s="316"/>
      <c r="JL62" s="316"/>
      <c r="JM62" s="316"/>
      <c r="JN62" s="316"/>
      <c r="JO62" s="316"/>
      <c r="JP62" s="316"/>
      <c r="JQ62" s="316"/>
      <c r="JR62" s="316"/>
      <c r="JS62" s="316"/>
      <c r="JT62" s="316"/>
      <c r="JU62" s="316"/>
      <c r="JV62" s="316"/>
      <c r="JW62" s="316"/>
      <c r="JX62" s="316"/>
      <c r="JY62" s="316"/>
      <c r="JZ62" s="316"/>
      <c r="KA62" s="316"/>
      <c r="KB62" s="316"/>
      <c r="KC62" s="316"/>
      <c r="KD62" s="316"/>
      <c r="KE62" s="316"/>
      <c r="KF62" s="316"/>
      <c r="KG62" s="316"/>
      <c r="KH62" s="316"/>
      <c r="KI62" s="316"/>
      <c r="KJ62" s="316"/>
      <c r="KK62" s="316"/>
      <c r="KL62" s="316"/>
      <c r="KM62" s="316"/>
      <c r="KN62" s="316"/>
      <c r="KO62" s="316"/>
      <c r="KP62" s="316"/>
      <c r="KQ62" s="316"/>
      <c r="KR62" s="316"/>
      <c r="KS62" s="316"/>
      <c r="KT62" s="316"/>
      <c r="KU62" s="316"/>
      <c r="KV62" s="316"/>
      <c r="KW62" s="316"/>
      <c r="KX62" s="316"/>
      <c r="KY62" s="316"/>
      <c r="KZ62" s="316"/>
      <c r="LA62" s="316"/>
      <c r="LB62" s="316"/>
      <c r="LC62" s="316"/>
      <c r="LD62" s="316"/>
      <c r="LE62" s="316"/>
      <c r="LF62" s="316"/>
      <c r="LG62" s="316"/>
      <c r="LH62" s="316"/>
      <c r="LI62" s="316"/>
    </row>
    <row r="63" spans="1:321" ht="30">
      <c r="D63" s="72">
        <v>4122</v>
      </c>
      <c r="E63" s="76" t="s">
        <v>139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82">
        <v>95165.329999999987</v>
      </c>
      <c r="DW63" s="282">
        <v>104222.06</v>
      </c>
      <c r="DX63" s="282">
        <v>275227.92</v>
      </c>
      <c r="DY63" s="282">
        <v>238697.98</v>
      </c>
      <c r="DZ63" s="310">
        <v>59779.199999999997</v>
      </c>
      <c r="EB63" s="313"/>
      <c r="EC63" s="313"/>
      <c r="ED63" s="313"/>
      <c r="EE63" s="313"/>
      <c r="EF63" s="313"/>
      <c r="EG63" s="313"/>
      <c r="EH63" s="316"/>
      <c r="EI63" s="316"/>
      <c r="EJ63" s="316"/>
      <c r="EK63" s="316"/>
      <c r="EL63" s="316"/>
      <c r="EM63" s="316"/>
      <c r="EN63" s="316"/>
      <c r="EO63" s="316"/>
      <c r="EP63" s="316"/>
      <c r="EQ63" s="316"/>
      <c r="ER63" s="316"/>
      <c r="ES63" s="316"/>
      <c r="ET63" s="351"/>
      <c r="EU63" s="351"/>
      <c r="EV63" s="351"/>
      <c r="EW63" s="351"/>
      <c r="EX63" s="351"/>
      <c r="EY63" s="351"/>
      <c r="EZ63" s="351"/>
      <c r="FA63" s="351"/>
      <c r="FB63" s="351"/>
      <c r="FC63" s="351"/>
      <c r="FD63" s="316"/>
      <c r="FE63" s="316"/>
      <c r="FF63" s="316"/>
      <c r="FG63" s="316"/>
      <c r="FH63" s="316"/>
      <c r="FI63" s="316"/>
      <c r="FJ63" s="316"/>
      <c r="FK63" s="316"/>
      <c r="FL63" s="369"/>
      <c r="FM63" s="316"/>
      <c r="FN63" s="316"/>
      <c r="FO63" s="316"/>
      <c r="FP63" s="316"/>
      <c r="FQ63" s="316"/>
      <c r="FR63" s="316"/>
      <c r="FS63" s="316"/>
      <c r="FT63" s="316"/>
      <c r="FU63" s="316"/>
      <c r="FV63" s="316"/>
      <c r="FW63" s="316"/>
      <c r="FX63" s="316"/>
      <c r="FY63" s="316"/>
      <c r="FZ63" s="316"/>
      <c r="GA63" s="316"/>
      <c r="GB63" s="316"/>
      <c r="GC63" s="316"/>
      <c r="GD63" s="316"/>
      <c r="GF63" s="316"/>
      <c r="GG63" s="316"/>
      <c r="GH63" s="316"/>
      <c r="GI63" s="316"/>
      <c r="GJ63" s="316"/>
      <c r="GK63" s="316"/>
      <c r="GL63" s="316"/>
      <c r="GM63" s="316"/>
      <c r="GN63" s="316"/>
      <c r="GO63" s="316"/>
      <c r="GP63" s="316"/>
      <c r="GQ63" s="316"/>
      <c r="GR63" s="316"/>
      <c r="GS63" s="316"/>
      <c r="GT63" s="316"/>
      <c r="GU63" s="316"/>
      <c r="GV63" s="316"/>
      <c r="GW63" s="316"/>
      <c r="GX63" s="316"/>
      <c r="GY63" s="316"/>
      <c r="GZ63" s="316"/>
      <c r="HA63" s="316"/>
      <c r="HB63" s="316"/>
      <c r="HC63" s="316"/>
      <c r="HD63" s="316"/>
      <c r="HE63" s="316"/>
      <c r="HF63" s="316"/>
      <c r="HG63" s="316"/>
      <c r="HH63" s="316"/>
      <c r="HI63" s="316"/>
      <c r="HJ63" s="316"/>
      <c r="HK63" s="316"/>
      <c r="HL63" s="316"/>
      <c r="HM63" s="316"/>
      <c r="HN63" s="316"/>
      <c r="HO63" s="316"/>
      <c r="HP63" s="316"/>
      <c r="HQ63" s="316"/>
      <c r="HR63" s="316"/>
      <c r="HS63" s="316"/>
      <c r="HT63" s="316"/>
      <c r="HU63" s="316"/>
      <c r="HV63" s="316"/>
      <c r="HW63" s="316"/>
      <c r="HX63" s="316"/>
      <c r="HY63" s="316"/>
      <c r="HZ63" s="316"/>
      <c r="IA63" s="316"/>
      <c r="IB63" s="316"/>
      <c r="IC63" s="316"/>
      <c r="ID63" s="316"/>
      <c r="IE63" s="316"/>
      <c r="IF63" s="316"/>
      <c r="IG63" s="316"/>
      <c r="IH63" s="316"/>
      <c r="II63" s="316"/>
      <c r="IJ63" s="316"/>
      <c r="IK63" s="316"/>
      <c r="IL63" s="316"/>
      <c r="IM63" s="316"/>
      <c r="IN63" s="316"/>
      <c r="IO63" s="316"/>
      <c r="IP63" s="316"/>
      <c r="IQ63" s="316"/>
      <c r="IR63" s="316"/>
      <c r="IS63" s="316"/>
      <c r="IT63" s="316"/>
      <c r="IU63" s="316"/>
      <c r="IV63" s="316"/>
      <c r="IW63" s="316"/>
      <c r="IX63" s="316"/>
      <c r="IY63" s="316"/>
      <c r="IZ63" s="316"/>
      <c r="JA63" s="316"/>
      <c r="JB63" s="316"/>
      <c r="JC63" s="316"/>
      <c r="JD63" s="316"/>
      <c r="JE63" s="316"/>
      <c r="JF63" s="316"/>
      <c r="JG63" s="316"/>
      <c r="JH63" s="316"/>
      <c r="JI63" s="316"/>
      <c r="JJ63" s="316"/>
      <c r="JK63" s="316"/>
      <c r="JL63" s="316"/>
      <c r="JM63" s="316"/>
      <c r="JN63" s="316"/>
      <c r="JO63" s="316"/>
      <c r="JP63" s="316"/>
      <c r="JQ63" s="316"/>
      <c r="JR63" s="316"/>
      <c r="JS63" s="316"/>
      <c r="JT63" s="316"/>
      <c r="JU63" s="316"/>
      <c r="JV63" s="316"/>
      <c r="JW63" s="316"/>
      <c r="JX63" s="316"/>
      <c r="JY63" s="316"/>
      <c r="JZ63" s="316"/>
      <c r="KA63" s="316"/>
      <c r="KB63" s="316"/>
      <c r="KC63" s="316"/>
      <c r="KD63" s="316"/>
      <c r="KE63" s="316"/>
      <c r="KF63" s="316"/>
      <c r="KG63" s="316"/>
      <c r="KH63" s="316"/>
      <c r="KI63" s="316"/>
      <c r="KJ63" s="316"/>
      <c r="KK63" s="316"/>
      <c r="KL63" s="316"/>
      <c r="KM63" s="316"/>
      <c r="KN63" s="316"/>
      <c r="KO63" s="316"/>
      <c r="KP63" s="316"/>
      <c r="KQ63" s="316"/>
      <c r="KR63" s="316"/>
      <c r="KS63" s="316"/>
      <c r="KT63" s="316"/>
      <c r="KU63" s="316"/>
      <c r="KV63" s="316"/>
      <c r="KW63" s="316"/>
      <c r="KX63" s="316"/>
      <c r="KY63" s="316"/>
      <c r="KZ63" s="316"/>
      <c r="LA63" s="316"/>
      <c r="LB63" s="316"/>
      <c r="LC63" s="316"/>
      <c r="LD63" s="316"/>
      <c r="LE63" s="316"/>
      <c r="LF63" s="316"/>
      <c r="LG63" s="316"/>
      <c r="LH63" s="316"/>
      <c r="LI63" s="316"/>
    </row>
    <row r="64" spans="1:321">
      <c r="D64" s="72">
        <v>4123</v>
      </c>
      <c r="E64" s="76" t="s">
        <v>141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82">
        <v>10558.88</v>
      </c>
      <c r="DW64" s="282">
        <v>15251.429999999997</v>
      </c>
      <c r="DX64" s="282">
        <v>44456.340000000004</v>
      </c>
      <c r="DY64" s="282">
        <v>38163.87000000001</v>
      </c>
      <c r="DZ64" s="310">
        <v>7883.61</v>
      </c>
      <c r="EB64" s="313"/>
      <c r="EC64" s="313"/>
      <c r="ED64" s="313"/>
      <c r="EE64" s="313"/>
      <c r="EF64" s="313"/>
      <c r="EG64" s="313"/>
      <c r="EH64" s="316"/>
      <c r="EI64" s="316"/>
      <c r="EJ64" s="316"/>
      <c r="EK64" s="316"/>
      <c r="EL64" s="316"/>
      <c r="EM64" s="316"/>
      <c r="EN64" s="316"/>
      <c r="EO64" s="316"/>
      <c r="EP64" s="316"/>
      <c r="EQ64" s="316"/>
      <c r="ER64" s="316"/>
      <c r="ES64" s="316"/>
      <c r="ET64" s="351"/>
      <c r="EU64" s="351"/>
      <c r="EV64" s="351"/>
      <c r="EW64" s="351"/>
      <c r="EX64" s="351"/>
      <c r="EY64" s="351"/>
      <c r="EZ64" s="351"/>
      <c r="FA64" s="351"/>
      <c r="FB64" s="351"/>
      <c r="FC64" s="351"/>
      <c r="FD64" s="316"/>
      <c r="FE64" s="316"/>
      <c r="FF64" s="316"/>
      <c r="FG64" s="316"/>
      <c r="FH64" s="316"/>
      <c r="FI64" s="316"/>
      <c r="FJ64" s="316"/>
      <c r="FK64" s="316"/>
      <c r="FL64" s="369"/>
      <c r="FM64" s="316"/>
      <c r="FN64" s="316"/>
      <c r="FO64" s="316"/>
      <c r="FP64" s="316"/>
      <c r="FQ64" s="316"/>
      <c r="FR64" s="316"/>
      <c r="FS64" s="316"/>
      <c r="FT64" s="316"/>
      <c r="FU64" s="316"/>
      <c r="FV64" s="316"/>
      <c r="FW64" s="316"/>
      <c r="FX64" s="316"/>
      <c r="FY64" s="316"/>
      <c r="FZ64" s="316"/>
      <c r="GA64" s="316"/>
      <c r="GB64" s="316"/>
      <c r="GC64" s="316"/>
      <c r="GD64" s="316"/>
      <c r="GF64" s="316"/>
      <c r="GG64" s="316"/>
      <c r="GH64" s="316"/>
      <c r="GI64" s="316"/>
      <c r="GJ64" s="316"/>
      <c r="GK64" s="316"/>
      <c r="GL64" s="316"/>
      <c r="GM64" s="316"/>
      <c r="GN64" s="316"/>
      <c r="GO64" s="316"/>
      <c r="GP64" s="316"/>
      <c r="GQ64" s="316"/>
      <c r="GR64" s="316"/>
      <c r="GS64" s="316"/>
      <c r="GT64" s="316"/>
      <c r="GU64" s="316"/>
      <c r="GV64" s="316"/>
      <c r="GW64" s="316"/>
      <c r="GX64" s="316"/>
      <c r="GY64" s="316"/>
      <c r="GZ64" s="316"/>
      <c r="HA64" s="316"/>
      <c r="HB64" s="316"/>
      <c r="HC64" s="316"/>
      <c r="HD64" s="316"/>
      <c r="HE64" s="316"/>
      <c r="HF64" s="316"/>
      <c r="HG64" s="316"/>
      <c r="HH64" s="316"/>
      <c r="HI64" s="316"/>
      <c r="HJ64" s="316"/>
      <c r="HK64" s="316"/>
      <c r="HL64" s="316"/>
      <c r="HM64" s="316"/>
      <c r="HN64" s="316"/>
      <c r="HO64" s="316"/>
      <c r="HP64" s="316"/>
      <c r="HQ64" s="316"/>
      <c r="HR64" s="316"/>
      <c r="HS64" s="316"/>
      <c r="HT64" s="316"/>
      <c r="HU64" s="316"/>
      <c r="HV64" s="316"/>
      <c r="HW64" s="316"/>
      <c r="HX64" s="316"/>
      <c r="HY64" s="316"/>
      <c r="HZ64" s="316"/>
      <c r="IA64" s="316"/>
      <c r="IB64" s="316"/>
      <c r="IC64" s="316"/>
      <c r="ID64" s="316"/>
      <c r="IE64" s="316"/>
      <c r="IF64" s="316"/>
      <c r="IG64" s="316"/>
      <c r="IH64" s="316"/>
      <c r="II64" s="316"/>
      <c r="IJ64" s="316"/>
      <c r="IK64" s="316"/>
      <c r="IL64" s="316"/>
      <c r="IM64" s="316"/>
      <c r="IN64" s="316"/>
      <c r="IO64" s="316"/>
      <c r="IP64" s="316"/>
      <c r="IQ64" s="316"/>
      <c r="IR64" s="316"/>
      <c r="IS64" s="316"/>
      <c r="IT64" s="316"/>
      <c r="IU64" s="316"/>
      <c r="IV64" s="316"/>
      <c r="IW64" s="316"/>
      <c r="IX64" s="316"/>
      <c r="IY64" s="316"/>
      <c r="IZ64" s="316"/>
      <c r="JA64" s="316"/>
      <c r="JB64" s="316"/>
      <c r="JC64" s="316"/>
      <c r="JD64" s="316"/>
      <c r="JE64" s="316"/>
      <c r="JF64" s="316"/>
      <c r="JG64" s="316"/>
      <c r="JH64" s="316"/>
      <c r="JI64" s="316"/>
      <c r="JJ64" s="316"/>
      <c r="JK64" s="316"/>
      <c r="JL64" s="316"/>
      <c r="JM64" s="316"/>
      <c r="JN64" s="316"/>
      <c r="JO64" s="316"/>
      <c r="JP64" s="316"/>
      <c r="JQ64" s="316"/>
      <c r="JR64" s="316"/>
      <c r="JS64" s="316"/>
      <c r="JT64" s="316"/>
      <c r="JU64" s="316"/>
      <c r="JV64" s="316"/>
      <c r="JW64" s="316"/>
      <c r="JX64" s="316"/>
      <c r="JY64" s="316"/>
      <c r="JZ64" s="316"/>
      <c r="KA64" s="316"/>
      <c r="KB64" s="316"/>
      <c r="KC64" s="316"/>
      <c r="KD64" s="316"/>
      <c r="KE64" s="316"/>
      <c r="KF64" s="316"/>
      <c r="KG64" s="316"/>
      <c r="KH64" s="316"/>
      <c r="KI64" s="316"/>
      <c r="KJ64" s="316"/>
      <c r="KK64" s="316"/>
      <c r="KL64" s="316"/>
      <c r="KM64" s="316"/>
      <c r="KN64" s="316"/>
      <c r="KO64" s="316"/>
      <c r="KP64" s="316"/>
      <c r="KQ64" s="316"/>
      <c r="KR64" s="316"/>
      <c r="KS64" s="316"/>
      <c r="KT64" s="316"/>
      <c r="KU64" s="316"/>
      <c r="KV64" s="316"/>
      <c r="KW64" s="316"/>
      <c r="KX64" s="316"/>
      <c r="KY64" s="316"/>
      <c r="KZ64" s="316"/>
      <c r="LA64" s="316"/>
      <c r="LB64" s="316"/>
      <c r="LC64" s="316"/>
      <c r="LD64" s="316"/>
      <c r="LE64" s="316"/>
      <c r="LF64" s="316"/>
      <c r="LG64" s="316"/>
      <c r="LH64" s="316"/>
      <c r="LI64" s="316"/>
    </row>
    <row r="65" spans="3:321">
      <c r="D65" s="72">
        <v>4124</v>
      </c>
      <c r="E65" s="76" t="s">
        <v>143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82">
        <v>4233.17</v>
      </c>
      <c r="DW65" s="282">
        <v>12074.17</v>
      </c>
      <c r="DX65" s="282">
        <v>4144.1899999999978</v>
      </c>
      <c r="DY65" s="282">
        <v>12548.539999999997</v>
      </c>
      <c r="DZ65" s="310">
        <v>9697.1299999999992</v>
      </c>
      <c r="EB65" s="313"/>
      <c r="EC65" s="313"/>
      <c r="ED65" s="313"/>
      <c r="EE65" s="313"/>
      <c r="EF65" s="313"/>
      <c r="EG65" s="313"/>
      <c r="EH65" s="316"/>
      <c r="EI65" s="316"/>
      <c r="EJ65" s="316"/>
      <c r="EK65" s="316"/>
      <c r="EL65" s="316"/>
      <c r="EM65" s="316"/>
      <c r="EN65" s="316"/>
      <c r="EO65" s="316"/>
      <c r="EP65" s="316"/>
      <c r="EQ65" s="316"/>
      <c r="ER65" s="316"/>
      <c r="ES65" s="316"/>
      <c r="ET65" s="351"/>
      <c r="EU65" s="351"/>
      <c r="EV65" s="351"/>
      <c r="EW65" s="351"/>
      <c r="EX65" s="351"/>
      <c r="EY65" s="351"/>
      <c r="EZ65" s="351"/>
      <c r="FA65" s="351"/>
      <c r="FB65" s="351"/>
      <c r="FC65" s="351"/>
      <c r="FD65" s="316"/>
      <c r="FE65" s="316"/>
      <c r="FF65" s="316"/>
      <c r="FG65" s="316"/>
      <c r="FH65" s="316"/>
      <c r="FI65" s="316"/>
      <c r="FJ65" s="316"/>
      <c r="FK65" s="316"/>
      <c r="FL65" s="369"/>
      <c r="FM65" s="316"/>
      <c r="FN65" s="316"/>
      <c r="FO65" s="316"/>
      <c r="FP65" s="316"/>
      <c r="FQ65" s="316"/>
      <c r="FR65" s="316"/>
      <c r="FS65" s="316"/>
      <c r="FT65" s="316"/>
      <c r="FU65" s="316"/>
      <c r="FV65" s="316"/>
      <c r="FW65" s="316"/>
      <c r="FX65" s="316"/>
      <c r="FY65" s="316"/>
      <c r="FZ65" s="316"/>
      <c r="GA65" s="316"/>
      <c r="GB65" s="316"/>
      <c r="GC65" s="316"/>
      <c r="GD65" s="316"/>
      <c r="GF65" s="316"/>
      <c r="GG65" s="316"/>
      <c r="GH65" s="316"/>
      <c r="GI65" s="316"/>
      <c r="GJ65" s="316"/>
      <c r="GK65" s="316"/>
      <c r="GL65" s="316"/>
      <c r="GM65" s="316"/>
      <c r="GN65" s="316"/>
      <c r="GO65" s="316"/>
      <c r="GP65" s="316"/>
      <c r="GQ65" s="316"/>
      <c r="GR65" s="316"/>
      <c r="GS65" s="316"/>
      <c r="GT65" s="316"/>
      <c r="GU65" s="316"/>
      <c r="GV65" s="316"/>
      <c r="GW65" s="316"/>
      <c r="GX65" s="316"/>
      <c r="GY65" s="316"/>
      <c r="GZ65" s="316"/>
      <c r="HA65" s="316"/>
      <c r="HB65" s="316"/>
      <c r="HC65" s="316"/>
      <c r="HD65" s="316"/>
      <c r="HE65" s="316"/>
      <c r="HF65" s="316"/>
      <c r="HG65" s="316"/>
      <c r="HH65" s="316"/>
      <c r="HI65" s="316"/>
      <c r="HJ65" s="316"/>
      <c r="HK65" s="316"/>
      <c r="HL65" s="316"/>
      <c r="HM65" s="316"/>
      <c r="HN65" s="316"/>
      <c r="HO65" s="316"/>
      <c r="HP65" s="316"/>
      <c r="HQ65" s="316"/>
      <c r="HR65" s="316"/>
      <c r="HS65" s="316"/>
      <c r="HT65" s="316"/>
      <c r="HU65" s="316"/>
      <c r="HV65" s="316"/>
      <c r="HW65" s="316"/>
      <c r="HX65" s="316"/>
      <c r="HY65" s="316"/>
      <c r="HZ65" s="316"/>
      <c r="IA65" s="316"/>
      <c r="IB65" s="316"/>
      <c r="IC65" s="316"/>
      <c r="ID65" s="316"/>
      <c r="IE65" s="316"/>
      <c r="IF65" s="316"/>
      <c r="IG65" s="316"/>
      <c r="IH65" s="316"/>
      <c r="II65" s="316"/>
      <c r="IJ65" s="316"/>
      <c r="IK65" s="316"/>
      <c r="IL65" s="316"/>
      <c r="IM65" s="316"/>
      <c r="IN65" s="316"/>
      <c r="IO65" s="316"/>
      <c r="IP65" s="316"/>
      <c r="IQ65" s="316"/>
      <c r="IR65" s="316"/>
      <c r="IS65" s="316"/>
      <c r="IT65" s="316"/>
      <c r="IU65" s="316"/>
      <c r="IV65" s="316"/>
      <c r="IW65" s="316"/>
      <c r="IX65" s="316"/>
      <c r="IY65" s="316"/>
      <c r="IZ65" s="316"/>
      <c r="JA65" s="316"/>
      <c r="JB65" s="316"/>
      <c r="JC65" s="316"/>
      <c r="JD65" s="316"/>
      <c r="JE65" s="316"/>
      <c r="JF65" s="316"/>
      <c r="JG65" s="316"/>
      <c r="JH65" s="316"/>
      <c r="JI65" s="316"/>
      <c r="JJ65" s="316"/>
      <c r="JK65" s="316"/>
      <c r="JL65" s="316"/>
      <c r="JM65" s="316"/>
      <c r="JN65" s="316"/>
      <c r="JO65" s="316"/>
      <c r="JP65" s="316"/>
      <c r="JQ65" s="316"/>
      <c r="JR65" s="316"/>
      <c r="JS65" s="316"/>
      <c r="JT65" s="316"/>
      <c r="JU65" s="316"/>
      <c r="JV65" s="316"/>
      <c r="JW65" s="316"/>
      <c r="JX65" s="316"/>
      <c r="JY65" s="316"/>
      <c r="JZ65" s="316"/>
      <c r="KA65" s="316"/>
      <c r="KB65" s="316"/>
      <c r="KC65" s="316"/>
      <c r="KD65" s="316"/>
      <c r="KE65" s="316"/>
      <c r="KF65" s="316"/>
      <c r="KG65" s="316"/>
      <c r="KH65" s="316"/>
      <c r="KI65" s="316"/>
      <c r="KJ65" s="316"/>
      <c r="KK65" s="316"/>
      <c r="KL65" s="316"/>
      <c r="KM65" s="316"/>
      <c r="KN65" s="316"/>
      <c r="KO65" s="316"/>
      <c r="KP65" s="316"/>
      <c r="KQ65" s="316"/>
      <c r="KR65" s="316"/>
      <c r="KS65" s="316"/>
      <c r="KT65" s="316"/>
      <c r="KU65" s="316"/>
      <c r="KV65" s="316"/>
      <c r="KW65" s="316"/>
      <c r="KX65" s="316"/>
      <c r="KY65" s="316"/>
      <c r="KZ65" s="316"/>
      <c r="LA65" s="316"/>
      <c r="LB65" s="316"/>
      <c r="LC65" s="316"/>
      <c r="LD65" s="316"/>
      <c r="LE65" s="316"/>
      <c r="LF65" s="316"/>
      <c r="LG65" s="316"/>
      <c r="LH65" s="316"/>
      <c r="LI65" s="316"/>
    </row>
    <row r="66" spans="3:321">
      <c r="D66" s="72">
        <v>4125</v>
      </c>
      <c r="E66" s="76" t="s">
        <v>145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82">
        <v>16043.369999999999</v>
      </c>
      <c r="DW66" s="282">
        <v>94975.510000000009</v>
      </c>
      <c r="DX66" s="282">
        <v>101851.97999999995</v>
      </c>
      <c r="DY66" s="282">
        <v>46668.739999999983</v>
      </c>
      <c r="DZ66" s="310">
        <v>31685.72</v>
      </c>
      <c r="EB66" s="313"/>
      <c r="EC66" s="313"/>
      <c r="ED66" s="313"/>
      <c r="EE66" s="313"/>
      <c r="EF66" s="313"/>
      <c r="EG66" s="313"/>
      <c r="EH66" s="316"/>
      <c r="EI66" s="316"/>
      <c r="EJ66" s="316"/>
      <c r="EK66" s="316"/>
      <c r="EL66" s="316"/>
      <c r="EM66" s="316"/>
      <c r="EN66" s="316"/>
      <c r="EO66" s="316"/>
      <c r="EP66" s="316"/>
      <c r="EQ66" s="316"/>
      <c r="ER66" s="316"/>
      <c r="ES66" s="316"/>
      <c r="ET66" s="351"/>
      <c r="EU66" s="351"/>
      <c r="EV66" s="351"/>
      <c r="EW66" s="351"/>
      <c r="EX66" s="351"/>
      <c r="EY66" s="351"/>
      <c r="EZ66" s="351"/>
      <c r="FA66" s="351"/>
      <c r="FB66" s="351"/>
      <c r="FC66" s="351"/>
      <c r="FD66" s="316"/>
      <c r="FE66" s="316"/>
      <c r="FF66" s="316"/>
      <c r="FG66" s="316"/>
      <c r="FH66" s="316"/>
      <c r="FI66" s="316"/>
      <c r="FJ66" s="316"/>
      <c r="FK66" s="316"/>
      <c r="FL66" s="369"/>
      <c r="FM66" s="316"/>
      <c r="FN66" s="316"/>
      <c r="FO66" s="316"/>
      <c r="FP66" s="316"/>
      <c r="FQ66" s="316"/>
      <c r="FR66" s="316"/>
      <c r="FS66" s="316"/>
      <c r="FT66" s="316"/>
      <c r="FU66" s="316"/>
      <c r="FV66" s="316"/>
      <c r="FW66" s="316"/>
      <c r="FX66" s="316"/>
      <c r="FY66" s="316"/>
      <c r="FZ66" s="316"/>
      <c r="GA66" s="316"/>
      <c r="GB66" s="316"/>
      <c r="GC66" s="316"/>
      <c r="GD66" s="316"/>
      <c r="GF66" s="316"/>
      <c r="GG66" s="316"/>
      <c r="GH66" s="316"/>
      <c r="GI66" s="316"/>
      <c r="GJ66" s="316"/>
      <c r="GK66" s="316"/>
      <c r="GL66" s="316"/>
      <c r="GM66" s="316"/>
      <c r="GN66" s="316"/>
      <c r="GO66" s="316"/>
      <c r="GP66" s="316"/>
      <c r="GQ66" s="316"/>
      <c r="GR66" s="316"/>
      <c r="GS66" s="316"/>
      <c r="GT66" s="316"/>
      <c r="GU66" s="316"/>
      <c r="GV66" s="316"/>
      <c r="GW66" s="316"/>
      <c r="GX66" s="316"/>
      <c r="GY66" s="316"/>
      <c r="GZ66" s="316"/>
      <c r="HA66" s="316"/>
      <c r="HB66" s="316"/>
      <c r="HC66" s="316"/>
      <c r="HD66" s="316"/>
      <c r="HE66" s="316"/>
      <c r="HF66" s="316"/>
      <c r="HG66" s="316"/>
      <c r="HH66" s="316"/>
      <c r="HI66" s="316"/>
      <c r="HJ66" s="316"/>
      <c r="HK66" s="316"/>
      <c r="HL66" s="316"/>
      <c r="HM66" s="316"/>
      <c r="HN66" s="316"/>
      <c r="HO66" s="316"/>
      <c r="HP66" s="316"/>
      <c r="HQ66" s="316"/>
      <c r="HR66" s="316"/>
      <c r="HS66" s="316"/>
      <c r="HT66" s="316"/>
      <c r="HU66" s="316"/>
      <c r="HV66" s="316"/>
      <c r="HW66" s="316"/>
      <c r="HX66" s="316"/>
      <c r="HY66" s="316"/>
      <c r="HZ66" s="316"/>
      <c r="IA66" s="316"/>
      <c r="IB66" s="316"/>
      <c r="IC66" s="316"/>
      <c r="ID66" s="316"/>
      <c r="IE66" s="316"/>
      <c r="IF66" s="316"/>
      <c r="IG66" s="316"/>
      <c r="IH66" s="316"/>
      <c r="II66" s="316"/>
      <c r="IJ66" s="316"/>
      <c r="IK66" s="316"/>
      <c r="IL66" s="316"/>
      <c r="IM66" s="316"/>
      <c r="IN66" s="316"/>
      <c r="IO66" s="316"/>
      <c r="IP66" s="316"/>
      <c r="IQ66" s="316"/>
      <c r="IR66" s="316"/>
      <c r="IS66" s="316"/>
      <c r="IT66" s="316"/>
      <c r="IU66" s="316"/>
      <c r="IV66" s="316"/>
      <c r="IW66" s="316"/>
      <c r="IX66" s="316"/>
      <c r="IY66" s="316"/>
      <c r="IZ66" s="316"/>
      <c r="JA66" s="316"/>
      <c r="JB66" s="316"/>
      <c r="JC66" s="316"/>
      <c r="JD66" s="316"/>
      <c r="JE66" s="316"/>
      <c r="JF66" s="316"/>
      <c r="JG66" s="316"/>
      <c r="JH66" s="316"/>
      <c r="JI66" s="316"/>
      <c r="JJ66" s="316"/>
      <c r="JK66" s="316"/>
      <c r="JL66" s="316"/>
      <c r="JM66" s="316"/>
      <c r="JN66" s="316"/>
      <c r="JO66" s="316"/>
      <c r="JP66" s="316"/>
      <c r="JQ66" s="316"/>
      <c r="JR66" s="316"/>
      <c r="JS66" s="316"/>
      <c r="JT66" s="316"/>
      <c r="JU66" s="316"/>
      <c r="JV66" s="316"/>
      <c r="JW66" s="316"/>
      <c r="JX66" s="316"/>
      <c r="JY66" s="316"/>
      <c r="JZ66" s="316"/>
      <c r="KA66" s="316"/>
      <c r="KB66" s="316"/>
      <c r="KC66" s="316"/>
      <c r="KD66" s="316"/>
      <c r="KE66" s="316"/>
      <c r="KF66" s="316"/>
      <c r="KG66" s="316"/>
      <c r="KH66" s="316"/>
      <c r="KI66" s="316"/>
      <c r="KJ66" s="316"/>
      <c r="KK66" s="316"/>
      <c r="KL66" s="316"/>
      <c r="KM66" s="316"/>
      <c r="KN66" s="316"/>
      <c r="KO66" s="316"/>
      <c r="KP66" s="316"/>
      <c r="KQ66" s="316"/>
      <c r="KR66" s="316"/>
      <c r="KS66" s="316"/>
      <c r="KT66" s="316"/>
      <c r="KU66" s="316"/>
      <c r="KV66" s="316"/>
      <c r="KW66" s="316"/>
      <c r="KX66" s="316"/>
      <c r="KY66" s="316"/>
      <c r="KZ66" s="316"/>
      <c r="LA66" s="316"/>
      <c r="LB66" s="316"/>
      <c r="LC66" s="316"/>
      <c r="LD66" s="316"/>
      <c r="LE66" s="316"/>
      <c r="LF66" s="316"/>
      <c r="LG66" s="316"/>
      <c r="LH66" s="316"/>
      <c r="LI66" s="316"/>
    </row>
    <row r="67" spans="3:321" ht="30">
      <c r="D67" s="72">
        <v>4126</v>
      </c>
      <c r="E67" s="76" t="s">
        <v>147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82">
        <v>31222.68</v>
      </c>
      <c r="DW67" s="282">
        <v>31022.850000000002</v>
      </c>
      <c r="DX67" s="282">
        <v>14904.38</v>
      </c>
      <c r="DY67" s="282">
        <v>0</v>
      </c>
      <c r="DZ67" s="310">
        <v>5440.55</v>
      </c>
      <c r="EB67" s="313"/>
      <c r="EC67" s="313"/>
      <c r="ED67" s="313"/>
      <c r="EE67" s="313"/>
      <c r="EF67" s="313"/>
      <c r="EG67" s="313"/>
      <c r="EH67" s="316"/>
      <c r="EI67" s="316"/>
      <c r="EJ67" s="316"/>
      <c r="EK67" s="316"/>
      <c r="EL67" s="316"/>
      <c r="EM67" s="316"/>
      <c r="EN67" s="316"/>
      <c r="EO67" s="316"/>
      <c r="EP67" s="316"/>
      <c r="EQ67" s="316"/>
      <c r="ER67" s="316"/>
      <c r="ES67" s="316"/>
      <c r="ET67" s="351"/>
      <c r="EU67" s="351"/>
      <c r="EV67" s="351"/>
      <c r="EW67" s="351"/>
      <c r="EX67" s="351"/>
      <c r="EY67" s="351"/>
      <c r="EZ67" s="351"/>
      <c r="FA67" s="351"/>
      <c r="FB67" s="351"/>
      <c r="FC67" s="351"/>
      <c r="FD67" s="316"/>
      <c r="FE67" s="316"/>
      <c r="FF67" s="316"/>
      <c r="FG67" s="316"/>
      <c r="FH67" s="316"/>
      <c r="FI67" s="316"/>
      <c r="FJ67" s="316"/>
      <c r="FK67" s="316"/>
      <c r="FL67" s="369"/>
      <c r="FM67" s="316"/>
      <c r="FN67" s="316"/>
      <c r="FO67" s="316"/>
      <c r="FP67" s="316"/>
      <c r="FQ67" s="316"/>
      <c r="FR67" s="316"/>
      <c r="FS67" s="316"/>
      <c r="FT67" s="316"/>
      <c r="FU67" s="316"/>
      <c r="FV67" s="316"/>
      <c r="FW67" s="316"/>
      <c r="FX67" s="316"/>
      <c r="FY67" s="316"/>
      <c r="FZ67" s="316"/>
      <c r="GA67" s="316"/>
      <c r="GB67" s="316"/>
      <c r="GC67" s="316"/>
      <c r="GD67" s="316"/>
      <c r="GF67" s="316"/>
      <c r="GG67" s="316"/>
      <c r="GH67" s="316"/>
      <c r="GI67" s="316"/>
      <c r="GJ67" s="316"/>
      <c r="GK67" s="316"/>
      <c r="GL67" s="316"/>
      <c r="GM67" s="316"/>
      <c r="GN67" s="316"/>
      <c r="GO67" s="316"/>
      <c r="GP67" s="316"/>
      <c r="GQ67" s="316"/>
      <c r="GR67" s="316"/>
      <c r="GS67" s="316"/>
      <c r="GT67" s="316"/>
      <c r="GU67" s="316"/>
      <c r="GV67" s="316"/>
      <c r="GW67" s="316"/>
      <c r="GX67" s="316"/>
      <c r="GY67" s="316"/>
      <c r="GZ67" s="316"/>
      <c r="HA67" s="316"/>
      <c r="HB67" s="316"/>
      <c r="HC67" s="316"/>
      <c r="HD67" s="316"/>
      <c r="HE67" s="316"/>
      <c r="HF67" s="316"/>
      <c r="HG67" s="316"/>
      <c r="HH67" s="316"/>
      <c r="HI67" s="316"/>
      <c r="HJ67" s="316"/>
      <c r="HK67" s="316"/>
      <c r="HL67" s="316"/>
      <c r="HM67" s="316"/>
      <c r="HN67" s="316"/>
      <c r="HO67" s="316"/>
      <c r="HP67" s="316"/>
      <c r="HQ67" s="316"/>
      <c r="HR67" s="316"/>
      <c r="HS67" s="316"/>
      <c r="HT67" s="316"/>
      <c r="HU67" s="316"/>
      <c r="HV67" s="316"/>
      <c r="HW67" s="316"/>
      <c r="HX67" s="316"/>
      <c r="HY67" s="316"/>
      <c r="HZ67" s="316"/>
      <c r="IA67" s="316"/>
      <c r="IB67" s="316"/>
      <c r="IC67" s="316"/>
      <c r="ID67" s="316"/>
      <c r="IE67" s="316"/>
      <c r="IF67" s="316"/>
      <c r="IG67" s="316"/>
      <c r="IH67" s="316"/>
      <c r="II67" s="316"/>
      <c r="IJ67" s="316"/>
      <c r="IK67" s="316"/>
      <c r="IL67" s="316"/>
      <c r="IM67" s="316"/>
      <c r="IN67" s="316"/>
      <c r="IO67" s="316"/>
      <c r="IP67" s="316"/>
      <c r="IQ67" s="316"/>
      <c r="IR67" s="316"/>
      <c r="IS67" s="316"/>
      <c r="IT67" s="316"/>
      <c r="IU67" s="316"/>
      <c r="IV67" s="316"/>
      <c r="IW67" s="316"/>
      <c r="IX67" s="316"/>
      <c r="IY67" s="316"/>
      <c r="IZ67" s="316"/>
      <c r="JA67" s="316"/>
      <c r="JB67" s="316"/>
      <c r="JC67" s="316"/>
      <c r="JD67" s="316"/>
      <c r="JE67" s="316"/>
      <c r="JF67" s="316"/>
      <c r="JG67" s="316"/>
      <c r="JH67" s="316"/>
      <c r="JI67" s="316"/>
      <c r="JJ67" s="316"/>
      <c r="JK67" s="316"/>
      <c r="JL67" s="316"/>
      <c r="JM67" s="316"/>
      <c r="JN67" s="316"/>
      <c r="JO67" s="316"/>
      <c r="JP67" s="316"/>
      <c r="JQ67" s="316"/>
      <c r="JR67" s="316"/>
      <c r="JS67" s="316"/>
      <c r="JT67" s="316"/>
      <c r="JU67" s="316"/>
      <c r="JV67" s="316"/>
      <c r="JW67" s="316"/>
      <c r="JX67" s="316"/>
      <c r="JY67" s="316"/>
      <c r="JZ67" s="316"/>
      <c r="KA67" s="316"/>
      <c r="KB67" s="316"/>
      <c r="KC67" s="316"/>
      <c r="KD67" s="316"/>
      <c r="KE67" s="316"/>
      <c r="KF67" s="316"/>
      <c r="KG67" s="316"/>
      <c r="KH67" s="316"/>
      <c r="KI67" s="316"/>
      <c r="KJ67" s="316"/>
      <c r="KK67" s="316"/>
      <c r="KL67" s="316"/>
      <c r="KM67" s="316"/>
      <c r="KN67" s="316"/>
      <c r="KO67" s="316"/>
      <c r="KP67" s="316"/>
      <c r="KQ67" s="316"/>
      <c r="KR67" s="316"/>
      <c r="KS67" s="316"/>
      <c r="KT67" s="316"/>
      <c r="KU67" s="316"/>
      <c r="KV67" s="316"/>
      <c r="KW67" s="316"/>
      <c r="KX67" s="316"/>
      <c r="KY67" s="316"/>
      <c r="KZ67" s="316"/>
      <c r="LA67" s="316"/>
      <c r="LB67" s="316"/>
      <c r="LC67" s="316"/>
      <c r="LD67" s="316"/>
      <c r="LE67" s="316"/>
      <c r="LF67" s="316"/>
      <c r="LG67" s="316"/>
      <c r="LH67" s="316"/>
      <c r="LI67" s="316"/>
    </row>
    <row r="68" spans="3:321">
      <c r="D68" s="72">
        <v>4127</v>
      </c>
      <c r="E68" s="76" t="s">
        <v>81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82">
        <v>212456.97000000009</v>
      </c>
      <c r="DW68" s="282">
        <v>654185.91999999946</v>
      </c>
      <c r="DX68" s="282">
        <v>1221634.4399999951</v>
      </c>
      <c r="DY68" s="282">
        <v>738170.96999999904</v>
      </c>
      <c r="DZ68" s="310">
        <v>303298.15000000002</v>
      </c>
      <c r="EB68" s="313"/>
      <c r="EC68" s="313"/>
      <c r="ED68" s="313"/>
      <c r="EE68" s="313"/>
      <c r="EF68" s="313"/>
      <c r="EG68" s="313"/>
      <c r="ET68" s="351"/>
      <c r="EU68" s="351"/>
      <c r="EV68" s="351"/>
      <c r="EW68" s="351"/>
      <c r="EX68" s="351"/>
      <c r="EY68" s="351"/>
      <c r="EZ68" s="351"/>
      <c r="FA68" s="351"/>
      <c r="FB68" s="351"/>
      <c r="FC68" s="351"/>
      <c r="FD68" s="316"/>
      <c r="FE68" s="316"/>
      <c r="FF68" s="316"/>
      <c r="FG68" s="316"/>
      <c r="FH68" s="316"/>
      <c r="FI68" s="316"/>
      <c r="FJ68" s="316"/>
      <c r="FK68" s="316"/>
      <c r="FL68" s="369"/>
      <c r="FM68" s="316"/>
      <c r="FN68" s="316"/>
      <c r="FO68" s="316"/>
      <c r="FP68" s="316"/>
      <c r="FQ68" s="316"/>
      <c r="FR68" s="316"/>
      <c r="FS68" s="316"/>
      <c r="FT68" s="316"/>
      <c r="FU68" s="316"/>
      <c r="FV68" s="316"/>
      <c r="FW68" s="316"/>
      <c r="FX68" s="316"/>
      <c r="FY68" s="316"/>
      <c r="FZ68" s="316"/>
      <c r="GA68" s="316"/>
      <c r="GB68" s="316"/>
      <c r="GC68" s="316"/>
      <c r="GD68" s="316"/>
      <c r="GF68" s="316"/>
      <c r="GG68" s="316"/>
      <c r="GH68" s="316"/>
      <c r="GI68" s="316"/>
      <c r="GJ68" s="316"/>
      <c r="GK68" s="316"/>
      <c r="GL68" s="316"/>
      <c r="GM68" s="316"/>
      <c r="GN68" s="316"/>
      <c r="GO68" s="316"/>
      <c r="GP68" s="316"/>
      <c r="GQ68" s="316"/>
      <c r="GR68" s="316"/>
      <c r="GS68" s="316"/>
      <c r="GT68" s="316"/>
      <c r="GU68" s="316"/>
      <c r="GV68" s="316"/>
      <c r="GW68" s="316"/>
      <c r="GX68" s="316"/>
      <c r="GY68" s="316"/>
      <c r="GZ68" s="316"/>
      <c r="HA68" s="316"/>
      <c r="HB68" s="316"/>
      <c r="HC68" s="316"/>
      <c r="HD68" s="316"/>
      <c r="HE68" s="316"/>
      <c r="HF68" s="316"/>
      <c r="HG68" s="316"/>
      <c r="HH68" s="316"/>
      <c r="HI68" s="316"/>
      <c r="HJ68" s="316"/>
      <c r="HK68" s="316"/>
      <c r="HL68" s="316"/>
      <c r="HM68" s="316"/>
      <c r="HN68" s="316"/>
      <c r="HO68" s="316"/>
      <c r="HP68" s="316"/>
      <c r="HQ68" s="316"/>
      <c r="HR68" s="316"/>
      <c r="HS68" s="316"/>
      <c r="HT68" s="316"/>
      <c r="HU68" s="316"/>
      <c r="HV68" s="316"/>
      <c r="HW68" s="316"/>
      <c r="HX68" s="316"/>
      <c r="HY68" s="316"/>
      <c r="HZ68" s="316"/>
      <c r="IA68" s="316"/>
      <c r="IB68" s="316"/>
      <c r="IC68" s="316"/>
      <c r="ID68" s="316"/>
      <c r="IE68" s="316"/>
      <c r="IF68" s="316"/>
      <c r="IG68" s="316"/>
      <c r="IH68" s="316"/>
      <c r="II68" s="316"/>
      <c r="IJ68" s="316"/>
      <c r="IK68" s="316"/>
      <c r="IL68" s="316"/>
      <c r="IM68" s="316"/>
      <c r="IN68" s="316"/>
      <c r="IO68" s="316"/>
      <c r="IP68" s="316"/>
      <c r="IQ68" s="316"/>
      <c r="IR68" s="316"/>
      <c r="IS68" s="316"/>
      <c r="IT68" s="316"/>
      <c r="IU68" s="316"/>
      <c r="IV68" s="316"/>
      <c r="IW68" s="316"/>
      <c r="IX68" s="316"/>
      <c r="IY68" s="316"/>
      <c r="IZ68" s="316"/>
      <c r="JA68" s="316"/>
      <c r="JB68" s="316"/>
      <c r="JC68" s="316"/>
      <c r="JD68" s="316"/>
      <c r="JE68" s="316"/>
      <c r="JF68" s="316"/>
      <c r="JG68" s="316"/>
      <c r="JH68" s="316"/>
      <c r="JI68" s="316"/>
      <c r="JJ68" s="316"/>
      <c r="JK68" s="316"/>
      <c r="JL68" s="316"/>
      <c r="JM68" s="316"/>
      <c r="JN68" s="316"/>
      <c r="JO68" s="316"/>
      <c r="JP68" s="316"/>
      <c r="JQ68" s="316"/>
      <c r="JR68" s="316"/>
      <c r="JS68" s="316"/>
      <c r="JT68" s="316"/>
      <c r="JU68" s="316"/>
      <c r="JV68" s="316"/>
      <c r="JW68" s="316"/>
      <c r="JX68" s="316"/>
      <c r="JY68" s="316"/>
      <c r="JZ68" s="316"/>
      <c r="KA68" s="316"/>
      <c r="KB68" s="316"/>
      <c r="KC68" s="316"/>
      <c r="KD68" s="316"/>
      <c r="KE68" s="316"/>
      <c r="KF68" s="316"/>
      <c r="KG68" s="316"/>
      <c r="KH68" s="316"/>
      <c r="KI68" s="316"/>
      <c r="KJ68" s="316"/>
      <c r="KK68" s="316"/>
      <c r="KL68" s="316"/>
      <c r="KM68" s="316"/>
      <c r="KN68" s="316"/>
      <c r="KO68" s="316"/>
      <c r="KP68" s="316"/>
      <c r="KQ68" s="316"/>
      <c r="KR68" s="316"/>
      <c r="KS68" s="316"/>
      <c r="KT68" s="316"/>
      <c r="KU68" s="316"/>
      <c r="KV68" s="316"/>
      <c r="KW68" s="316"/>
      <c r="KX68" s="316"/>
      <c r="KY68" s="316"/>
      <c r="KZ68" s="316"/>
      <c r="LA68" s="316"/>
      <c r="LB68" s="316"/>
      <c r="LC68" s="316"/>
      <c r="LD68" s="316"/>
      <c r="LE68" s="316"/>
      <c r="LF68" s="316"/>
      <c r="LG68" s="316"/>
      <c r="LH68" s="316"/>
      <c r="LI68" s="316"/>
    </row>
    <row r="69" spans="3:321">
      <c r="C69" s="72">
        <v>413</v>
      </c>
      <c r="D69" s="72">
        <v>413</v>
      </c>
      <c r="E69" s="76" t="s">
        <v>150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82">
        <v>787381.81</v>
      </c>
      <c r="DW69" s="282">
        <v>1547628.84</v>
      </c>
      <c r="DX69" s="282">
        <v>3302426.14</v>
      </c>
      <c r="DY69" s="282">
        <v>1991942.8199999996</v>
      </c>
      <c r="DZ69" s="310">
        <v>3084454.09</v>
      </c>
      <c r="EA69" s="310">
        <v>1480999.14</v>
      </c>
      <c r="EB69" s="313">
        <v>2809594.4</v>
      </c>
      <c r="EC69" s="320">
        <v>1992038.67</v>
      </c>
      <c r="ED69" s="313">
        <v>2806868.12</v>
      </c>
      <c r="EE69" s="313">
        <v>1474564.59</v>
      </c>
      <c r="EF69" s="313">
        <v>3308144.16</v>
      </c>
      <c r="EG69" s="313">
        <v>6709314.1200000001</v>
      </c>
      <c r="EH69" s="316">
        <v>956521.67</v>
      </c>
      <c r="EI69" s="316">
        <v>2109254.7599999998</v>
      </c>
      <c r="EJ69" s="316">
        <v>2769108.2</v>
      </c>
      <c r="EK69" s="316">
        <v>1859042.69</v>
      </c>
      <c r="EL69" s="316">
        <v>2061379.38</v>
      </c>
      <c r="EM69" s="316">
        <v>2036796.31</v>
      </c>
      <c r="EN69" s="316">
        <v>1900343.87</v>
      </c>
      <c r="EO69" s="316">
        <v>2421002.2400000002</v>
      </c>
      <c r="EP69" s="316">
        <v>1844593.48</v>
      </c>
      <c r="EQ69" s="316">
        <v>3032654.88</v>
      </c>
      <c r="ER69" s="316">
        <v>2235715.75</v>
      </c>
      <c r="ES69" s="316">
        <v>5973408.79</v>
      </c>
      <c r="ET69" s="316">
        <v>1028193.82</v>
      </c>
      <c r="EU69" s="316">
        <v>2319006.39</v>
      </c>
      <c r="EV69" s="316">
        <v>3799655</v>
      </c>
      <c r="EW69" s="316">
        <v>2444213.75</v>
      </c>
      <c r="EX69" s="316">
        <v>2819164.34</v>
      </c>
      <c r="EY69" s="316">
        <v>2228904.96</v>
      </c>
      <c r="EZ69" s="316">
        <v>2858658.74</v>
      </c>
      <c r="FA69" s="316">
        <v>2380224.89</v>
      </c>
      <c r="FB69" s="316">
        <v>1933588.85</v>
      </c>
      <c r="FC69" s="316">
        <v>2993464.74</v>
      </c>
      <c r="FD69" s="316">
        <v>3031428.93</v>
      </c>
      <c r="FE69" s="316">
        <v>8894630.3100000005</v>
      </c>
      <c r="FF69" s="316">
        <v>848613.78</v>
      </c>
      <c r="FG69" s="316">
        <v>2487107.15</v>
      </c>
      <c r="FH69" s="316">
        <v>2594267.44</v>
      </c>
      <c r="FI69" s="316">
        <v>2477703.5699999998</v>
      </c>
      <c r="FJ69" s="316">
        <v>2258388.9500000002</v>
      </c>
      <c r="FK69" s="316">
        <v>3135640.97</v>
      </c>
      <c r="FL69" s="368">
        <v>2237139.04</v>
      </c>
      <c r="FM69" s="316">
        <v>2457548.14</v>
      </c>
      <c r="FN69" s="316">
        <v>2765031.05</v>
      </c>
      <c r="FO69" s="316">
        <v>3186923.23</v>
      </c>
      <c r="FP69" s="316">
        <v>3619899.57</v>
      </c>
      <c r="FQ69" s="316">
        <v>5163463.0999999996</v>
      </c>
      <c r="FR69" s="316">
        <v>845574.4</v>
      </c>
      <c r="FS69" s="316">
        <v>4271561.3099999996</v>
      </c>
      <c r="FT69" s="316">
        <v>2456800.5</v>
      </c>
      <c r="FU69" s="316">
        <v>3001224.56</v>
      </c>
      <c r="FV69" s="316">
        <v>1835726.56</v>
      </c>
      <c r="FW69" s="316">
        <v>2091814.74</v>
      </c>
      <c r="FX69" s="316">
        <v>3588657.16</v>
      </c>
      <c r="FY69" s="316">
        <v>2732267.57</v>
      </c>
      <c r="FZ69" s="316">
        <v>2506297.14</v>
      </c>
      <c r="GA69" s="316">
        <v>4832686.4400000004</v>
      </c>
      <c r="GB69" s="316"/>
      <c r="GC69" s="316"/>
      <c r="GD69" s="316"/>
      <c r="GF69" s="316"/>
      <c r="GG69" s="316"/>
      <c r="GH69" s="316"/>
      <c r="GI69" s="316"/>
      <c r="GJ69" s="316"/>
      <c r="GK69" s="316"/>
      <c r="GL69" s="316"/>
      <c r="GM69" s="316"/>
      <c r="GN69" s="316"/>
      <c r="GO69" s="316"/>
      <c r="GP69" s="316"/>
      <c r="GQ69" s="316"/>
      <c r="GR69" s="316"/>
      <c r="GS69" s="316"/>
      <c r="GT69" s="316"/>
      <c r="GU69" s="316"/>
      <c r="GV69" s="316"/>
      <c r="GW69" s="316"/>
      <c r="GX69" s="316"/>
      <c r="GY69" s="316"/>
      <c r="GZ69" s="316"/>
      <c r="HA69" s="316"/>
      <c r="HB69" s="316"/>
      <c r="HC69" s="316"/>
      <c r="HD69" s="316"/>
      <c r="HE69" s="316"/>
      <c r="HF69" s="316"/>
      <c r="HG69" s="316"/>
      <c r="HH69" s="316"/>
      <c r="HI69" s="316"/>
      <c r="HJ69" s="316"/>
      <c r="HK69" s="316"/>
      <c r="HL69" s="316"/>
      <c r="HM69" s="316"/>
      <c r="HN69" s="316"/>
      <c r="HO69" s="316"/>
      <c r="HP69" s="316"/>
      <c r="HQ69" s="316"/>
      <c r="HR69" s="316"/>
      <c r="HS69" s="316"/>
      <c r="HT69" s="316"/>
      <c r="HU69" s="316"/>
      <c r="HV69" s="316"/>
      <c r="HW69" s="316"/>
      <c r="HX69" s="316"/>
      <c r="HY69" s="316"/>
      <c r="HZ69" s="316"/>
      <c r="IA69" s="316"/>
      <c r="IB69" s="316"/>
      <c r="IC69" s="316"/>
      <c r="ID69" s="316"/>
      <c r="IE69" s="316"/>
      <c r="IF69" s="316"/>
      <c r="IG69" s="316"/>
      <c r="IH69" s="316"/>
      <c r="II69" s="316"/>
      <c r="IJ69" s="316"/>
      <c r="IK69" s="316"/>
      <c r="IL69" s="316"/>
      <c r="IM69" s="316"/>
      <c r="IN69" s="316"/>
      <c r="IO69" s="316"/>
      <c r="IP69" s="316"/>
      <c r="IQ69" s="316"/>
      <c r="IR69" s="316"/>
      <c r="IS69" s="316"/>
      <c r="IT69" s="316"/>
      <c r="IU69" s="316"/>
      <c r="IV69" s="316"/>
      <c r="IW69" s="316"/>
      <c r="IX69" s="316"/>
      <c r="IY69" s="316"/>
      <c r="IZ69" s="316"/>
      <c r="JA69" s="316"/>
      <c r="JB69" s="316"/>
      <c r="JC69" s="316"/>
      <c r="JD69" s="316"/>
      <c r="JE69" s="316"/>
      <c r="JF69" s="316"/>
      <c r="JG69" s="316"/>
      <c r="JH69" s="316"/>
      <c r="JI69" s="316"/>
      <c r="JJ69" s="316"/>
      <c r="JK69" s="316"/>
      <c r="JL69" s="316"/>
      <c r="JM69" s="316"/>
      <c r="JN69" s="316"/>
      <c r="JO69" s="316"/>
      <c r="JP69" s="316"/>
      <c r="JQ69" s="316"/>
      <c r="JR69" s="316"/>
      <c r="JS69" s="316"/>
      <c r="JT69" s="316"/>
      <c r="JU69" s="316"/>
      <c r="JV69" s="316"/>
      <c r="JW69" s="316"/>
      <c r="JX69" s="316"/>
      <c r="JY69" s="316"/>
      <c r="JZ69" s="316"/>
      <c r="KA69" s="316"/>
      <c r="KB69" s="316"/>
      <c r="KC69" s="316"/>
      <c r="KD69" s="316"/>
      <c r="KE69" s="316"/>
      <c r="KF69" s="316"/>
      <c r="KG69" s="316"/>
      <c r="KH69" s="316"/>
      <c r="KI69" s="316"/>
      <c r="KJ69" s="316"/>
      <c r="KK69" s="316"/>
      <c r="KL69" s="316"/>
      <c r="KM69" s="316"/>
      <c r="KN69" s="316"/>
      <c r="KO69" s="316"/>
      <c r="KP69" s="316"/>
      <c r="KQ69" s="316"/>
      <c r="KR69" s="316"/>
      <c r="KS69" s="316"/>
      <c r="KT69" s="316"/>
      <c r="KU69" s="316"/>
      <c r="KV69" s="316"/>
      <c r="KW69" s="316"/>
      <c r="KX69" s="316"/>
      <c r="KY69" s="316"/>
      <c r="KZ69" s="316"/>
      <c r="LA69" s="316"/>
      <c r="LB69" s="316"/>
      <c r="LC69" s="316"/>
      <c r="LD69" s="316"/>
      <c r="LE69" s="316"/>
      <c r="LF69" s="316"/>
      <c r="LG69" s="316"/>
      <c r="LH69" s="316"/>
      <c r="LI69" s="316"/>
    </row>
    <row r="70" spans="3:321">
      <c r="D70" s="72">
        <v>4131</v>
      </c>
      <c r="E70" s="76" t="s">
        <v>152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82">
        <v>132632.83000000002</v>
      </c>
      <c r="DW70" s="282">
        <v>230088.06999999992</v>
      </c>
      <c r="DX70" s="282">
        <v>746695.36000000022</v>
      </c>
      <c r="DY70" s="282">
        <v>328614.11000000016</v>
      </c>
      <c r="DZ70" s="310">
        <v>311314.07</v>
      </c>
      <c r="EB70" s="313"/>
      <c r="EC70" s="313"/>
      <c r="ED70" s="313"/>
      <c r="EE70" s="313"/>
      <c r="EF70" s="313"/>
      <c r="EG70" s="313"/>
      <c r="EH70" s="316"/>
      <c r="EI70" s="316"/>
      <c r="EJ70" s="316"/>
      <c r="EK70" s="316"/>
      <c r="EL70" s="316"/>
      <c r="EM70" s="316"/>
      <c r="EN70" s="316"/>
      <c r="EO70" s="316"/>
      <c r="EP70" s="316"/>
      <c r="EQ70" s="316"/>
      <c r="ER70" s="316"/>
      <c r="ES70" s="316"/>
      <c r="ET70" s="316"/>
      <c r="EU70" s="316"/>
      <c r="EV70" s="316"/>
      <c r="EW70" s="316"/>
      <c r="EX70" s="316"/>
      <c r="EY70" s="316"/>
      <c r="EZ70" s="316"/>
      <c r="FA70" s="316"/>
      <c r="FB70" s="316"/>
      <c r="FC70" s="316"/>
      <c r="FD70" s="316"/>
      <c r="FE70" s="316"/>
      <c r="FF70" s="316"/>
      <c r="FG70" s="316"/>
      <c r="FH70" s="316"/>
      <c r="FI70" s="316"/>
      <c r="FJ70" s="316"/>
      <c r="FK70" s="316"/>
      <c r="FL70" s="369"/>
      <c r="FM70" s="316"/>
      <c r="FN70" s="316"/>
      <c r="FO70" s="316"/>
      <c r="FP70" s="316"/>
      <c r="FQ70" s="316"/>
      <c r="FR70" s="316"/>
      <c r="FS70" s="316"/>
      <c r="FT70" s="316"/>
      <c r="FU70" s="316"/>
      <c r="FV70" s="316"/>
      <c r="FW70" s="316"/>
      <c r="FX70" s="316"/>
      <c r="FY70" s="316"/>
      <c r="FZ70" s="316"/>
      <c r="GA70" s="316"/>
      <c r="GB70" s="316"/>
      <c r="GC70" s="316"/>
      <c r="GD70" s="316"/>
      <c r="GF70" s="316"/>
      <c r="GG70" s="316"/>
      <c r="GH70" s="316"/>
      <c r="GI70" s="316"/>
      <c r="GJ70" s="316"/>
      <c r="GK70" s="316"/>
      <c r="GL70" s="316"/>
      <c r="GM70" s="316"/>
      <c r="GN70" s="316"/>
      <c r="GO70" s="316"/>
      <c r="GP70" s="316"/>
      <c r="GQ70" s="316"/>
      <c r="GR70" s="316"/>
      <c r="GS70" s="316"/>
      <c r="GT70" s="316"/>
      <c r="GU70" s="316"/>
      <c r="GV70" s="316"/>
      <c r="GW70" s="316"/>
      <c r="GX70" s="316"/>
      <c r="GY70" s="316"/>
      <c r="GZ70" s="316"/>
      <c r="HA70" s="316"/>
      <c r="HB70" s="316"/>
      <c r="HC70" s="316"/>
      <c r="HD70" s="316"/>
      <c r="HE70" s="316"/>
      <c r="HF70" s="316"/>
      <c r="HG70" s="316"/>
      <c r="HH70" s="316"/>
      <c r="HI70" s="316"/>
      <c r="HJ70" s="316"/>
      <c r="HK70" s="316"/>
      <c r="HL70" s="316"/>
      <c r="HM70" s="316"/>
      <c r="HN70" s="316"/>
      <c r="HO70" s="316"/>
      <c r="HP70" s="316"/>
      <c r="HQ70" s="316"/>
      <c r="HR70" s="316"/>
      <c r="HS70" s="316"/>
      <c r="HT70" s="316"/>
      <c r="HU70" s="316"/>
      <c r="HV70" s="316"/>
      <c r="HW70" s="316"/>
      <c r="HX70" s="316"/>
      <c r="HY70" s="316"/>
      <c r="HZ70" s="316"/>
      <c r="IA70" s="316"/>
      <c r="IB70" s="316"/>
      <c r="IC70" s="316"/>
      <c r="ID70" s="316"/>
      <c r="IE70" s="316"/>
      <c r="IF70" s="316"/>
      <c r="IG70" s="316"/>
      <c r="IH70" s="316"/>
      <c r="II70" s="316"/>
      <c r="IJ70" s="316"/>
      <c r="IK70" s="316"/>
      <c r="IL70" s="316"/>
      <c r="IM70" s="316"/>
      <c r="IN70" s="316"/>
      <c r="IO70" s="316"/>
      <c r="IP70" s="316"/>
      <c r="IQ70" s="316"/>
      <c r="IR70" s="316"/>
      <c r="IS70" s="316"/>
      <c r="IT70" s="316"/>
      <c r="IU70" s="316"/>
      <c r="IV70" s="316"/>
      <c r="IW70" s="316"/>
      <c r="IX70" s="316"/>
      <c r="IY70" s="316"/>
      <c r="IZ70" s="316"/>
      <c r="JA70" s="316"/>
      <c r="JB70" s="316"/>
      <c r="JC70" s="316"/>
      <c r="JD70" s="316"/>
      <c r="JE70" s="316"/>
      <c r="JF70" s="316"/>
      <c r="JG70" s="316"/>
      <c r="JH70" s="316"/>
      <c r="JI70" s="316"/>
      <c r="JJ70" s="316"/>
      <c r="JK70" s="316"/>
      <c r="JL70" s="316"/>
      <c r="JM70" s="316"/>
      <c r="JN70" s="316"/>
      <c r="JO70" s="316"/>
      <c r="JP70" s="316"/>
      <c r="JQ70" s="316"/>
      <c r="JR70" s="316"/>
      <c r="JS70" s="316"/>
      <c r="JT70" s="316"/>
      <c r="JU70" s="316"/>
      <c r="JV70" s="316"/>
      <c r="JW70" s="316"/>
      <c r="JX70" s="316"/>
      <c r="JY70" s="316"/>
      <c r="JZ70" s="316"/>
      <c r="KA70" s="316"/>
      <c r="KB70" s="316"/>
      <c r="KC70" s="316"/>
      <c r="KD70" s="316"/>
      <c r="KE70" s="316"/>
      <c r="KF70" s="316"/>
      <c r="KG70" s="316"/>
      <c r="KH70" s="316"/>
      <c r="KI70" s="316"/>
      <c r="KJ70" s="316"/>
      <c r="KK70" s="316"/>
      <c r="KL70" s="316"/>
      <c r="KM70" s="316"/>
      <c r="KN70" s="316"/>
      <c r="KO70" s="316"/>
      <c r="KP70" s="316"/>
      <c r="KQ70" s="316"/>
      <c r="KR70" s="316"/>
      <c r="KS70" s="316"/>
      <c r="KT70" s="316"/>
      <c r="KU70" s="316"/>
      <c r="KV70" s="316"/>
      <c r="KW70" s="316"/>
      <c r="KX70" s="316"/>
      <c r="KY70" s="316"/>
      <c r="KZ70" s="316"/>
      <c r="LA70" s="316"/>
      <c r="LB70" s="316"/>
      <c r="LC70" s="316"/>
      <c r="LD70" s="316"/>
      <c r="LE70" s="316"/>
      <c r="LF70" s="316"/>
      <c r="LG70" s="316"/>
      <c r="LH70" s="316"/>
      <c r="LI70" s="316"/>
    </row>
    <row r="71" spans="3:321">
      <c r="D71" s="72">
        <v>4132</v>
      </c>
      <c r="E71" s="76" t="s">
        <v>154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82">
        <v>59529.479999999996</v>
      </c>
      <c r="DW71" s="282">
        <v>5608.1999999999989</v>
      </c>
      <c r="DX71" s="282">
        <v>119962.43</v>
      </c>
      <c r="DY71" s="282">
        <v>89241.030000000028</v>
      </c>
      <c r="DZ71" s="310">
        <v>62917.279999999999</v>
      </c>
      <c r="EB71" s="313"/>
      <c r="EC71" s="313"/>
      <c r="ED71" s="313"/>
      <c r="EE71" s="313"/>
      <c r="EF71" s="313"/>
      <c r="EG71" s="313"/>
      <c r="EH71" s="316"/>
      <c r="EI71" s="316"/>
      <c r="EJ71" s="316"/>
      <c r="EK71" s="316"/>
      <c r="EL71" s="316"/>
      <c r="EM71" s="316"/>
      <c r="EN71" s="316"/>
      <c r="EO71" s="316"/>
      <c r="EP71" s="316"/>
      <c r="EQ71" s="316"/>
      <c r="ER71" s="316"/>
      <c r="ES71" s="316"/>
      <c r="ET71" s="316"/>
      <c r="EU71" s="316"/>
      <c r="EV71" s="316"/>
      <c r="EW71" s="316"/>
      <c r="EX71" s="316"/>
      <c r="EY71" s="316"/>
      <c r="EZ71" s="316"/>
      <c r="FA71" s="316"/>
      <c r="FB71" s="316"/>
      <c r="FC71" s="316"/>
      <c r="FD71" s="316"/>
      <c r="FE71" s="316"/>
      <c r="FF71" s="316"/>
      <c r="FG71" s="316"/>
      <c r="FH71" s="316"/>
      <c r="FI71" s="316"/>
      <c r="FJ71" s="316"/>
      <c r="FK71" s="316"/>
      <c r="FL71" s="369"/>
      <c r="FM71" s="316"/>
      <c r="FN71" s="316"/>
      <c r="FO71" s="316"/>
      <c r="FP71" s="316"/>
      <c r="FQ71" s="316"/>
      <c r="FR71" s="316"/>
      <c r="FS71" s="316"/>
      <c r="FT71" s="316"/>
      <c r="FU71" s="316"/>
      <c r="FV71" s="316"/>
      <c r="FW71" s="316"/>
      <c r="FX71" s="316"/>
      <c r="FY71" s="316"/>
      <c r="FZ71" s="316"/>
      <c r="GA71" s="316"/>
      <c r="GB71" s="316"/>
      <c r="GC71" s="316"/>
      <c r="GD71" s="316"/>
      <c r="GF71" s="316"/>
      <c r="GG71" s="316"/>
      <c r="GH71" s="316"/>
      <c r="GI71" s="316"/>
      <c r="GJ71" s="316"/>
      <c r="GK71" s="316"/>
      <c r="GL71" s="316"/>
      <c r="GM71" s="316"/>
      <c r="GN71" s="316"/>
      <c r="GO71" s="316"/>
      <c r="GP71" s="316"/>
      <c r="GQ71" s="316"/>
      <c r="GR71" s="316"/>
      <c r="GS71" s="316"/>
      <c r="GT71" s="316"/>
      <c r="GU71" s="316"/>
      <c r="GV71" s="316"/>
      <c r="GW71" s="316"/>
      <c r="GX71" s="316"/>
      <c r="GY71" s="316"/>
      <c r="GZ71" s="316"/>
      <c r="HA71" s="316"/>
      <c r="HB71" s="316"/>
      <c r="HC71" s="316"/>
      <c r="HD71" s="316"/>
      <c r="HE71" s="316"/>
      <c r="HF71" s="316"/>
      <c r="HG71" s="316"/>
      <c r="HH71" s="316"/>
      <c r="HI71" s="316"/>
      <c r="HJ71" s="316"/>
      <c r="HK71" s="316"/>
      <c r="HL71" s="316"/>
      <c r="HM71" s="316"/>
      <c r="HN71" s="316"/>
      <c r="HO71" s="316"/>
      <c r="HP71" s="316"/>
      <c r="HQ71" s="316"/>
      <c r="HR71" s="316"/>
      <c r="HS71" s="316"/>
      <c r="HT71" s="316"/>
      <c r="HU71" s="316"/>
      <c r="HV71" s="316"/>
      <c r="HW71" s="316"/>
      <c r="HX71" s="316"/>
      <c r="HY71" s="316"/>
      <c r="HZ71" s="316"/>
      <c r="IA71" s="316"/>
      <c r="IB71" s="316"/>
      <c r="IC71" s="316"/>
      <c r="ID71" s="316"/>
      <c r="IE71" s="316"/>
      <c r="IF71" s="316"/>
      <c r="IG71" s="316"/>
      <c r="IH71" s="316"/>
      <c r="II71" s="316"/>
      <c r="IJ71" s="316"/>
      <c r="IK71" s="316"/>
      <c r="IL71" s="316"/>
      <c r="IM71" s="316"/>
      <c r="IN71" s="316"/>
      <c r="IO71" s="316"/>
      <c r="IP71" s="316"/>
      <c r="IQ71" s="316"/>
      <c r="IR71" s="316"/>
      <c r="IS71" s="316"/>
      <c r="IT71" s="316"/>
      <c r="IU71" s="316"/>
      <c r="IV71" s="316"/>
      <c r="IW71" s="316"/>
      <c r="IX71" s="316"/>
      <c r="IY71" s="316"/>
      <c r="IZ71" s="316"/>
      <c r="JA71" s="316"/>
      <c r="JB71" s="316"/>
      <c r="JC71" s="316"/>
      <c r="JD71" s="316"/>
      <c r="JE71" s="316"/>
      <c r="JF71" s="316"/>
      <c r="JG71" s="316"/>
      <c r="JH71" s="316"/>
      <c r="JI71" s="316"/>
      <c r="JJ71" s="316"/>
      <c r="JK71" s="316"/>
      <c r="JL71" s="316"/>
      <c r="JM71" s="316"/>
      <c r="JN71" s="316"/>
      <c r="JO71" s="316"/>
      <c r="JP71" s="316"/>
      <c r="JQ71" s="316"/>
      <c r="JR71" s="316"/>
      <c r="JS71" s="316"/>
      <c r="JT71" s="316"/>
      <c r="JU71" s="316"/>
      <c r="JV71" s="316"/>
      <c r="JW71" s="316"/>
      <c r="JX71" s="316"/>
      <c r="JY71" s="316"/>
      <c r="JZ71" s="316"/>
      <c r="KA71" s="316"/>
      <c r="KB71" s="316"/>
      <c r="KC71" s="316"/>
      <c r="KD71" s="316"/>
      <c r="KE71" s="316"/>
      <c r="KF71" s="316"/>
      <c r="KG71" s="316"/>
      <c r="KH71" s="316"/>
      <c r="KI71" s="316"/>
      <c r="KJ71" s="316"/>
      <c r="KK71" s="316"/>
      <c r="KL71" s="316"/>
      <c r="KM71" s="316"/>
      <c r="KN71" s="316"/>
      <c r="KO71" s="316"/>
      <c r="KP71" s="316"/>
      <c r="KQ71" s="316"/>
      <c r="KR71" s="316"/>
      <c r="KS71" s="316"/>
      <c r="KT71" s="316"/>
      <c r="KU71" s="316"/>
      <c r="KV71" s="316"/>
      <c r="KW71" s="316"/>
      <c r="KX71" s="316"/>
      <c r="KY71" s="316"/>
      <c r="KZ71" s="316"/>
      <c r="LA71" s="316"/>
      <c r="LB71" s="316"/>
      <c r="LC71" s="316"/>
      <c r="LD71" s="316"/>
      <c r="LE71" s="316"/>
      <c r="LF71" s="316"/>
      <c r="LG71" s="316"/>
      <c r="LH71" s="316"/>
      <c r="LI71" s="316"/>
    </row>
    <row r="72" spans="3:321">
      <c r="D72" s="72">
        <v>4133</v>
      </c>
      <c r="E72" s="76" t="s">
        <v>156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82">
        <v>70646.430000000022</v>
      </c>
      <c r="DW72" s="282">
        <v>405632.18000000005</v>
      </c>
      <c r="DX72" s="282">
        <v>436810.06999999995</v>
      </c>
      <c r="DY72" s="282">
        <v>313025.9499999999</v>
      </c>
      <c r="DZ72" s="310">
        <v>1150695.06</v>
      </c>
      <c r="EB72" s="313"/>
      <c r="EC72" s="313"/>
      <c r="ED72" s="313"/>
      <c r="EE72" s="313"/>
      <c r="EF72" s="313"/>
      <c r="EG72" s="313"/>
      <c r="EH72" s="316"/>
      <c r="EI72" s="316"/>
      <c r="EJ72" s="316"/>
      <c r="EK72" s="316"/>
      <c r="EL72" s="316"/>
      <c r="EM72" s="316"/>
      <c r="EN72" s="316"/>
      <c r="EO72" s="316"/>
      <c r="EP72" s="316"/>
      <c r="EQ72" s="316"/>
      <c r="ER72" s="316"/>
      <c r="ES72" s="316"/>
      <c r="ET72" s="316"/>
      <c r="EU72" s="316"/>
      <c r="EV72" s="316"/>
      <c r="EW72" s="316"/>
      <c r="EX72" s="316"/>
      <c r="EY72" s="316"/>
      <c r="EZ72" s="316"/>
      <c r="FA72" s="316"/>
      <c r="FB72" s="316"/>
      <c r="FC72" s="316"/>
      <c r="FD72" s="316"/>
      <c r="FE72" s="316"/>
      <c r="FF72" s="316"/>
      <c r="FG72" s="316"/>
      <c r="FH72" s="316"/>
      <c r="FI72" s="316"/>
      <c r="FJ72" s="316"/>
      <c r="FK72" s="316"/>
      <c r="FL72" s="369"/>
      <c r="FM72" s="316"/>
      <c r="FN72" s="316"/>
      <c r="FO72" s="316"/>
      <c r="FP72" s="316"/>
      <c r="FQ72" s="316"/>
      <c r="FR72" s="316"/>
      <c r="FS72" s="316"/>
      <c r="FT72" s="316"/>
      <c r="FU72" s="316"/>
      <c r="FV72" s="316"/>
      <c r="FW72" s="316"/>
      <c r="FX72" s="316"/>
      <c r="FY72" s="316"/>
      <c r="FZ72" s="316"/>
      <c r="GA72" s="316"/>
      <c r="GB72" s="316"/>
      <c r="GC72" s="316"/>
      <c r="GD72" s="316"/>
      <c r="GF72" s="316"/>
      <c r="GG72" s="316"/>
      <c r="GH72" s="316"/>
      <c r="GI72" s="316"/>
      <c r="GJ72" s="316"/>
      <c r="GK72" s="316"/>
      <c r="GL72" s="316"/>
      <c r="GM72" s="316"/>
      <c r="GN72" s="316"/>
      <c r="GO72" s="316"/>
      <c r="GP72" s="316"/>
      <c r="GQ72" s="316"/>
      <c r="GR72" s="316"/>
      <c r="GS72" s="316"/>
      <c r="GT72" s="316"/>
      <c r="GU72" s="316"/>
      <c r="GV72" s="316"/>
      <c r="GW72" s="316"/>
      <c r="GX72" s="316"/>
      <c r="GY72" s="316"/>
      <c r="GZ72" s="316"/>
      <c r="HA72" s="316"/>
      <c r="HB72" s="316"/>
      <c r="HC72" s="316"/>
      <c r="HD72" s="316"/>
      <c r="HE72" s="316"/>
      <c r="HF72" s="316"/>
      <c r="HG72" s="316"/>
      <c r="HH72" s="316"/>
      <c r="HI72" s="316"/>
      <c r="HJ72" s="316"/>
      <c r="HK72" s="316"/>
      <c r="HL72" s="316"/>
      <c r="HM72" s="316"/>
      <c r="HN72" s="316"/>
      <c r="HO72" s="316"/>
      <c r="HP72" s="316"/>
      <c r="HQ72" s="316"/>
      <c r="HR72" s="316"/>
      <c r="HS72" s="316"/>
      <c r="HT72" s="316"/>
      <c r="HU72" s="316"/>
      <c r="HV72" s="316"/>
      <c r="HW72" s="316"/>
      <c r="HX72" s="316"/>
      <c r="HY72" s="316"/>
      <c r="HZ72" s="316"/>
      <c r="IA72" s="316"/>
      <c r="IB72" s="316"/>
      <c r="IC72" s="316"/>
      <c r="ID72" s="316"/>
      <c r="IE72" s="316"/>
      <c r="IF72" s="316"/>
      <c r="IG72" s="316"/>
      <c r="IH72" s="316"/>
      <c r="II72" s="316"/>
      <c r="IJ72" s="316"/>
      <c r="IK72" s="316"/>
      <c r="IL72" s="316"/>
      <c r="IM72" s="316"/>
      <c r="IN72" s="316"/>
      <c r="IO72" s="316"/>
      <c r="IP72" s="316"/>
      <c r="IQ72" s="316"/>
      <c r="IR72" s="316"/>
      <c r="IS72" s="316"/>
      <c r="IT72" s="316"/>
      <c r="IU72" s="316"/>
      <c r="IV72" s="316"/>
      <c r="IW72" s="316"/>
      <c r="IX72" s="316"/>
      <c r="IY72" s="316"/>
      <c r="IZ72" s="316"/>
      <c r="JA72" s="316"/>
      <c r="JB72" s="316"/>
      <c r="JC72" s="316"/>
      <c r="JD72" s="316"/>
      <c r="JE72" s="316"/>
      <c r="JF72" s="316"/>
      <c r="JG72" s="316"/>
      <c r="JH72" s="316"/>
      <c r="JI72" s="316"/>
      <c r="JJ72" s="316"/>
      <c r="JK72" s="316"/>
      <c r="JL72" s="316"/>
      <c r="JM72" s="316"/>
      <c r="JN72" s="316"/>
      <c r="JO72" s="316"/>
      <c r="JP72" s="316"/>
      <c r="JQ72" s="316"/>
      <c r="JR72" s="316"/>
      <c r="JS72" s="316"/>
      <c r="JT72" s="316"/>
      <c r="JU72" s="316"/>
      <c r="JV72" s="316"/>
      <c r="JW72" s="316"/>
      <c r="JX72" s="316"/>
      <c r="JY72" s="316"/>
      <c r="JZ72" s="316"/>
      <c r="KA72" s="316"/>
      <c r="KB72" s="316"/>
      <c r="KC72" s="316"/>
      <c r="KD72" s="316"/>
      <c r="KE72" s="316"/>
      <c r="KF72" s="316"/>
      <c r="KG72" s="316"/>
      <c r="KH72" s="316"/>
      <c r="KI72" s="316"/>
      <c r="KJ72" s="316"/>
      <c r="KK72" s="316"/>
      <c r="KL72" s="316"/>
      <c r="KM72" s="316"/>
      <c r="KN72" s="316"/>
      <c r="KO72" s="316"/>
      <c r="KP72" s="316"/>
      <c r="KQ72" s="316"/>
      <c r="KR72" s="316"/>
      <c r="KS72" s="316"/>
      <c r="KT72" s="316"/>
      <c r="KU72" s="316"/>
      <c r="KV72" s="316"/>
      <c r="KW72" s="316"/>
      <c r="KX72" s="316"/>
      <c r="KY72" s="316"/>
      <c r="KZ72" s="316"/>
      <c r="LA72" s="316"/>
      <c r="LB72" s="316"/>
      <c r="LC72" s="316"/>
      <c r="LD72" s="316"/>
      <c r="LE72" s="316"/>
      <c r="LF72" s="316"/>
      <c r="LG72" s="316"/>
      <c r="LH72" s="316"/>
      <c r="LI72" s="316"/>
    </row>
    <row r="73" spans="3:321">
      <c r="D73" s="72">
        <v>4134</v>
      </c>
      <c r="E73" s="76" t="s">
        <v>158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82">
        <v>279517.90999999997</v>
      </c>
      <c r="DW73" s="282">
        <v>491959.97999999975</v>
      </c>
      <c r="DX73" s="282">
        <v>856115.7200000002</v>
      </c>
      <c r="DY73" s="282">
        <v>840615.65999999968</v>
      </c>
      <c r="DZ73" s="310">
        <v>763808.8</v>
      </c>
      <c r="EB73" s="313"/>
      <c r="EC73" s="313"/>
      <c r="ED73" s="313"/>
      <c r="EE73" s="313"/>
      <c r="EF73" s="313"/>
      <c r="EG73" s="313"/>
      <c r="EH73" s="316"/>
      <c r="EI73" s="316"/>
      <c r="EJ73" s="316"/>
      <c r="EK73" s="316"/>
      <c r="EL73" s="316"/>
      <c r="EM73" s="316"/>
      <c r="EN73" s="316"/>
      <c r="EO73" s="316"/>
      <c r="EP73" s="316"/>
      <c r="EQ73" s="316"/>
      <c r="ER73" s="316"/>
      <c r="ES73" s="316"/>
      <c r="ET73" s="316"/>
      <c r="EU73" s="316"/>
      <c r="EV73" s="316"/>
      <c r="EW73" s="316"/>
      <c r="EX73" s="316"/>
      <c r="EY73" s="316"/>
      <c r="EZ73" s="316"/>
      <c r="FA73" s="316"/>
      <c r="FB73" s="316"/>
      <c r="FC73" s="316"/>
      <c r="FD73" s="316"/>
      <c r="FE73" s="316"/>
      <c r="FF73" s="316"/>
      <c r="FG73" s="316"/>
      <c r="FH73" s="316"/>
      <c r="FI73" s="316"/>
      <c r="FJ73" s="316"/>
      <c r="FK73" s="316"/>
      <c r="FL73" s="369"/>
      <c r="FM73" s="316"/>
      <c r="FN73" s="316"/>
      <c r="FO73" s="316"/>
      <c r="FP73" s="316"/>
      <c r="FQ73" s="316"/>
      <c r="FR73" s="316"/>
      <c r="FS73" s="316"/>
      <c r="FT73" s="316"/>
      <c r="FU73" s="316"/>
      <c r="FV73" s="316"/>
      <c r="FW73" s="316"/>
      <c r="FX73" s="316"/>
      <c r="FY73" s="316"/>
      <c r="FZ73" s="316"/>
      <c r="GA73" s="316"/>
      <c r="GB73" s="316"/>
      <c r="GC73" s="316"/>
      <c r="GD73" s="316"/>
      <c r="GF73" s="316"/>
      <c r="GG73" s="316"/>
      <c r="GH73" s="316"/>
      <c r="GI73" s="316"/>
      <c r="GJ73" s="316"/>
      <c r="GK73" s="316"/>
      <c r="GL73" s="316"/>
      <c r="GM73" s="316"/>
      <c r="GN73" s="316"/>
      <c r="GO73" s="316"/>
      <c r="GP73" s="316"/>
      <c r="GQ73" s="316"/>
      <c r="GR73" s="316"/>
      <c r="GS73" s="316"/>
      <c r="GT73" s="316"/>
      <c r="GU73" s="316"/>
      <c r="GV73" s="316"/>
      <c r="GW73" s="316"/>
      <c r="GX73" s="316"/>
      <c r="GY73" s="316"/>
      <c r="GZ73" s="316"/>
      <c r="HA73" s="316"/>
      <c r="HB73" s="316"/>
      <c r="HC73" s="316"/>
      <c r="HD73" s="316"/>
      <c r="HE73" s="316"/>
      <c r="HF73" s="316"/>
      <c r="HG73" s="316"/>
      <c r="HH73" s="316"/>
      <c r="HI73" s="316"/>
      <c r="HJ73" s="316"/>
      <c r="HK73" s="316"/>
      <c r="HL73" s="316"/>
      <c r="HM73" s="316"/>
      <c r="HN73" s="316"/>
      <c r="HO73" s="316"/>
      <c r="HP73" s="316"/>
      <c r="HQ73" s="316"/>
      <c r="HR73" s="316"/>
      <c r="HS73" s="316"/>
      <c r="HT73" s="316"/>
      <c r="HU73" s="316"/>
      <c r="HV73" s="316"/>
      <c r="HW73" s="316"/>
      <c r="HX73" s="316"/>
      <c r="HY73" s="316"/>
      <c r="HZ73" s="316"/>
      <c r="IA73" s="316"/>
      <c r="IB73" s="316"/>
      <c r="IC73" s="316"/>
      <c r="ID73" s="316"/>
      <c r="IE73" s="316"/>
      <c r="IF73" s="316"/>
      <c r="IG73" s="316"/>
      <c r="IH73" s="316"/>
      <c r="II73" s="316"/>
      <c r="IJ73" s="316"/>
      <c r="IK73" s="316"/>
      <c r="IL73" s="316"/>
      <c r="IM73" s="316"/>
      <c r="IN73" s="316"/>
      <c r="IO73" s="316"/>
      <c r="IP73" s="316"/>
      <c r="IQ73" s="316"/>
      <c r="IR73" s="316"/>
      <c r="IS73" s="316"/>
      <c r="IT73" s="316"/>
      <c r="IU73" s="316"/>
      <c r="IV73" s="316"/>
      <c r="IW73" s="316"/>
      <c r="IX73" s="316"/>
      <c r="IY73" s="316"/>
      <c r="IZ73" s="316"/>
      <c r="JA73" s="316"/>
      <c r="JB73" s="316"/>
      <c r="JC73" s="316"/>
      <c r="JD73" s="316"/>
      <c r="JE73" s="316"/>
      <c r="JF73" s="316"/>
      <c r="JG73" s="316"/>
      <c r="JH73" s="316"/>
      <c r="JI73" s="316"/>
      <c r="JJ73" s="316"/>
      <c r="JK73" s="316"/>
      <c r="JL73" s="316"/>
      <c r="JM73" s="316"/>
      <c r="JN73" s="316"/>
      <c r="JO73" s="316"/>
      <c r="JP73" s="316"/>
      <c r="JQ73" s="316"/>
      <c r="JR73" s="316"/>
      <c r="JS73" s="316"/>
      <c r="JT73" s="316"/>
      <c r="JU73" s="316"/>
      <c r="JV73" s="316"/>
      <c r="JW73" s="316"/>
      <c r="JX73" s="316"/>
      <c r="JY73" s="316"/>
      <c r="JZ73" s="316"/>
      <c r="KA73" s="316"/>
      <c r="KB73" s="316"/>
      <c r="KC73" s="316"/>
      <c r="KD73" s="316"/>
      <c r="KE73" s="316"/>
      <c r="KF73" s="316"/>
      <c r="KG73" s="316"/>
      <c r="KH73" s="316"/>
      <c r="KI73" s="316"/>
      <c r="KJ73" s="316"/>
      <c r="KK73" s="316"/>
      <c r="KL73" s="316"/>
      <c r="KM73" s="316"/>
      <c r="KN73" s="316"/>
      <c r="KO73" s="316"/>
      <c r="KP73" s="316"/>
      <c r="KQ73" s="316"/>
      <c r="KR73" s="316"/>
      <c r="KS73" s="316"/>
      <c r="KT73" s="316"/>
      <c r="KU73" s="316"/>
      <c r="KV73" s="316"/>
      <c r="KW73" s="316"/>
      <c r="KX73" s="316"/>
      <c r="KY73" s="316"/>
      <c r="KZ73" s="316"/>
      <c r="LA73" s="316"/>
      <c r="LB73" s="316"/>
      <c r="LC73" s="316"/>
      <c r="LD73" s="316"/>
      <c r="LE73" s="316"/>
      <c r="LF73" s="316"/>
      <c r="LG73" s="316"/>
      <c r="LH73" s="316"/>
      <c r="LI73" s="316"/>
    </row>
    <row r="74" spans="3:321">
      <c r="D74" s="72">
        <v>4135</v>
      </c>
      <c r="E74" s="76" t="s">
        <v>160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82">
        <v>241388.48000000013</v>
      </c>
      <c r="DW74" s="282">
        <v>402465.93</v>
      </c>
      <c r="DX74" s="282">
        <v>1105471.7699999996</v>
      </c>
      <c r="DY74" s="282">
        <v>411987.24999999983</v>
      </c>
      <c r="DZ74" s="310">
        <v>786378.28</v>
      </c>
      <c r="EB74" s="313"/>
      <c r="EC74" s="313"/>
      <c r="ED74" s="313"/>
      <c r="EE74" s="313"/>
      <c r="EF74" s="313"/>
      <c r="EG74" s="313"/>
      <c r="EH74" s="316"/>
      <c r="EI74" s="316"/>
      <c r="EJ74" s="316"/>
      <c r="EK74" s="316"/>
      <c r="EL74" s="316"/>
      <c r="EM74" s="316"/>
      <c r="EN74" s="316"/>
      <c r="EO74" s="316"/>
      <c r="EP74" s="316"/>
      <c r="EQ74" s="316"/>
      <c r="ER74" s="316"/>
      <c r="ES74" s="316"/>
      <c r="ET74" s="316"/>
      <c r="EU74" s="316"/>
      <c r="EV74" s="316"/>
      <c r="EW74" s="316"/>
      <c r="EX74" s="316"/>
      <c r="EY74" s="316"/>
      <c r="EZ74" s="316"/>
      <c r="FA74" s="316"/>
      <c r="FB74" s="316"/>
      <c r="FC74" s="316"/>
      <c r="FD74" s="316"/>
      <c r="FE74" s="316"/>
      <c r="FF74" s="316"/>
      <c r="FG74" s="316"/>
      <c r="FH74" s="316"/>
      <c r="FI74" s="316"/>
      <c r="FJ74" s="316"/>
      <c r="FK74" s="316"/>
      <c r="FL74" s="369"/>
      <c r="FM74" s="316"/>
      <c r="FN74" s="316"/>
      <c r="FO74" s="316"/>
      <c r="FP74" s="316"/>
      <c r="FQ74" s="316"/>
      <c r="FR74" s="316"/>
      <c r="FS74" s="316"/>
      <c r="FT74" s="316"/>
      <c r="FU74" s="316"/>
      <c r="FV74" s="316"/>
      <c r="FW74" s="316"/>
      <c r="FX74" s="316"/>
      <c r="FY74" s="316"/>
      <c r="FZ74" s="316"/>
      <c r="GA74" s="316"/>
      <c r="GB74" s="316"/>
      <c r="GC74" s="316"/>
      <c r="GD74" s="316"/>
      <c r="GF74" s="316"/>
      <c r="GG74" s="316"/>
      <c r="GH74" s="316"/>
      <c r="GI74" s="316"/>
      <c r="GJ74" s="316"/>
      <c r="GK74" s="316"/>
      <c r="GL74" s="316"/>
      <c r="GM74" s="316"/>
      <c r="GN74" s="316"/>
      <c r="GO74" s="316"/>
      <c r="GP74" s="316"/>
      <c r="GQ74" s="316"/>
      <c r="GR74" s="316"/>
      <c r="GS74" s="316"/>
      <c r="GT74" s="316"/>
      <c r="GU74" s="316"/>
      <c r="GV74" s="316"/>
      <c r="GW74" s="316"/>
      <c r="GX74" s="316"/>
      <c r="GY74" s="316"/>
      <c r="GZ74" s="316"/>
      <c r="HA74" s="316"/>
      <c r="HB74" s="316"/>
      <c r="HC74" s="316"/>
      <c r="HD74" s="316"/>
      <c r="HE74" s="316"/>
      <c r="HF74" s="316"/>
      <c r="HG74" s="316"/>
      <c r="HH74" s="316"/>
      <c r="HI74" s="316"/>
      <c r="HJ74" s="316"/>
      <c r="HK74" s="316"/>
      <c r="HL74" s="316"/>
      <c r="HM74" s="316"/>
      <c r="HN74" s="316"/>
      <c r="HO74" s="316"/>
      <c r="HP74" s="316"/>
      <c r="HQ74" s="316"/>
      <c r="HR74" s="316"/>
      <c r="HS74" s="316"/>
      <c r="HT74" s="316"/>
      <c r="HU74" s="316"/>
      <c r="HV74" s="316"/>
      <c r="HW74" s="316"/>
      <c r="HX74" s="316"/>
      <c r="HY74" s="316"/>
      <c r="HZ74" s="316"/>
      <c r="IA74" s="316"/>
      <c r="IB74" s="316"/>
      <c r="IC74" s="316"/>
      <c r="ID74" s="316"/>
      <c r="IE74" s="316"/>
      <c r="IF74" s="316"/>
      <c r="IG74" s="316"/>
      <c r="IH74" s="316"/>
      <c r="II74" s="316"/>
      <c r="IJ74" s="316"/>
      <c r="IK74" s="316"/>
      <c r="IL74" s="316"/>
      <c r="IM74" s="316"/>
      <c r="IN74" s="316"/>
      <c r="IO74" s="316"/>
      <c r="IP74" s="316"/>
      <c r="IQ74" s="316"/>
      <c r="IR74" s="316"/>
      <c r="IS74" s="316"/>
      <c r="IT74" s="316"/>
      <c r="IU74" s="316"/>
      <c r="IV74" s="316"/>
      <c r="IW74" s="316"/>
      <c r="IX74" s="316"/>
      <c r="IY74" s="316"/>
      <c r="IZ74" s="316"/>
      <c r="JA74" s="316"/>
      <c r="JB74" s="316"/>
      <c r="JC74" s="316"/>
      <c r="JD74" s="316"/>
      <c r="JE74" s="316"/>
      <c r="JF74" s="316"/>
      <c r="JG74" s="316"/>
      <c r="JH74" s="316"/>
      <c r="JI74" s="316"/>
      <c r="JJ74" s="316"/>
      <c r="JK74" s="316"/>
      <c r="JL74" s="316"/>
      <c r="JM74" s="316"/>
      <c r="JN74" s="316"/>
      <c r="JO74" s="316"/>
      <c r="JP74" s="316"/>
      <c r="JQ74" s="316"/>
      <c r="JR74" s="316"/>
      <c r="JS74" s="316"/>
      <c r="JT74" s="316"/>
      <c r="JU74" s="316"/>
      <c r="JV74" s="316"/>
      <c r="JW74" s="316"/>
      <c r="JX74" s="316"/>
      <c r="JY74" s="316"/>
      <c r="JZ74" s="316"/>
      <c r="KA74" s="316"/>
      <c r="KB74" s="316"/>
      <c r="KC74" s="316"/>
      <c r="KD74" s="316"/>
      <c r="KE74" s="316"/>
      <c r="KF74" s="316"/>
      <c r="KG74" s="316"/>
      <c r="KH74" s="316"/>
      <c r="KI74" s="316"/>
      <c r="KJ74" s="316"/>
      <c r="KK74" s="316"/>
      <c r="KL74" s="316"/>
      <c r="KM74" s="316"/>
      <c r="KN74" s="316"/>
      <c r="KO74" s="316"/>
      <c r="KP74" s="316"/>
      <c r="KQ74" s="316"/>
      <c r="KR74" s="316"/>
      <c r="KS74" s="316"/>
      <c r="KT74" s="316"/>
      <c r="KU74" s="316"/>
      <c r="KV74" s="316"/>
      <c r="KW74" s="316"/>
      <c r="KX74" s="316"/>
      <c r="KY74" s="316"/>
      <c r="KZ74" s="316"/>
      <c r="LA74" s="316"/>
      <c r="LB74" s="316"/>
      <c r="LC74" s="316"/>
      <c r="LD74" s="316"/>
      <c r="LE74" s="316"/>
      <c r="LF74" s="316"/>
      <c r="LG74" s="316"/>
      <c r="LH74" s="316"/>
      <c r="LI74" s="316"/>
    </row>
    <row r="75" spans="3:321">
      <c r="D75" s="72">
        <v>4139</v>
      </c>
      <c r="E75" s="76" t="s">
        <v>162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82">
        <v>3666.6800000000003</v>
      </c>
      <c r="DW75" s="282">
        <v>7841.1400000000012</v>
      </c>
      <c r="DX75" s="282">
        <v>37370.789999999994</v>
      </c>
      <c r="DY75" s="282">
        <v>8458.82</v>
      </c>
      <c r="DZ75" s="310">
        <v>9340.6</v>
      </c>
      <c r="EB75" s="313"/>
      <c r="EC75" s="313"/>
      <c r="ED75" s="313"/>
      <c r="EE75" s="313"/>
      <c r="EF75" s="313"/>
      <c r="EG75" s="313"/>
      <c r="ET75" s="316"/>
      <c r="EU75" s="316"/>
      <c r="EV75" s="316"/>
      <c r="EW75" s="316"/>
      <c r="EX75" s="316"/>
      <c r="EY75" s="316"/>
      <c r="EZ75" s="316"/>
      <c r="FA75" s="316"/>
      <c r="FB75" s="316"/>
      <c r="FC75" s="316"/>
      <c r="FD75" s="316"/>
      <c r="FE75" s="316"/>
      <c r="FF75" s="316"/>
      <c r="FG75" s="316"/>
      <c r="FH75" s="316"/>
      <c r="FI75" s="316"/>
      <c r="FJ75" s="316"/>
      <c r="FK75" s="316"/>
      <c r="FL75" s="369"/>
      <c r="FM75" s="316"/>
      <c r="FN75" s="316"/>
      <c r="FO75" s="316"/>
      <c r="FP75" s="316"/>
      <c r="FQ75" s="316"/>
      <c r="FR75" s="316"/>
      <c r="FS75" s="316"/>
      <c r="FT75" s="316"/>
      <c r="FU75" s="316"/>
      <c r="FV75" s="316"/>
      <c r="FW75" s="316"/>
      <c r="FX75" s="316"/>
      <c r="FY75" s="316"/>
      <c r="FZ75" s="316"/>
      <c r="GA75" s="316"/>
      <c r="GB75" s="316"/>
      <c r="GC75" s="316"/>
      <c r="GD75" s="316"/>
      <c r="GF75" s="316"/>
      <c r="GG75" s="316"/>
      <c r="GH75" s="316"/>
      <c r="GI75" s="316"/>
      <c r="GJ75" s="316"/>
      <c r="GK75" s="316"/>
      <c r="GL75" s="316"/>
      <c r="GM75" s="316"/>
      <c r="GN75" s="316"/>
      <c r="GO75" s="316"/>
      <c r="GP75" s="316"/>
      <c r="GQ75" s="316"/>
      <c r="GR75" s="316"/>
      <c r="GS75" s="316"/>
      <c r="GT75" s="316"/>
      <c r="GU75" s="316"/>
      <c r="GV75" s="316"/>
      <c r="GW75" s="316"/>
      <c r="GX75" s="316"/>
      <c r="GY75" s="316"/>
      <c r="GZ75" s="316"/>
      <c r="HA75" s="316"/>
      <c r="HB75" s="316"/>
      <c r="HC75" s="316"/>
      <c r="HD75" s="316"/>
      <c r="HE75" s="316"/>
      <c r="HF75" s="316"/>
      <c r="HG75" s="316"/>
      <c r="HH75" s="316"/>
      <c r="HI75" s="316"/>
      <c r="HJ75" s="316"/>
      <c r="HK75" s="316"/>
      <c r="HL75" s="316"/>
      <c r="HM75" s="316"/>
      <c r="HN75" s="316"/>
      <c r="HO75" s="316"/>
      <c r="HP75" s="316"/>
      <c r="HQ75" s="316"/>
      <c r="HR75" s="316"/>
      <c r="HS75" s="316"/>
      <c r="HT75" s="316"/>
      <c r="HU75" s="316"/>
      <c r="HV75" s="316"/>
      <c r="HW75" s="316"/>
      <c r="HX75" s="316"/>
      <c r="HY75" s="316"/>
      <c r="HZ75" s="316"/>
      <c r="IA75" s="316"/>
      <c r="IB75" s="316"/>
      <c r="IC75" s="316"/>
      <c r="ID75" s="316"/>
      <c r="IE75" s="316"/>
      <c r="IF75" s="316"/>
      <c r="IG75" s="316"/>
      <c r="IH75" s="316"/>
      <c r="II75" s="316"/>
      <c r="IJ75" s="316"/>
      <c r="IK75" s="316"/>
      <c r="IL75" s="316"/>
      <c r="IM75" s="316"/>
      <c r="IN75" s="316"/>
      <c r="IO75" s="316"/>
      <c r="IP75" s="316"/>
      <c r="IQ75" s="316"/>
      <c r="IR75" s="316"/>
      <c r="IS75" s="316"/>
      <c r="IT75" s="316"/>
      <c r="IU75" s="316"/>
      <c r="IV75" s="316"/>
      <c r="IW75" s="316"/>
      <c r="IX75" s="316"/>
      <c r="IY75" s="316"/>
      <c r="IZ75" s="316"/>
      <c r="JA75" s="316"/>
      <c r="JB75" s="316"/>
      <c r="JC75" s="316"/>
      <c r="JD75" s="316"/>
      <c r="JE75" s="316"/>
      <c r="JF75" s="316"/>
      <c r="JG75" s="316"/>
      <c r="JH75" s="316"/>
      <c r="JI75" s="316"/>
      <c r="JJ75" s="316"/>
      <c r="JK75" s="316"/>
      <c r="JL75" s="316"/>
      <c r="JM75" s="316"/>
      <c r="JN75" s="316"/>
      <c r="JO75" s="316"/>
      <c r="JP75" s="316"/>
      <c r="JQ75" s="316"/>
      <c r="JR75" s="316"/>
      <c r="JS75" s="316"/>
      <c r="JT75" s="316"/>
      <c r="JU75" s="316"/>
      <c r="JV75" s="316"/>
      <c r="JW75" s="316"/>
      <c r="JX75" s="316"/>
      <c r="JY75" s="316"/>
      <c r="JZ75" s="316"/>
      <c r="KA75" s="316"/>
      <c r="KB75" s="316"/>
      <c r="KC75" s="316"/>
      <c r="KD75" s="316"/>
      <c r="KE75" s="316"/>
      <c r="KF75" s="316"/>
      <c r="KG75" s="316"/>
      <c r="KH75" s="316"/>
      <c r="KI75" s="316"/>
      <c r="KJ75" s="316"/>
      <c r="KK75" s="316"/>
      <c r="KL75" s="316"/>
      <c r="KM75" s="316"/>
      <c r="KN75" s="316"/>
      <c r="KO75" s="316"/>
      <c r="KP75" s="316"/>
      <c r="KQ75" s="316"/>
      <c r="KR75" s="316"/>
      <c r="KS75" s="316"/>
      <c r="KT75" s="316"/>
      <c r="KU75" s="316"/>
      <c r="KV75" s="316"/>
      <c r="KW75" s="316"/>
      <c r="KX75" s="316"/>
      <c r="KY75" s="316"/>
      <c r="KZ75" s="316"/>
      <c r="LA75" s="316"/>
      <c r="LB75" s="316"/>
      <c r="LC75" s="316"/>
      <c r="LD75" s="316"/>
      <c r="LE75" s="316"/>
      <c r="LF75" s="316"/>
      <c r="LG75" s="316"/>
      <c r="LH75" s="316"/>
      <c r="LI75" s="316"/>
    </row>
    <row r="76" spans="3:321">
      <c r="C76" s="72">
        <v>414</v>
      </c>
      <c r="D76" s="72">
        <v>414</v>
      </c>
      <c r="E76" s="76" t="s">
        <v>164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84">
        <v>1540449.49</v>
      </c>
      <c r="DW76" s="284">
        <v>3464931.9</v>
      </c>
      <c r="DX76" s="284">
        <v>5794925.4100000001</v>
      </c>
      <c r="DY76" s="282">
        <v>4966058.5999999996</v>
      </c>
      <c r="DZ76" s="310">
        <v>5437608.1200000001</v>
      </c>
      <c r="EA76" s="310">
        <v>4526483.4000000004</v>
      </c>
      <c r="EB76" s="313">
        <v>3994126.86</v>
      </c>
      <c r="EC76" s="320">
        <v>3316322.15</v>
      </c>
      <c r="ED76" s="313">
        <v>4109475.54</v>
      </c>
      <c r="EE76" s="313">
        <v>4068406.26</v>
      </c>
      <c r="EF76" s="313">
        <v>6559077.3600000003</v>
      </c>
      <c r="EG76" s="313">
        <v>12049145.1</v>
      </c>
      <c r="EH76" s="316">
        <v>1445443.93</v>
      </c>
      <c r="EI76" s="316">
        <v>3318516.23</v>
      </c>
      <c r="EJ76" s="316">
        <v>7050406.4900000002</v>
      </c>
      <c r="EK76" s="316">
        <v>5446546.7800000003</v>
      </c>
      <c r="EL76" s="316">
        <v>3548711.83</v>
      </c>
      <c r="EM76" s="316">
        <v>4342615.72</v>
      </c>
      <c r="EN76" s="316">
        <v>5219310.84</v>
      </c>
      <c r="EO76" s="316">
        <v>5169360.8</v>
      </c>
      <c r="EP76" s="316">
        <v>4341121.62</v>
      </c>
      <c r="EQ76" s="316">
        <v>4884082.33</v>
      </c>
      <c r="ER76" s="316">
        <v>4047161.45</v>
      </c>
      <c r="ES76" s="316">
        <v>17925486.800000001</v>
      </c>
      <c r="ET76" s="316">
        <v>1680235.02</v>
      </c>
      <c r="EU76" s="316">
        <v>3138627.78</v>
      </c>
      <c r="EV76" s="316">
        <v>4224659.0199999996</v>
      </c>
      <c r="EW76" s="316">
        <v>4569774.72</v>
      </c>
      <c r="EX76" s="316">
        <v>4902792.45</v>
      </c>
      <c r="EY76" s="316">
        <v>14378872.84</v>
      </c>
      <c r="EZ76" s="316">
        <v>4934074.01</v>
      </c>
      <c r="FA76" s="316">
        <v>3590546.61</v>
      </c>
      <c r="FB76" s="316">
        <v>5520674.5999999996</v>
      </c>
      <c r="FC76" s="316">
        <v>5584761.9900000002</v>
      </c>
      <c r="FD76" s="316">
        <v>5166021.46</v>
      </c>
      <c r="FE76" s="316">
        <v>17447882.190000001</v>
      </c>
      <c r="FF76" s="316">
        <v>2787286.8</v>
      </c>
      <c r="FG76" s="316">
        <v>4311687.28</v>
      </c>
      <c r="FH76" s="316">
        <v>4684442.99</v>
      </c>
      <c r="FI76" s="316">
        <v>4347499.75</v>
      </c>
      <c r="FJ76" s="316">
        <v>6601635.2999999998</v>
      </c>
      <c r="FK76" s="316">
        <v>6798405.21</v>
      </c>
      <c r="FL76" s="368">
        <v>8566117.3599999994</v>
      </c>
      <c r="FM76" s="316">
        <v>3294436.46</v>
      </c>
      <c r="FN76" s="316">
        <v>5819051.2000000002</v>
      </c>
      <c r="FO76" s="316">
        <v>7942946.5700000003</v>
      </c>
      <c r="FP76" s="369">
        <v>7175507.5999999996</v>
      </c>
      <c r="FQ76" s="316">
        <v>15335629.369999999</v>
      </c>
      <c r="FR76" s="316">
        <v>1522680.53</v>
      </c>
      <c r="FS76" s="316">
        <v>5799675.7699999996</v>
      </c>
      <c r="FT76" s="316">
        <v>6215024.2599999998</v>
      </c>
      <c r="FU76" s="316">
        <v>3727455.56</v>
      </c>
      <c r="FV76" s="316">
        <v>13077926.789999999</v>
      </c>
      <c r="FW76" s="316">
        <v>5882742.7800000003</v>
      </c>
      <c r="FX76" s="316">
        <v>6019551.46</v>
      </c>
      <c r="FY76" s="316">
        <v>4439487.12</v>
      </c>
      <c r="FZ76" s="316">
        <v>5335286.7300000004</v>
      </c>
      <c r="GA76" s="316">
        <v>6678925.5700000003</v>
      </c>
      <c r="GB76" s="316"/>
      <c r="GC76" s="316"/>
      <c r="GD76" s="316"/>
      <c r="GF76" s="316"/>
      <c r="GG76" s="316"/>
      <c r="GH76" s="316"/>
      <c r="GI76" s="316"/>
      <c r="GJ76" s="316"/>
      <c r="GK76" s="316"/>
      <c r="GL76" s="316"/>
      <c r="GM76" s="316"/>
      <c r="GN76" s="316"/>
      <c r="GO76" s="316"/>
      <c r="GP76" s="316"/>
      <c r="GQ76" s="316"/>
      <c r="GR76" s="316"/>
      <c r="GS76" s="316"/>
      <c r="GT76" s="316"/>
      <c r="GU76" s="316"/>
      <c r="GV76" s="316"/>
      <c r="GW76" s="316"/>
      <c r="GX76" s="316"/>
      <c r="GY76" s="316"/>
      <c r="GZ76" s="316"/>
      <c r="HA76" s="316"/>
      <c r="HB76" s="316"/>
      <c r="HC76" s="316"/>
      <c r="HD76" s="316"/>
      <c r="HE76" s="316"/>
      <c r="HF76" s="316"/>
      <c r="HG76" s="316"/>
      <c r="HH76" s="316"/>
      <c r="HI76" s="316"/>
      <c r="HJ76" s="316"/>
      <c r="HK76" s="316"/>
      <c r="HL76" s="316"/>
      <c r="HM76" s="316"/>
      <c r="HN76" s="316"/>
      <c r="HO76" s="316"/>
      <c r="HP76" s="316"/>
      <c r="HQ76" s="316"/>
      <c r="HR76" s="316"/>
      <c r="HS76" s="316"/>
      <c r="HT76" s="316"/>
      <c r="HU76" s="316"/>
      <c r="HV76" s="316"/>
      <c r="HW76" s="316"/>
      <c r="HX76" s="316"/>
      <c r="HY76" s="316"/>
      <c r="HZ76" s="316"/>
      <c r="IA76" s="316"/>
      <c r="IB76" s="316"/>
      <c r="IC76" s="316"/>
      <c r="ID76" s="316"/>
      <c r="IE76" s="316"/>
      <c r="IF76" s="316"/>
      <c r="IG76" s="316"/>
      <c r="IH76" s="316"/>
      <c r="II76" s="316"/>
      <c r="IJ76" s="316"/>
      <c r="IK76" s="316"/>
      <c r="IL76" s="316"/>
      <c r="IM76" s="316"/>
      <c r="IN76" s="316"/>
      <c r="IO76" s="316"/>
      <c r="IP76" s="316"/>
      <c r="IQ76" s="316"/>
      <c r="IR76" s="316"/>
      <c r="IS76" s="316"/>
      <c r="IT76" s="316"/>
      <c r="IU76" s="316"/>
      <c r="IV76" s="316"/>
      <c r="IW76" s="316"/>
      <c r="IX76" s="316"/>
      <c r="IY76" s="316"/>
      <c r="IZ76" s="316"/>
      <c r="JA76" s="316"/>
      <c r="JB76" s="316"/>
      <c r="JC76" s="316"/>
      <c r="JD76" s="316"/>
      <c r="JE76" s="316"/>
      <c r="JF76" s="316"/>
      <c r="JG76" s="316"/>
      <c r="JH76" s="316"/>
      <c r="JI76" s="316"/>
      <c r="JJ76" s="316"/>
      <c r="JK76" s="316"/>
      <c r="JL76" s="316"/>
      <c r="JM76" s="316"/>
      <c r="JN76" s="316"/>
      <c r="JO76" s="316"/>
      <c r="JP76" s="316"/>
      <c r="JQ76" s="316"/>
      <c r="JR76" s="316"/>
      <c r="JS76" s="316"/>
      <c r="JT76" s="316"/>
      <c r="JU76" s="316"/>
      <c r="JV76" s="316"/>
      <c r="JW76" s="316"/>
      <c r="JX76" s="316"/>
      <c r="JY76" s="316"/>
      <c r="JZ76" s="316"/>
      <c r="KA76" s="316"/>
      <c r="KB76" s="316"/>
      <c r="KC76" s="316"/>
      <c r="KD76" s="316"/>
      <c r="KE76" s="316"/>
      <c r="KF76" s="316"/>
      <c r="KG76" s="316"/>
      <c r="KH76" s="316"/>
      <c r="KI76" s="316"/>
      <c r="KJ76" s="316"/>
      <c r="KK76" s="316"/>
      <c r="KL76" s="316"/>
      <c r="KM76" s="316"/>
      <c r="KN76" s="316"/>
      <c r="KO76" s="316"/>
      <c r="KP76" s="316"/>
      <c r="KQ76" s="316"/>
      <c r="KR76" s="316"/>
      <c r="KS76" s="316"/>
      <c r="KT76" s="316"/>
      <c r="KU76" s="316"/>
      <c r="KV76" s="316"/>
      <c r="KW76" s="316"/>
      <c r="KX76" s="316"/>
      <c r="KY76" s="316"/>
      <c r="KZ76" s="316"/>
      <c r="LA76" s="316"/>
      <c r="LB76" s="316"/>
      <c r="LC76" s="316"/>
      <c r="LD76" s="316"/>
      <c r="LE76" s="316"/>
      <c r="LF76" s="316"/>
      <c r="LG76" s="316"/>
      <c r="LH76" s="316"/>
      <c r="LI76" s="316"/>
    </row>
    <row r="77" spans="3:321">
      <c r="D77" s="72">
        <v>4141</v>
      </c>
      <c r="E77" s="76" t="s">
        <v>166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82">
        <v>323304.89</v>
      </c>
      <c r="DW77" s="282">
        <v>405353.6</v>
      </c>
      <c r="DX77" s="282">
        <v>513759.42</v>
      </c>
      <c r="DY77" s="282">
        <v>458331.5</v>
      </c>
      <c r="DZ77" s="310">
        <v>522229.81</v>
      </c>
      <c r="EB77" s="313"/>
      <c r="EC77" s="313"/>
      <c r="ED77" s="313"/>
      <c r="EE77" s="313"/>
      <c r="EF77" s="313"/>
      <c r="EG77" s="313"/>
      <c r="EH77" s="316"/>
      <c r="EI77" s="316"/>
      <c r="EJ77" s="316"/>
      <c r="EK77" s="316"/>
      <c r="EL77" s="316"/>
      <c r="EM77" s="316"/>
      <c r="EN77" s="316"/>
      <c r="EO77" s="316"/>
      <c r="EP77" s="316"/>
      <c r="EQ77" s="316"/>
      <c r="ER77" s="316"/>
      <c r="ES77" s="316"/>
      <c r="ET77" s="316"/>
      <c r="EU77" s="316"/>
      <c r="EV77" s="316"/>
      <c r="EW77" s="316"/>
      <c r="EX77" s="316"/>
      <c r="EY77" s="316"/>
      <c r="EZ77" s="316"/>
      <c r="FA77" s="316"/>
      <c r="FB77" s="316"/>
      <c r="FC77" s="316"/>
      <c r="FD77" s="316"/>
      <c r="FE77" s="316"/>
      <c r="FF77" s="316"/>
      <c r="FG77" s="316"/>
      <c r="FH77" s="316"/>
      <c r="FI77" s="316"/>
      <c r="FJ77" s="316"/>
      <c r="FK77" s="316"/>
      <c r="FL77" s="369"/>
      <c r="FM77" s="316"/>
      <c r="FN77" s="316"/>
      <c r="FO77" s="316"/>
      <c r="FP77" s="316"/>
      <c r="FQ77" s="369"/>
      <c r="FR77" s="316"/>
      <c r="FS77" s="316"/>
      <c r="FT77" s="316"/>
      <c r="FU77" s="316"/>
      <c r="FV77" s="316"/>
      <c r="FW77" s="316"/>
      <c r="FX77" s="316"/>
      <c r="FY77" s="316"/>
      <c r="FZ77" s="316"/>
      <c r="GA77" s="316"/>
      <c r="GB77" s="316"/>
      <c r="GC77" s="316"/>
      <c r="GD77" s="316"/>
      <c r="GF77" s="316"/>
      <c r="GG77" s="316"/>
      <c r="GH77" s="316"/>
      <c r="GI77" s="316"/>
      <c r="GJ77" s="316"/>
      <c r="GK77" s="316"/>
      <c r="GL77" s="316"/>
      <c r="GM77" s="316"/>
      <c r="GN77" s="316"/>
      <c r="GO77" s="316"/>
      <c r="GP77" s="316"/>
      <c r="GQ77" s="316"/>
      <c r="GR77" s="316"/>
      <c r="GS77" s="316"/>
      <c r="GT77" s="316"/>
      <c r="GU77" s="316"/>
      <c r="GV77" s="316"/>
      <c r="GW77" s="316"/>
      <c r="GX77" s="316"/>
      <c r="GY77" s="316"/>
      <c r="GZ77" s="316"/>
      <c r="HA77" s="316"/>
      <c r="HB77" s="316"/>
      <c r="HC77" s="316"/>
      <c r="HD77" s="316"/>
      <c r="HE77" s="316"/>
      <c r="HF77" s="316"/>
      <c r="HG77" s="316"/>
      <c r="HH77" s="316"/>
      <c r="HI77" s="316"/>
      <c r="HJ77" s="316"/>
      <c r="HK77" s="316"/>
      <c r="HL77" s="316"/>
      <c r="HM77" s="316"/>
      <c r="HN77" s="316"/>
      <c r="HO77" s="316"/>
      <c r="HP77" s="316"/>
      <c r="HQ77" s="316"/>
      <c r="HR77" s="316"/>
      <c r="HS77" s="316"/>
      <c r="HT77" s="316"/>
      <c r="HU77" s="316"/>
      <c r="HV77" s="316"/>
      <c r="HW77" s="316"/>
      <c r="HX77" s="316"/>
      <c r="HY77" s="316"/>
      <c r="HZ77" s="316"/>
      <c r="IA77" s="316"/>
      <c r="IB77" s="316"/>
      <c r="IC77" s="316"/>
      <c r="ID77" s="316"/>
      <c r="IE77" s="316"/>
      <c r="IF77" s="316"/>
      <c r="IG77" s="316"/>
      <c r="IH77" s="316"/>
      <c r="II77" s="316"/>
      <c r="IJ77" s="316"/>
      <c r="IK77" s="316"/>
      <c r="IL77" s="316"/>
      <c r="IM77" s="316"/>
      <c r="IN77" s="316"/>
      <c r="IO77" s="316"/>
      <c r="IP77" s="316"/>
      <c r="IQ77" s="316"/>
      <c r="IR77" s="316"/>
      <c r="IS77" s="316"/>
      <c r="IT77" s="316"/>
      <c r="IU77" s="316"/>
      <c r="IV77" s="316"/>
      <c r="IW77" s="316"/>
      <c r="IX77" s="316"/>
      <c r="IY77" s="316"/>
      <c r="IZ77" s="316"/>
      <c r="JA77" s="316"/>
      <c r="JB77" s="316"/>
      <c r="JC77" s="316"/>
      <c r="JD77" s="316"/>
      <c r="JE77" s="316"/>
      <c r="JF77" s="316"/>
      <c r="JG77" s="316"/>
      <c r="JH77" s="316"/>
      <c r="JI77" s="316"/>
      <c r="JJ77" s="316"/>
      <c r="JK77" s="316"/>
      <c r="JL77" s="316"/>
      <c r="JM77" s="316"/>
      <c r="JN77" s="316"/>
      <c r="JO77" s="316"/>
      <c r="JP77" s="316"/>
      <c r="JQ77" s="316"/>
      <c r="JR77" s="316"/>
      <c r="JS77" s="316"/>
      <c r="JT77" s="316"/>
      <c r="JU77" s="316"/>
      <c r="JV77" s="316"/>
      <c r="JW77" s="316"/>
      <c r="JX77" s="316"/>
      <c r="JY77" s="316"/>
      <c r="JZ77" s="316"/>
      <c r="KA77" s="316"/>
      <c r="KB77" s="316"/>
      <c r="KC77" s="316"/>
      <c r="KD77" s="316"/>
      <c r="KE77" s="316"/>
      <c r="KF77" s="316"/>
      <c r="KG77" s="316"/>
      <c r="KH77" s="316"/>
      <c r="KI77" s="316"/>
      <c r="KJ77" s="316"/>
      <c r="KK77" s="316"/>
      <c r="KL77" s="316"/>
      <c r="KM77" s="316"/>
      <c r="KN77" s="316"/>
      <c r="KO77" s="316"/>
      <c r="KP77" s="316"/>
      <c r="KQ77" s="316"/>
      <c r="KR77" s="316"/>
      <c r="KS77" s="316"/>
      <c r="KT77" s="316"/>
      <c r="KU77" s="316"/>
      <c r="KV77" s="316"/>
      <c r="KW77" s="316"/>
      <c r="KX77" s="316"/>
      <c r="KY77" s="316"/>
      <c r="KZ77" s="316"/>
      <c r="LA77" s="316"/>
      <c r="LB77" s="316"/>
      <c r="LC77" s="316"/>
      <c r="LD77" s="316"/>
      <c r="LE77" s="316"/>
      <c r="LF77" s="316"/>
      <c r="LG77" s="316"/>
      <c r="LH77" s="316"/>
      <c r="LI77" s="316"/>
    </row>
    <row r="78" spans="3:321">
      <c r="D78" s="72">
        <v>4142</v>
      </c>
      <c r="E78" s="76" t="s">
        <v>168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82">
        <v>11808.25</v>
      </c>
      <c r="DW78" s="282">
        <v>44941.62</v>
      </c>
      <c r="DX78" s="282">
        <v>62507.18</v>
      </c>
      <c r="DY78" s="282">
        <v>49515.41</v>
      </c>
      <c r="DZ78" s="310">
        <v>133087.62</v>
      </c>
      <c r="EC78" s="313"/>
      <c r="ED78" s="313"/>
      <c r="EE78" s="313"/>
      <c r="EF78" s="313"/>
      <c r="EG78" s="313"/>
      <c r="EH78" s="316"/>
      <c r="EI78" s="316"/>
      <c r="EJ78" s="316"/>
      <c r="EK78" s="316"/>
      <c r="EL78" s="316"/>
      <c r="EM78" s="316"/>
      <c r="EN78" s="316"/>
      <c r="EO78" s="316"/>
      <c r="EP78" s="316"/>
      <c r="EQ78" s="316"/>
      <c r="ER78" s="316"/>
      <c r="ES78" s="316"/>
      <c r="ET78" s="316"/>
      <c r="EU78" s="316"/>
      <c r="EV78" s="316"/>
      <c r="EW78" s="316"/>
      <c r="EX78" s="316"/>
      <c r="EY78" s="316"/>
      <c r="EZ78" s="316"/>
      <c r="FA78" s="316"/>
      <c r="FB78" s="316"/>
      <c r="FC78" s="316"/>
      <c r="FD78" s="316"/>
      <c r="FE78" s="316"/>
      <c r="FF78" s="316"/>
      <c r="FG78" s="316"/>
      <c r="FH78" s="316"/>
      <c r="FI78" s="316"/>
      <c r="FJ78" s="316"/>
      <c r="FK78" s="316"/>
      <c r="FL78" s="369"/>
      <c r="FM78" s="316"/>
      <c r="FN78" s="316"/>
      <c r="FO78" s="316"/>
      <c r="FP78" s="316"/>
      <c r="FQ78" s="316"/>
      <c r="FR78" s="316"/>
      <c r="FS78" s="316"/>
      <c r="FT78" s="316"/>
      <c r="FU78" s="316"/>
      <c r="FV78" s="316"/>
      <c r="FW78" s="316"/>
      <c r="FX78" s="316"/>
      <c r="FY78" s="316"/>
      <c r="FZ78" s="316"/>
      <c r="GA78" s="316"/>
      <c r="GB78" s="316"/>
      <c r="GC78" s="316"/>
      <c r="GD78" s="316"/>
      <c r="GF78" s="316"/>
      <c r="GG78" s="316"/>
      <c r="GH78" s="316"/>
      <c r="GI78" s="316"/>
      <c r="GJ78" s="316"/>
      <c r="GK78" s="316"/>
      <c r="GL78" s="316"/>
      <c r="GM78" s="316"/>
      <c r="GN78" s="316"/>
      <c r="GO78" s="316"/>
      <c r="GP78" s="316"/>
      <c r="GQ78" s="316"/>
      <c r="GR78" s="316"/>
      <c r="GS78" s="316"/>
      <c r="GT78" s="316"/>
      <c r="GU78" s="316"/>
      <c r="GV78" s="316"/>
      <c r="GW78" s="316"/>
      <c r="GX78" s="316"/>
      <c r="GY78" s="316"/>
      <c r="GZ78" s="316"/>
      <c r="HA78" s="316"/>
      <c r="HB78" s="316"/>
      <c r="HC78" s="316"/>
      <c r="HD78" s="316"/>
      <c r="HE78" s="316"/>
      <c r="HF78" s="316"/>
      <c r="HG78" s="316"/>
      <c r="HH78" s="316"/>
      <c r="HI78" s="316"/>
      <c r="HJ78" s="316"/>
      <c r="HK78" s="316"/>
      <c r="HL78" s="316"/>
      <c r="HM78" s="316"/>
      <c r="HN78" s="316"/>
      <c r="HO78" s="316"/>
      <c r="HP78" s="316"/>
      <c r="HQ78" s="316"/>
      <c r="HR78" s="316"/>
      <c r="HS78" s="316"/>
      <c r="HT78" s="316"/>
      <c r="HU78" s="316"/>
      <c r="HV78" s="316"/>
      <c r="HW78" s="316"/>
      <c r="HX78" s="316"/>
      <c r="HY78" s="316"/>
      <c r="HZ78" s="316"/>
      <c r="IA78" s="316"/>
      <c r="IB78" s="316"/>
      <c r="IC78" s="316"/>
      <c r="ID78" s="316"/>
      <c r="IE78" s="316"/>
      <c r="IF78" s="316"/>
      <c r="IG78" s="316"/>
      <c r="IH78" s="316"/>
      <c r="II78" s="316"/>
      <c r="IJ78" s="316"/>
      <c r="IK78" s="316"/>
      <c r="IL78" s="316"/>
      <c r="IM78" s="316"/>
      <c r="IN78" s="316"/>
      <c r="IO78" s="316"/>
      <c r="IP78" s="316"/>
      <c r="IQ78" s="316"/>
      <c r="IR78" s="316"/>
      <c r="IS78" s="316"/>
      <c r="IT78" s="316"/>
      <c r="IU78" s="316"/>
      <c r="IV78" s="316"/>
      <c r="IW78" s="316"/>
      <c r="IX78" s="316"/>
      <c r="IY78" s="316"/>
      <c r="IZ78" s="316"/>
      <c r="JA78" s="316"/>
      <c r="JB78" s="316"/>
      <c r="JC78" s="316"/>
      <c r="JD78" s="316"/>
      <c r="JE78" s="316"/>
      <c r="JF78" s="316"/>
      <c r="JG78" s="316"/>
      <c r="JH78" s="316"/>
      <c r="JI78" s="316"/>
      <c r="JJ78" s="316"/>
      <c r="JK78" s="316"/>
      <c r="JL78" s="316"/>
      <c r="JM78" s="316"/>
      <c r="JN78" s="316"/>
      <c r="JO78" s="316"/>
      <c r="JP78" s="316"/>
      <c r="JQ78" s="316"/>
      <c r="JR78" s="316"/>
      <c r="JS78" s="316"/>
      <c r="JT78" s="316"/>
      <c r="JU78" s="316"/>
      <c r="JV78" s="316"/>
      <c r="JW78" s="316"/>
      <c r="JX78" s="316"/>
      <c r="JY78" s="316"/>
      <c r="JZ78" s="316"/>
      <c r="KA78" s="316"/>
      <c r="KB78" s="316"/>
      <c r="KC78" s="316"/>
      <c r="KD78" s="316"/>
      <c r="KE78" s="316"/>
      <c r="KF78" s="316"/>
      <c r="KG78" s="316"/>
      <c r="KH78" s="316"/>
      <c r="KI78" s="316"/>
      <c r="KJ78" s="316"/>
      <c r="KK78" s="316"/>
      <c r="KL78" s="316"/>
      <c r="KM78" s="316"/>
      <c r="KN78" s="316"/>
      <c r="KO78" s="316"/>
      <c r="KP78" s="316"/>
      <c r="KQ78" s="316"/>
      <c r="KR78" s="316"/>
      <c r="KS78" s="316"/>
      <c r="KT78" s="316"/>
      <c r="KU78" s="316"/>
      <c r="KV78" s="316"/>
      <c r="KW78" s="316"/>
      <c r="KX78" s="316"/>
      <c r="KY78" s="316"/>
      <c r="KZ78" s="316"/>
      <c r="LA78" s="316"/>
      <c r="LB78" s="316"/>
      <c r="LC78" s="316"/>
      <c r="LD78" s="316"/>
      <c r="LE78" s="316"/>
      <c r="LF78" s="316"/>
      <c r="LG78" s="316"/>
      <c r="LH78" s="316"/>
      <c r="LI78" s="316"/>
    </row>
    <row r="79" spans="3:321">
      <c r="D79" s="72">
        <v>4143</v>
      </c>
      <c r="E79" s="76" t="s">
        <v>170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82">
        <v>165148.45000000001</v>
      </c>
      <c r="DW79" s="282">
        <v>373237.52</v>
      </c>
      <c r="DX79" s="282">
        <v>417987.53</v>
      </c>
      <c r="DY79" s="282">
        <v>344465.27</v>
      </c>
      <c r="DZ79" s="310">
        <v>517293.55</v>
      </c>
      <c r="EC79" s="313"/>
      <c r="ED79" s="313"/>
      <c r="EE79" s="313"/>
      <c r="EF79" s="313"/>
      <c r="EG79" s="313"/>
      <c r="EH79" s="316"/>
      <c r="EI79" s="316"/>
      <c r="EJ79" s="316"/>
      <c r="EK79" s="316"/>
      <c r="EL79" s="316"/>
      <c r="EM79" s="316"/>
      <c r="EN79" s="316"/>
      <c r="EO79" s="316"/>
      <c r="EP79" s="316"/>
      <c r="EQ79" s="316"/>
      <c r="ER79" s="316"/>
      <c r="ES79" s="316"/>
      <c r="ET79" s="316"/>
      <c r="EU79" s="316"/>
      <c r="EV79" s="316"/>
      <c r="EW79" s="316"/>
      <c r="EX79" s="316"/>
      <c r="EY79" s="316"/>
      <c r="EZ79" s="316"/>
      <c r="FA79" s="316"/>
      <c r="FB79" s="316"/>
      <c r="FC79" s="316"/>
      <c r="FD79" s="316"/>
      <c r="FE79" s="316"/>
      <c r="FF79" s="316"/>
      <c r="FG79" s="316"/>
      <c r="FH79" s="316"/>
      <c r="FI79" s="316"/>
      <c r="FJ79" s="316"/>
      <c r="FK79" s="316"/>
      <c r="FL79" s="369"/>
      <c r="FM79" s="316"/>
      <c r="FN79" s="316"/>
      <c r="FO79" s="316"/>
      <c r="FP79" s="316"/>
      <c r="FQ79" s="316"/>
      <c r="FR79" s="316"/>
      <c r="FS79" s="316"/>
      <c r="FT79" s="316"/>
      <c r="FU79" s="316"/>
      <c r="FV79" s="316"/>
      <c r="FW79" s="316"/>
      <c r="FX79" s="316"/>
      <c r="FY79" s="316"/>
      <c r="FZ79" s="316"/>
      <c r="GA79" s="316"/>
      <c r="GB79" s="316"/>
      <c r="GC79" s="316"/>
      <c r="GD79" s="316"/>
      <c r="GF79" s="316"/>
      <c r="GG79" s="316"/>
      <c r="GH79" s="316"/>
      <c r="GI79" s="316"/>
      <c r="GJ79" s="316"/>
      <c r="GK79" s="316"/>
      <c r="GL79" s="316"/>
      <c r="GM79" s="316"/>
      <c r="GN79" s="316"/>
      <c r="GO79" s="316"/>
      <c r="GP79" s="316"/>
      <c r="GQ79" s="316"/>
      <c r="GR79" s="316"/>
      <c r="GS79" s="316"/>
      <c r="GT79" s="316"/>
      <c r="GU79" s="316"/>
      <c r="GV79" s="316"/>
      <c r="GW79" s="316"/>
      <c r="GX79" s="316"/>
      <c r="GY79" s="316"/>
      <c r="GZ79" s="316"/>
      <c r="HA79" s="316"/>
      <c r="HB79" s="316"/>
      <c r="HC79" s="316"/>
      <c r="HD79" s="316"/>
      <c r="HE79" s="316"/>
      <c r="HF79" s="316"/>
      <c r="HG79" s="316"/>
      <c r="HH79" s="316"/>
      <c r="HI79" s="316"/>
      <c r="HJ79" s="316"/>
      <c r="HK79" s="316"/>
      <c r="HL79" s="316"/>
      <c r="HM79" s="316"/>
      <c r="HN79" s="316"/>
      <c r="HO79" s="316"/>
      <c r="HP79" s="316"/>
      <c r="HQ79" s="316"/>
      <c r="HR79" s="316"/>
      <c r="HS79" s="316"/>
      <c r="HT79" s="316"/>
      <c r="HU79" s="316"/>
      <c r="HV79" s="316"/>
      <c r="HW79" s="316"/>
      <c r="HX79" s="316"/>
      <c r="HY79" s="316"/>
      <c r="HZ79" s="316"/>
      <c r="IA79" s="316"/>
      <c r="IB79" s="316"/>
      <c r="IC79" s="316"/>
      <c r="ID79" s="316"/>
      <c r="IE79" s="316"/>
      <c r="IF79" s="316"/>
      <c r="IG79" s="316"/>
      <c r="IH79" s="316"/>
      <c r="II79" s="316"/>
      <c r="IJ79" s="316"/>
      <c r="IK79" s="316"/>
      <c r="IL79" s="316"/>
      <c r="IM79" s="316"/>
      <c r="IN79" s="316"/>
      <c r="IO79" s="316"/>
      <c r="IP79" s="316"/>
      <c r="IQ79" s="316"/>
      <c r="IR79" s="316"/>
      <c r="IS79" s="316"/>
      <c r="IT79" s="316"/>
      <c r="IU79" s="316"/>
      <c r="IV79" s="316"/>
      <c r="IW79" s="316"/>
      <c r="IX79" s="316"/>
      <c r="IY79" s="316"/>
      <c r="IZ79" s="316"/>
      <c r="JA79" s="316"/>
      <c r="JB79" s="316"/>
      <c r="JC79" s="316"/>
      <c r="JD79" s="316"/>
      <c r="JE79" s="316"/>
      <c r="JF79" s="316"/>
      <c r="JG79" s="316"/>
      <c r="JH79" s="316"/>
      <c r="JI79" s="316"/>
      <c r="JJ79" s="316"/>
      <c r="JK79" s="316"/>
      <c r="JL79" s="316"/>
      <c r="JM79" s="316"/>
      <c r="JN79" s="316"/>
      <c r="JO79" s="316"/>
      <c r="JP79" s="316"/>
      <c r="JQ79" s="316"/>
      <c r="JR79" s="316"/>
      <c r="JS79" s="316"/>
      <c r="JT79" s="316"/>
      <c r="JU79" s="316"/>
      <c r="JV79" s="316"/>
      <c r="JW79" s="316"/>
      <c r="JX79" s="316"/>
      <c r="JY79" s="316"/>
      <c r="JZ79" s="316"/>
      <c r="KA79" s="316"/>
      <c r="KB79" s="316"/>
      <c r="KC79" s="316"/>
      <c r="KD79" s="316"/>
      <c r="KE79" s="316"/>
      <c r="KF79" s="316"/>
      <c r="KG79" s="316"/>
      <c r="KH79" s="316"/>
      <c r="KI79" s="316"/>
      <c r="KJ79" s="316"/>
      <c r="KK79" s="316"/>
      <c r="KL79" s="316"/>
      <c r="KM79" s="316"/>
      <c r="KN79" s="316"/>
      <c r="KO79" s="316"/>
      <c r="KP79" s="316"/>
      <c r="KQ79" s="316"/>
      <c r="KR79" s="316"/>
      <c r="KS79" s="316"/>
      <c r="KT79" s="316"/>
      <c r="KU79" s="316"/>
      <c r="KV79" s="316"/>
      <c r="KW79" s="316"/>
      <c r="KX79" s="316"/>
      <c r="KY79" s="316"/>
      <c r="KZ79" s="316"/>
      <c r="LA79" s="316"/>
      <c r="LB79" s="316"/>
      <c r="LC79" s="316"/>
      <c r="LD79" s="316"/>
      <c r="LE79" s="316"/>
      <c r="LF79" s="316"/>
      <c r="LG79" s="316"/>
      <c r="LH79" s="316"/>
      <c r="LI79" s="316"/>
    </row>
    <row r="80" spans="3:321" ht="30">
      <c r="D80" s="72">
        <v>4144</v>
      </c>
      <c r="E80" s="76" t="s">
        <v>172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82">
        <v>230455.17</v>
      </c>
      <c r="DW80" s="282">
        <v>156187.92000000001</v>
      </c>
      <c r="DX80" s="282">
        <v>318883.87</v>
      </c>
      <c r="DY80" s="282">
        <v>1161990.45</v>
      </c>
      <c r="DZ80" s="310">
        <v>223316.53</v>
      </c>
      <c r="EC80" s="313"/>
      <c r="ED80" s="313"/>
      <c r="EE80" s="313"/>
      <c r="EF80" s="313"/>
      <c r="EG80" s="313"/>
      <c r="EH80" s="316"/>
      <c r="EI80" s="316"/>
      <c r="EJ80" s="316"/>
      <c r="EK80" s="316"/>
      <c r="EL80" s="316"/>
      <c r="EM80" s="316"/>
      <c r="EN80" s="316"/>
      <c r="EO80" s="316"/>
      <c r="EP80" s="316"/>
      <c r="EQ80" s="316"/>
      <c r="ER80" s="316"/>
      <c r="ES80" s="316"/>
      <c r="ET80" s="316"/>
      <c r="EU80" s="316"/>
      <c r="EV80" s="316"/>
      <c r="EW80" s="316"/>
      <c r="EX80" s="316"/>
      <c r="EY80" s="316"/>
      <c r="EZ80" s="316"/>
      <c r="FA80" s="316"/>
      <c r="FB80" s="316"/>
      <c r="FC80" s="316"/>
      <c r="FD80" s="316"/>
      <c r="FE80" s="316"/>
      <c r="FF80" s="316"/>
      <c r="FG80" s="316"/>
      <c r="FH80" s="316"/>
      <c r="FI80" s="316"/>
      <c r="FJ80" s="316"/>
      <c r="FK80" s="316"/>
      <c r="FL80" s="369"/>
      <c r="FM80" s="316"/>
      <c r="FN80" s="316"/>
      <c r="FO80" s="316"/>
      <c r="FP80" s="316"/>
      <c r="FQ80" s="316"/>
      <c r="FR80" s="316"/>
      <c r="FS80" s="316"/>
      <c r="FT80" s="316"/>
      <c r="FU80" s="316"/>
      <c r="FV80" s="316"/>
      <c r="FW80" s="316"/>
      <c r="FX80" s="316"/>
      <c r="FY80" s="316"/>
      <c r="FZ80" s="316"/>
      <c r="GA80" s="316"/>
      <c r="GB80" s="316"/>
      <c r="GC80" s="316"/>
      <c r="GD80" s="316"/>
      <c r="GF80" s="316"/>
      <c r="GG80" s="316"/>
      <c r="GH80" s="316"/>
      <c r="GI80" s="316"/>
      <c r="GJ80" s="316"/>
      <c r="GK80" s="316"/>
      <c r="GL80" s="316"/>
      <c r="GM80" s="316"/>
      <c r="GN80" s="316"/>
      <c r="GO80" s="316"/>
      <c r="GP80" s="316"/>
      <c r="GQ80" s="316"/>
      <c r="GR80" s="316"/>
      <c r="GS80" s="316"/>
      <c r="GT80" s="316"/>
      <c r="GU80" s="316"/>
      <c r="GV80" s="316"/>
      <c r="GW80" s="316"/>
      <c r="GX80" s="316"/>
      <c r="GY80" s="316"/>
      <c r="GZ80" s="316"/>
      <c r="HA80" s="316"/>
      <c r="HB80" s="316"/>
      <c r="HC80" s="316"/>
      <c r="HD80" s="316"/>
      <c r="HE80" s="316"/>
      <c r="HF80" s="316"/>
      <c r="HG80" s="316"/>
      <c r="HH80" s="316"/>
      <c r="HI80" s="316"/>
      <c r="HJ80" s="316"/>
      <c r="HK80" s="316"/>
      <c r="HL80" s="316"/>
      <c r="HM80" s="316"/>
      <c r="HN80" s="316"/>
      <c r="HO80" s="316"/>
      <c r="HP80" s="316"/>
      <c r="HQ80" s="316"/>
      <c r="HR80" s="316"/>
      <c r="HS80" s="316"/>
      <c r="HT80" s="316"/>
      <c r="HU80" s="316"/>
      <c r="HV80" s="316"/>
      <c r="HW80" s="316"/>
      <c r="HX80" s="316"/>
      <c r="HY80" s="316"/>
      <c r="HZ80" s="316"/>
      <c r="IA80" s="316"/>
      <c r="IB80" s="316"/>
      <c r="IC80" s="316"/>
      <c r="ID80" s="316"/>
      <c r="IE80" s="316"/>
      <c r="IF80" s="316"/>
      <c r="IG80" s="316"/>
      <c r="IH80" s="316"/>
      <c r="II80" s="316"/>
      <c r="IJ80" s="316"/>
      <c r="IK80" s="316"/>
      <c r="IL80" s="316"/>
      <c r="IM80" s="316"/>
      <c r="IN80" s="316"/>
      <c r="IO80" s="316"/>
      <c r="IP80" s="316"/>
      <c r="IQ80" s="316"/>
      <c r="IR80" s="316"/>
      <c r="IS80" s="316"/>
      <c r="IT80" s="316"/>
      <c r="IU80" s="316"/>
      <c r="IV80" s="316"/>
      <c r="IW80" s="316"/>
      <c r="IX80" s="316"/>
      <c r="IY80" s="316"/>
      <c r="IZ80" s="316"/>
      <c r="JA80" s="316"/>
      <c r="JB80" s="316"/>
      <c r="JC80" s="316"/>
      <c r="JD80" s="316"/>
      <c r="JE80" s="316"/>
      <c r="JF80" s="316"/>
      <c r="JG80" s="316"/>
      <c r="JH80" s="316"/>
      <c r="JI80" s="316"/>
      <c r="JJ80" s="316"/>
      <c r="JK80" s="316"/>
      <c r="JL80" s="316"/>
      <c r="JM80" s="316"/>
      <c r="JN80" s="316"/>
      <c r="JO80" s="316"/>
      <c r="JP80" s="316"/>
      <c r="JQ80" s="316"/>
      <c r="JR80" s="316"/>
      <c r="JS80" s="316"/>
      <c r="JT80" s="316"/>
      <c r="JU80" s="316"/>
      <c r="JV80" s="316"/>
      <c r="JW80" s="316"/>
      <c r="JX80" s="316"/>
      <c r="JY80" s="316"/>
      <c r="JZ80" s="316"/>
      <c r="KA80" s="316"/>
      <c r="KB80" s="316"/>
      <c r="KC80" s="316"/>
      <c r="KD80" s="316"/>
      <c r="KE80" s="316"/>
      <c r="KF80" s="316"/>
      <c r="KG80" s="316"/>
      <c r="KH80" s="316"/>
      <c r="KI80" s="316"/>
      <c r="KJ80" s="316"/>
      <c r="KK80" s="316"/>
      <c r="KL80" s="316"/>
      <c r="KM80" s="316"/>
      <c r="KN80" s="316"/>
      <c r="KO80" s="316"/>
      <c r="KP80" s="316"/>
      <c r="KQ80" s="316"/>
      <c r="KR80" s="316"/>
      <c r="KS80" s="316"/>
      <c r="KT80" s="316"/>
      <c r="KU80" s="316"/>
      <c r="KV80" s="316"/>
      <c r="KW80" s="316"/>
      <c r="KX80" s="316"/>
      <c r="KY80" s="316"/>
      <c r="KZ80" s="316"/>
      <c r="LA80" s="316"/>
      <c r="LB80" s="316"/>
      <c r="LC80" s="316"/>
      <c r="LD80" s="316"/>
      <c r="LE80" s="316"/>
      <c r="LF80" s="316"/>
      <c r="LG80" s="316"/>
      <c r="LH80" s="316"/>
      <c r="LI80" s="316"/>
    </row>
    <row r="81" spans="3:321">
      <c r="D81" s="72">
        <v>4145</v>
      </c>
      <c r="E81" s="76" t="s">
        <v>174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82">
        <v>9195.36</v>
      </c>
      <c r="DW81" s="282">
        <v>16224.6</v>
      </c>
      <c r="DX81" s="282">
        <v>138622.34</v>
      </c>
      <c r="DY81" s="282">
        <v>25604.99</v>
      </c>
      <c r="DZ81" s="310">
        <v>76279.149999999994</v>
      </c>
      <c r="EC81" s="313"/>
      <c r="ED81" s="313"/>
      <c r="EE81" s="313"/>
      <c r="EF81" s="313"/>
      <c r="EG81" s="313"/>
      <c r="EH81" s="316"/>
      <c r="EI81" s="316"/>
      <c r="EJ81" s="316"/>
      <c r="EK81" s="316"/>
      <c r="EL81" s="316"/>
      <c r="EM81" s="316"/>
      <c r="EN81" s="316"/>
      <c r="EO81" s="316"/>
      <c r="EP81" s="316"/>
      <c r="EQ81" s="316"/>
      <c r="ER81" s="316"/>
      <c r="ES81" s="316"/>
      <c r="ET81" s="316"/>
      <c r="EU81" s="316"/>
      <c r="EV81" s="316"/>
      <c r="EW81" s="316"/>
      <c r="EX81" s="316"/>
      <c r="EY81" s="316"/>
      <c r="EZ81" s="316"/>
      <c r="FA81" s="316"/>
      <c r="FB81" s="316"/>
      <c r="FC81" s="316"/>
      <c r="FD81" s="316"/>
      <c r="FE81" s="316"/>
      <c r="FF81" s="316"/>
      <c r="FG81" s="316"/>
      <c r="FH81" s="316"/>
      <c r="FI81" s="316"/>
      <c r="FJ81" s="316"/>
      <c r="FK81" s="316"/>
      <c r="FL81" s="369"/>
      <c r="FM81" s="316"/>
      <c r="FN81" s="316"/>
      <c r="FO81" s="316"/>
      <c r="FP81" s="316"/>
      <c r="FQ81" s="316"/>
      <c r="FR81" s="316"/>
      <c r="FS81" s="316"/>
      <c r="FT81" s="316"/>
      <c r="FU81" s="316"/>
      <c r="FV81" s="316"/>
      <c r="FW81" s="316"/>
      <c r="FX81" s="316"/>
      <c r="FY81" s="316"/>
      <c r="FZ81" s="316"/>
      <c r="GA81" s="316"/>
      <c r="GB81" s="316"/>
      <c r="GC81" s="316"/>
      <c r="GD81" s="316"/>
      <c r="GF81" s="316"/>
      <c r="GG81" s="316"/>
      <c r="GH81" s="316"/>
      <c r="GI81" s="316"/>
      <c r="GJ81" s="316"/>
      <c r="GK81" s="316"/>
      <c r="GL81" s="316"/>
      <c r="GM81" s="316"/>
      <c r="GN81" s="316"/>
      <c r="GO81" s="316"/>
      <c r="GP81" s="316"/>
      <c r="GQ81" s="316"/>
      <c r="GR81" s="316"/>
      <c r="GS81" s="316"/>
      <c r="GT81" s="316"/>
      <c r="GU81" s="316"/>
      <c r="GV81" s="316"/>
      <c r="GW81" s="316"/>
      <c r="GX81" s="316"/>
      <c r="GY81" s="316"/>
      <c r="GZ81" s="316"/>
      <c r="HA81" s="316"/>
      <c r="HB81" s="316"/>
      <c r="HC81" s="316"/>
      <c r="HD81" s="316"/>
      <c r="HE81" s="316"/>
      <c r="HF81" s="316"/>
      <c r="HG81" s="316"/>
      <c r="HH81" s="316"/>
      <c r="HI81" s="316"/>
      <c r="HJ81" s="316"/>
      <c r="HK81" s="316"/>
      <c r="HL81" s="316"/>
      <c r="HM81" s="316"/>
      <c r="HN81" s="316"/>
      <c r="HO81" s="316"/>
      <c r="HP81" s="316"/>
      <c r="HQ81" s="316"/>
      <c r="HR81" s="316"/>
      <c r="HS81" s="316"/>
      <c r="HT81" s="316"/>
      <c r="HU81" s="316"/>
      <c r="HV81" s="316"/>
      <c r="HW81" s="316"/>
      <c r="HX81" s="316"/>
      <c r="HY81" s="316"/>
      <c r="HZ81" s="316"/>
      <c r="IA81" s="316"/>
      <c r="IB81" s="316"/>
      <c r="IC81" s="316"/>
      <c r="ID81" s="316"/>
      <c r="IE81" s="316"/>
      <c r="IF81" s="316"/>
      <c r="IG81" s="316"/>
      <c r="IH81" s="316"/>
      <c r="II81" s="316"/>
      <c r="IJ81" s="316"/>
      <c r="IK81" s="316"/>
      <c r="IL81" s="316"/>
      <c r="IM81" s="316"/>
      <c r="IN81" s="316"/>
      <c r="IO81" s="316"/>
      <c r="IP81" s="316"/>
      <c r="IQ81" s="316"/>
      <c r="IR81" s="316"/>
      <c r="IS81" s="316"/>
      <c r="IT81" s="316"/>
      <c r="IU81" s="316"/>
      <c r="IV81" s="316"/>
      <c r="IW81" s="316"/>
      <c r="IX81" s="316"/>
      <c r="IY81" s="316"/>
      <c r="IZ81" s="316"/>
      <c r="JA81" s="316"/>
      <c r="JB81" s="316"/>
      <c r="JC81" s="316"/>
      <c r="JD81" s="316"/>
      <c r="JE81" s="316"/>
      <c r="JF81" s="316"/>
      <c r="JG81" s="316"/>
      <c r="JH81" s="316"/>
      <c r="JI81" s="316"/>
      <c r="JJ81" s="316"/>
      <c r="JK81" s="316"/>
      <c r="JL81" s="316"/>
      <c r="JM81" s="316"/>
      <c r="JN81" s="316"/>
      <c r="JO81" s="316"/>
      <c r="JP81" s="316"/>
      <c r="JQ81" s="316"/>
      <c r="JR81" s="316"/>
      <c r="JS81" s="316"/>
      <c r="JT81" s="316"/>
      <c r="JU81" s="316"/>
      <c r="JV81" s="316"/>
      <c r="JW81" s="316"/>
      <c r="JX81" s="316"/>
      <c r="JY81" s="316"/>
      <c r="JZ81" s="316"/>
      <c r="KA81" s="316"/>
      <c r="KB81" s="316"/>
      <c r="KC81" s="316"/>
      <c r="KD81" s="316"/>
      <c r="KE81" s="316"/>
      <c r="KF81" s="316"/>
      <c r="KG81" s="316"/>
      <c r="KH81" s="316"/>
      <c r="KI81" s="316"/>
      <c r="KJ81" s="316"/>
      <c r="KK81" s="316"/>
      <c r="KL81" s="316"/>
      <c r="KM81" s="316"/>
      <c r="KN81" s="316"/>
      <c r="KO81" s="316"/>
      <c r="KP81" s="316"/>
      <c r="KQ81" s="316"/>
      <c r="KR81" s="316"/>
      <c r="KS81" s="316"/>
      <c r="KT81" s="316"/>
      <c r="KU81" s="316"/>
      <c r="KV81" s="316"/>
      <c r="KW81" s="316"/>
      <c r="KX81" s="316"/>
      <c r="KY81" s="316"/>
      <c r="KZ81" s="316"/>
      <c r="LA81" s="316"/>
      <c r="LB81" s="316"/>
      <c r="LC81" s="316"/>
      <c r="LD81" s="316"/>
      <c r="LE81" s="316"/>
      <c r="LF81" s="316"/>
      <c r="LG81" s="316"/>
      <c r="LH81" s="316"/>
      <c r="LI81" s="316"/>
    </row>
    <row r="82" spans="3:321" ht="30">
      <c r="D82" s="72">
        <v>4146</v>
      </c>
      <c r="E82" s="76" t="s">
        <v>176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82">
        <v>59821.79</v>
      </c>
      <c r="DW82" s="282">
        <v>88876.09</v>
      </c>
      <c r="DX82" s="282">
        <v>301607.74</v>
      </c>
      <c r="DY82" s="282">
        <v>592025.06000000006</v>
      </c>
      <c r="DZ82" s="310">
        <v>840885.98</v>
      </c>
      <c r="EC82" s="313"/>
      <c r="ED82" s="313"/>
      <c r="EE82" s="313"/>
      <c r="EF82" s="313"/>
      <c r="EG82" s="313"/>
      <c r="EH82" s="316"/>
      <c r="EI82" s="316"/>
      <c r="EJ82" s="316"/>
      <c r="EK82" s="316"/>
      <c r="EL82" s="316"/>
      <c r="EM82" s="316"/>
      <c r="EN82" s="316"/>
      <c r="EO82" s="316"/>
      <c r="EP82" s="316"/>
      <c r="EQ82" s="316"/>
      <c r="ER82" s="316"/>
      <c r="ES82" s="316"/>
      <c r="ET82" s="316"/>
      <c r="EU82" s="316"/>
      <c r="EV82" s="316"/>
      <c r="EW82" s="316"/>
      <c r="EX82" s="316"/>
      <c r="EY82" s="316"/>
      <c r="EZ82" s="316"/>
      <c r="FA82" s="316"/>
      <c r="FB82" s="316"/>
      <c r="FC82" s="316"/>
      <c r="FD82" s="316"/>
      <c r="FE82" s="316"/>
      <c r="FF82" s="316"/>
      <c r="FG82" s="316"/>
      <c r="FH82" s="316"/>
      <c r="FI82" s="316"/>
      <c r="FJ82" s="316"/>
      <c r="FK82" s="316"/>
      <c r="FL82" s="369"/>
      <c r="FM82" s="316"/>
      <c r="FN82" s="316"/>
      <c r="FO82" s="316"/>
      <c r="FP82" s="316"/>
      <c r="FQ82" s="316"/>
      <c r="FR82" s="316"/>
      <c r="FS82" s="316"/>
      <c r="FT82" s="316"/>
      <c r="FU82" s="316"/>
      <c r="FV82" s="316"/>
      <c r="FW82" s="316"/>
      <c r="FX82" s="316"/>
      <c r="FY82" s="316"/>
      <c r="FZ82" s="316"/>
      <c r="GA82" s="316"/>
      <c r="GB82" s="316"/>
      <c r="GC82" s="316"/>
      <c r="GD82" s="316"/>
      <c r="GF82" s="316"/>
      <c r="GG82" s="316"/>
      <c r="GH82" s="316"/>
      <c r="GI82" s="316"/>
      <c r="GJ82" s="316"/>
      <c r="GK82" s="316"/>
      <c r="GL82" s="316"/>
      <c r="GM82" s="316"/>
      <c r="GN82" s="316"/>
      <c r="GO82" s="316"/>
      <c r="GP82" s="316"/>
      <c r="GQ82" s="316"/>
      <c r="GR82" s="316"/>
      <c r="GS82" s="316"/>
      <c r="GT82" s="316"/>
      <c r="GU82" s="316"/>
      <c r="GV82" s="316"/>
      <c r="GW82" s="316"/>
      <c r="GX82" s="316"/>
      <c r="GY82" s="316"/>
      <c r="GZ82" s="316"/>
      <c r="HA82" s="316"/>
      <c r="HB82" s="316"/>
      <c r="HC82" s="316"/>
      <c r="HD82" s="316"/>
      <c r="HE82" s="316"/>
      <c r="HF82" s="316"/>
      <c r="HG82" s="316"/>
      <c r="HH82" s="316"/>
      <c r="HI82" s="316"/>
      <c r="HJ82" s="316"/>
      <c r="HK82" s="316"/>
      <c r="HL82" s="316"/>
      <c r="HM82" s="316"/>
      <c r="HN82" s="316"/>
      <c r="HO82" s="316"/>
      <c r="HP82" s="316"/>
      <c r="HQ82" s="316"/>
      <c r="HR82" s="316"/>
      <c r="HS82" s="316"/>
      <c r="HT82" s="316"/>
      <c r="HU82" s="316"/>
      <c r="HV82" s="316"/>
      <c r="HW82" s="316"/>
      <c r="HX82" s="316"/>
      <c r="HY82" s="316"/>
      <c r="HZ82" s="316"/>
      <c r="IA82" s="316"/>
      <c r="IB82" s="316"/>
      <c r="IC82" s="316"/>
      <c r="ID82" s="316"/>
      <c r="IE82" s="316"/>
      <c r="IF82" s="316"/>
      <c r="IG82" s="316"/>
      <c r="IH82" s="316"/>
      <c r="II82" s="316"/>
      <c r="IJ82" s="316"/>
      <c r="IK82" s="316"/>
      <c r="IL82" s="316"/>
      <c r="IM82" s="316"/>
      <c r="IN82" s="316"/>
      <c r="IO82" s="316"/>
      <c r="IP82" s="316"/>
      <c r="IQ82" s="316"/>
      <c r="IR82" s="316"/>
      <c r="IS82" s="316"/>
      <c r="IT82" s="316"/>
      <c r="IU82" s="316"/>
      <c r="IV82" s="316"/>
      <c r="IW82" s="316"/>
      <c r="IX82" s="316"/>
      <c r="IY82" s="316"/>
      <c r="IZ82" s="316"/>
      <c r="JA82" s="316"/>
      <c r="JB82" s="316"/>
      <c r="JC82" s="316"/>
      <c r="JD82" s="316"/>
      <c r="JE82" s="316"/>
      <c r="JF82" s="316"/>
      <c r="JG82" s="316"/>
      <c r="JH82" s="316"/>
      <c r="JI82" s="316"/>
      <c r="JJ82" s="316"/>
      <c r="JK82" s="316"/>
      <c r="JL82" s="316"/>
      <c r="JM82" s="316"/>
      <c r="JN82" s="316"/>
      <c r="JO82" s="316"/>
      <c r="JP82" s="316"/>
      <c r="JQ82" s="316"/>
      <c r="JR82" s="316"/>
      <c r="JS82" s="316"/>
      <c r="JT82" s="316"/>
      <c r="JU82" s="316"/>
      <c r="JV82" s="316"/>
      <c r="JW82" s="316"/>
      <c r="JX82" s="316"/>
      <c r="JY82" s="316"/>
      <c r="JZ82" s="316"/>
      <c r="KA82" s="316"/>
      <c r="KB82" s="316"/>
      <c r="KC82" s="316"/>
      <c r="KD82" s="316"/>
      <c r="KE82" s="316"/>
      <c r="KF82" s="316"/>
      <c r="KG82" s="316"/>
      <c r="KH82" s="316"/>
      <c r="KI82" s="316"/>
      <c r="KJ82" s="316"/>
      <c r="KK82" s="316"/>
      <c r="KL82" s="316"/>
      <c r="KM82" s="316"/>
      <c r="KN82" s="316"/>
      <c r="KO82" s="316"/>
      <c r="KP82" s="316"/>
      <c r="KQ82" s="316"/>
      <c r="KR82" s="316"/>
      <c r="KS82" s="316"/>
      <c r="KT82" s="316"/>
      <c r="KU82" s="316"/>
      <c r="KV82" s="316"/>
      <c r="KW82" s="316"/>
      <c r="KX82" s="316"/>
      <c r="KY82" s="316"/>
      <c r="KZ82" s="316"/>
      <c r="LA82" s="316"/>
      <c r="LB82" s="316"/>
      <c r="LC82" s="316"/>
      <c r="LD82" s="316"/>
      <c r="LE82" s="316"/>
      <c r="LF82" s="316"/>
      <c r="LG82" s="316"/>
      <c r="LH82" s="316"/>
      <c r="LI82" s="316"/>
    </row>
    <row r="83" spans="3:321" ht="30">
      <c r="D83" s="72">
        <v>4147</v>
      </c>
      <c r="E83" s="76" t="s">
        <v>178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82">
        <v>548200.11</v>
      </c>
      <c r="DW83" s="282">
        <v>1967485.83</v>
      </c>
      <c r="DX83" s="282">
        <v>3318542.87</v>
      </c>
      <c r="DY83" s="282">
        <v>1713319.06</v>
      </c>
      <c r="DZ83" s="310">
        <v>2417706.4500000002</v>
      </c>
      <c r="EC83" s="313"/>
      <c r="ED83" s="313"/>
      <c r="EE83" s="313"/>
      <c r="EF83" s="313"/>
      <c r="EG83" s="313"/>
      <c r="EH83" s="316"/>
      <c r="EI83" s="316"/>
      <c r="EJ83" s="316"/>
      <c r="EK83" s="316"/>
      <c r="EL83" s="316"/>
      <c r="EM83" s="316"/>
      <c r="EN83" s="316"/>
      <c r="EO83" s="316"/>
      <c r="EP83" s="316"/>
      <c r="EQ83" s="316"/>
      <c r="ER83" s="316"/>
      <c r="ES83" s="316"/>
      <c r="ET83" s="316"/>
      <c r="EU83" s="316"/>
      <c r="EV83" s="316"/>
      <c r="EW83" s="316"/>
      <c r="EX83" s="316"/>
      <c r="EY83" s="316"/>
      <c r="EZ83" s="316"/>
      <c r="FA83" s="316"/>
      <c r="FB83" s="316"/>
      <c r="FC83" s="316"/>
      <c r="FD83" s="316"/>
      <c r="FE83" s="316"/>
      <c r="FF83" s="316"/>
      <c r="FG83" s="316"/>
      <c r="FH83" s="316"/>
      <c r="FI83" s="316"/>
      <c r="FJ83" s="316"/>
      <c r="FK83" s="316"/>
      <c r="FL83" s="369"/>
      <c r="FM83" s="316"/>
      <c r="FN83" s="316"/>
      <c r="FO83" s="316"/>
      <c r="FP83" s="316"/>
      <c r="FQ83" s="316"/>
      <c r="FR83" s="316"/>
      <c r="FS83" s="316"/>
      <c r="FT83" s="316"/>
      <c r="FU83" s="316"/>
      <c r="FV83" s="316"/>
      <c r="FW83" s="316"/>
      <c r="FX83" s="316"/>
      <c r="FY83" s="316"/>
      <c r="FZ83" s="316"/>
      <c r="GA83" s="316"/>
      <c r="GB83" s="316"/>
      <c r="GC83" s="316"/>
      <c r="GD83" s="316"/>
      <c r="GF83" s="316"/>
      <c r="GG83" s="316"/>
      <c r="GH83" s="316"/>
      <c r="GI83" s="316"/>
      <c r="GJ83" s="316"/>
      <c r="GK83" s="316"/>
      <c r="GL83" s="316"/>
      <c r="GM83" s="316"/>
      <c r="GN83" s="316"/>
      <c r="GO83" s="316"/>
      <c r="GP83" s="316"/>
      <c r="GQ83" s="316"/>
      <c r="GR83" s="316"/>
      <c r="GS83" s="316"/>
      <c r="GT83" s="316"/>
      <c r="GU83" s="316"/>
      <c r="GV83" s="316"/>
      <c r="GW83" s="316"/>
      <c r="GX83" s="316"/>
      <c r="GY83" s="316"/>
      <c r="GZ83" s="316"/>
      <c r="HA83" s="316"/>
      <c r="HB83" s="316"/>
      <c r="HC83" s="316"/>
      <c r="HD83" s="316"/>
      <c r="HE83" s="316"/>
      <c r="HF83" s="316"/>
      <c r="HG83" s="316"/>
      <c r="HH83" s="316"/>
      <c r="HI83" s="316"/>
      <c r="HJ83" s="316"/>
      <c r="HK83" s="316"/>
      <c r="HL83" s="316"/>
      <c r="HM83" s="316"/>
      <c r="HN83" s="316"/>
      <c r="HO83" s="316"/>
      <c r="HP83" s="316"/>
      <c r="HQ83" s="316"/>
      <c r="HR83" s="316"/>
      <c r="HS83" s="316"/>
      <c r="HT83" s="316"/>
      <c r="HU83" s="316"/>
      <c r="HV83" s="316"/>
      <c r="HW83" s="316"/>
      <c r="HX83" s="316"/>
      <c r="HY83" s="316"/>
      <c r="HZ83" s="316"/>
      <c r="IA83" s="316"/>
      <c r="IB83" s="316"/>
      <c r="IC83" s="316"/>
      <c r="ID83" s="316"/>
      <c r="IE83" s="316"/>
      <c r="IF83" s="316"/>
      <c r="IG83" s="316"/>
      <c r="IH83" s="316"/>
      <c r="II83" s="316"/>
      <c r="IJ83" s="316"/>
      <c r="IK83" s="316"/>
      <c r="IL83" s="316"/>
      <c r="IM83" s="316"/>
      <c r="IN83" s="316"/>
      <c r="IO83" s="316"/>
      <c r="IP83" s="316"/>
      <c r="IQ83" s="316"/>
      <c r="IR83" s="316"/>
      <c r="IS83" s="316"/>
      <c r="IT83" s="316"/>
      <c r="IU83" s="316"/>
      <c r="IV83" s="316"/>
      <c r="IW83" s="316"/>
      <c r="IX83" s="316"/>
      <c r="IY83" s="316"/>
      <c r="IZ83" s="316"/>
      <c r="JA83" s="316"/>
      <c r="JB83" s="316"/>
      <c r="JC83" s="316"/>
      <c r="JD83" s="316"/>
      <c r="JE83" s="316"/>
      <c r="JF83" s="316"/>
      <c r="JG83" s="316"/>
      <c r="JH83" s="316"/>
      <c r="JI83" s="316"/>
      <c r="JJ83" s="316"/>
      <c r="JK83" s="316"/>
      <c r="JL83" s="316"/>
      <c r="JM83" s="316"/>
      <c r="JN83" s="316"/>
      <c r="JO83" s="316"/>
      <c r="JP83" s="316"/>
      <c r="JQ83" s="316"/>
      <c r="JR83" s="316"/>
      <c r="JS83" s="316"/>
      <c r="JT83" s="316"/>
      <c r="JU83" s="316"/>
      <c r="JV83" s="316"/>
      <c r="JW83" s="316"/>
      <c r="JX83" s="316"/>
      <c r="JY83" s="316"/>
      <c r="JZ83" s="316"/>
      <c r="KA83" s="316"/>
      <c r="KB83" s="316"/>
      <c r="KC83" s="316"/>
      <c r="KD83" s="316"/>
      <c r="KE83" s="316"/>
      <c r="KF83" s="316"/>
      <c r="KG83" s="316"/>
      <c r="KH83" s="316"/>
      <c r="KI83" s="316"/>
      <c r="KJ83" s="316"/>
      <c r="KK83" s="316"/>
      <c r="KL83" s="316"/>
      <c r="KM83" s="316"/>
      <c r="KN83" s="316"/>
      <c r="KO83" s="316"/>
      <c r="KP83" s="316"/>
      <c r="KQ83" s="316"/>
      <c r="KR83" s="316"/>
      <c r="KS83" s="316"/>
      <c r="KT83" s="316"/>
      <c r="KU83" s="316"/>
      <c r="KV83" s="316"/>
      <c r="KW83" s="316"/>
      <c r="KX83" s="316"/>
      <c r="KY83" s="316"/>
      <c r="KZ83" s="316"/>
      <c r="LA83" s="316"/>
      <c r="LB83" s="316"/>
      <c r="LC83" s="316"/>
      <c r="LD83" s="316"/>
      <c r="LE83" s="316"/>
      <c r="LF83" s="316"/>
      <c r="LG83" s="316"/>
      <c r="LH83" s="316"/>
      <c r="LI83" s="316"/>
    </row>
    <row r="84" spans="3:321">
      <c r="D84" s="72">
        <v>4148</v>
      </c>
      <c r="E84" s="76" t="s">
        <v>180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82">
        <v>24428.85</v>
      </c>
      <c r="DW84" s="282">
        <v>58681.46</v>
      </c>
      <c r="DX84" s="282">
        <v>62085.77</v>
      </c>
      <c r="DY84" s="282">
        <v>76560.350000000006</v>
      </c>
      <c r="DZ84" s="310">
        <v>65790.87</v>
      </c>
      <c r="EC84" s="313"/>
      <c r="ED84" s="313"/>
      <c r="EE84" s="313"/>
      <c r="EF84" s="313"/>
      <c r="EG84" s="313"/>
      <c r="EH84" s="316"/>
      <c r="EI84" s="316"/>
      <c r="EJ84" s="316"/>
      <c r="EK84" s="316"/>
      <c r="EL84" s="316"/>
      <c r="EM84" s="316"/>
      <c r="EN84" s="316"/>
      <c r="EO84" s="316"/>
      <c r="EP84" s="316"/>
      <c r="EQ84" s="316"/>
      <c r="ER84" s="316"/>
      <c r="ES84" s="316"/>
      <c r="ET84" s="316"/>
      <c r="EU84" s="316"/>
      <c r="EV84" s="316"/>
      <c r="EW84" s="316"/>
      <c r="EX84" s="316"/>
      <c r="EY84" s="316"/>
      <c r="EZ84" s="316"/>
      <c r="FA84" s="316"/>
      <c r="FB84" s="316"/>
      <c r="FC84" s="316"/>
      <c r="FD84" s="316"/>
      <c r="FE84" s="316"/>
      <c r="FF84" s="316"/>
      <c r="FG84" s="316"/>
      <c r="FH84" s="316"/>
      <c r="FI84" s="316"/>
      <c r="FJ84" s="316"/>
      <c r="FK84" s="316"/>
      <c r="FL84" s="369"/>
      <c r="FM84" s="316"/>
      <c r="FN84" s="316"/>
      <c r="FO84" s="316"/>
      <c r="FP84" s="316"/>
      <c r="FQ84" s="316"/>
      <c r="FR84" s="316"/>
      <c r="FS84" s="316"/>
      <c r="FT84" s="316"/>
      <c r="FU84" s="316"/>
      <c r="FV84" s="316"/>
      <c r="FW84" s="316"/>
      <c r="FX84" s="316"/>
      <c r="FY84" s="316"/>
      <c r="FZ84" s="316"/>
      <c r="GA84" s="316"/>
      <c r="GB84" s="316"/>
      <c r="GC84" s="316"/>
      <c r="GD84" s="316"/>
      <c r="GF84" s="316"/>
      <c r="GG84" s="316"/>
      <c r="GH84" s="316"/>
      <c r="GI84" s="316"/>
      <c r="GJ84" s="316"/>
      <c r="GK84" s="316"/>
      <c r="GL84" s="316"/>
      <c r="GM84" s="316"/>
      <c r="GN84" s="316"/>
      <c r="GO84" s="316"/>
      <c r="GP84" s="316"/>
      <c r="GQ84" s="316"/>
      <c r="GR84" s="316"/>
      <c r="GS84" s="316"/>
      <c r="GT84" s="316"/>
      <c r="GU84" s="316"/>
      <c r="GV84" s="316"/>
      <c r="GW84" s="316"/>
      <c r="GX84" s="316"/>
      <c r="GY84" s="316"/>
      <c r="GZ84" s="316"/>
      <c r="HA84" s="316"/>
      <c r="HB84" s="316"/>
      <c r="HC84" s="316"/>
      <c r="HD84" s="316"/>
      <c r="HE84" s="316"/>
      <c r="HF84" s="316"/>
      <c r="HG84" s="316"/>
      <c r="HH84" s="316"/>
      <c r="HI84" s="316"/>
      <c r="HJ84" s="316"/>
      <c r="HK84" s="316"/>
      <c r="HL84" s="316"/>
      <c r="HM84" s="316"/>
      <c r="HN84" s="316"/>
      <c r="HO84" s="316"/>
      <c r="HP84" s="316"/>
      <c r="HQ84" s="316"/>
      <c r="HR84" s="316"/>
      <c r="HS84" s="316"/>
      <c r="HT84" s="316"/>
      <c r="HU84" s="316"/>
      <c r="HV84" s="316"/>
      <c r="HW84" s="316"/>
      <c r="HX84" s="316"/>
      <c r="HY84" s="316"/>
      <c r="HZ84" s="316"/>
      <c r="IA84" s="316"/>
      <c r="IB84" s="316"/>
      <c r="IC84" s="316"/>
      <c r="ID84" s="316"/>
      <c r="IE84" s="316"/>
      <c r="IF84" s="316"/>
      <c r="IG84" s="316"/>
      <c r="IH84" s="316"/>
      <c r="II84" s="316"/>
      <c r="IJ84" s="316"/>
      <c r="IK84" s="316"/>
      <c r="IL84" s="316"/>
      <c r="IM84" s="316"/>
      <c r="IN84" s="316"/>
      <c r="IO84" s="316"/>
      <c r="IP84" s="316"/>
      <c r="IQ84" s="316"/>
      <c r="IR84" s="316"/>
      <c r="IS84" s="316"/>
      <c r="IT84" s="316"/>
      <c r="IU84" s="316"/>
      <c r="IV84" s="316"/>
      <c r="IW84" s="316"/>
      <c r="IX84" s="316"/>
      <c r="IY84" s="316"/>
      <c r="IZ84" s="316"/>
      <c r="JA84" s="316"/>
      <c r="JB84" s="316"/>
      <c r="JC84" s="316"/>
      <c r="JD84" s="316"/>
      <c r="JE84" s="316"/>
      <c r="JF84" s="316"/>
      <c r="JG84" s="316"/>
      <c r="JH84" s="316"/>
      <c r="JI84" s="316"/>
      <c r="JJ84" s="316"/>
      <c r="JK84" s="316"/>
      <c r="JL84" s="316"/>
      <c r="JM84" s="316"/>
      <c r="JN84" s="316"/>
      <c r="JO84" s="316"/>
      <c r="JP84" s="316"/>
      <c r="JQ84" s="316"/>
      <c r="JR84" s="316"/>
      <c r="JS84" s="316"/>
      <c r="JT84" s="316"/>
      <c r="JU84" s="316"/>
      <c r="JV84" s="316"/>
      <c r="JW84" s="316"/>
      <c r="JX84" s="316"/>
      <c r="JY84" s="316"/>
      <c r="JZ84" s="316"/>
      <c r="KA84" s="316"/>
      <c r="KB84" s="316"/>
      <c r="KC84" s="316"/>
      <c r="KD84" s="316"/>
      <c r="KE84" s="316"/>
      <c r="KF84" s="316"/>
      <c r="KG84" s="316"/>
      <c r="KH84" s="316"/>
      <c r="KI84" s="316"/>
      <c r="KJ84" s="316"/>
      <c r="KK84" s="316"/>
      <c r="KL84" s="316"/>
      <c r="KM84" s="316"/>
      <c r="KN84" s="316"/>
      <c r="KO84" s="316"/>
      <c r="KP84" s="316"/>
      <c r="KQ84" s="316"/>
      <c r="KR84" s="316"/>
      <c r="KS84" s="316"/>
      <c r="KT84" s="316"/>
      <c r="KU84" s="316"/>
      <c r="KV84" s="316"/>
      <c r="KW84" s="316"/>
      <c r="KX84" s="316"/>
      <c r="KY84" s="316"/>
      <c r="KZ84" s="316"/>
      <c r="LA84" s="316"/>
      <c r="LB84" s="316"/>
      <c r="LC84" s="316"/>
      <c r="LD84" s="316"/>
      <c r="LE84" s="316"/>
      <c r="LF84" s="316"/>
      <c r="LG84" s="316"/>
      <c r="LH84" s="316"/>
      <c r="LI84" s="316"/>
    </row>
    <row r="85" spans="3:321">
      <c r="D85" s="72">
        <v>4149</v>
      </c>
      <c r="E85" s="76" t="s">
        <v>182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82">
        <v>182735.03</v>
      </c>
      <c r="DW85" s="282">
        <v>363355.53</v>
      </c>
      <c r="DX85" s="282">
        <v>661144.29</v>
      </c>
      <c r="DY85" s="282">
        <v>556246.51</v>
      </c>
      <c r="DZ85" s="310">
        <v>645000.25</v>
      </c>
      <c r="EC85" s="313"/>
      <c r="ED85" s="313"/>
      <c r="EE85" s="313"/>
      <c r="EF85" s="313"/>
      <c r="EG85" s="313"/>
      <c r="ET85" s="316"/>
      <c r="EU85" s="316"/>
      <c r="EV85" s="316"/>
      <c r="EW85" s="316"/>
      <c r="EX85" s="316"/>
      <c r="EY85" s="316"/>
      <c r="EZ85" s="316"/>
      <c r="FA85" s="316"/>
      <c r="FB85" s="316"/>
      <c r="FC85" s="316"/>
      <c r="FD85" s="316"/>
      <c r="FE85" s="316"/>
      <c r="FF85" s="316"/>
      <c r="FG85" s="316"/>
      <c r="FH85" s="316"/>
      <c r="FI85" s="316"/>
      <c r="FJ85" s="316"/>
      <c r="FK85" s="316"/>
      <c r="FL85" s="369"/>
      <c r="FM85" s="316"/>
      <c r="FN85" s="316"/>
      <c r="FO85" s="316"/>
      <c r="FP85" s="316"/>
      <c r="FQ85" s="316"/>
      <c r="FR85" s="316"/>
      <c r="FS85" s="316"/>
      <c r="FT85" s="316"/>
      <c r="FU85" s="316"/>
      <c r="FV85" s="316"/>
      <c r="FW85" s="316"/>
      <c r="FX85" s="316"/>
      <c r="FY85" s="316"/>
      <c r="FZ85" s="316"/>
      <c r="GA85" s="316"/>
      <c r="GB85" s="316"/>
      <c r="GC85" s="316"/>
      <c r="GD85" s="316"/>
      <c r="GF85" s="316"/>
      <c r="GG85" s="316"/>
      <c r="GH85" s="316"/>
      <c r="GI85" s="316"/>
      <c r="GJ85" s="316"/>
      <c r="GK85" s="316"/>
      <c r="GL85" s="316"/>
      <c r="GM85" s="316"/>
      <c r="GN85" s="316"/>
      <c r="GO85" s="316"/>
      <c r="GP85" s="316"/>
      <c r="GQ85" s="316"/>
      <c r="GR85" s="316"/>
      <c r="GS85" s="316"/>
      <c r="GT85" s="316"/>
      <c r="GU85" s="316"/>
      <c r="GV85" s="316"/>
      <c r="GW85" s="316"/>
      <c r="GX85" s="316"/>
      <c r="GY85" s="316"/>
      <c r="GZ85" s="316"/>
      <c r="HA85" s="316"/>
      <c r="HB85" s="316"/>
      <c r="HC85" s="316"/>
      <c r="HD85" s="316"/>
      <c r="HE85" s="316"/>
      <c r="HF85" s="316"/>
      <c r="HG85" s="316"/>
      <c r="HH85" s="316"/>
      <c r="HI85" s="316"/>
      <c r="HJ85" s="316"/>
      <c r="HK85" s="316"/>
      <c r="HL85" s="316"/>
      <c r="HM85" s="316"/>
      <c r="HN85" s="316"/>
      <c r="HO85" s="316"/>
      <c r="HP85" s="316"/>
      <c r="HQ85" s="316"/>
      <c r="HR85" s="316"/>
      <c r="HS85" s="316"/>
      <c r="HT85" s="316"/>
      <c r="HU85" s="316"/>
      <c r="HV85" s="316"/>
      <c r="HW85" s="316"/>
      <c r="HX85" s="316"/>
      <c r="HY85" s="316"/>
      <c r="HZ85" s="316"/>
      <c r="IA85" s="316"/>
      <c r="IB85" s="316"/>
      <c r="IC85" s="316"/>
      <c r="ID85" s="316"/>
      <c r="IE85" s="316"/>
      <c r="IF85" s="316"/>
      <c r="IG85" s="316"/>
      <c r="IH85" s="316"/>
      <c r="II85" s="316"/>
      <c r="IJ85" s="316"/>
      <c r="IK85" s="316"/>
      <c r="IL85" s="316"/>
      <c r="IM85" s="316"/>
      <c r="IN85" s="316"/>
      <c r="IO85" s="316"/>
      <c r="IP85" s="316"/>
      <c r="IQ85" s="316"/>
      <c r="IR85" s="316"/>
      <c r="IS85" s="316"/>
      <c r="IT85" s="316"/>
      <c r="IU85" s="316"/>
      <c r="IV85" s="316"/>
      <c r="IW85" s="316"/>
      <c r="IX85" s="316"/>
      <c r="IY85" s="316"/>
      <c r="IZ85" s="316"/>
      <c r="JA85" s="316"/>
      <c r="JB85" s="316"/>
      <c r="JC85" s="316"/>
      <c r="JD85" s="316"/>
      <c r="JE85" s="316"/>
      <c r="JF85" s="316"/>
      <c r="JG85" s="316"/>
      <c r="JH85" s="316"/>
      <c r="JI85" s="316"/>
      <c r="JJ85" s="316"/>
      <c r="JK85" s="316"/>
      <c r="JL85" s="316"/>
      <c r="JM85" s="316"/>
      <c r="JN85" s="316"/>
      <c r="JO85" s="316"/>
      <c r="JP85" s="316"/>
      <c r="JQ85" s="316"/>
      <c r="JR85" s="316"/>
      <c r="JS85" s="316"/>
      <c r="JT85" s="316"/>
      <c r="JU85" s="316"/>
      <c r="JV85" s="316"/>
      <c r="JW85" s="316"/>
      <c r="JX85" s="316"/>
      <c r="JY85" s="316"/>
      <c r="JZ85" s="316"/>
      <c r="KA85" s="316"/>
      <c r="KB85" s="316"/>
      <c r="KC85" s="316"/>
      <c r="KD85" s="316"/>
      <c r="KE85" s="316"/>
      <c r="KF85" s="316"/>
      <c r="KG85" s="316"/>
      <c r="KH85" s="316"/>
      <c r="KI85" s="316"/>
      <c r="KJ85" s="316"/>
      <c r="KK85" s="316"/>
      <c r="KL85" s="316"/>
      <c r="KM85" s="316"/>
      <c r="KN85" s="316"/>
      <c r="KO85" s="316"/>
      <c r="KP85" s="316"/>
      <c r="KQ85" s="316"/>
      <c r="KR85" s="316"/>
      <c r="KS85" s="316"/>
      <c r="KT85" s="316"/>
      <c r="KU85" s="316"/>
      <c r="KV85" s="316"/>
      <c r="KW85" s="316"/>
      <c r="KX85" s="316"/>
      <c r="KY85" s="316"/>
      <c r="KZ85" s="316"/>
      <c r="LA85" s="316"/>
      <c r="LB85" s="316"/>
      <c r="LC85" s="316"/>
      <c r="LD85" s="316"/>
      <c r="LE85" s="316"/>
      <c r="LF85" s="316"/>
      <c r="LG85" s="316"/>
      <c r="LH85" s="316"/>
      <c r="LI85" s="316"/>
    </row>
    <row r="86" spans="3:321">
      <c r="C86" s="72">
        <v>415</v>
      </c>
      <c r="D86" s="72">
        <v>415</v>
      </c>
      <c r="E86" s="76" t="s">
        <v>184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82">
        <v>94021.83</v>
      </c>
      <c r="DW86" s="282">
        <v>726586.2</v>
      </c>
      <c r="DX86" s="282">
        <v>1501775.73</v>
      </c>
      <c r="DY86" s="282">
        <v>817453.67</v>
      </c>
      <c r="DZ86" s="310">
        <v>1646121.33</v>
      </c>
      <c r="EA86" s="310">
        <v>1787416.93</v>
      </c>
      <c r="EB86" s="313">
        <v>1593097.05</v>
      </c>
      <c r="EC86" s="320">
        <v>1693887.02</v>
      </c>
      <c r="ED86" s="313">
        <v>1322349.8999999999</v>
      </c>
      <c r="EE86" s="313">
        <v>2089865.16</v>
      </c>
      <c r="EF86" s="313">
        <v>2656726.35</v>
      </c>
      <c r="EG86" s="313">
        <v>4522986.3099999996</v>
      </c>
      <c r="EH86" s="316">
        <v>133702.59</v>
      </c>
      <c r="EI86" s="316">
        <v>831412.02</v>
      </c>
      <c r="EJ86" s="316">
        <v>1518146.21</v>
      </c>
      <c r="EK86" s="316">
        <v>1549212.25</v>
      </c>
      <c r="EL86" s="316">
        <v>2002570.68</v>
      </c>
      <c r="EM86" s="316">
        <v>1160348.8799999999</v>
      </c>
      <c r="EN86" s="316">
        <v>1865668.51</v>
      </c>
      <c r="EO86" s="316">
        <v>1371232.73</v>
      </c>
      <c r="EP86" s="316">
        <v>2163282.15</v>
      </c>
      <c r="EQ86" s="316">
        <v>1881648.29</v>
      </c>
      <c r="ER86" s="316">
        <v>1702269.74</v>
      </c>
      <c r="ES86" s="316">
        <v>4045495.9</v>
      </c>
      <c r="ET86" s="316">
        <v>106817.18</v>
      </c>
      <c r="EU86" s="316">
        <v>1250394.3700000001</v>
      </c>
      <c r="EV86" s="316">
        <v>1932637.76</v>
      </c>
      <c r="EW86" s="316">
        <v>1701228.15</v>
      </c>
      <c r="EX86" s="316">
        <v>1674065.37</v>
      </c>
      <c r="EY86" s="316">
        <v>1595157.28</v>
      </c>
      <c r="EZ86" s="316">
        <v>1764069.48</v>
      </c>
      <c r="FA86" s="316">
        <v>822546.3</v>
      </c>
      <c r="FB86" s="316">
        <v>2309329.44</v>
      </c>
      <c r="FC86" s="316">
        <v>1824056.36</v>
      </c>
      <c r="FD86" s="316">
        <v>1126241.5900000001</v>
      </c>
      <c r="FE86" s="316">
        <v>4866689.49</v>
      </c>
      <c r="FF86" s="316">
        <v>106399.74</v>
      </c>
      <c r="FG86" s="316">
        <v>1531025.06</v>
      </c>
      <c r="FH86" s="316">
        <v>1550264.35</v>
      </c>
      <c r="FI86" s="316">
        <v>1599282.1</v>
      </c>
      <c r="FJ86" s="316">
        <v>1713146.13</v>
      </c>
      <c r="FK86" s="316">
        <v>1354703</v>
      </c>
      <c r="FL86" s="368">
        <v>2071180.13</v>
      </c>
      <c r="FM86" s="316">
        <v>1118342.44</v>
      </c>
      <c r="FN86" s="316">
        <v>1708282.91</v>
      </c>
      <c r="FO86" s="316">
        <v>2758305.97</v>
      </c>
      <c r="FP86" s="316">
        <v>2123662.0099999998</v>
      </c>
      <c r="FQ86" s="316">
        <v>4877112.1900000004</v>
      </c>
      <c r="FR86" s="316">
        <v>108691.98</v>
      </c>
      <c r="FS86" s="316">
        <v>2265483.7400000002</v>
      </c>
      <c r="FT86" s="316">
        <v>1016574.39</v>
      </c>
      <c r="FU86" s="316">
        <v>2804355.68</v>
      </c>
      <c r="FV86" s="316">
        <v>1877727.17</v>
      </c>
      <c r="FW86" s="316">
        <v>1791066.21</v>
      </c>
      <c r="FX86" s="316">
        <v>2157134.41</v>
      </c>
      <c r="FY86" s="316">
        <v>968232</v>
      </c>
      <c r="FZ86" s="316">
        <v>2793256.25</v>
      </c>
      <c r="GA86" s="316">
        <v>1995541.06</v>
      </c>
      <c r="GB86" s="316"/>
      <c r="GC86" s="316"/>
      <c r="GD86" s="316"/>
      <c r="GF86" s="316"/>
      <c r="GG86" s="316"/>
      <c r="GH86" s="316"/>
      <c r="GI86" s="316"/>
      <c r="GJ86" s="316"/>
      <c r="GK86" s="316"/>
      <c r="GL86" s="316"/>
      <c r="GM86" s="316"/>
      <c r="GN86" s="316"/>
      <c r="GO86" s="316"/>
      <c r="GP86" s="316"/>
      <c r="GQ86" s="316"/>
      <c r="GR86" s="316"/>
      <c r="GS86" s="316"/>
      <c r="GT86" s="316"/>
      <c r="GU86" s="316"/>
      <c r="GV86" s="316"/>
      <c r="GW86" s="316"/>
      <c r="GX86" s="316"/>
      <c r="GY86" s="316"/>
      <c r="GZ86" s="316"/>
      <c r="HA86" s="316"/>
      <c r="HB86" s="316"/>
      <c r="HC86" s="316"/>
      <c r="HD86" s="316"/>
      <c r="HE86" s="316"/>
      <c r="HF86" s="316"/>
      <c r="HG86" s="316"/>
      <c r="HH86" s="316"/>
      <c r="HI86" s="316"/>
      <c r="HJ86" s="316"/>
      <c r="HK86" s="316"/>
      <c r="HL86" s="316"/>
      <c r="HM86" s="316"/>
      <c r="HN86" s="316"/>
      <c r="HO86" s="316"/>
      <c r="HP86" s="316"/>
      <c r="HQ86" s="316"/>
      <c r="HR86" s="316"/>
      <c r="HS86" s="316"/>
      <c r="HT86" s="316"/>
      <c r="HU86" s="316"/>
      <c r="HV86" s="316"/>
      <c r="HW86" s="316"/>
      <c r="HX86" s="316"/>
      <c r="HY86" s="316"/>
      <c r="HZ86" s="316"/>
      <c r="IA86" s="316"/>
      <c r="IB86" s="316"/>
      <c r="IC86" s="316"/>
      <c r="ID86" s="316"/>
      <c r="IE86" s="316"/>
      <c r="IF86" s="316"/>
      <c r="IG86" s="316"/>
      <c r="IH86" s="316"/>
      <c r="II86" s="316"/>
      <c r="IJ86" s="316"/>
      <c r="IK86" s="316"/>
      <c r="IL86" s="316"/>
      <c r="IM86" s="316"/>
      <c r="IN86" s="316"/>
      <c r="IO86" s="316"/>
      <c r="IP86" s="316"/>
      <c r="IQ86" s="316"/>
      <c r="IR86" s="316"/>
      <c r="IS86" s="316"/>
      <c r="IT86" s="316"/>
      <c r="IU86" s="316"/>
      <c r="IV86" s="316"/>
      <c r="IW86" s="316"/>
      <c r="IX86" s="316"/>
      <c r="IY86" s="316"/>
      <c r="IZ86" s="316"/>
      <c r="JA86" s="316"/>
      <c r="JB86" s="316"/>
      <c r="JC86" s="316"/>
      <c r="JD86" s="316"/>
      <c r="JE86" s="316"/>
      <c r="JF86" s="316"/>
      <c r="JG86" s="316"/>
      <c r="JH86" s="316"/>
      <c r="JI86" s="316"/>
      <c r="JJ86" s="316"/>
      <c r="JK86" s="316"/>
      <c r="JL86" s="316"/>
      <c r="JM86" s="316"/>
      <c r="JN86" s="316"/>
      <c r="JO86" s="316"/>
      <c r="JP86" s="316"/>
      <c r="JQ86" s="316"/>
      <c r="JR86" s="316"/>
      <c r="JS86" s="316"/>
      <c r="JT86" s="316"/>
      <c r="JU86" s="316"/>
      <c r="JV86" s="316"/>
      <c r="JW86" s="316"/>
      <c r="JX86" s="316"/>
      <c r="JY86" s="316"/>
      <c r="JZ86" s="316"/>
      <c r="KA86" s="316"/>
      <c r="KB86" s="316"/>
      <c r="KC86" s="316"/>
      <c r="KD86" s="316"/>
      <c r="KE86" s="316"/>
      <c r="KF86" s="316"/>
      <c r="KG86" s="316"/>
      <c r="KH86" s="316"/>
      <c r="KI86" s="316"/>
      <c r="KJ86" s="316"/>
      <c r="KK86" s="316"/>
      <c r="KL86" s="316"/>
      <c r="KM86" s="316"/>
      <c r="KN86" s="316"/>
      <c r="KO86" s="316"/>
      <c r="KP86" s="316"/>
      <c r="KQ86" s="316"/>
      <c r="KR86" s="316"/>
      <c r="KS86" s="316"/>
      <c r="KT86" s="316"/>
      <c r="KU86" s="316"/>
      <c r="KV86" s="316"/>
      <c r="KW86" s="316"/>
      <c r="KX86" s="316"/>
      <c r="KY86" s="316"/>
      <c r="KZ86" s="316"/>
      <c r="LA86" s="316"/>
      <c r="LB86" s="316"/>
      <c r="LC86" s="316"/>
      <c r="LD86" s="316"/>
      <c r="LE86" s="316"/>
      <c r="LF86" s="316"/>
      <c r="LG86" s="316"/>
      <c r="LH86" s="316"/>
      <c r="LI86" s="316"/>
    </row>
    <row r="87" spans="3:321" ht="30">
      <c r="D87" s="72">
        <v>4151</v>
      </c>
      <c r="E87" s="76" t="s">
        <v>186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82">
        <v>166</v>
      </c>
      <c r="DW87" s="282">
        <v>566834.01</v>
      </c>
      <c r="DX87" s="282">
        <v>1094105.28</v>
      </c>
      <c r="DY87" s="282">
        <v>567011.84000000008</v>
      </c>
      <c r="DZ87" s="310">
        <v>1441605.28</v>
      </c>
      <c r="EC87" s="313"/>
      <c r="ED87" s="313"/>
      <c r="EE87" s="313"/>
      <c r="EF87" s="313"/>
      <c r="EG87" s="313"/>
      <c r="EH87" s="316"/>
      <c r="EI87" s="316"/>
      <c r="EJ87" s="316"/>
      <c r="EK87" s="316"/>
      <c r="EL87" s="316"/>
      <c r="EM87" s="316"/>
      <c r="EN87" s="316"/>
      <c r="EO87" s="316"/>
      <c r="EP87" s="316"/>
      <c r="EQ87" s="316"/>
      <c r="ER87" s="316"/>
      <c r="ES87" s="316"/>
      <c r="ET87" s="316"/>
      <c r="EU87" s="316"/>
      <c r="EV87" s="316"/>
      <c r="EW87" s="316"/>
      <c r="EX87" s="316"/>
      <c r="EY87" s="316"/>
      <c r="EZ87" s="316"/>
      <c r="FA87" s="316"/>
      <c r="FB87" s="316"/>
      <c r="FC87" s="316"/>
      <c r="FD87" s="316"/>
      <c r="FE87" s="316"/>
      <c r="FF87" s="316"/>
      <c r="FG87" s="316"/>
      <c r="FH87" s="316"/>
      <c r="FI87" s="316"/>
      <c r="FJ87" s="316"/>
      <c r="FK87" s="316"/>
      <c r="FL87" s="369"/>
      <c r="FM87" s="316"/>
      <c r="FN87" s="316"/>
      <c r="FO87" s="316"/>
      <c r="FP87" s="316"/>
      <c r="FQ87" s="316"/>
      <c r="FR87" s="316"/>
      <c r="FS87" s="316"/>
      <c r="FT87" s="316"/>
      <c r="FU87" s="316"/>
      <c r="FV87" s="316"/>
      <c r="FW87" s="316"/>
      <c r="FX87" s="316"/>
      <c r="FY87" s="316"/>
      <c r="FZ87" s="316"/>
      <c r="GA87" s="316"/>
      <c r="GB87" s="316"/>
      <c r="GC87" s="316"/>
      <c r="GD87" s="316"/>
      <c r="GF87" s="316"/>
      <c r="GG87" s="316"/>
      <c r="GH87" s="316"/>
      <c r="GI87" s="316"/>
      <c r="GJ87" s="316"/>
      <c r="GK87" s="316"/>
      <c r="GL87" s="316"/>
      <c r="GM87" s="316"/>
      <c r="GN87" s="316"/>
      <c r="GO87" s="316"/>
      <c r="GP87" s="316"/>
      <c r="GQ87" s="316"/>
      <c r="GR87" s="316"/>
      <c r="GS87" s="316"/>
      <c r="GT87" s="316"/>
      <c r="GU87" s="316"/>
      <c r="GV87" s="316"/>
      <c r="GW87" s="316"/>
      <c r="GX87" s="316"/>
      <c r="GY87" s="316"/>
      <c r="GZ87" s="316"/>
      <c r="HA87" s="316"/>
      <c r="HB87" s="316"/>
      <c r="HC87" s="316"/>
      <c r="HD87" s="316"/>
      <c r="HE87" s="316"/>
      <c r="HF87" s="316"/>
      <c r="HG87" s="316"/>
      <c r="HH87" s="316"/>
      <c r="HI87" s="316"/>
      <c r="HJ87" s="316"/>
      <c r="HK87" s="316"/>
      <c r="HL87" s="316"/>
      <c r="HM87" s="316"/>
      <c r="HN87" s="316"/>
      <c r="HO87" s="316"/>
      <c r="HP87" s="316"/>
      <c r="HQ87" s="316"/>
      <c r="HR87" s="316"/>
      <c r="HS87" s="316"/>
      <c r="HT87" s="316"/>
      <c r="HU87" s="316"/>
      <c r="HV87" s="316"/>
      <c r="HW87" s="316"/>
      <c r="HX87" s="316"/>
      <c r="HY87" s="316"/>
      <c r="HZ87" s="316"/>
      <c r="IA87" s="316"/>
      <c r="IB87" s="316"/>
      <c r="IC87" s="316"/>
      <c r="ID87" s="316"/>
      <c r="IE87" s="316"/>
      <c r="IF87" s="316"/>
      <c r="IG87" s="316"/>
      <c r="IH87" s="316"/>
      <c r="II87" s="316"/>
      <c r="IJ87" s="316"/>
      <c r="IK87" s="316"/>
      <c r="IL87" s="316"/>
      <c r="IM87" s="316"/>
      <c r="IN87" s="316"/>
      <c r="IO87" s="316"/>
      <c r="IP87" s="316"/>
      <c r="IQ87" s="316"/>
      <c r="IR87" s="316"/>
      <c r="IS87" s="316"/>
      <c r="IT87" s="316"/>
      <c r="IU87" s="316"/>
      <c r="IV87" s="316"/>
      <c r="IW87" s="316"/>
      <c r="IX87" s="316"/>
      <c r="IY87" s="316"/>
      <c r="IZ87" s="316"/>
      <c r="JA87" s="316"/>
      <c r="JB87" s="316"/>
      <c r="JC87" s="316"/>
      <c r="JD87" s="316"/>
      <c r="JE87" s="316"/>
      <c r="JF87" s="316"/>
      <c r="JG87" s="316"/>
      <c r="JH87" s="316"/>
      <c r="JI87" s="316"/>
      <c r="JJ87" s="316"/>
      <c r="JK87" s="316"/>
      <c r="JL87" s="316"/>
      <c r="JM87" s="316"/>
      <c r="JN87" s="316"/>
      <c r="JO87" s="316"/>
      <c r="JP87" s="316"/>
      <c r="JQ87" s="316"/>
      <c r="JR87" s="316"/>
      <c r="JS87" s="316"/>
      <c r="JT87" s="316"/>
      <c r="JU87" s="316"/>
      <c r="JV87" s="316"/>
      <c r="JW87" s="316"/>
      <c r="JX87" s="316"/>
      <c r="JY87" s="316"/>
      <c r="JZ87" s="316"/>
      <c r="KA87" s="316"/>
      <c r="KB87" s="316"/>
      <c r="KC87" s="316"/>
      <c r="KD87" s="316"/>
      <c r="KE87" s="316"/>
      <c r="KF87" s="316"/>
      <c r="KG87" s="316"/>
      <c r="KH87" s="316"/>
      <c r="KI87" s="316"/>
      <c r="KJ87" s="316"/>
      <c r="KK87" s="316"/>
      <c r="KL87" s="316"/>
      <c r="KM87" s="316"/>
      <c r="KN87" s="316"/>
      <c r="KO87" s="316"/>
      <c r="KP87" s="316"/>
      <c r="KQ87" s="316"/>
      <c r="KR87" s="316"/>
      <c r="KS87" s="316"/>
      <c r="KT87" s="316"/>
      <c r="KU87" s="316"/>
      <c r="KV87" s="316"/>
      <c r="KW87" s="316"/>
      <c r="KX87" s="316"/>
      <c r="KY87" s="316"/>
      <c r="KZ87" s="316"/>
      <c r="LA87" s="316"/>
      <c r="LB87" s="316"/>
      <c r="LC87" s="316"/>
      <c r="LD87" s="316"/>
      <c r="LE87" s="316"/>
      <c r="LF87" s="316"/>
      <c r="LG87" s="316"/>
      <c r="LH87" s="316"/>
      <c r="LI87" s="316"/>
    </row>
    <row r="88" spans="3:321" ht="30">
      <c r="D88" s="72">
        <v>4152</v>
      </c>
      <c r="E88" s="76" t="s">
        <v>188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82">
        <v>42547.840000000004</v>
      </c>
      <c r="DW88" s="282">
        <v>44260.23</v>
      </c>
      <c r="DX88" s="282">
        <v>197207.06</v>
      </c>
      <c r="DY88" s="282">
        <v>112167.74999999999</v>
      </c>
      <c r="DZ88" s="310">
        <v>54569.3</v>
      </c>
      <c r="EC88" s="313"/>
      <c r="ED88" s="313"/>
      <c r="EE88" s="313"/>
      <c r="EF88" s="313"/>
      <c r="EG88" s="313"/>
      <c r="EH88" s="316"/>
      <c r="EI88" s="316"/>
      <c r="EJ88" s="316"/>
      <c r="EK88" s="316"/>
      <c r="EL88" s="316"/>
      <c r="EM88" s="316"/>
      <c r="EN88" s="316"/>
      <c r="EO88" s="316"/>
      <c r="EP88" s="316"/>
      <c r="EQ88" s="316"/>
      <c r="ER88" s="316"/>
      <c r="ES88" s="316"/>
      <c r="ET88" s="316"/>
      <c r="EU88" s="316"/>
      <c r="EV88" s="316"/>
      <c r="EW88" s="316"/>
      <c r="EX88" s="316"/>
      <c r="EY88" s="316"/>
      <c r="EZ88" s="316"/>
      <c r="FA88" s="316"/>
      <c r="FB88" s="316"/>
      <c r="FC88" s="316"/>
      <c r="FD88" s="316"/>
      <c r="FE88" s="316"/>
      <c r="FF88" s="316"/>
      <c r="FG88" s="316"/>
      <c r="FH88" s="316"/>
      <c r="FI88" s="316"/>
      <c r="FJ88" s="316"/>
      <c r="FK88" s="316"/>
      <c r="FL88" s="369"/>
      <c r="FM88" s="316"/>
      <c r="FN88" s="316"/>
      <c r="FO88" s="316"/>
      <c r="FP88" s="316"/>
      <c r="FQ88" s="316"/>
      <c r="FR88" s="316"/>
      <c r="FS88" s="316"/>
      <c r="FT88" s="316"/>
      <c r="FU88" s="316"/>
      <c r="FV88" s="316"/>
      <c r="FW88" s="316"/>
      <c r="FX88" s="316"/>
      <c r="FY88" s="316"/>
      <c r="FZ88" s="316"/>
      <c r="GA88" s="316"/>
      <c r="GB88" s="316"/>
      <c r="GC88" s="316"/>
      <c r="GD88" s="316"/>
      <c r="GF88" s="316"/>
      <c r="GG88" s="316"/>
      <c r="GH88" s="316"/>
      <c r="GI88" s="316"/>
      <c r="GJ88" s="316"/>
      <c r="GK88" s="316"/>
      <c r="GL88" s="316"/>
      <c r="GM88" s="316"/>
      <c r="GN88" s="316"/>
      <c r="GO88" s="316"/>
      <c r="GP88" s="316"/>
      <c r="GQ88" s="316"/>
      <c r="GR88" s="316"/>
      <c r="GS88" s="316"/>
      <c r="GT88" s="316"/>
      <c r="GU88" s="316"/>
      <c r="GV88" s="316"/>
      <c r="GW88" s="316"/>
      <c r="GX88" s="316"/>
      <c r="GY88" s="316"/>
      <c r="GZ88" s="316"/>
      <c r="HA88" s="316"/>
      <c r="HB88" s="316"/>
      <c r="HC88" s="316"/>
      <c r="HD88" s="316"/>
      <c r="HE88" s="316"/>
      <c r="HF88" s="316"/>
      <c r="HG88" s="316"/>
      <c r="HH88" s="316"/>
      <c r="HI88" s="316"/>
      <c r="HJ88" s="316"/>
      <c r="HK88" s="316"/>
      <c r="HL88" s="316"/>
      <c r="HM88" s="316"/>
      <c r="HN88" s="316"/>
      <c r="HO88" s="316"/>
      <c r="HP88" s="316"/>
      <c r="HQ88" s="316"/>
      <c r="HR88" s="316"/>
      <c r="HS88" s="316"/>
      <c r="HT88" s="316"/>
      <c r="HU88" s="316"/>
      <c r="HV88" s="316"/>
      <c r="HW88" s="316"/>
      <c r="HX88" s="316"/>
      <c r="HY88" s="316"/>
      <c r="HZ88" s="316"/>
      <c r="IA88" s="316"/>
      <c r="IB88" s="316"/>
      <c r="IC88" s="316"/>
      <c r="ID88" s="316"/>
      <c r="IE88" s="316"/>
      <c r="IF88" s="316"/>
      <c r="IG88" s="316"/>
      <c r="IH88" s="316"/>
      <c r="II88" s="316"/>
      <c r="IJ88" s="316"/>
      <c r="IK88" s="316"/>
      <c r="IL88" s="316"/>
      <c r="IM88" s="316"/>
      <c r="IN88" s="316"/>
      <c r="IO88" s="316"/>
      <c r="IP88" s="316"/>
      <c r="IQ88" s="316"/>
      <c r="IR88" s="316"/>
      <c r="IS88" s="316"/>
      <c r="IT88" s="316"/>
      <c r="IU88" s="316"/>
      <c r="IV88" s="316"/>
      <c r="IW88" s="316"/>
      <c r="IX88" s="316"/>
      <c r="IY88" s="316"/>
      <c r="IZ88" s="316"/>
      <c r="JA88" s="316"/>
      <c r="JB88" s="316"/>
      <c r="JC88" s="316"/>
      <c r="JD88" s="316"/>
      <c r="JE88" s="316"/>
      <c r="JF88" s="316"/>
      <c r="JG88" s="316"/>
      <c r="JH88" s="316"/>
      <c r="JI88" s="316"/>
      <c r="JJ88" s="316"/>
      <c r="JK88" s="316"/>
      <c r="JL88" s="316"/>
      <c r="JM88" s="316"/>
      <c r="JN88" s="316"/>
      <c r="JO88" s="316"/>
      <c r="JP88" s="316"/>
      <c r="JQ88" s="316"/>
      <c r="JR88" s="316"/>
      <c r="JS88" s="316"/>
      <c r="JT88" s="316"/>
      <c r="JU88" s="316"/>
      <c r="JV88" s="316"/>
      <c r="JW88" s="316"/>
      <c r="JX88" s="316"/>
      <c r="JY88" s="316"/>
      <c r="JZ88" s="316"/>
      <c r="KA88" s="316"/>
      <c r="KB88" s="316"/>
      <c r="KC88" s="316"/>
      <c r="KD88" s="316"/>
      <c r="KE88" s="316"/>
      <c r="KF88" s="316"/>
      <c r="KG88" s="316"/>
      <c r="KH88" s="316"/>
      <c r="KI88" s="316"/>
      <c r="KJ88" s="316"/>
      <c r="KK88" s="316"/>
      <c r="KL88" s="316"/>
      <c r="KM88" s="316"/>
      <c r="KN88" s="316"/>
      <c r="KO88" s="316"/>
      <c r="KP88" s="316"/>
      <c r="KQ88" s="316"/>
      <c r="KR88" s="316"/>
      <c r="KS88" s="316"/>
      <c r="KT88" s="316"/>
      <c r="KU88" s="316"/>
      <c r="KV88" s="316"/>
      <c r="KW88" s="316"/>
      <c r="KX88" s="316"/>
      <c r="KY88" s="316"/>
      <c r="KZ88" s="316"/>
      <c r="LA88" s="316"/>
      <c r="LB88" s="316"/>
      <c r="LC88" s="316"/>
      <c r="LD88" s="316"/>
      <c r="LE88" s="316"/>
      <c r="LF88" s="316"/>
      <c r="LG88" s="316"/>
      <c r="LH88" s="316"/>
      <c r="LI88" s="316"/>
    </row>
    <row r="89" spans="3:321">
      <c r="D89" s="72">
        <v>4153</v>
      </c>
      <c r="E89" s="76" t="s">
        <v>190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82">
        <v>51307.99</v>
      </c>
      <c r="DW89" s="282">
        <v>115491.95999999995</v>
      </c>
      <c r="DX89" s="282">
        <v>209821.33000000007</v>
      </c>
      <c r="DY89" s="282">
        <v>138611.59</v>
      </c>
      <c r="DZ89" s="310">
        <v>149946.75</v>
      </c>
      <c r="EC89" s="313"/>
      <c r="ED89" s="313"/>
      <c r="EE89" s="313"/>
      <c r="EF89" s="313"/>
      <c r="EG89" s="313"/>
      <c r="ET89" s="316"/>
      <c r="EU89" s="316"/>
      <c r="EV89" s="316"/>
      <c r="EW89" s="316"/>
      <c r="EX89" s="316"/>
      <c r="EY89" s="316"/>
      <c r="EZ89" s="316"/>
      <c r="FA89" s="316"/>
      <c r="FB89" s="316"/>
      <c r="FC89" s="316"/>
      <c r="FD89" s="316"/>
      <c r="FE89" s="316"/>
      <c r="FF89" s="316"/>
      <c r="FG89" s="316"/>
      <c r="FH89" s="316"/>
      <c r="FI89" s="316"/>
      <c r="FJ89" s="316"/>
      <c r="FK89" s="316"/>
      <c r="FL89" s="369"/>
      <c r="FM89" s="316"/>
      <c r="FN89" s="316"/>
      <c r="FO89" s="316"/>
      <c r="FP89" s="316"/>
      <c r="FQ89" s="316"/>
      <c r="FR89" s="316"/>
      <c r="FS89" s="316"/>
      <c r="FT89" s="316"/>
      <c r="FU89" s="316"/>
      <c r="FV89" s="316"/>
      <c r="FW89" s="316"/>
      <c r="FX89" s="316"/>
      <c r="FY89" s="316"/>
      <c r="FZ89" s="316"/>
      <c r="GA89" s="316"/>
      <c r="GB89" s="316"/>
      <c r="GC89" s="316"/>
      <c r="GD89" s="316"/>
      <c r="GF89" s="316"/>
      <c r="GG89" s="316"/>
      <c r="GH89" s="316"/>
      <c r="GI89" s="316"/>
      <c r="GJ89" s="316"/>
      <c r="GK89" s="316"/>
      <c r="GL89" s="316"/>
      <c r="GM89" s="316"/>
      <c r="GN89" s="316"/>
      <c r="GO89" s="316"/>
      <c r="GP89" s="316"/>
      <c r="GQ89" s="316"/>
      <c r="GR89" s="316"/>
      <c r="GS89" s="316"/>
      <c r="GT89" s="316"/>
      <c r="GU89" s="316"/>
      <c r="GV89" s="316"/>
      <c r="GW89" s="316"/>
      <c r="GX89" s="316"/>
      <c r="GY89" s="316"/>
      <c r="GZ89" s="316"/>
      <c r="HA89" s="316"/>
      <c r="HB89" s="316"/>
      <c r="HC89" s="316"/>
      <c r="HD89" s="316"/>
      <c r="HE89" s="316"/>
      <c r="HF89" s="316"/>
      <c r="HG89" s="316"/>
      <c r="HH89" s="316"/>
      <c r="HI89" s="316"/>
      <c r="HJ89" s="316"/>
      <c r="HK89" s="316"/>
      <c r="HL89" s="316"/>
      <c r="HM89" s="316"/>
      <c r="HN89" s="316"/>
      <c r="HO89" s="316"/>
      <c r="HP89" s="316"/>
      <c r="HQ89" s="316"/>
      <c r="HR89" s="316"/>
      <c r="HS89" s="316"/>
      <c r="HT89" s="316"/>
      <c r="HU89" s="316"/>
      <c r="HV89" s="316"/>
      <c r="HW89" s="316"/>
      <c r="HX89" s="316"/>
      <c r="HY89" s="316"/>
      <c r="HZ89" s="316"/>
      <c r="IA89" s="316"/>
      <c r="IB89" s="316"/>
      <c r="IC89" s="316"/>
      <c r="ID89" s="316"/>
      <c r="IE89" s="316"/>
      <c r="IF89" s="316"/>
      <c r="IG89" s="316"/>
      <c r="IH89" s="316"/>
      <c r="II89" s="316"/>
      <c r="IJ89" s="316"/>
      <c r="IK89" s="316"/>
      <c r="IL89" s="316"/>
      <c r="IM89" s="316"/>
      <c r="IN89" s="316"/>
      <c r="IO89" s="316"/>
      <c r="IP89" s="316"/>
      <c r="IQ89" s="316"/>
      <c r="IR89" s="316"/>
      <c r="IS89" s="316"/>
      <c r="IT89" s="316"/>
      <c r="IU89" s="316"/>
      <c r="IV89" s="316"/>
      <c r="IW89" s="316"/>
      <c r="IX89" s="316"/>
      <c r="IY89" s="316"/>
      <c r="IZ89" s="316"/>
      <c r="JA89" s="316"/>
      <c r="JB89" s="316"/>
      <c r="JC89" s="316"/>
      <c r="JD89" s="316"/>
      <c r="JE89" s="316"/>
      <c r="JF89" s="316"/>
      <c r="JG89" s="316"/>
      <c r="JH89" s="316"/>
      <c r="JI89" s="316"/>
      <c r="JJ89" s="316"/>
      <c r="JK89" s="316"/>
      <c r="JL89" s="316"/>
      <c r="JM89" s="316"/>
      <c r="JN89" s="316"/>
      <c r="JO89" s="316"/>
      <c r="JP89" s="316"/>
      <c r="JQ89" s="316"/>
      <c r="JR89" s="316"/>
      <c r="JS89" s="316"/>
      <c r="JT89" s="316"/>
      <c r="JU89" s="316"/>
      <c r="JV89" s="316"/>
      <c r="JW89" s="316"/>
      <c r="JX89" s="316"/>
      <c r="JY89" s="316"/>
      <c r="JZ89" s="316"/>
      <c r="KA89" s="316"/>
      <c r="KB89" s="316"/>
      <c r="KC89" s="316"/>
      <c r="KD89" s="316"/>
      <c r="KE89" s="316"/>
      <c r="KF89" s="316"/>
      <c r="KG89" s="316"/>
      <c r="KH89" s="316"/>
      <c r="KI89" s="316"/>
      <c r="KJ89" s="316"/>
      <c r="KK89" s="316"/>
      <c r="KL89" s="316"/>
      <c r="KM89" s="316"/>
      <c r="KN89" s="316"/>
      <c r="KO89" s="316"/>
      <c r="KP89" s="316"/>
      <c r="KQ89" s="316"/>
      <c r="KR89" s="316"/>
      <c r="KS89" s="316"/>
      <c r="KT89" s="316"/>
      <c r="KU89" s="316"/>
      <c r="KV89" s="316"/>
      <c r="KW89" s="316"/>
      <c r="KX89" s="316"/>
      <c r="KY89" s="316"/>
      <c r="KZ89" s="316"/>
      <c r="LA89" s="316"/>
      <c r="LB89" s="316"/>
      <c r="LC89" s="316"/>
      <c r="LD89" s="316"/>
      <c r="LE89" s="316"/>
      <c r="LF89" s="316"/>
      <c r="LG89" s="316"/>
      <c r="LH89" s="316"/>
      <c r="LI89" s="316"/>
    </row>
    <row r="90" spans="3:321">
      <c r="C90" s="72">
        <v>416</v>
      </c>
      <c r="D90" s="72">
        <v>416</v>
      </c>
      <c r="E90" s="76" t="s">
        <v>192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82">
        <v>3853176.02</v>
      </c>
      <c r="DW90" s="282">
        <v>923447.88</v>
      </c>
      <c r="DX90" s="282">
        <v>26673541.219999999</v>
      </c>
      <c r="DY90" s="282">
        <v>16836216.219999999</v>
      </c>
      <c r="DZ90" s="310">
        <v>16044663.550000001</v>
      </c>
      <c r="EA90" s="310">
        <v>2932165.72</v>
      </c>
      <c r="EB90" s="313">
        <v>6331227.2400000002</v>
      </c>
      <c r="EC90" s="320">
        <v>1492919.53</v>
      </c>
      <c r="ED90" s="313">
        <v>2590259.06</v>
      </c>
      <c r="EE90" s="313">
        <v>414135.02</v>
      </c>
      <c r="EF90" s="313">
        <v>552221.05000000005</v>
      </c>
      <c r="EG90" s="313">
        <v>2932108.14</v>
      </c>
      <c r="EH90" s="316">
        <v>3229720.9</v>
      </c>
      <c r="EI90" s="316">
        <v>1105648.4099999999</v>
      </c>
      <c r="EJ90" s="316">
        <v>39350670.159999996</v>
      </c>
      <c r="EK90" s="316">
        <v>18359667.859999999</v>
      </c>
      <c r="EL90" s="316">
        <v>16347481.07</v>
      </c>
      <c r="EM90" s="316">
        <v>2519907.7599999998</v>
      </c>
      <c r="EN90" s="316">
        <v>6570219.0800000001</v>
      </c>
      <c r="EO90" s="316">
        <v>1254218.04</v>
      </c>
      <c r="EP90" s="316">
        <v>2016695.15</v>
      </c>
      <c r="EQ90" s="316">
        <v>1739140.99</v>
      </c>
      <c r="ER90" s="316">
        <v>3918626.83</v>
      </c>
      <c r="ES90" s="316">
        <v>2293382.33</v>
      </c>
      <c r="ET90" s="316">
        <v>4324077.55</v>
      </c>
      <c r="EU90" s="316">
        <v>1050801.23</v>
      </c>
      <c r="EV90" s="316">
        <v>39514676.710000001</v>
      </c>
      <c r="EW90" s="316">
        <v>17000784.449999999</v>
      </c>
      <c r="EX90" s="316">
        <v>10064809.060000001</v>
      </c>
      <c r="EY90" s="316">
        <v>1838720.63</v>
      </c>
      <c r="EZ90" s="316">
        <v>7518062.3499999996</v>
      </c>
      <c r="FA90" s="316">
        <v>1168435.74</v>
      </c>
      <c r="FB90" s="316">
        <v>3617355.6</v>
      </c>
      <c r="FC90" s="316">
        <v>1538688.3</v>
      </c>
      <c r="FD90" s="316">
        <v>4283049.2</v>
      </c>
      <c r="FE90" s="316">
        <v>5677848.6699999999</v>
      </c>
      <c r="FF90" s="316">
        <v>6154852.9000000004</v>
      </c>
      <c r="FG90" s="316">
        <v>999341.54</v>
      </c>
      <c r="FH90" s="316">
        <v>28695513.649999999</v>
      </c>
      <c r="FI90" s="316">
        <v>18435271.789999999</v>
      </c>
      <c r="FJ90" s="316">
        <v>10258844.07</v>
      </c>
      <c r="FK90" s="316">
        <v>5411766.9400000004</v>
      </c>
      <c r="FL90" s="368">
        <v>9047333.1999999993</v>
      </c>
      <c r="FM90" s="316">
        <v>1051267.33</v>
      </c>
      <c r="FN90" s="316">
        <v>2999385.93</v>
      </c>
      <c r="FO90" s="316">
        <v>12529193.49</v>
      </c>
      <c r="FP90" s="316">
        <v>4455810.1900000004</v>
      </c>
      <c r="FQ90" s="316">
        <v>5764759.8200000003</v>
      </c>
      <c r="FR90" s="316">
        <v>7654845.3899999997</v>
      </c>
      <c r="FS90" s="316">
        <v>1839801.88</v>
      </c>
      <c r="FT90" s="316">
        <v>27475960.399999999</v>
      </c>
      <c r="FU90" s="316">
        <v>22559197.739999998</v>
      </c>
      <c r="FV90" s="316">
        <v>1656916.58</v>
      </c>
      <c r="FW90" s="316">
        <v>5341737.45</v>
      </c>
      <c r="FX90" s="316">
        <v>7776730.1600000001</v>
      </c>
      <c r="FY90" s="316">
        <v>1773831.18</v>
      </c>
      <c r="FZ90" s="316">
        <v>1552435.29</v>
      </c>
      <c r="GA90" s="316">
        <v>14223016.369999999</v>
      </c>
      <c r="GB90" s="316"/>
      <c r="GC90" s="316"/>
      <c r="GD90" s="316"/>
      <c r="GF90" s="316"/>
      <c r="GG90" s="316"/>
      <c r="GH90" s="316"/>
      <c r="GI90" s="316"/>
      <c r="GJ90" s="316"/>
      <c r="GK90" s="316"/>
      <c r="GL90" s="316"/>
      <c r="GM90" s="316"/>
      <c r="GN90" s="316"/>
      <c r="GO90" s="316"/>
      <c r="GP90" s="316"/>
      <c r="GQ90" s="316"/>
      <c r="GR90" s="316"/>
      <c r="GS90" s="316"/>
      <c r="GT90" s="316"/>
      <c r="GU90" s="316"/>
      <c r="GV90" s="316"/>
      <c r="GW90" s="316"/>
      <c r="GX90" s="316"/>
      <c r="GY90" s="316"/>
      <c r="GZ90" s="316"/>
      <c r="HA90" s="316"/>
      <c r="HB90" s="316"/>
      <c r="HC90" s="316"/>
      <c r="HD90" s="316"/>
      <c r="HE90" s="316"/>
      <c r="HF90" s="316"/>
      <c r="HG90" s="316"/>
      <c r="HH90" s="316"/>
      <c r="HI90" s="316"/>
      <c r="HJ90" s="316"/>
      <c r="HK90" s="316"/>
      <c r="HL90" s="316"/>
      <c r="HM90" s="316"/>
      <c r="HN90" s="316"/>
      <c r="HO90" s="316"/>
      <c r="HP90" s="316"/>
      <c r="HQ90" s="316"/>
      <c r="HR90" s="316"/>
      <c r="HS90" s="316"/>
      <c r="HT90" s="316"/>
      <c r="HU90" s="316"/>
      <c r="HV90" s="316"/>
      <c r="HW90" s="316"/>
      <c r="HX90" s="316"/>
      <c r="HY90" s="316"/>
      <c r="HZ90" s="316"/>
      <c r="IA90" s="316"/>
      <c r="IB90" s="316"/>
      <c r="IC90" s="316"/>
      <c r="ID90" s="316"/>
      <c r="IE90" s="316"/>
      <c r="IF90" s="316"/>
      <c r="IG90" s="316"/>
      <c r="IH90" s="316"/>
      <c r="II90" s="316"/>
      <c r="IJ90" s="316"/>
      <c r="IK90" s="316"/>
      <c r="IL90" s="316"/>
      <c r="IM90" s="316"/>
      <c r="IN90" s="316"/>
      <c r="IO90" s="316"/>
      <c r="IP90" s="316"/>
      <c r="IQ90" s="316"/>
      <c r="IR90" s="316"/>
      <c r="IS90" s="316"/>
      <c r="IT90" s="316"/>
      <c r="IU90" s="316"/>
      <c r="IV90" s="316"/>
      <c r="IW90" s="316"/>
      <c r="IX90" s="316"/>
      <c r="IY90" s="316"/>
      <c r="IZ90" s="316"/>
      <c r="JA90" s="316"/>
      <c r="JB90" s="316"/>
      <c r="JC90" s="316"/>
      <c r="JD90" s="316"/>
      <c r="JE90" s="316"/>
      <c r="JF90" s="316"/>
      <c r="JG90" s="316"/>
      <c r="JH90" s="316"/>
      <c r="JI90" s="316"/>
      <c r="JJ90" s="316"/>
      <c r="JK90" s="316"/>
      <c r="JL90" s="316"/>
      <c r="JM90" s="316"/>
      <c r="JN90" s="316"/>
      <c r="JO90" s="316"/>
      <c r="JP90" s="316"/>
      <c r="JQ90" s="316"/>
      <c r="JR90" s="316"/>
      <c r="JS90" s="316"/>
      <c r="JT90" s="316"/>
      <c r="JU90" s="316"/>
      <c r="JV90" s="316"/>
      <c r="JW90" s="316"/>
      <c r="JX90" s="316"/>
      <c r="JY90" s="316"/>
      <c r="JZ90" s="316"/>
      <c r="KA90" s="316"/>
      <c r="KB90" s="316"/>
      <c r="KC90" s="316"/>
      <c r="KD90" s="316"/>
      <c r="KE90" s="316"/>
      <c r="KF90" s="316"/>
      <c r="KG90" s="316"/>
      <c r="KH90" s="316"/>
      <c r="KI90" s="316"/>
      <c r="KJ90" s="316"/>
      <c r="KK90" s="316"/>
      <c r="KL90" s="316"/>
      <c r="KM90" s="316"/>
      <c r="KN90" s="316"/>
      <c r="KO90" s="316"/>
      <c r="KP90" s="316"/>
      <c r="KQ90" s="316"/>
      <c r="KR90" s="316"/>
      <c r="KS90" s="316"/>
      <c r="KT90" s="316"/>
      <c r="KU90" s="316"/>
      <c r="KV90" s="316"/>
      <c r="KW90" s="316"/>
      <c r="KX90" s="316"/>
      <c r="KY90" s="316"/>
      <c r="KZ90" s="316"/>
      <c r="LA90" s="316"/>
      <c r="LB90" s="316"/>
      <c r="LC90" s="316"/>
      <c r="LD90" s="316"/>
      <c r="LE90" s="316"/>
      <c r="LF90" s="316"/>
      <c r="LG90" s="316"/>
      <c r="LH90" s="316"/>
      <c r="LI90" s="316"/>
    </row>
    <row r="91" spans="3:321">
      <c r="D91" s="72">
        <v>4161</v>
      </c>
      <c r="E91" s="76" t="s">
        <v>194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82">
        <v>73377.890000000014</v>
      </c>
      <c r="DW91" s="282">
        <v>287510.59999999998</v>
      </c>
      <c r="DX91" s="282">
        <v>1394593.96</v>
      </c>
      <c r="DY91" s="282">
        <v>207911.91</v>
      </c>
      <c r="DZ91" s="310">
        <v>67626.53</v>
      </c>
      <c r="EC91" s="320">
        <v>759145.46</v>
      </c>
      <c r="ED91" s="313"/>
      <c r="EE91" s="313"/>
      <c r="EF91" s="313"/>
      <c r="EG91" s="313"/>
      <c r="EH91" s="316"/>
      <c r="EI91" s="316"/>
      <c r="EJ91" s="316"/>
      <c r="EK91" s="316"/>
      <c r="EL91" s="316"/>
      <c r="EM91" s="316"/>
      <c r="EN91" s="316"/>
      <c r="EO91" s="316"/>
      <c r="EP91" s="316"/>
      <c r="EQ91" s="316"/>
      <c r="ER91" s="316"/>
      <c r="ES91" s="316"/>
      <c r="ET91" s="316"/>
      <c r="EU91" s="316"/>
      <c r="EV91" s="316"/>
      <c r="EW91" s="316"/>
      <c r="EX91" s="316"/>
      <c r="EY91" s="316"/>
      <c r="EZ91" s="316"/>
      <c r="FA91" s="316"/>
      <c r="FB91" s="316"/>
      <c r="FC91" s="316"/>
      <c r="FD91" s="316"/>
      <c r="FE91" s="316"/>
      <c r="FF91" s="316"/>
      <c r="FG91" s="316"/>
      <c r="FH91" s="316"/>
      <c r="FI91" s="316"/>
      <c r="FJ91" s="316"/>
      <c r="FK91" s="316"/>
      <c r="FL91" s="369"/>
      <c r="FM91" s="316"/>
      <c r="FN91" s="316"/>
      <c r="FO91" s="316"/>
      <c r="FP91" s="316"/>
      <c r="FQ91" s="316"/>
      <c r="FR91" s="316"/>
      <c r="FS91" s="316"/>
      <c r="FT91" s="316"/>
      <c r="FU91" s="316"/>
      <c r="FV91" s="316"/>
      <c r="FW91" s="316"/>
      <c r="FX91" s="316"/>
      <c r="FY91" s="316"/>
      <c r="FZ91" s="316"/>
      <c r="GA91" s="316"/>
      <c r="GB91" s="316"/>
      <c r="GC91" s="316"/>
      <c r="GD91" s="316"/>
      <c r="GF91" s="316"/>
      <c r="GG91" s="316"/>
      <c r="GH91" s="316"/>
      <c r="GI91" s="316"/>
      <c r="GJ91" s="316"/>
      <c r="GK91" s="316"/>
      <c r="GL91" s="316"/>
      <c r="GM91" s="316"/>
      <c r="GN91" s="316"/>
      <c r="GO91" s="316"/>
      <c r="GP91" s="316"/>
      <c r="GQ91" s="316"/>
      <c r="GR91" s="316"/>
      <c r="GS91" s="316"/>
      <c r="GT91" s="316"/>
      <c r="GU91" s="316"/>
      <c r="GV91" s="316"/>
      <c r="GW91" s="316"/>
      <c r="GX91" s="316"/>
      <c r="GY91" s="316"/>
      <c r="GZ91" s="316"/>
      <c r="HA91" s="316"/>
      <c r="HB91" s="316"/>
      <c r="HC91" s="316"/>
      <c r="HD91" s="316"/>
      <c r="HE91" s="316"/>
      <c r="HF91" s="316"/>
      <c r="HG91" s="316"/>
      <c r="HH91" s="316"/>
      <c r="HI91" s="316"/>
      <c r="HJ91" s="316"/>
      <c r="HK91" s="316"/>
      <c r="HL91" s="316"/>
      <c r="HM91" s="316"/>
      <c r="HN91" s="316"/>
      <c r="HO91" s="316"/>
      <c r="HP91" s="316"/>
      <c r="HQ91" s="316"/>
      <c r="HR91" s="316"/>
      <c r="HS91" s="316"/>
      <c r="HT91" s="316"/>
      <c r="HU91" s="316"/>
      <c r="HV91" s="316"/>
      <c r="HW91" s="316"/>
      <c r="HX91" s="316"/>
      <c r="HY91" s="316"/>
      <c r="HZ91" s="316"/>
      <c r="IA91" s="316"/>
      <c r="IB91" s="316"/>
      <c r="IC91" s="316"/>
      <c r="ID91" s="316"/>
      <c r="IE91" s="316"/>
      <c r="IF91" s="316"/>
      <c r="IG91" s="316"/>
      <c r="IH91" s="316"/>
      <c r="II91" s="316"/>
      <c r="IJ91" s="316"/>
      <c r="IK91" s="316"/>
      <c r="IL91" s="316"/>
      <c r="IM91" s="316"/>
      <c r="IN91" s="316"/>
      <c r="IO91" s="316"/>
      <c r="IP91" s="316"/>
      <c r="IQ91" s="316"/>
      <c r="IR91" s="316"/>
      <c r="IS91" s="316"/>
      <c r="IT91" s="316"/>
      <c r="IU91" s="316"/>
      <c r="IV91" s="316"/>
      <c r="IW91" s="316"/>
      <c r="IX91" s="316"/>
      <c r="IY91" s="316"/>
      <c r="IZ91" s="316"/>
      <c r="JA91" s="316"/>
      <c r="JB91" s="316"/>
      <c r="JC91" s="316"/>
      <c r="JD91" s="316"/>
      <c r="JE91" s="316"/>
      <c r="JF91" s="316"/>
      <c r="JG91" s="316"/>
      <c r="JH91" s="316"/>
      <c r="JI91" s="316"/>
      <c r="JJ91" s="316"/>
      <c r="JK91" s="316"/>
      <c r="JL91" s="316"/>
      <c r="JM91" s="316"/>
      <c r="JN91" s="316"/>
      <c r="JO91" s="316"/>
      <c r="JP91" s="316"/>
      <c r="JQ91" s="316"/>
      <c r="JR91" s="316"/>
      <c r="JS91" s="316"/>
      <c r="JT91" s="316"/>
      <c r="JU91" s="316"/>
      <c r="JV91" s="316"/>
      <c r="JW91" s="316"/>
      <c r="JX91" s="316"/>
      <c r="JY91" s="316"/>
      <c r="JZ91" s="316"/>
      <c r="KA91" s="316"/>
      <c r="KB91" s="316"/>
      <c r="KC91" s="316"/>
      <c r="KD91" s="316"/>
      <c r="KE91" s="316"/>
      <c r="KF91" s="316"/>
      <c r="KG91" s="316"/>
      <c r="KH91" s="316"/>
      <c r="KI91" s="316"/>
      <c r="KJ91" s="316"/>
      <c r="KK91" s="316"/>
      <c r="KL91" s="316"/>
      <c r="KM91" s="316"/>
      <c r="KN91" s="316"/>
      <c r="KO91" s="316"/>
      <c r="KP91" s="316"/>
      <c r="KQ91" s="316"/>
      <c r="KR91" s="316"/>
      <c r="KS91" s="316"/>
      <c r="KT91" s="316"/>
      <c r="KU91" s="316"/>
      <c r="KV91" s="316"/>
      <c r="KW91" s="316"/>
      <c r="KX91" s="316"/>
      <c r="KY91" s="316"/>
      <c r="KZ91" s="316"/>
      <c r="LA91" s="316"/>
      <c r="LB91" s="316"/>
      <c r="LC91" s="316"/>
      <c r="LD91" s="316"/>
      <c r="LE91" s="316"/>
      <c r="LF91" s="316"/>
      <c r="LG91" s="316"/>
      <c r="LH91" s="316"/>
      <c r="LI91" s="316"/>
    </row>
    <row r="92" spans="3:321">
      <c r="D92" s="72">
        <v>4162</v>
      </c>
      <c r="E92" s="76" t="s">
        <v>196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82">
        <v>3779798.13</v>
      </c>
      <c r="DW92" s="282">
        <v>635937.28000000003</v>
      </c>
      <c r="DX92" s="282">
        <v>21712938.809999999</v>
      </c>
      <c r="DY92" s="282">
        <v>16628312.609999999</v>
      </c>
      <c r="DZ92" s="310">
        <v>15920481.640000001</v>
      </c>
      <c r="EC92" s="320">
        <v>733774.07</v>
      </c>
      <c r="ED92" s="313"/>
      <c r="EE92" s="313"/>
      <c r="EF92" s="313"/>
      <c r="EG92" s="313"/>
      <c r="ET92" s="316"/>
      <c r="EU92" s="316"/>
      <c r="EV92" s="316"/>
      <c r="EW92" s="316"/>
      <c r="EX92" s="316"/>
      <c r="EY92" s="316"/>
      <c r="EZ92" s="316"/>
      <c r="FA92" s="316"/>
      <c r="FB92" s="316"/>
      <c r="FC92" s="316"/>
      <c r="FD92" s="316"/>
      <c r="FE92" s="316"/>
      <c r="FF92" s="316"/>
      <c r="FG92" s="316"/>
      <c r="FH92" s="316"/>
      <c r="FI92" s="316"/>
      <c r="FJ92" s="316"/>
      <c r="FK92" s="316"/>
      <c r="FL92" s="369"/>
      <c r="FM92" s="316"/>
      <c r="FN92" s="316"/>
      <c r="FO92" s="316"/>
      <c r="FP92" s="316"/>
      <c r="FQ92" s="316"/>
      <c r="FR92" s="316"/>
      <c r="FS92" s="316"/>
      <c r="FT92" s="316"/>
      <c r="FU92" s="316"/>
      <c r="FV92" s="316"/>
      <c r="FW92" s="316"/>
      <c r="FX92" s="316"/>
      <c r="FY92" s="316"/>
      <c r="FZ92" s="316"/>
      <c r="GA92" s="316"/>
      <c r="GB92" s="316"/>
      <c r="GC92" s="316"/>
      <c r="GD92" s="316"/>
      <c r="GF92" s="316"/>
      <c r="GG92" s="316"/>
      <c r="GH92" s="316"/>
      <c r="GI92" s="316"/>
      <c r="GJ92" s="316"/>
      <c r="GK92" s="316"/>
      <c r="GL92" s="316"/>
      <c r="GM92" s="316"/>
      <c r="GN92" s="316"/>
      <c r="GO92" s="316"/>
      <c r="GP92" s="316"/>
      <c r="GQ92" s="316"/>
      <c r="GR92" s="316"/>
      <c r="GS92" s="316"/>
      <c r="GT92" s="316"/>
      <c r="GU92" s="316"/>
      <c r="GV92" s="316"/>
      <c r="GW92" s="316"/>
      <c r="GX92" s="316"/>
      <c r="GY92" s="316"/>
      <c r="GZ92" s="316"/>
      <c r="HA92" s="316"/>
      <c r="HB92" s="316"/>
      <c r="HC92" s="316"/>
      <c r="HD92" s="316"/>
      <c r="HE92" s="316"/>
      <c r="HF92" s="316"/>
      <c r="HG92" s="316"/>
      <c r="HH92" s="316"/>
      <c r="HI92" s="316"/>
      <c r="HJ92" s="316"/>
      <c r="HK92" s="316"/>
      <c r="HL92" s="316"/>
      <c r="HM92" s="316"/>
      <c r="HN92" s="316"/>
      <c r="HO92" s="316"/>
      <c r="HP92" s="316"/>
      <c r="HQ92" s="316"/>
      <c r="HR92" s="316"/>
      <c r="HS92" s="316"/>
      <c r="HT92" s="316"/>
      <c r="HU92" s="316"/>
      <c r="HV92" s="316"/>
      <c r="HW92" s="316"/>
      <c r="HX92" s="316"/>
      <c r="HY92" s="316"/>
      <c r="HZ92" s="316"/>
      <c r="IA92" s="316"/>
      <c r="IB92" s="316"/>
      <c r="IC92" s="316"/>
      <c r="ID92" s="316"/>
      <c r="IE92" s="316"/>
      <c r="IF92" s="316"/>
      <c r="IG92" s="316"/>
      <c r="IH92" s="316"/>
      <c r="II92" s="316"/>
      <c r="IJ92" s="316"/>
      <c r="IK92" s="316"/>
      <c r="IL92" s="316"/>
      <c r="IM92" s="316"/>
      <c r="IN92" s="316"/>
      <c r="IO92" s="316"/>
      <c r="IP92" s="316"/>
      <c r="IQ92" s="316"/>
      <c r="IR92" s="316"/>
      <c r="IS92" s="316"/>
      <c r="IT92" s="316"/>
      <c r="IU92" s="316"/>
      <c r="IV92" s="316"/>
      <c r="IW92" s="316"/>
      <c r="IX92" s="316"/>
      <c r="IY92" s="316"/>
      <c r="IZ92" s="316"/>
      <c r="JA92" s="316"/>
      <c r="JB92" s="316"/>
      <c r="JC92" s="316"/>
      <c r="JD92" s="316"/>
      <c r="JE92" s="316"/>
      <c r="JF92" s="316"/>
      <c r="JG92" s="316"/>
      <c r="JH92" s="316"/>
      <c r="JI92" s="316"/>
      <c r="JJ92" s="316"/>
      <c r="JK92" s="316"/>
      <c r="JL92" s="316"/>
      <c r="JM92" s="316"/>
      <c r="JN92" s="316"/>
      <c r="JO92" s="316"/>
      <c r="JP92" s="316"/>
      <c r="JQ92" s="316"/>
      <c r="JR92" s="316"/>
      <c r="JS92" s="316"/>
      <c r="JT92" s="316"/>
      <c r="JU92" s="316"/>
      <c r="JV92" s="316"/>
      <c r="JW92" s="316"/>
      <c r="JX92" s="316"/>
      <c r="JY92" s="316"/>
      <c r="JZ92" s="316"/>
      <c r="KA92" s="316"/>
      <c r="KB92" s="316"/>
      <c r="KC92" s="316"/>
      <c r="KD92" s="316"/>
      <c r="KE92" s="316"/>
      <c r="KF92" s="316"/>
      <c r="KG92" s="316"/>
      <c r="KH92" s="316"/>
      <c r="KI92" s="316"/>
      <c r="KJ92" s="316"/>
      <c r="KK92" s="316"/>
      <c r="KL92" s="316"/>
      <c r="KM92" s="316"/>
      <c r="KN92" s="316"/>
      <c r="KO92" s="316"/>
      <c r="KP92" s="316"/>
      <c r="KQ92" s="316"/>
      <c r="KR92" s="316"/>
      <c r="KS92" s="316"/>
      <c r="KT92" s="316"/>
      <c r="KU92" s="316"/>
      <c r="KV92" s="316"/>
      <c r="KW92" s="316"/>
      <c r="KX92" s="316"/>
      <c r="KY92" s="316"/>
      <c r="KZ92" s="316"/>
      <c r="LA92" s="316"/>
      <c r="LB92" s="316"/>
      <c r="LC92" s="316"/>
      <c r="LD92" s="316"/>
      <c r="LE92" s="316"/>
      <c r="LF92" s="316"/>
      <c r="LG92" s="316"/>
      <c r="LH92" s="316"/>
      <c r="LI92" s="316"/>
    </row>
    <row r="93" spans="3:321">
      <c r="C93" s="72">
        <v>417</v>
      </c>
      <c r="D93" s="72">
        <v>417</v>
      </c>
      <c r="E93" s="76" t="s">
        <v>198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82">
        <v>732339.00999999978</v>
      </c>
      <c r="DW93" s="282">
        <v>864772.2</v>
      </c>
      <c r="DX93" s="282">
        <v>908359.28</v>
      </c>
      <c r="DY93" s="282">
        <v>644491.55000000005</v>
      </c>
      <c r="DZ93" s="310">
        <v>633916.04</v>
      </c>
      <c r="EA93" s="310">
        <v>547580.09</v>
      </c>
      <c r="EB93" s="313">
        <v>683009.06</v>
      </c>
      <c r="EC93" s="320">
        <v>712804.15</v>
      </c>
      <c r="ED93" s="313">
        <v>668129.85</v>
      </c>
      <c r="EE93" s="313">
        <v>606022.38</v>
      </c>
      <c r="EF93" s="313">
        <v>538062.98</v>
      </c>
      <c r="EG93" s="313">
        <v>1676542.74</v>
      </c>
      <c r="EH93" s="316">
        <v>576439.54</v>
      </c>
      <c r="EI93" s="316">
        <v>609518.68999999994</v>
      </c>
      <c r="EJ93" s="316">
        <v>647095.18000000005</v>
      </c>
      <c r="EK93" s="316">
        <v>737903.15</v>
      </c>
      <c r="EL93" s="316">
        <v>649640.18999999994</v>
      </c>
      <c r="EM93" s="316">
        <v>723692.29</v>
      </c>
      <c r="EN93" s="316">
        <v>744151.17</v>
      </c>
      <c r="EO93" s="316">
        <v>655865.84</v>
      </c>
      <c r="EP93" s="316">
        <v>680175.47</v>
      </c>
      <c r="EQ93" s="316">
        <v>802737.21</v>
      </c>
      <c r="ER93" s="316">
        <v>721286.02</v>
      </c>
      <c r="ES93" s="316">
        <v>1392442.62</v>
      </c>
      <c r="ET93" s="316">
        <v>175603.34</v>
      </c>
      <c r="EU93" s="316">
        <v>1124463.03</v>
      </c>
      <c r="EV93" s="316">
        <v>523950.18</v>
      </c>
      <c r="EW93" s="316">
        <v>641415.42000000004</v>
      </c>
      <c r="EX93" s="316">
        <v>933048.68</v>
      </c>
      <c r="EY93" s="316">
        <v>835746.88</v>
      </c>
      <c r="EZ93" s="316">
        <v>824828.88</v>
      </c>
      <c r="FA93" s="316">
        <v>555711.06999999995</v>
      </c>
      <c r="FB93" s="316">
        <v>949304.64</v>
      </c>
      <c r="FC93" s="316">
        <v>827176.94</v>
      </c>
      <c r="FD93" s="316">
        <v>584262.68000000005</v>
      </c>
      <c r="FE93" s="316">
        <v>2717616.81</v>
      </c>
      <c r="FF93" s="316">
        <v>218026.46</v>
      </c>
      <c r="FG93" s="316">
        <v>777233.65</v>
      </c>
      <c r="FH93" s="316">
        <v>800870.53</v>
      </c>
      <c r="FI93" s="316">
        <v>1119902.21</v>
      </c>
      <c r="FJ93" s="316">
        <v>986505.29</v>
      </c>
      <c r="FK93" s="316">
        <v>606326.98</v>
      </c>
      <c r="FL93" s="368">
        <v>1397044.86</v>
      </c>
      <c r="FM93" s="316">
        <v>824993.89</v>
      </c>
      <c r="FN93" s="316">
        <v>653814.94999999995</v>
      </c>
      <c r="FO93" s="316">
        <v>804750.67</v>
      </c>
      <c r="FP93" s="316">
        <v>559052.02</v>
      </c>
      <c r="FQ93" s="316">
        <v>2205140.14</v>
      </c>
      <c r="FR93" s="316">
        <v>616777.93000000005</v>
      </c>
      <c r="FS93" s="316">
        <v>930050.26</v>
      </c>
      <c r="FT93" s="316">
        <v>896586.65</v>
      </c>
      <c r="FU93" s="316">
        <v>972131.72</v>
      </c>
      <c r="FV93" s="316">
        <v>769427.2</v>
      </c>
      <c r="FW93" s="316">
        <v>795087.54</v>
      </c>
      <c r="FX93" s="316">
        <v>1219818.73</v>
      </c>
      <c r="FY93" s="316">
        <v>765517.23</v>
      </c>
      <c r="FZ93" s="316">
        <v>770839.12</v>
      </c>
      <c r="GA93" s="316">
        <v>1069526.1299999999</v>
      </c>
      <c r="GB93" s="316"/>
      <c r="GC93" s="316"/>
      <c r="GD93" s="316"/>
      <c r="GF93" s="316"/>
      <c r="GG93" s="316"/>
      <c r="GH93" s="316"/>
      <c r="GI93" s="316"/>
      <c r="GJ93" s="316"/>
      <c r="GK93" s="316"/>
      <c r="GL93" s="316"/>
      <c r="GM93" s="316"/>
      <c r="GN93" s="316"/>
      <c r="GO93" s="316"/>
      <c r="GP93" s="316"/>
      <c r="GQ93" s="316"/>
      <c r="GR93" s="316"/>
      <c r="GS93" s="316"/>
      <c r="GT93" s="316"/>
      <c r="GU93" s="316"/>
      <c r="GV93" s="316"/>
      <c r="GW93" s="316"/>
      <c r="GX93" s="316"/>
      <c r="GY93" s="316"/>
      <c r="GZ93" s="316"/>
      <c r="HA93" s="316"/>
      <c r="HB93" s="316"/>
      <c r="HC93" s="316"/>
      <c r="HD93" s="316"/>
      <c r="HE93" s="316"/>
      <c r="HF93" s="316"/>
      <c r="HG93" s="316"/>
      <c r="HH93" s="316"/>
      <c r="HI93" s="316"/>
      <c r="HJ93" s="316"/>
      <c r="HK93" s="316"/>
      <c r="HL93" s="316"/>
      <c r="HM93" s="316"/>
      <c r="HN93" s="316"/>
      <c r="HO93" s="316"/>
      <c r="HP93" s="316"/>
      <c r="HQ93" s="316"/>
      <c r="HR93" s="316"/>
      <c r="HS93" s="316"/>
      <c r="HT93" s="316"/>
      <c r="HU93" s="316"/>
      <c r="HV93" s="316"/>
      <c r="HW93" s="316"/>
      <c r="HX93" s="316"/>
      <c r="HY93" s="316"/>
      <c r="HZ93" s="316"/>
      <c r="IA93" s="316"/>
      <c r="IB93" s="316"/>
      <c r="IC93" s="316"/>
      <c r="ID93" s="316"/>
      <c r="IE93" s="316"/>
      <c r="IF93" s="316"/>
      <c r="IG93" s="316"/>
      <c r="IH93" s="316"/>
      <c r="II93" s="316"/>
      <c r="IJ93" s="316"/>
      <c r="IK93" s="316"/>
      <c r="IL93" s="316"/>
      <c r="IM93" s="316"/>
      <c r="IN93" s="316"/>
      <c r="IO93" s="316"/>
      <c r="IP93" s="316"/>
      <c r="IQ93" s="316"/>
      <c r="IR93" s="316"/>
      <c r="IS93" s="316"/>
      <c r="IT93" s="316"/>
      <c r="IU93" s="316"/>
      <c r="IV93" s="316"/>
      <c r="IW93" s="316"/>
      <c r="IX93" s="316"/>
      <c r="IY93" s="316"/>
      <c r="IZ93" s="316"/>
      <c r="JA93" s="316"/>
      <c r="JB93" s="316"/>
      <c r="JC93" s="316"/>
      <c r="JD93" s="316"/>
      <c r="JE93" s="316"/>
      <c r="JF93" s="316"/>
      <c r="JG93" s="316"/>
      <c r="JH93" s="316"/>
      <c r="JI93" s="316"/>
      <c r="JJ93" s="316"/>
      <c r="JK93" s="316"/>
      <c r="JL93" s="316"/>
      <c r="JM93" s="316"/>
      <c r="JN93" s="316"/>
      <c r="JO93" s="316"/>
      <c r="JP93" s="316"/>
      <c r="JQ93" s="316"/>
      <c r="JR93" s="316"/>
      <c r="JS93" s="316"/>
      <c r="JT93" s="316"/>
      <c r="JU93" s="316"/>
      <c r="JV93" s="316"/>
      <c r="JW93" s="316"/>
      <c r="JX93" s="316"/>
      <c r="JY93" s="316"/>
      <c r="JZ93" s="316"/>
      <c r="KA93" s="316"/>
      <c r="KB93" s="316"/>
      <c r="KC93" s="316"/>
      <c r="KD93" s="316"/>
      <c r="KE93" s="316"/>
      <c r="KF93" s="316"/>
      <c r="KG93" s="316"/>
      <c r="KH93" s="316"/>
      <c r="KI93" s="316"/>
      <c r="KJ93" s="316"/>
      <c r="KK93" s="316"/>
      <c r="KL93" s="316"/>
      <c r="KM93" s="316"/>
      <c r="KN93" s="316"/>
      <c r="KO93" s="316"/>
      <c r="KP93" s="316"/>
      <c r="KQ93" s="316"/>
      <c r="KR93" s="316"/>
      <c r="KS93" s="316"/>
      <c r="KT93" s="316"/>
      <c r="KU93" s="316"/>
      <c r="KV93" s="316"/>
      <c r="KW93" s="316"/>
      <c r="KX93" s="316"/>
      <c r="KY93" s="316"/>
      <c r="KZ93" s="316"/>
      <c r="LA93" s="316"/>
      <c r="LB93" s="316"/>
      <c r="LC93" s="316"/>
      <c r="LD93" s="316"/>
      <c r="LE93" s="316"/>
      <c r="LF93" s="316"/>
      <c r="LG93" s="316"/>
      <c r="LH93" s="316"/>
      <c r="LI93" s="316"/>
    </row>
    <row r="94" spans="3:321">
      <c r="D94" s="72">
        <v>4171</v>
      </c>
      <c r="E94" s="76" t="s">
        <v>200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82">
        <v>716401.68999999983</v>
      </c>
      <c r="DW94" s="282">
        <v>841014.30999999994</v>
      </c>
      <c r="DX94" s="282">
        <v>836284.17999999993</v>
      </c>
      <c r="DY94" s="282">
        <v>621743.63000000012</v>
      </c>
      <c r="DZ94" s="310">
        <v>588196.75</v>
      </c>
      <c r="EC94" s="313"/>
      <c r="ED94" s="313"/>
      <c r="EE94" s="313"/>
      <c r="EF94" s="313"/>
      <c r="EG94" s="313"/>
      <c r="EH94" s="316"/>
      <c r="EI94" s="316"/>
      <c r="EJ94" s="316"/>
      <c r="EK94" s="316"/>
      <c r="EL94" s="316"/>
      <c r="EM94" s="316"/>
      <c r="EN94" s="316"/>
      <c r="EO94" s="316"/>
      <c r="EP94" s="316"/>
      <c r="EQ94" s="316"/>
      <c r="ER94" s="316"/>
      <c r="ES94" s="316"/>
      <c r="ET94" s="316"/>
      <c r="EU94" s="316"/>
      <c r="EV94" s="316"/>
      <c r="EW94" s="316"/>
      <c r="EX94" s="316"/>
      <c r="EY94" s="316"/>
      <c r="EZ94" s="316"/>
      <c r="FA94" s="316"/>
      <c r="FB94" s="316"/>
      <c r="FC94" s="316"/>
      <c r="FD94" s="316"/>
      <c r="FE94" s="316"/>
      <c r="FF94" s="316"/>
      <c r="FG94" s="316"/>
      <c r="FH94" s="316"/>
      <c r="FI94" s="316"/>
      <c r="FJ94" s="316"/>
      <c r="FK94" s="316"/>
      <c r="FL94" s="369"/>
      <c r="FM94" s="316"/>
      <c r="FN94" s="316"/>
      <c r="FO94" s="316"/>
      <c r="FP94" s="316"/>
      <c r="FQ94" s="316"/>
      <c r="FR94" s="316"/>
      <c r="FS94" s="316"/>
      <c r="FT94" s="316"/>
      <c r="FU94" s="316"/>
      <c r="FV94" s="316"/>
      <c r="FW94" s="316"/>
      <c r="FX94" s="316"/>
      <c r="FY94" s="316"/>
      <c r="FZ94" s="316"/>
      <c r="GA94" s="316"/>
      <c r="GB94" s="316"/>
      <c r="GC94" s="316"/>
      <c r="GD94" s="316"/>
      <c r="GF94" s="316"/>
      <c r="GG94" s="316"/>
      <c r="GH94" s="316"/>
      <c r="GI94" s="316"/>
      <c r="GJ94" s="316"/>
      <c r="GK94" s="316"/>
      <c r="GL94" s="316"/>
      <c r="GM94" s="316"/>
      <c r="GN94" s="316"/>
      <c r="GO94" s="316"/>
      <c r="GP94" s="316"/>
      <c r="GQ94" s="316"/>
      <c r="GR94" s="316"/>
      <c r="GS94" s="316"/>
      <c r="GT94" s="316"/>
      <c r="GU94" s="316"/>
      <c r="GV94" s="316"/>
      <c r="GW94" s="316"/>
      <c r="GX94" s="316"/>
      <c r="GY94" s="316"/>
      <c r="GZ94" s="316"/>
      <c r="HA94" s="316"/>
      <c r="HB94" s="316"/>
      <c r="HC94" s="316"/>
      <c r="HD94" s="316"/>
      <c r="HE94" s="316"/>
      <c r="HF94" s="316"/>
      <c r="HG94" s="316"/>
      <c r="HH94" s="316"/>
      <c r="HI94" s="316"/>
      <c r="HJ94" s="316"/>
      <c r="HK94" s="316"/>
      <c r="HL94" s="316"/>
      <c r="HM94" s="316"/>
      <c r="HN94" s="316"/>
      <c r="HO94" s="316"/>
      <c r="HP94" s="316"/>
      <c r="HQ94" s="316"/>
      <c r="HR94" s="316"/>
      <c r="HS94" s="316"/>
      <c r="HT94" s="316"/>
      <c r="HU94" s="316"/>
      <c r="HV94" s="316"/>
      <c r="HW94" s="316"/>
      <c r="HX94" s="316"/>
      <c r="HY94" s="316"/>
      <c r="HZ94" s="316"/>
      <c r="IA94" s="316"/>
      <c r="IB94" s="316"/>
      <c r="IC94" s="316"/>
      <c r="ID94" s="316"/>
      <c r="IE94" s="316"/>
      <c r="IF94" s="316"/>
      <c r="IG94" s="316"/>
      <c r="IH94" s="316"/>
      <c r="II94" s="316"/>
      <c r="IJ94" s="316"/>
      <c r="IK94" s="316"/>
      <c r="IL94" s="316"/>
      <c r="IM94" s="316"/>
      <c r="IN94" s="316"/>
      <c r="IO94" s="316"/>
      <c r="IP94" s="316"/>
      <c r="IQ94" s="316"/>
      <c r="IR94" s="316"/>
      <c r="IS94" s="316"/>
      <c r="IT94" s="316"/>
      <c r="IU94" s="316"/>
      <c r="IV94" s="316"/>
      <c r="IW94" s="316"/>
      <c r="IX94" s="316"/>
      <c r="IY94" s="316"/>
      <c r="IZ94" s="316"/>
      <c r="JA94" s="316"/>
      <c r="JB94" s="316"/>
      <c r="JC94" s="316"/>
      <c r="JD94" s="316"/>
      <c r="JE94" s="316"/>
      <c r="JF94" s="316"/>
      <c r="JG94" s="316"/>
      <c r="JH94" s="316"/>
      <c r="JI94" s="316"/>
      <c r="JJ94" s="316"/>
      <c r="JK94" s="316"/>
      <c r="JL94" s="316"/>
      <c r="JM94" s="316"/>
      <c r="JN94" s="316"/>
      <c r="JO94" s="316"/>
      <c r="JP94" s="316"/>
      <c r="JQ94" s="316"/>
      <c r="JR94" s="316"/>
      <c r="JS94" s="316"/>
      <c r="JT94" s="316"/>
      <c r="JU94" s="316"/>
      <c r="JV94" s="316"/>
      <c r="JW94" s="316"/>
      <c r="JX94" s="316"/>
      <c r="JY94" s="316"/>
      <c r="JZ94" s="316"/>
      <c r="KA94" s="316"/>
      <c r="KB94" s="316"/>
      <c r="KC94" s="316"/>
      <c r="KD94" s="316"/>
      <c r="KE94" s="316"/>
      <c r="KF94" s="316"/>
      <c r="KG94" s="316"/>
      <c r="KH94" s="316"/>
      <c r="KI94" s="316"/>
      <c r="KJ94" s="316"/>
      <c r="KK94" s="316"/>
      <c r="KL94" s="316"/>
      <c r="KM94" s="316"/>
      <c r="KN94" s="316"/>
      <c r="KO94" s="316"/>
      <c r="KP94" s="316"/>
      <c r="KQ94" s="316"/>
      <c r="KR94" s="316"/>
      <c r="KS94" s="316"/>
      <c r="KT94" s="316"/>
      <c r="KU94" s="316"/>
      <c r="KV94" s="316"/>
      <c r="KW94" s="316"/>
      <c r="KX94" s="316"/>
      <c r="KY94" s="316"/>
      <c r="KZ94" s="316"/>
      <c r="LA94" s="316"/>
      <c r="LB94" s="316"/>
      <c r="LC94" s="316"/>
      <c r="LD94" s="316"/>
      <c r="LE94" s="316"/>
      <c r="LF94" s="316"/>
      <c r="LG94" s="316"/>
      <c r="LH94" s="316"/>
      <c r="LI94" s="316"/>
    </row>
    <row r="95" spans="3:321">
      <c r="D95" s="72">
        <v>4172</v>
      </c>
      <c r="E95" s="76" t="s">
        <v>202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82">
        <v>15937.32</v>
      </c>
      <c r="DW95" s="282">
        <v>22584.29</v>
      </c>
      <c r="DX95" s="282">
        <v>71626.299999999988</v>
      </c>
      <c r="DY95" s="282">
        <v>21930.720000000001</v>
      </c>
      <c r="DZ95" s="310">
        <v>44173.69</v>
      </c>
      <c r="EC95" s="313"/>
      <c r="ED95" s="313"/>
      <c r="EE95" s="313"/>
      <c r="EF95" s="313"/>
      <c r="EG95" s="313"/>
      <c r="EH95" s="316"/>
      <c r="EI95" s="316"/>
      <c r="EJ95" s="316"/>
      <c r="EK95" s="316"/>
      <c r="EL95" s="316"/>
      <c r="EM95" s="316"/>
      <c r="EN95" s="316"/>
      <c r="EO95" s="316"/>
      <c r="EP95" s="316"/>
      <c r="EQ95" s="316"/>
      <c r="ER95" s="316"/>
      <c r="ES95" s="316"/>
      <c r="ET95" s="316"/>
      <c r="EU95" s="316"/>
      <c r="EV95" s="316"/>
      <c r="EW95" s="316"/>
      <c r="EX95" s="316"/>
      <c r="EY95" s="316"/>
      <c r="EZ95" s="316"/>
      <c r="FA95" s="316"/>
      <c r="FB95" s="316"/>
      <c r="FC95" s="316"/>
      <c r="FD95" s="316"/>
      <c r="FE95" s="316"/>
      <c r="FF95" s="316"/>
      <c r="FG95" s="316"/>
      <c r="FH95" s="316"/>
      <c r="FI95" s="316"/>
      <c r="FJ95" s="316"/>
      <c r="FK95" s="316"/>
      <c r="FL95" s="369"/>
      <c r="FM95" s="316"/>
      <c r="FN95" s="316"/>
      <c r="FO95" s="316"/>
      <c r="FP95" s="316"/>
      <c r="FQ95" s="316"/>
      <c r="FR95" s="316"/>
      <c r="FS95" s="316"/>
      <c r="FT95" s="316"/>
      <c r="FU95" s="316"/>
      <c r="FV95" s="316"/>
      <c r="FW95" s="316"/>
      <c r="FX95" s="316"/>
      <c r="FY95" s="316"/>
      <c r="FZ95" s="316"/>
      <c r="GA95" s="316"/>
      <c r="GB95" s="316"/>
      <c r="GC95" s="316"/>
      <c r="GD95" s="316"/>
      <c r="GF95" s="316"/>
      <c r="GG95" s="316"/>
      <c r="GH95" s="316"/>
      <c r="GI95" s="316"/>
      <c r="GJ95" s="316"/>
      <c r="GK95" s="316"/>
      <c r="GL95" s="316"/>
      <c r="GM95" s="316"/>
      <c r="GN95" s="316"/>
      <c r="GO95" s="316"/>
      <c r="GP95" s="316"/>
      <c r="GQ95" s="316"/>
      <c r="GR95" s="316"/>
      <c r="GS95" s="316"/>
      <c r="GT95" s="316"/>
      <c r="GU95" s="316"/>
      <c r="GV95" s="316"/>
      <c r="GW95" s="316"/>
      <c r="GX95" s="316"/>
      <c r="GY95" s="316"/>
      <c r="GZ95" s="316"/>
      <c r="HA95" s="316"/>
      <c r="HB95" s="316"/>
      <c r="HC95" s="316"/>
      <c r="HD95" s="316"/>
      <c r="HE95" s="316"/>
      <c r="HF95" s="316"/>
      <c r="HG95" s="316"/>
      <c r="HH95" s="316"/>
      <c r="HI95" s="316"/>
      <c r="HJ95" s="316"/>
      <c r="HK95" s="316"/>
      <c r="HL95" s="316"/>
      <c r="HM95" s="316"/>
      <c r="HN95" s="316"/>
      <c r="HO95" s="316"/>
      <c r="HP95" s="316"/>
      <c r="HQ95" s="316"/>
      <c r="HR95" s="316"/>
      <c r="HS95" s="316"/>
      <c r="HT95" s="316"/>
      <c r="HU95" s="316"/>
      <c r="HV95" s="316"/>
      <c r="HW95" s="316"/>
      <c r="HX95" s="316"/>
      <c r="HY95" s="316"/>
      <c r="HZ95" s="316"/>
      <c r="IA95" s="316"/>
      <c r="IB95" s="316"/>
      <c r="IC95" s="316"/>
      <c r="ID95" s="316"/>
      <c r="IE95" s="316"/>
      <c r="IF95" s="316"/>
      <c r="IG95" s="316"/>
      <c r="IH95" s="316"/>
      <c r="II95" s="316"/>
      <c r="IJ95" s="316"/>
      <c r="IK95" s="316"/>
      <c r="IL95" s="316"/>
      <c r="IM95" s="316"/>
      <c r="IN95" s="316"/>
      <c r="IO95" s="316"/>
      <c r="IP95" s="316"/>
      <c r="IQ95" s="316"/>
      <c r="IR95" s="316"/>
      <c r="IS95" s="316"/>
      <c r="IT95" s="316"/>
      <c r="IU95" s="316"/>
      <c r="IV95" s="316"/>
      <c r="IW95" s="316"/>
      <c r="IX95" s="316"/>
      <c r="IY95" s="316"/>
      <c r="IZ95" s="316"/>
      <c r="JA95" s="316"/>
      <c r="JB95" s="316"/>
      <c r="JC95" s="316"/>
      <c r="JD95" s="316"/>
      <c r="JE95" s="316"/>
      <c r="JF95" s="316"/>
      <c r="JG95" s="316"/>
      <c r="JH95" s="316"/>
      <c r="JI95" s="316"/>
      <c r="JJ95" s="316"/>
      <c r="JK95" s="316"/>
      <c r="JL95" s="316"/>
      <c r="JM95" s="316"/>
      <c r="JN95" s="316"/>
      <c r="JO95" s="316"/>
      <c r="JP95" s="316"/>
      <c r="JQ95" s="316"/>
      <c r="JR95" s="316"/>
      <c r="JS95" s="316"/>
      <c r="JT95" s="316"/>
      <c r="JU95" s="316"/>
      <c r="JV95" s="316"/>
      <c r="JW95" s="316"/>
      <c r="JX95" s="316"/>
      <c r="JY95" s="316"/>
      <c r="JZ95" s="316"/>
      <c r="KA95" s="316"/>
      <c r="KB95" s="316"/>
      <c r="KC95" s="316"/>
      <c r="KD95" s="316"/>
      <c r="KE95" s="316"/>
      <c r="KF95" s="316"/>
      <c r="KG95" s="316"/>
      <c r="KH95" s="316"/>
      <c r="KI95" s="316"/>
      <c r="KJ95" s="316"/>
      <c r="KK95" s="316"/>
      <c r="KL95" s="316"/>
      <c r="KM95" s="316"/>
      <c r="KN95" s="316"/>
      <c r="KO95" s="316"/>
      <c r="KP95" s="316"/>
      <c r="KQ95" s="316"/>
      <c r="KR95" s="316"/>
      <c r="KS95" s="316"/>
      <c r="KT95" s="316"/>
      <c r="KU95" s="316"/>
      <c r="KV95" s="316"/>
      <c r="KW95" s="316"/>
      <c r="KX95" s="316"/>
      <c r="KY95" s="316"/>
      <c r="KZ95" s="316"/>
      <c r="LA95" s="316"/>
      <c r="LB95" s="316"/>
      <c r="LC95" s="316"/>
      <c r="LD95" s="316"/>
      <c r="LE95" s="316"/>
      <c r="LF95" s="316"/>
      <c r="LG95" s="316"/>
      <c r="LH95" s="316"/>
      <c r="LI95" s="316"/>
    </row>
    <row r="96" spans="3:321">
      <c r="D96" s="72">
        <v>4173</v>
      </c>
      <c r="E96" s="76" t="s">
        <v>204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82">
        <v>0</v>
      </c>
      <c r="DW96" s="282">
        <v>1173.6000000000001</v>
      </c>
      <c r="DX96" s="282">
        <v>448.8</v>
      </c>
      <c r="DY96" s="282">
        <v>817.2</v>
      </c>
      <c r="DZ96" s="310">
        <v>1545.6</v>
      </c>
      <c r="EC96" s="313"/>
      <c r="ED96" s="313"/>
      <c r="EE96" s="313"/>
      <c r="EF96" s="313"/>
      <c r="EG96" s="313"/>
      <c r="ET96" s="316"/>
      <c r="EU96" s="316"/>
      <c r="EV96" s="316"/>
      <c r="EW96" s="316"/>
      <c r="EX96" s="316"/>
      <c r="EY96" s="316"/>
      <c r="EZ96" s="316"/>
      <c r="FA96" s="316"/>
      <c r="FB96" s="316"/>
      <c r="FC96" s="316"/>
      <c r="FD96" s="316"/>
      <c r="FE96" s="316"/>
      <c r="FF96" s="316"/>
      <c r="FG96" s="316"/>
      <c r="FH96" s="316"/>
      <c r="FI96" s="316"/>
      <c r="FJ96" s="316"/>
      <c r="FK96" s="316"/>
      <c r="FL96" s="369"/>
      <c r="FM96" s="316"/>
      <c r="FN96" s="316"/>
      <c r="FO96" s="316"/>
      <c r="FP96" s="316"/>
      <c r="FQ96" s="316"/>
      <c r="FR96" s="316"/>
      <c r="FS96" s="316"/>
      <c r="FT96" s="316"/>
      <c r="FU96" s="316"/>
      <c r="FV96" s="316"/>
      <c r="FW96" s="316"/>
      <c r="FX96" s="316"/>
      <c r="FY96" s="316"/>
      <c r="FZ96" s="316"/>
      <c r="GA96" s="316"/>
      <c r="GB96" s="316"/>
      <c r="GC96" s="316"/>
      <c r="GD96" s="316"/>
      <c r="GF96" s="316"/>
      <c r="GG96" s="316"/>
      <c r="GH96" s="316"/>
      <c r="GI96" s="316"/>
      <c r="GJ96" s="316"/>
      <c r="GK96" s="316"/>
      <c r="GL96" s="316"/>
      <c r="GM96" s="316"/>
      <c r="GN96" s="316"/>
      <c r="GO96" s="316"/>
      <c r="GP96" s="316"/>
      <c r="GQ96" s="316"/>
      <c r="GR96" s="316"/>
      <c r="GS96" s="316"/>
      <c r="GT96" s="316"/>
      <c r="GU96" s="316"/>
      <c r="GV96" s="316"/>
      <c r="GW96" s="316"/>
      <c r="GX96" s="316"/>
      <c r="GY96" s="316"/>
      <c r="GZ96" s="316"/>
      <c r="HA96" s="316"/>
      <c r="HB96" s="316"/>
      <c r="HC96" s="316"/>
      <c r="HD96" s="316"/>
      <c r="HE96" s="316"/>
      <c r="HF96" s="316"/>
      <c r="HG96" s="316"/>
      <c r="HH96" s="316"/>
      <c r="HI96" s="316"/>
      <c r="HJ96" s="316"/>
      <c r="HK96" s="316"/>
      <c r="HL96" s="316"/>
      <c r="HM96" s="316"/>
      <c r="HN96" s="316"/>
      <c r="HO96" s="316"/>
      <c r="HP96" s="316"/>
      <c r="HQ96" s="316"/>
      <c r="HR96" s="316"/>
      <c r="HS96" s="316"/>
      <c r="HT96" s="316"/>
      <c r="HU96" s="316"/>
      <c r="HV96" s="316"/>
      <c r="HW96" s="316"/>
      <c r="HX96" s="316"/>
      <c r="HY96" s="316"/>
      <c r="HZ96" s="316"/>
      <c r="IA96" s="316"/>
      <c r="IB96" s="316"/>
      <c r="IC96" s="316"/>
      <c r="ID96" s="316"/>
      <c r="IE96" s="316"/>
      <c r="IF96" s="316"/>
      <c r="IG96" s="316"/>
      <c r="IH96" s="316"/>
      <c r="II96" s="316"/>
      <c r="IJ96" s="316"/>
      <c r="IK96" s="316"/>
      <c r="IL96" s="316"/>
      <c r="IM96" s="316"/>
      <c r="IN96" s="316"/>
      <c r="IO96" s="316"/>
      <c r="IP96" s="316"/>
      <c r="IQ96" s="316"/>
      <c r="IR96" s="316"/>
      <c r="IS96" s="316"/>
      <c r="IT96" s="316"/>
      <c r="IU96" s="316"/>
      <c r="IV96" s="316"/>
      <c r="IW96" s="316"/>
      <c r="IX96" s="316"/>
      <c r="IY96" s="316"/>
      <c r="IZ96" s="316"/>
      <c r="JA96" s="316"/>
      <c r="JB96" s="316"/>
      <c r="JC96" s="316"/>
      <c r="JD96" s="316"/>
      <c r="JE96" s="316"/>
      <c r="JF96" s="316"/>
      <c r="JG96" s="316"/>
      <c r="JH96" s="316"/>
      <c r="JI96" s="316"/>
      <c r="JJ96" s="316"/>
      <c r="JK96" s="316"/>
      <c r="JL96" s="316"/>
      <c r="JM96" s="316"/>
      <c r="JN96" s="316"/>
      <c r="JO96" s="316"/>
      <c r="JP96" s="316"/>
      <c r="JQ96" s="316"/>
      <c r="JR96" s="316"/>
      <c r="JS96" s="316"/>
      <c r="JT96" s="316"/>
      <c r="JU96" s="316"/>
      <c r="JV96" s="316"/>
      <c r="JW96" s="316"/>
      <c r="JX96" s="316"/>
      <c r="JY96" s="316"/>
      <c r="JZ96" s="316"/>
      <c r="KA96" s="316"/>
      <c r="KB96" s="316"/>
      <c r="KC96" s="316"/>
      <c r="KD96" s="316"/>
      <c r="KE96" s="316"/>
      <c r="KF96" s="316"/>
      <c r="KG96" s="316"/>
      <c r="KH96" s="316"/>
      <c r="KI96" s="316"/>
      <c r="KJ96" s="316"/>
      <c r="KK96" s="316"/>
      <c r="KL96" s="316"/>
      <c r="KM96" s="316"/>
      <c r="KN96" s="316"/>
      <c r="KO96" s="316"/>
      <c r="KP96" s="316"/>
      <c r="KQ96" s="316"/>
      <c r="KR96" s="316"/>
      <c r="KS96" s="316"/>
      <c r="KT96" s="316"/>
      <c r="KU96" s="316"/>
      <c r="KV96" s="316"/>
      <c r="KW96" s="316"/>
      <c r="KX96" s="316"/>
      <c r="KY96" s="316"/>
      <c r="KZ96" s="316"/>
      <c r="LA96" s="316"/>
      <c r="LB96" s="316"/>
      <c r="LC96" s="316"/>
      <c r="LD96" s="316"/>
      <c r="LE96" s="316"/>
      <c r="LF96" s="316"/>
      <c r="LG96" s="316"/>
      <c r="LH96" s="316"/>
      <c r="LI96" s="316"/>
    </row>
    <row r="97" spans="2:321">
      <c r="C97" s="72">
        <v>418</v>
      </c>
      <c r="D97" s="72">
        <v>418</v>
      </c>
      <c r="E97" s="76" t="s">
        <v>206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82">
        <v>10079.34</v>
      </c>
      <c r="DW97" s="282">
        <v>643210.05999999982</v>
      </c>
      <c r="DX97" s="282">
        <v>2357652.9900000002</v>
      </c>
      <c r="DY97" s="282">
        <v>1200641.0900000001</v>
      </c>
      <c r="DZ97" s="310">
        <v>2439014.4700000002</v>
      </c>
      <c r="EA97" s="310">
        <v>164335.99</v>
      </c>
      <c r="EB97" s="313">
        <v>1051165.42</v>
      </c>
      <c r="EC97" s="320">
        <v>526120.15</v>
      </c>
      <c r="ED97" s="313">
        <v>3410704.75</v>
      </c>
      <c r="EE97" s="313">
        <v>1866021.33</v>
      </c>
      <c r="EF97" s="313">
        <v>2935296.45</v>
      </c>
      <c r="EG97" s="313">
        <v>10516579.09</v>
      </c>
      <c r="EH97" s="316">
        <v>1010</v>
      </c>
      <c r="EI97" s="316">
        <v>437077.96</v>
      </c>
      <c r="EJ97" s="316">
        <v>2564740.2200000002</v>
      </c>
      <c r="EK97" s="316">
        <v>735427.01</v>
      </c>
      <c r="EL97" s="316">
        <v>700208.25</v>
      </c>
      <c r="EM97" s="316">
        <v>1456109.61</v>
      </c>
      <c r="EN97" s="316">
        <v>1493000.87</v>
      </c>
      <c r="EO97" s="316">
        <v>2964968.57</v>
      </c>
      <c r="EP97" s="316">
        <v>3824679.63</v>
      </c>
      <c r="EQ97" s="316">
        <v>2388415.48</v>
      </c>
      <c r="ER97" s="316">
        <v>3022483.62</v>
      </c>
      <c r="ES97" s="316">
        <v>8215705.0499999998</v>
      </c>
      <c r="ET97" s="316">
        <v>31033.66</v>
      </c>
      <c r="EU97" s="316">
        <v>2281116.2599999998</v>
      </c>
      <c r="EV97" s="316">
        <v>3600137.18</v>
      </c>
      <c r="EW97" s="316">
        <v>1218773.67</v>
      </c>
      <c r="EX97" s="316">
        <v>1488510.36</v>
      </c>
      <c r="EY97" s="316">
        <v>2469572.83</v>
      </c>
      <c r="EZ97" s="316">
        <v>1172428.94</v>
      </c>
      <c r="FA97" s="316">
        <v>2244079.69</v>
      </c>
      <c r="FB97" s="316">
        <v>3480196.8</v>
      </c>
      <c r="FC97" s="316">
        <v>3547724.18</v>
      </c>
      <c r="FD97" s="316">
        <v>2265915.5499999998</v>
      </c>
      <c r="FE97" s="316">
        <v>6761395.8499999996</v>
      </c>
      <c r="FF97" s="316">
        <v>99006.6</v>
      </c>
      <c r="FG97" s="316">
        <v>1819632.21</v>
      </c>
      <c r="FH97" s="316">
        <v>3556257.45</v>
      </c>
      <c r="FI97" s="316">
        <v>1298353.71</v>
      </c>
      <c r="FJ97" s="316">
        <v>2220638.35</v>
      </c>
      <c r="FK97" s="316">
        <v>1487101.06</v>
      </c>
      <c r="FL97" s="368">
        <v>3695060.6</v>
      </c>
      <c r="FM97" s="316">
        <v>1069449</v>
      </c>
      <c r="FN97" s="316">
        <v>3742161.66</v>
      </c>
      <c r="FO97" s="316">
        <v>4843530.18</v>
      </c>
      <c r="FP97" s="316">
        <v>3109078.63</v>
      </c>
      <c r="FQ97" s="316">
        <v>7625878.5099999998</v>
      </c>
      <c r="FR97" s="316">
        <v>186907.92</v>
      </c>
      <c r="FS97" s="316">
        <v>1211715.27</v>
      </c>
      <c r="FT97" s="316">
        <v>1425211.49</v>
      </c>
      <c r="FU97" s="316">
        <v>5065576.53</v>
      </c>
      <c r="FV97" s="316">
        <v>1512180.75</v>
      </c>
      <c r="FW97" s="316">
        <v>2801785.17</v>
      </c>
      <c r="FX97" s="316">
        <v>1918061.81</v>
      </c>
      <c r="FY97" s="316">
        <v>3289868.97</v>
      </c>
      <c r="FZ97" s="316">
        <v>4969212.8</v>
      </c>
      <c r="GA97" s="316">
        <v>3866974.49</v>
      </c>
      <c r="GB97" s="316"/>
      <c r="GC97" s="316"/>
      <c r="GD97" s="316"/>
      <c r="GF97" s="316"/>
      <c r="GG97" s="316"/>
      <c r="GH97" s="316"/>
      <c r="GI97" s="316"/>
      <c r="GJ97" s="316"/>
      <c r="GK97" s="316"/>
      <c r="GL97" s="316"/>
      <c r="GM97" s="316"/>
      <c r="GN97" s="316"/>
      <c r="GO97" s="316"/>
      <c r="GP97" s="316"/>
      <c r="GQ97" s="316"/>
      <c r="GR97" s="316"/>
      <c r="GS97" s="316"/>
      <c r="GT97" s="316"/>
      <c r="GU97" s="316"/>
      <c r="GV97" s="316"/>
      <c r="GW97" s="316"/>
      <c r="GX97" s="316"/>
      <c r="GY97" s="316"/>
      <c r="GZ97" s="316"/>
      <c r="HA97" s="316"/>
      <c r="HB97" s="316"/>
      <c r="HC97" s="316"/>
      <c r="HD97" s="316"/>
      <c r="HE97" s="316"/>
      <c r="HF97" s="316"/>
      <c r="HG97" s="316"/>
      <c r="HH97" s="316"/>
      <c r="HI97" s="316"/>
      <c r="HJ97" s="316"/>
      <c r="HK97" s="316"/>
      <c r="HL97" s="316"/>
      <c r="HM97" s="316"/>
      <c r="HN97" s="316"/>
      <c r="HO97" s="316"/>
      <c r="HP97" s="316"/>
      <c r="HQ97" s="316"/>
      <c r="HR97" s="316"/>
      <c r="HS97" s="316"/>
      <c r="HT97" s="316"/>
      <c r="HU97" s="316"/>
      <c r="HV97" s="316"/>
      <c r="HW97" s="316"/>
      <c r="HX97" s="316"/>
      <c r="HY97" s="316"/>
      <c r="HZ97" s="316"/>
      <c r="IA97" s="316"/>
      <c r="IB97" s="316"/>
      <c r="IC97" s="316"/>
      <c r="ID97" s="316"/>
      <c r="IE97" s="316"/>
      <c r="IF97" s="316"/>
      <c r="IG97" s="316"/>
      <c r="IH97" s="316"/>
      <c r="II97" s="316"/>
      <c r="IJ97" s="316"/>
      <c r="IK97" s="316"/>
      <c r="IL97" s="316"/>
      <c r="IM97" s="316"/>
      <c r="IN97" s="316"/>
      <c r="IO97" s="316"/>
      <c r="IP97" s="316"/>
      <c r="IQ97" s="316"/>
      <c r="IR97" s="316"/>
      <c r="IS97" s="316"/>
      <c r="IT97" s="316"/>
      <c r="IU97" s="316"/>
      <c r="IV97" s="316"/>
      <c r="IW97" s="316"/>
      <c r="IX97" s="316"/>
      <c r="IY97" s="316"/>
      <c r="IZ97" s="316"/>
      <c r="JA97" s="316"/>
      <c r="JB97" s="316"/>
      <c r="JC97" s="316"/>
      <c r="JD97" s="316"/>
      <c r="JE97" s="316"/>
      <c r="JF97" s="316"/>
      <c r="JG97" s="316"/>
      <c r="JH97" s="316"/>
      <c r="JI97" s="316"/>
      <c r="JJ97" s="316"/>
      <c r="JK97" s="316"/>
      <c r="JL97" s="316"/>
      <c r="JM97" s="316"/>
      <c r="JN97" s="316"/>
      <c r="JO97" s="316"/>
      <c r="JP97" s="316"/>
      <c r="JQ97" s="316"/>
      <c r="JR97" s="316"/>
      <c r="JS97" s="316"/>
      <c r="JT97" s="316"/>
      <c r="JU97" s="316"/>
      <c r="JV97" s="316"/>
      <c r="JW97" s="316"/>
      <c r="JX97" s="316"/>
      <c r="JY97" s="316"/>
      <c r="JZ97" s="316"/>
      <c r="KA97" s="316"/>
      <c r="KB97" s="316"/>
      <c r="KC97" s="316"/>
      <c r="KD97" s="316"/>
      <c r="KE97" s="316"/>
      <c r="KF97" s="316"/>
      <c r="KG97" s="316"/>
      <c r="KH97" s="316"/>
      <c r="KI97" s="316"/>
      <c r="KJ97" s="316"/>
      <c r="KK97" s="316"/>
      <c r="KL97" s="316"/>
      <c r="KM97" s="316"/>
      <c r="KN97" s="316"/>
      <c r="KO97" s="316"/>
      <c r="KP97" s="316"/>
      <c r="KQ97" s="316"/>
      <c r="KR97" s="316"/>
      <c r="KS97" s="316"/>
      <c r="KT97" s="316"/>
      <c r="KU97" s="316"/>
      <c r="KV97" s="316"/>
      <c r="KW97" s="316"/>
      <c r="KX97" s="316"/>
      <c r="KY97" s="316"/>
      <c r="KZ97" s="316"/>
      <c r="LA97" s="316"/>
      <c r="LB97" s="316"/>
      <c r="LC97" s="316"/>
      <c r="LD97" s="316"/>
      <c r="LE97" s="316"/>
      <c r="LF97" s="316"/>
      <c r="LG97" s="316"/>
      <c r="LH97" s="316"/>
      <c r="LI97" s="316"/>
    </row>
    <row r="98" spans="2:321" ht="30">
      <c r="D98" s="72">
        <v>4181</v>
      </c>
      <c r="E98" s="76" t="s">
        <v>208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82">
        <v>10079.34</v>
      </c>
      <c r="DW98" s="282">
        <v>643210.05999999982</v>
      </c>
      <c r="DX98" s="282">
        <v>2357652.9900000002</v>
      </c>
      <c r="DY98" s="282">
        <v>1200641.0900000001</v>
      </c>
      <c r="DZ98" s="310">
        <v>2439014.4700000002</v>
      </c>
      <c r="EB98" s="313"/>
      <c r="EC98" s="313"/>
      <c r="ED98" s="313"/>
      <c r="EE98" s="313"/>
      <c r="EF98" s="313"/>
      <c r="EG98" s="313"/>
      <c r="ET98" s="316"/>
      <c r="EU98" s="316"/>
      <c r="EV98" s="316"/>
      <c r="EW98" s="316"/>
      <c r="EX98" s="316"/>
      <c r="EY98" s="316"/>
      <c r="EZ98" s="316"/>
      <c r="FA98" s="316"/>
      <c r="FB98" s="316"/>
      <c r="FC98" s="316"/>
      <c r="FD98" s="316"/>
      <c r="FE98" s="316"/>
      <c r="FF98" s="316"/>
      <c r="FG98" s="316"/>
      <c r="FH98" s="316"/>
      <c r="FI98" s="316"/>
      <c r="FJ98" s="316"/>
      <c r="FK98" s="316"/>
      <c r="FL98" s="369"/>
      <c r="FM98" s="316"/>
      <c r="FN98" s="316"/>
      <c r="FO98" s="316"/>
      <c r="FP98" s="316"/>
      <c r="FQ98" s="316"/>
      <c r="FR98" s="316"/>
      <c r="FS98" s="316"/>
      <c r="FT98" s="316"/>
      <c r="FU98" s="316"/>
      <c r="FV98" s="316"/>
      <c r="FW98" s="316"/>
      <c r="FX98" s="316"/>
      <c r="FY98" s="316"/>
      <c r="FZ98" s="316"/>
      <c r="GA98" s="316"/>
      <c r="GB98" s="316"/>
      <c r="GC98" s="316"/>
      <c r="GD98" s="316"/>
      <c r="GF98" s="316"/>
      <c r="GG98" s="316"/>
      <c r="GH98" s="316"/>
      <c r="GI98" s="316"/>
      <c r="GJ98" s="316"/>
      <c r="GK98" s="316"/>
      <c r="GL98" s="316"/>
      <c r="GM98" s="316"/>
      <c r="GN98" s="316"/>
      <c r="GO98" s="316"/>
      <c r="GP98" s="316"/>
      <c r="GQ98" s="316"/>
      <c r="GR98" s="316"/>
      <c r="GS98" s="316"/>
      <c r="GT98" s="316"/>
      <c r="GU98" s="316"/>
      <c r="GV98" s="316"/>
      <c r="GW98" s="316"/>
      <c r="GX98" s="316"/>
      <c r="GY98" s="316"/>
      <c r="GZ98" s="316"/>
      <c r="HA98" s="316"/>
      <c r="HB98" s="316"/>
      <c r="HC98" s="316"/>
      <c r="HD98" s="316"/>
      <c r="HE98" s="316"/>
      <c r="HF98" s="316"/>
      <c r="HG98" s="316"/>
      <c r="HH98" s="316"/>
      <c r="HI98" s="316"/>
      <c r="HJ98" s="316"/>
      <c r="HK98" s="316"/>
      <c r="HL98" s="316"/>
      <c r="HM98" s="316"/>
      <c r="HN98" s="316"/>
      <c r="HO98" s="316"/>
      <c r="HP98" s="316"/>
      <c r="HQ98" s="316"/>
      <c r="HR98" s="316"/>
      <c r="HS98" s="316"/>
      <c r="HT98" s="316"/>
      <c r="HU98" s="316"/>
      <c r="HV98" s="316"/>
      <c r="HW98" s="316"/>
      <c r="HX98" s="316"/>
      <c r="HY98" s="316"/>
      <c r="HZ98" s="316"/>
      <c r="IA98" s="316"/>
      <c r="IB98" s="316"/>
      <c r="IC98" s="316"/>
      <c r="ID98" s="316"/>
      <c r="IE98" s="316"/>
      <c r="IF98" s="316"/>
      <c r="IG98" s="316"/>
      <c r="IH98" s="316"/>
      <c r="II98" s="316"/>
      <c r="IJ98" s="316"/>
      <c r="IK98" s="316"/>
      <c r="IL98" s="316"/>
      <c r="IM98" s="316"/>
      <c r="IN98" s="316"/>
      <c r="IO98" s="316"/>
      <c r="IP98" s="316"/>
      <c r="IQ98" s="316"/>
      <c r="IR98" s="316"/>
      <c r="IS98" s="316"/>
      <c r="IT98" s="316"/>
      <c r="IU98" s="316"/>
      <c r="IV98" s="316"/>
      <c r="IW98" s="316"/>
      <c r="IX98" s="316"/>
      <c r="IY98" s="316"/>
      <c r="IZ98" s="316"/>
      <c r="JA98" s="316"/>
      <c r="JB98" s="316"/>
      <c r="JC98" s="316"/>
      <c r="JD98" s="316"/>
      <c r="JE98" s="316"/>
      <c r="JF98" s="316"/>
      <c r="JG98" s="316"/>
      <c r="JH98" s="316"/>
      <c r="JI98" s="316"/>
      <c r="JJ98" s="316"/>
      <c r="JK98" s="316"/>
      <c r="JL98" s="316"/>
      <c r="JM98" s="316"/>
      <c r="JN98" s="316"/>
      <c r="JO98" s="316"/>
      <c r="JP98" s="316"/>
      <c r="JQ98" s="316"/>
      <c r="JR98" s="316"/>
      <c r="JS98" s="316"/>
      <c r="JT98" s="316"/>
      <c r="JU98" s="316"/>
      <c r="JV98" s="316"/>
      <c r="JW98" s="316"/>
      <c r="JX98" s="316"/>
      <c r="JY98" s="316"/>
      <c r="JZ98" s="316"/>
      <c r="KA98" s="316"/>
      <c r="KB98" s="316"/>
      <c r="KC98" s="316"/>
      <c r="KD98" s="316"/>
      <c r="KE98" s="316"/>
      <c r="KF98" s="316"/>
      <c r="KG98" s="316"/>
      <c r="KH98" s="316"/>
      <c r="KI98" s="316"/>
      <c r="KJ98" s="316"/>
      <c r="KK98" s="316"/>
      <c r="KL98" s="316"/>
      <c r="KM98" s="316"/>
      <c r="KN98" s="316"/>
      <c r="KO98" s="316"/>
      <c r="KP98" s="316"/>
      <c r="KQ98" s="316"/>
      <c r="KR98" s="316"/>
      <c r="KS98" s="316"/>
      <c r="KT98" s="316"/>
      <c r="KU98" s="316"/>
      <c r="KV98" s="316"/>
      <c r="KW98" s="316"/>
      <c r="KX98" s="316"/>
      <c r="KY98" s="316"/>
      <c r="KZ98" s="316"/>
      <c r="LA98" s="316"/>
      <c r="LB98" s="316"/>
      <c r="LC98" s="316"/>
      <c r="LD98" s="316"/>
      <c r="LE98" s="316"/>
      <c r="LF98" s="316"/>
      <c r="LG98" s="316"/>
      <c r="LH98" s="316"/>
      <c r="LI98" s="316"/>
    </row>
    <row r="99" spans="2:321">
      <c r="D99" s="72">
        <v>4182</v>
      </c>
      <c r="E99" s="76" t="s">
        <v>210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82">
        <v>0</v>
      </c>
      <c r="DW99" s="282">
        <v>0</v>
      </c>
      <c r="DX99" s="282">
        <v>0</v>
      </c>
      <c r="DY99" s="282">
        <v>0</v>
      </c>
      <c r="DZ99" s="310"/>
      <c r="EB99" s="313"/>
      <c r="EC99" s="313"/>
      <c r="ED99" s="313"/>
      <c r="EE99" s="313"/>
      <c r="EF99" s="313"/>
      <c r="EG99" s="313"/>
      <c r="EH99" s="316"/>
      <c r="EI99" s="316"/>
      <c r="EJ99" s="316"/>
      <c r="EK99" s="316"/>
      <c r="EL99" s="316"/>
      <c r="EM99" s="316"/>
      <c r="EN99" s="316"/>
      <c r="EO99" s="316"/>
      <c r="EP99" s="316"/>
      <c r="EQ99" s="316"/>
      <c r="ER99" s="316"/>
      <c r="ES99" s="316"/>
      <c r="ET99" s="316"/>
      <c r="EU99" s="316"/>
      <c r="EV99" s="316"/>
      <c r="EW99" s="316"/>
      <c r="EX99" s="316"/>
      <c r="EY99" s="316"/>
      <c r="EZ99" s="316"/>
      <c r="FA99" s="316"/>
      <c r="FB99" s="316"/>
      <c r="FC99" s="316"/>
      <c r="FD99" s="316"/>
      <c r="FE99" s="316"/>
      <c r="FF99" s="316"/>
      <c r="FG99" s="316"/>
      <c r="FH99" s="316"/>
      <c r="FI99" s="316"/>
      <c r="FJ99" s="316"/>
      <c r="FK99" s="316"/>
      <c r="FL99" s="369"/>
      <c r="FM99" s="316"/>
      <c r="FN99" s="316"/>
      <c r="FO99" s="316"/>
      <c r="FP99" s="316"/>
      <c r="FQ99" s="316"/>
      <c r="FR99" s="316"/>
      <c r="FS99" s="316"/>
      <c r="FT99" s="316"/>
      <c r="FU99" s="316"/>
      <c r="FV99" s="316"/>
      <c r="FW99" s="316"/>
      <c r="FX99" s="316"/>
      <c r="FY99" s="316"/>
      <c r="FZ99" s="316"/>
      <c r="GA99" s="316"/>
      <c r="GB99" s="316"/>
      <c r="GC99" s="316"/>
      <c r="GD99" s="316"/>
      <c r="GF99" s="316"/>
      <c r="GG99" s="316"/>
      <c r="GH99" s="316"/>
      <c r="GI99" s="316"/>
      <c r="GJ99" s="316"/>
      <c r="GK99" s="316"/>
      <c r="GL99" s="316"/>
      <c r="GM99" s="316"/>
      <c r="GN99" s="316"/>
      <c r="GO99" s="316"/>
      <c r="GP99" s="316"/>
      <c r="GQ99" s="316"/>
      <c r="GR99" s="316"/>
      <c r="GS99" s="316"/>
      <c r="GT99" s="316"/>
      <c r="GU99" s="316"/>
      <c r="GV99" s="316"/>
      <c r="GW99" s="316"/>
      <c r="GX99" s="316"/>
      <c r="GY99" s="316"/>
      <c r="GZ99" s="316"/>
      <c r="HA99" s="316"/>
      <c r="HB99" s="316"/>
      <c r="HC99" s="316"/>
      <c r="HD99" s="316"/>
      <c r="HE99" s="316"/>
      <c r="HF99" s="316"/>
      <c r="HG99" s="316"/>
      <c r="HH99" s="316"/>
      <c r="HI99" s="316"/>
      <c r="HJ99" s="316"/>
      <c r="HK99" s="316"/>
      <c r="HL99" s="316"/>
      <c r="HM99" s="316"/>
      <c r="HN99" s="316"/>
      <c r="HO99" s="316"/>
      <c r="HP99" s="316"/>
      <c r="HQ99" s="316"/>
      <c r="HR99" s="316"/>
      <c r="HS99" s="316"/>
      <c r="HT99" s="316"/>
      <c r="HU99" s="316"/>
      <c r="HV99" s="316"/>
      <c r="HW99" s="316"/>
      <c r="HX99" s="316"/>
      <c r="HY99" s="316"/>
      <c r="HZ99" s="316"/>
      <c r="IA99" s="316"/>
      <c r="IB99" s="316"/>
      <c r="IC99" s="316"/>
      <c r="ID99" s="316"/>
      <c r="IE99" s="316"/>
      <c r="IF99" s="316"/>
      <c r="IG99" s="316"/>
      <c r="IH99" s="316"/>
      <c r="II99" s="316"/>
      <c r="IJ99" s="316"/>
      <c r="IK99" s="316"/>
      <c r="IL99" s="316"/>
      <c r="IM99" s="316"/>
      <c r="IN99" s="316"/>
      <c r="IO99" s="316"/>
      <c r="IP99" s="316"/>
      <c r="IQ99" s="316"/>
      <c r="IR99" s="316"/>
      <c r="IS99" s="316"/>
      <c r="IT99" s="316"/>
      <c r="IU99" s="316"/>
      <c r="IV99" s="316"/>
      <c r="IW99" s="316"/>
      <c r="IX99" s="316"/>
      <c r="IY99" s="316"/>
      <c r="IZ99" s="316"/>
      <c r="JA99" s="316"/>
      <c r="JB99" s="316"/>
      <c r="JC99" s="316"/>
      <c r="JD99" s="316"/>
      <c r="JE99" s="316"/>
      <c r="JF99" s="316"/>
      <c r="JG99" s="316"/>
      <c r="JH99" s="316"/>
      <c r="JI99" s="316"/>
      <c r="JJ99" s="316"/>
      <c r="JK99" s="316"/>
      <c r="JL99" s="316"/>
      <c r="JM99" s="316"/>
      <c r="JN99" s="316"/>
      <c r="JO99" s="316"/>
      <c r="JP99" s="316"/>
      <c r="JQ99" s="316"/>
      <c r="JR99" s="316"/>
      <c r="JS99" s="316"/>
      <c r="JT99" s="316"/>
      <c r="JU99" s="316"/>
      <c r="JV99" s="316"/>
      <c r="JW99" s="316"/>
      <c r="JX99" s="316"/>
      <c r="JY99" s="316"/>
      <c r="JZ99" s="316"/>
      <c r="KA99" s="316"/>
      <c r="KB99" s="316"/>
      <c r="KC99" s="316"/>
      <c r="KD99" s="316"/>
      <c r="KE99" s="316"/>
      <c r="KF99" s="316"/>
      <c r="KG99" s="316"/>
      <c r="KH99" s="316"/>
      <c r="KI99" s="316"/>
      <c r="KJ99" s="316"/>
      <c r="KK99" s="316"/>
      <c r="KL99" s="316"/>
      <c r="KM99" s="316"/>
      <c r="KN99" s="316"/>
      <c r="KO99" s="316"/>
      <c r="KP99" s="316"/>
      <c r="KQ99" s="316"/>
      <c r="KR99" s="316"/>
      <c r="KS99" s="316"/>
      <c r="KT99" s="316"/>
      <c r="KU99" s="316"/>
      <c r="KV99" s="316"/>
      <c r="KW99" s="316"/>
      <c r="KX99" s="316"/>
      <c r="KY99" s="316"/>
      <c r="KZ99" s="316"/>
      <c r="LA99" s="316"/>
      <c r="LB99" s="316"/>
      <c r="LC99" s="316"/>
      <c r="LD99" s="316"/>
      <c r="LE99" s="316"/>
      <c r="LF99" s="316"/>
      <c r="LG99" s="316"/>
      <c r="LH99" s="316"/>
      <c r="LI99" s="316"/>
    </row>
    <row r="100" spans="2:321">
      <c r="D100" s="72">
        <v>4183</v>
      </c>
      <c r="E100" s="76" t="s">
        <v>212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82">
        <v>0</v>
      </c>
      <c r="DW100" s="282">
        <v>0</v>
      </c>
      <c r="DX100" s="282">
        <v>0</v>
      </c>
      <c r="DY100" s="282">
        <v>0</v>
      </c>
      <c r="DZ100" s="310"/>
      <c r="EB100" s="313"/>
      <c r="EC100" s="313"/>
      <c r="ED100" s="313"/>
      <c r="EE100" s="313"/>
      <c r="EF100" s="313"/>
      <c r="EG100" s="313"/>
      <c r="ET100" s="316"/>
      <c r="EU100" s="316"/>
      <c r="EV100" s="316"/>
      <c r="EW100" s="316"/>
      <c r="EX100" s="316"/>
      <c r="EY100" s="316"/>
      <c r="EZ100" s="316"/>
      <c r="FA100" s="316"/>
      <c r="FB100" s="316"/>
      <c r="FC100" s="316"/>
      <c r="FD100" s="316"/>
      <c r="FE100" s="316"/>
      <c r="FF100" s="316"/>
      <c r="FG100" s="316"/>
      <c r="FH100" s="316"/>
      <c r="FI100" s="316"/>
      <c r="FJ100" s="316"/>
      <c r="FK100" s="316"/>
      <c r="FL100" s="369"/>
      <c r="FM100" s="316"/>
      <c r="FN100" s="316"/>
      <c r="FO100" s="316"/>
      <c r="FP100" s="316"/>
      <c r="FQ100" s="316"/>
      <c r="FR100" s="316"/>
      <c r="FS100" s="316"/>
      <c r="FT100" s="316"/>
      <c r="FU100" s="316"/>
      <c r="FV100" s="316"/>
      <c r="FW100" s="316"/>
      <c r="FX100" s="316"/>
      <c r="FY100" s="316"/>
      <c r="FZ100" s="316"/>
      <c r="GA100" s="316"/>
      <c r="GB100" s="316"/>
      <c r="GC100" s="316"/>
      <c r="GD100" s="316"/>
      <c r="GF100" s="316"/>
      <c r="GG100" s="316"/>
      <c r="GH100" s="316"/>
      <c r="GI100" s="316"/>
      <c r="GJ100" s="316"/>
      <c r="GK100" s="316"/>
      <c r="GL100" s="316"/>
      <c r="GM100" s="316"/>
      <c r="GN100" s="316"/>
      <c r="GO100" s="316"/>
      <c r="GP100" s="316"/>
      <c r="GQ100" s="316"/>
      <c r="GR100" s="316"/>
      <c r="GS100" s="316"/>
      <c r="GT100" s="316"/>
      <c r="GU100" s="316"/>
      <c r="GV100" s="316"/>
      <c r="GW100" s="316"/>
      <c r="GX100" s="316"/>
      <c r="GY100" s="316"/>
      <c r="GZ100" s="316"/>
      <c r="HA100" s="316"/>
      <c r="HB100" s="316"/>
      <c r="HC100" s="316"/>
      <c r="HD100" s="316"/>
      <c r="HE100" s="316"/>
      <c r="HF100" s="316"/>
      <c r="HG100" s="316"/>
      <c r="HH100" s="316"/>
      <c r="HI100" s="316"/>
      <c r="HJ100" s="316"/>
      <c r="HK100" s="316"/>
      <c r="HL100" s="316"/>
      <c r="HM100" s="316"/>
      <c r="HN100" s="316"/>
      <c r="HO100" s="316"/>
      <c r="HP100" s="316"/>
      <c r="HQ100" s="316"/>
      <c r="HR100" s="316"/>
      <c r="HS100" s="316"/>
      <c r="HT100" s="316"/>
      <c r="HU100" s="316"/>
      <c r="HV100" s="316"/>
      <c r="HW100" s="316"/>
      <c r="HX100" s="316"/>
      <c r="HY100" s="316"/>
      <c r="HZ100" s="316"/>
      <c r="IA100" s="316"/>
      <c r="IB100" s="316"/>
      <c r="IC100" s="316"/>
      <c r="ID100" s="316"/>
      <c r="IE100" s="316"/>
      <c r="IF100" s="316"/>
      <c r="IG100" s="316"/>
      <c r="IH100" s="316"/>
      <c r="II100" s="316"/>
      <c r="IJ100" s="316"/>
      <c r="IK100" s="316"/>
      <c r="IL100" s="316"/>
      <c r="IM100" s="316"/>
      <c r="IN100" s="316"/>
      <c r="IO100" s="316"/>
      <c r="IP100" s="316"/>
      <c r="IQ100" s="316"/>
      <c r="IR100" s="316"/>
      <c r="IS100" s="316"/>
      <c r="IT100" s="316"/>
      <c r="IU100" s="316"/>
      <c r="IV100" s="316"/>
      <c r="IW100" s="316"/>
      <c r="IX100" s="316"/>
      <c r="IY100" s="316"/>
      <c r="IZ100" s="316"/>
      <c r="JA100" s="316"/>
      <c r="JB100" s="316"/>
      <c r="JC100" s="316"/>
      <c r="JD100" s="316"/>
      <c r="JE100" s="316"/>
      <c r="JF100" s="316"/>
      <c r="JG100" s="316"/>
      <c r="JH100" s="316"/>
      <c r="JI100" s="316"/>
      <c r="JJ100" s="316"/>
      <c r="JK100" s="316"/>
      <c r="JL100" s="316"/>
      <c r="JM100" s="316"/>
      <c r="JN100" s="316"/>
      <c r="JO100" s="316"/>
      <c r="JP100" s="316"/>
      <c r="JQ100" s="316"/>
      <c r="JR100" s="316"/>
      <c r="JS100" s="316"/>
      <c r="JT100" s="316"/>
      <c r="JU100" s="316"/>
      <c r="JV100" s="316"/>
      <c r="JW100" s="316"/>
      <c r="JX100" s="316"/>
      <c r="JY100" s="316"/>
      <c r="JZ100" s="316"/>
      <c r="KA100" s="316"/>
      <c r="KB100" s="316"/>
      <c r="KC100" s="316"/>
      <c r="KD100" s="316"/>
      <c r="KE100" s="316"/>
      <c r="KF100" s="316"/>
      <c r="KG100" s="316"/>
      <c r="KH100" s="316"/>
      <c r="KI100" s="316"/>
      <c r="KJ100" s="316"/>
      <c r="KK100" s="316"/>
      <c r="KL100" s="316"/>
      <c r="KM100" s="316"/>
      <c r="KN100" s="316"/>
      <c r="KO100" s="316"/>
      <c r="KP100" s="316"/>
      <c r="KQ100" s="316"/>
      <c r="KR100" s="316"/>
      <c r="KS100" s="316"/>
      <c r="KT100" s="316"/>
      <c r="KU100" s="316"/>
      <c r="KV100" s="316"/>
      <c r="KW100" s="316"/>
      <c r="KX100" s="316"/>
      <c r="KY100" s="316"/>
      <c r="KZ100" s="316"/>
      <c r="LA100" s="316"/>
      <c r="LB100" s="316"/>
      <c r="LC100" s="316"/>
      <c r="LD100" s="316"/>
      <c r="LE100" s="316"/>
      <c r="LF100" s="316"/>
      <c r="LG100" s="316"/>
      <c r="LH100" s="316"/>
      <c r="LI100" s="316"/>
    </row>
    <row r="101" spans="2:321">
      <c r="C101" s="72">
        <v>419</v>
      </c>
      <c r="D101" s="72">
        <v>419</v>
      </c>
      <c r="E101" s="76" t="s">
        <v>214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84">
        <v>957980.63</v>
      </c>
      <c r="DW101" s="284">
        <v>3319870.14</v>
      </c>
      <c r="DX101" s="284">
        <v>3074118.5</v>
      </c>
      <c r="DY101" s="282">
        <v>2282641.9700000002</v>
      </c>
      <c r="DZ101" s="310">
        <v>2819109.17</v>
      </c>
      <c r="EA101" s="310">
        <v>2698411.47</v>
      </c>
      <c r="EB101" s="313">
        <v>1727146.57</v>
      </c>
      <c r="EC101" s="320">
        <v>2512983.86</v>
      </c>
      <c r="ED101" s="313">
        <v>3344109.35</v>
      </c>
      <c r="EE101" s="313">
        <v>2190412.1</v>
      </c>
      <c r="EF101" s="313">
        <v>2741929.74</v>
      </c>
      <c r="EG101" s="313">
        <v>6700842.0499999998</v>
      </c>
      <c r="EH101" s="316">
        <v>640573.4</v>
      </c>
      <c r="EI101" s="316">
        <v>1813144.72</v>
      </c>
      <c r="EJ101" s="316">
        <v>3850774.87</v>
      </c>
      <c r="EK101" s="316">
        <v>2537947.84</v>
      </c>
      <c r="EL101" s="316">
        <v>2629633.84</v>
      </c>
      <c r="EM101" s="316">
        <v>2647992.59</v>
      </c>
      <c r="EN101" s="316">
        <v>2526292.0099999998</v>
      </c>
      <c r="EO101" s="316">
        <v>2670416.61</v>
      </c>
      <c r="EP101" s="316">
        <v>2766749.02</v>
      </c>
      <c r="EQ101" s="316">
        <v>3382897.72</v>
      </c>
      <c r="ER101" s="316">
        <v>4807051.49</v>
      </c>
      <c r="ES101" s="316">
        <v>7968970.9500000002</v>
      </c>
      <c r="ET101" s="316">
        <v>586002.18999999994</v>
      </c>
      <c r="EU101" s="316">
        <v>3384331.52</v>
      </c>
      <c r="EV101" s="316">
        <v>2155321.13</v>
      </c>
      <c r="EW101" s="316">
        <v>2882966.63</v>
      </c>
      <c r="EX101" s="316">
        <v>2637225.6800000002</v>
      </c>
      <c r="EY101" s="316">
        <v>3635960.61</v>
      </c>
      <c r="EZ101" s="316">
        <v>2919935.46</v>
      </c>
      <c r="FA101" s="316">
        <v>3454663.76</v>
      </c>
      <c r="FB101" s="316">
        <v>3201193.66</v>
      </c>
      <c r="FC101" s="316">
        <v>3091262.43</v>
      </c>
      <c r="FD101" s="316">
        <v>3357403.41</v>
      </c>
      <c r="FE101" s="316">
        <v>12250161.189999999</v>
      </c>
      <c r="FF101" s="316">
        <v>693676.87</v>
      </c>
      <c r="FG101" s="316">
        <v>3354186.07</v>
      </c>
      <c r="FH101" s="316">
        <v>2292267.91</v>
      </c>
      <c r="FI101" s="316">
        <v>5377993.4900000002</v>
      </c>
      <c r="FJ101" s="316">
        <v>2113794.41</v>
      </c>
      <c r="FK101" s="316">
        <v>4480934.04</v>
      </c>
      <c r="FL101" s="368">
        <f>3827386.53</f>
        <v>3827386.53</v>
      </c>
      <c r="FM101" s="316">
        <v>4013042.17</v>
      </c>
      <c r="FN101" s="316">
        <v>4099702.04</v>
      </c>
      <c r="FO101" s="316">
        <v>3040245.77</v>
      </c>
      <c r="FP101" s="316">
        <v>3173787.81</v>
      </c>
      <c r="FQ101" s="316">
        <v>13492320.9</v>
      </c>
      <c r="FR101" s="316">
        <v>1397051.29</v>
      </c>
      <c r="FS101" s="316">
        <v>3848902.7</v>
      </c>
      <c r="FT101" s="316">
        <v>3215321.82</v>
      </c>
      <c r="FU101" s="316">
        <v>3945513.03</v>
      </c>
      <c r="FV101" s="316">
        <v>3372954.89</v>
      </c>
      <c r="FW101" s="316">
        <v>6446743.6200000001</v>
      </c>
      <c r="FX101" s="316">
        <v>5616705.2599999998</v>
      </c>
      <c r="FY101" s="316">
        <v>2630201.87</v>
      </c>
      <c r="FZ101" s="316">
        <v>3093738.11</v>
      </c>
      <c r="GA101" s="316">
        <v>4281924.3600000003</v>
      </c>
      <c r="GB101" s="316"/>
      <c r="GC101" s="316"/>
      <c r="GD101" s="316"/>
      <c r="GF101" s="316"/>
      <c r="GG101" s="316"/>
      <c r="GH101" s="316"/>
      <c r="GI101" s="316"/>
      <c r="GJ101" s="316"/>
      <c r="GK101" s="316"/>
      <c r="GL101" s="316"/>
      <c r="GM101" s="316"/>
      <c r="GN101" s="316"/>
      <c r="GO101" s="316"/>
      <c r="GP101" s="316"/>
      <c r="GQ101" s="316"/>
      <c r="GR101" s="316"/>
      <c r="GS101" s="316"/>
      <c r="GT101" s="316"/>
      <c r="GU101" s="316"/>
      <c r="GV101" s="316"/>
      <c r="GW101" s="316"/>
      <c r="GX101" s="316"/>
      <c r="GY101" s="316"/>
      <c r="GZ101" s="316"/>
      <c r="HA101" s="316"/>
      <c r="HB101" s="316"/>
      <c r="HC101" s="316"/>
      <c r="HD101" s="316"/>
      <c r="HE101" s="316"/>
      <c r="HF101" s="316"/>
      <c r="HG101" s="316"/>
      <c r="HH101" s="316"/>
      <c r="HI101" s="316"/>
      <c r="HJ101" s="316"/>
      <c r="HK101" s="316"/>
      <c r="HL101" s="316"/>
      <c r="HM101" s="316"/>
      <c r="HN101" s="316"/>
      <c r="HO101" s="316"/>
      <c r="HP101" s="316"/>
      <c r="HQ101" s="316"/>
      <c r="HR101" s="316"/>
      <c r="HS101" s="316"/>
      <c r="HT101" s="316"/>
      <c r="HU101" s="316"/>
      <c r="HV101" s="316"/>
      <c r="HW101" s="316"/>
      <c r="HX101" s="316"/>
      <c r="HY101" s="316"/>
      <c r="HZ101" s="316"/>
      <c r="IA101" s="316"/>
      <c r="IB101" s="316"/>
      <c r="IC101" s="316"/>
      <c r="ID101" s="316"/>
      <c r="IE101" s="316"/>
      <c r="IF101" s="316"/>
      <c r="IG101" s="316"/>
      <c r="IH101" s="316"/>
      <c r="II101" s="316"/>
      <c r="IJ101" s="316"/>
      <c r="IK101" s="316"/>
      <c r="IL101" s="316"/>
      <c r="IM101" s="316"/>
      <c r="IN101" s="316"/>
      <c r="IO101" s="316"/>
      <c r="IP101" s="316"/>
      <c r="IQ101" s="316"/>
      <c r="IR101" s="316"/>
      <c r="IS101" s="316"/>
      <c r="IT101" s="316"/>
      <c r="IU101" s="316"/>
      <c r="IV101" s="316"/>
      <c r="IW101" s="316"/>
      <c r="IX101" s="316"/>
      <c r="IY101" s="316"/>
      <c r="IZ101" s="316"/>
      <c r="JA101" s="316"/>
      <c r="JB101" s="316"/>
      <c r="JC101" s="316"/>
      <c r="JD101" s="316"/>
      <c r="JE101" s="316"/>
      <c r="JF101" s="316"/>
      <c r="JG101" s="316"/>
      <c r="JH101" s="316"/>
      <c r="JI101" s="316"/>
      <c r="JJ101" s="316"/>
      <c r="JK101" s="316"/>
      <c r="JL101" s="316"/>
      <c r="JM101" s="316"/>
      <c r="JN101" s="316"/>
      <c r="JO101" s="316"/>
      <c r="JP101" s="316"/>
      <c r="JQ101" s="316"/>
      <c r="JR101" s="316"/>
      <c r="JS101" s="316"/>
      <c r="JT101" s="316"/>
      <c r="JU101" s="316"/>
      <c r="JV101" s="316"/>
      <c r="JW101" s="316"/>
      <c r="JX101" s="316"/>
      <c r="JY101" s="316"/>
      <c r="JZ101" s="316"/>
      <c r="KA101" s="316"/>
      <c r="KB101" s="316"/>
      <c r="KC101" s="316"/>
      <c r="KD101" s="316"/>
      <c r="KE101" s="316"/>
      <c r="KF101" s="316"/>
      <c r="KG101" s="316"/>
      <c r="KH101" s="316"/>
      <c r="KI101" s="316"/>
      <c r="KJ101" s="316"/>
      <c r="KK101" s="316"/>
      <c r="KL101" s="316"/>
      <c r="KM101" s="316"/>
      <c r="KN101" s="316"/>
      <c r="KO101" s="316"/>
      <c r="KP101" s="316"/>
      <c r="KQ101" s="316"/>
      <c r="KR101" s="316"/>
      <c r="KS101" s="316"/>
      <c r="KT101" s="316"/>
      <c r="KU101" s="316"/>
      <c r="KV101" s="316"/>
      <c r="KW101" s="316"/>
      <c r="KX101" s="316"/>
      <c r="KY101" s="316"/>
      <c r="KZ101" s="316"/>
      <c r="LA101" s="316"/>
      <c r="LB101" s="316"/>
      <c r="LC101" s="316"/>
      <c r="LD101" s="316"/>
      <c r="LE101" s="316"/>
      <c r="LF101" s="316"/>
      <c r="LG101" s="316"/>
      <c r="LH101" s="316"/>
      <c r="LI101" s="316"/>
    </row>
    <row r="102" spans="2:321" ht="30">
      <c r="D102" s="72">
        <v>4191</v>
      </c>
      <c r="E102" s="76" t="s">
        <v>216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82">
        <v>668748.63999999966</v>
      </c>
      <c r="DW102" s="282">
        <v>581398.2099999995</v>
      </c>
      <c r="DX102" s="282">
        <v>584947.7899999998</v>
      </c>
      <c r="DY102" s="282">
        <v>537409.48000000045</v>
      </c>
      <c r="DZ102" s="310">
        <v>590009.09</v>
      </c>
      <c r="EB102" s="313"/>
      <c r="EC102" s="313"/>
      <c r="ED102" s="313"/>
      <c r="EE102" s="313"/>
      <c r="EF102" s="313"/>
      <c r="EG102" s="313"/>
      <c r="EH102" s="316"/>
      <c r="EI102" s="316"/>
      <c r="EJ102" s="316"/>
      <c r="EK102" s="316"/>
      <c r="EL102" s="316"/>
      <c r="EM102" s="316"/>
      <c r="EN102" s="316"/>
      <c r="EO102" s="316"/>
      <c r="EP102" s="316"/>
      <c r="EQ102" s="316"/>
      <c r="ER102" s="316"/>
      <c r="ES102" s="316"/>
      <c r="ET102" s="316"/>
      <c r="EU102" s="316"/>
      <c r="EV102" s="316"/>
      <c r="EW102" s="316"/>
      <c r="EX102" s="316"/>
      <c r="EY102" s="316"/>
      <c r="EZ102" s="316"/>
      <c r="FA102" s="316"/>
      <c r="FB102" s="316"/>
      <c r="FC102" s="316"/>
      <c r="FD102" s="316"/>
      <c r="FE102" s="316"/>
      <c r="FF102" s="316"/>
      <c r="FG102" s="316"/>
      <c r="FH102" s="316"/>
      <c r="FI102" s="316"/>
      <c r="FJ102" s="316"/>
      <c r="FK102" s="316"/>
      <c r="FL102" s="369"/>
      <c r="FM102" s="316"/>
      <c r="FN102" s="316"/>
      <c r="FO102" s="316"/>
      <c r="FP102" s="316"/>
      <c r="FQ102" s="316"/>
      <c r="FR102" s="316"/>
      <c r="FS102" s="316"/>
      <c r="FT102" s="316"/>
      <c r="FU102" s="316"/>
      <c r="FV102" s="316"/>
      <c r="FW102" s="316"/>
      <c r="FX102" s="316"/>
      <c r="FY102" s="316"/>
      <c r="FZ102" s="316"/>
      <c r="GA102" s="316"/>
      <c r="GB102" s="316"/>
      <c r="GC102" s="316"/>
      <c r="GD102" s="316"/>
      <c r="GF102" s="316"/>
      <c r="GG102" s="316"/>
      <c r="GH102" s="316"/>
      <c r="GI102" s="316"/>
      <c r="GJ102" s="316"/>
      <c r="GK102" s="316"/>
      <c r="GL102" s="316"/>
      <c r="GM102" s="316"/>
      <c r="GN102" s="316"/>
      <c r="GO102" s="316"/>
      <c r="GP102" s="316"/>
      <c r="GQ102" s="316"/>
      <c r="GR102" s="316"/>
      <c r="GS102" s="316"/>
      <c r="GT102" s="316"/>
      <c r="GU102" s="316"/>
      <c r="GV102" s="316"/>
      <c r="GW102" s="316"/>
      <c r="GX102" s="316"/>
      <c r="GY102" s="316"/>
      <c r="GZ102" s="316"/>
      <c r="HA102" s="316"/>
      <c r="HB102" s="316"/>
      <c r="HC102" s="316"/>
      <c r="HD102" s="316"/>
      <c r="HE102" s="316"/>
      <c r="HF102" s="316"/>
      <c r="HG102" s="316"/>
      <c r="HH102" s="316"/>
      <c r="HI102" s="316"/>
      <c r="HJ102" s="316"/>
      <c r="HK102" s="316"/>
      <c r="HL102" s="316"/>
      <c r="HM102" s="316"/>
      <c r="HN102" s="316"/>
      <c r="HO102" s="316"/>
      <c r="HP102" s="316"/>
      <c r="HQ102" s="316"/>
      <c r="HR102" s="316"/>
      <c r="HS102" s="316"/>
      <c r="HT102" s="316"/>
      <c r="HU102" s="316"/>
      <c r="HV102" s="316"/>
      <c r="HW102" s="316"/>
      <c r="HX102" s="316"/>
      <c r="HY102" s="316"/>
      <c r="HZ102" s="316"/>
      <c r="IA102" s="316"/>
      <c r="IB102" s="316"/>
      <c r="IC102" s="316"/>
      <c r="ID102" s="316"/>
      <c r="IE102" s="316"/>
      <c r="IF102" s="316"/>
      <c r="IG102" s="316"/>
      <c r="IH102" s="316"/>
      <c r="II102" s="316"/>
      <c r="IJ102" s="316"/>
      <c r="IK102" s="316"/>
      <c r="IL102" s="316"/>
      <c r="IM102" s="316"/>
      <c r="IN102" s="316"/>
      <c r="IO102" s="316"/>
      <c r="IP102" s="316"/>
      <c r="IQ102" s="316"/>
      <c r="IR102" s="316"/>
      <c r="IS102" s="316"/>
      <c r="IT102" s="316"/>
      <c r="IU102" s="316"/>
      <c r="IV102" s="316"/>
      <c r="IW102" s="316"/>
      <c r="IX102" s="316"/>
      <c r="IY102" s="316"/>
      <c r="IZ102" s="316"/>
      <c r="JA102" s="316"/>
      <c r="JB102" s="316"/>
      <c r="JC102" s="316"/>
      <c r="JD102" s="316"/>
      <c r="JE102" s="316"/>
      <c r="JF102" s="316"/>
      <c r="JG102" s="316"/>
      <c r="JH102" s="316"/>
      <c r="JI102" s="316"/>
      <c r="JJ102" s="316"/>
      <c r="JK102" s="316"/>
      <c r="JL102" s="316"/>
      <c r="JM102" s="316"/>
      <c r="JN102" s="316"/>
      <c r="JO102" s="316"/>
      <c r="JP102" s="316"/>
      <c r="JQ102" s="316"/>
      <c r="JR102" s="316"/>
      <c r="JS102" s="316"/>
      <c r="JT102" s="316"/>
      <c r="JU102" s="316"/>
      <c r="JV102" s="316"/>
      <c r="JW102" s="316"/>
      <c r="JX102" s="316"/>
      <c r="JY102" s="316"/>
      <c r="JZ102" s="316"/>
      <c r="KA102" s="316"/>
      <c r="KB102" s="316"/>
      <c r="KC102" s="316"/>
      <c r="KD102" s="316"/>
      <c r="KE102" s="316"/>
      <c r="KF102" s="316"/>
      <c r="KG102" s="316"/>
      <c r="KH102" s="316"/>
      <c r="KI102" s="316"/>
      <c r="KJ102" s="316"/>
      <c r="KK102" s="316"/>
      <c r="KL102" s="316"/>
      <c r="KM102" s="316"/>
      <c r="KN102" s="316"/>
      <c r="KO102" s="316"/>
      <c r="KP102" s="316"/>
      <c r="KQ102" s="316"/>
      <c r="KR102" s="316"/>
      <c r="KS102" s="316"/>
      <c r="KT102" s="316"/>
      <c r="KU102" s="316"/>
      <c r="KV102" s="316"/>
      <c r="KW102" s="316"/>
      <c r="KX102" s="316"/>
      <c r="KY102" s="316"/>
      <c r="KZ102" s="316"/>
      <c r="LA102" s="316"/>
      <c r="LB102" s="316"/>
      <c r="LC102" s="316"/>
      <c r="LD102" s="316"/>
      <c r="LE102" s="316"/>
      <c r="LF102" s="316"/>
      <c r="LG102" s="316"/>
      <c r="LH102" s="316"/>
      <c r="LI102" s="316"/>
    </row>
    <row r="103" spans="2:321" ht="30">
      <c r="D103" s="72">
        <v>4192</v>
      </c>
      <c r="E103" s="76" t="s">
        <v>218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82">
        <v>77621.729999999981</v>
      </c>
      <c r="DW103" s="282">
        <v>83327.360000000044</v>
      </c>
      <c r="DX103" s="282">
        <v>191716.78</v>
      </c>
      <c r="DY103" s="282">
        <v>177688.4800000001</v>
      </c>
      <c r="DZ103" s="310">
        <v>144527.78</v>
      </c>
      <c r="EB103" s="313"/>
      <c r="EC103" s="313"/>
      <c r="ED103" s="313"/>
      <c r="EE103" s="313"/>
      <c r="EF103" s="313"/>
      <c r="EG103" s="313"/>
      <c r="EH103" s="316"/>
      <c r="EI103" s="316"/>
      <c r="EJ103" s="316"/>
      <c r="EK103" s="316"/>
      <c r="EL103" s="316"/>
      <c r="EM103" s="316"/>
      <c r="EN103" s="316"/>
      <c r="EO103" s="316"/>
      <c r="EP103" s="316"/>
      <c r="EQ103" s="316"/>
      <c r="ER103" s="316"/>
      <c r="ES103" s="316"/>
      <c r="ET103" s="316"/>
      <c r="EU103" s="316"/>
      <c r="EV103" s="316"/>
      <c r="EW103" s="316"/>
      <c r="EX103" s="316"/>
      <c r="EY103" s="316"/>
      <c r="EZ103" s="316"/>
      <c r="FA103" s="316"/>
      <c r="FB103" s="316"/>
      <c r="FC103" s="316"/>
      <c r="FD103" s="316"/>
      <c r="FE103" s="316"/>
      <c r="FF103" s="316"/>
      <c r="FG103" s="316"/>
      <c r="FH103" s="316"/>
      <c r="FI103" s="316"/>
      <c r="FJ103" s="316"/>
      <c r="FK103" s="316"/>
      <c r="FL103" s="369"/>
      <c r="FM103" s="316"/>
      <c r="FN103" s="316"/>
      <c r="FO103" s="316"/>
      <c r="FP103" s="316"/>
      <c r="FQ103" s="316"/>
      <c r="FR103" s="316"/>
      <c r="FS103" s="316"/>
      <c r="FT103" s="316"/>
      <c r="FU103" s="316"/>
      <c r="FV103" s="316"/>
      <c r="FW103" s="316"/>
      <c r="FX103" s="316"/>
      <c r="FY103" s="316"/>
      <c r="FZ103" s="316"/>
      <c r="GA103" s="316"/>
      <c r="GB103" s="316"/>
      <c r="GC103" s="316"/>
      <c r="GD103" s="316"/>
      <c r="GF103" s="316"/>
      <c r="GG103" s="316"/>
      <c r="GH103" s="316"/>
      <c r="GI103" s="316"/>
      <c r="GJ103" s="316"/>
      <c r="GK103" s="316"/>
      <c r="GL103" s="316"/>
      <c r="GM103" s="316"/>
      <c r="GN103" s="316"/>
      <c r="GO103" s="316"/>
      <c r="GP103" s="316"/>
      <c r="GQ103" s="316"/>
      <c r="GR103" s="316"/>
      <c r="GS103" s="316"/>
      <c r="GT103" s="316"/>
      <c r="GU103" s="316"/>
      <c r="GV103" s="316"/>
      <c r="GW103" s="316"/>
      <c r="GX103" s="316"/>
      <c r="GY103" s="316"/>
      <c r="GZ103" s="316"/>
      <c r="HA103" s="316"/>
      <c r="HB103" s="316"/>
      <c r="HC103" s="316"/>
      <c r="HD103" s="316"/>
      <c r="HE103" s="316"/>
      <c r="HF103" s="316"/>
      <c r="HG103" s="316"/>
      <c r="HH103" s="316"/>
      <c r="HI103" s="316"/>
      <c r="HJ103" s="316"/>
      <c r="HK103" s="316"/>
      <c r="HL103" s="316"/>
      <c r="HM103" s="316"/>
      <c r="HN103" s="316"/>
      <c r="HO103" s="316"/>
      <c r="HP103" s="316"/>
      <c r="HQ103" s="316"/>
      <c r="HR103" s="316"/>
      <c r="HS103" s="316"/>
      <c r="HT103" s="316"/>
      <c r="HU103" s="316"/>
      <c r="HV103" s="316"/>
      <c r="HW103" s="316"/>
      <c r="HX103" s="316"/>
      <c r="HY103" s="316"/>
      <c r="HZ103" s="316"/>
      <c r="IA103" s="316"/>
      <c r="IB103" s="316"/>
      <c r="IC103" s="316"/>
      <c r="ID103" s="316"/>
      <c r="IE103" s="316"/>
      <c r="IF103" s="316"/>
      <c r="IG103" s="316"/>
      <c r="IH103" s="316"/>
      <c r="II103" s="316"/>
      <c r="IJ103" s="316"/>
      <c r="IK103" s="316"/>
      <c r="IL103" s="316"/>
      <c r="IM103" s="316"/>
      <c r="IN103" s="316"/>
      <c r="IO103" s="316"/>
      <c r="IP103" s="316"/>
      <c r="IQ103" s="316"/>
      <c r="IR103" s="316"/>
      <c r="IS103" s="316"/>
      <c r="IT103" s="316"/>
      <c r="IU103" s="316"/>
      <c r="IV103" s="316"/>
      <c r="IW103" s="316"/>
      <c r="IX103" s="316"/>
      <c r="IY103" s="316"/>
      <c r="IZ103" s="316"/>
      <c r="JA103" s="316"/>
      <c r="JB103" s="316"/>
      <c r="JC103" s="316"/>
      <c r="JD103" s="316"/>
      <c r="JE103" s="316"/>
      <c r="JF103" s="316"/>
      <c r="JG103" s="316"/>
      <c r="JH103" s="316"/>
      <c r="JI103" s="316"/>
      <c r="JJ103" s="316"/>
      <c r="JK103" s="316"/>
      <c r="JL103" s="316"/>
      <c r="JM103" s="316"/>
      <c r="JN103" s="316"/>
      <c r="JO103" s="316"/>
      <c r="JP103" s="316"/>
      <c r="JQ103" s="316"/>
      <c r="JR103" s="316"/>
      <c r="JS103" s="316"/>
      <c r="JT103" s="316"/>
      <c r="JU103" s="316"/>
      <c r="JV103" s="316"/>
      <c r="JW103" s="316"/>
      <c r="JX103" s="316"/>
      <c r="JY103" s="316"/>
      <c r="JZ103" s="316"/>
      <c r="KA103" s="316"/>
      <c r="KB103" s="316"/>
      <c r="KC103" s="316"/>
      <c r="KD103" s="316"/>
      <c r="KE103" s="316"/>
      <c r="KF103" s="316"/>
      <c r="KG103" s="316"/>
      <c r="KH103" s="316"/>
      <c r="KI103" s="316"/>
      <c r="KJ103" s="316"/>
      <c r="KK103" s="316"/>
      <c r="KL103" s="316"/>
      <c r="KM103" s="316"/>
      <c r="KN103" s="316"/>
      <c r="KO103" s="316"/>
      <c r="KP103" s="316"/>
      <c r="KQ103" s="316"/>
      <c r="KR103" s="316"/>
      <c r="KS103" s="316"/>
      <c r="KT103" s="316"/>
      <c r="KU103" s="316"/>
      <c r="KV103" s="316"/>
      <c r="KW103" s="316"/>
      <c r="KX103" s="316"/>
      <c r="KY103" s="316"/>
      <c r="KZ103" s="316"/>
      <c r="LA103" s="316"/>
      <c r="LB103" s="316"/>
      <c r="LC103" s="316"/>
      <c r="LD103" s="316"/>
      <c r="LE103" s="316"/>
      <c r="LF103" s="316"/>
      <c r="LG103" s="316"/>
      <c r="LH103" s="316"/>
      <c r="LI103" s="316"/>
    </row>
    <row r="104" spans="2:321">
      <c r="D104" s="72">
        <v>4193</v>
      </c>
      <c r="E104" s="76" t="s">
        <v>220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82">
        <v>203464.93000000002</v>
      </c>
      <c r="DW104" s="282">
        <v>1439056.7399999998</v>
      </c>
      <c r="DX104" s="282">
        <v>624594.6</v>
      </c>
      <c r="DY104" s="282">
        <v>158360.21</v>
      </c>
      <c r="DZ104" s="310">
        <v>449020</v>
      </c>
      <c r="EB104" s="313"/>
      <c r="EC104" s="313"/>
      <c r="ED104" s="313"/>
      <c r="EE104" s="313"/>
      <c r="EF104" s="313"/>
      <c r="EG104" s="313"/>
      <c r="EH104" s="316"/>
      <c r="EI104" s="316"/>
      <c r="EJ104" s="316"/>
      <c r="EK104" s="316"/>
      <c r="EL104" s="316"/>
      <c r="EM104" s="316"/>
      <c r="EN104" s="316"/>
      <c r="EO104" s="316"/>
      <c r="EP104" s="316"/>
      <c r="EQ104" s="316"/>
      <c r="ER104" s="316"/>
      <c r="ES104" s="316"/>
      <c r="ET104" s="316"/>
      <c r="EU104" s="316"/>
      <c r="EV104" s="316"/>
      <c r="EW104" s="316"/>
      <c r="EX104" s="316"/>
      <c r="EY104" s="316"/>
      <c r="EZ104" s="316"/>
      <c r="FA104" s="316"/>
      <c r="FB104" s="316"/>
      <c r="FC104" s="316"/>
      <c r="FD104" s="316"/>
      <c r="FE104" s="316"/>
      <c r="FF104" s="316"/>
      <c r="FG104" s="316"/>
      <c r="FH104" s="316"/>
      <c r="FI104" s="316"/>
      <c r="FJ104" s="316"/>
      <c r="FK104" s="316"/>
      <c r="FL104" s="369"/>
      <c r="FM104" s="316"/>
      <c r="FN104" s="316"/>
      <c r="FO104" s="316"/>
      <c r="FP104" s="316"/>
      <c r="FQ104" s="316"/>
      <c r="FR104" s="316"/>
      <c r="FS104" s="316"/>
      <c r="FT104" s="316"/>
      <c r="FU104" s="316"/>
      <c r="FV104" s="316"/>
      <c r="FW104" s="316"/>
      <c r="FX104" s="316"/>
      <c r="FY104" s="316"/>
      <c r="FZ104" s="316"/>
      <c r="GA104" s="316"/>
      <c r="GB104" s="316"/>
      <c r="GC104" s="316"/>
      <c r="GD104" s="316"/>
      <c r="GF104" s="316"/>
      <c r="GG104" s="316"/>
      <c r="GH104" s="316"/>
      <c r="GI104" s="316"/>
      <c r="GJ104" s="316"/>
      <c r="GK104" s="316"/>
      <c r="GL104" s="316"/>
      <c r="GM104" s="316"/>
      <c r="GN104" s="316"/>
      <c r="GO104" s="316"/>
      <c r="GP104" s="316"/>
      <c r="GQ104" s="316"/>
      <c r="GR104" s="316"/>
      <c r="GS104" s="316"/>
      <c r="GT104" s="316"/>
      <c r="GU104" s="316"/>
      <c r="GV104" s="316"/>
      <c r="GW104" s="316"/>
      <c r="GX104" s="316"/>
      <c r="GY104" s="316"/>
      <c r="GZ104" s="316"/>
      <c r="HA104" s="316"/>
      <c r="HB104" s="316"/>
      <c r="HC104" s="316"/>
      <c r="HD104" s="316"/>
      <c r="HE104" s="316"/>
      <c r="HF104" s="316"/>
      <c r="HG104" s="316"/>
      <c r="HH104" s="316"/>
      <c r="HI104" s="316"/>
      <c r="HJ104" s="316"/>
      <c r="HK104" s="316"/>
      <c r="HL104" s="316"/>
      <c r="HM104" s="316"/>
      <c r="HN104" s="316"/>
      <c r="HO104" s="316"/>
      <c r="HP104" s="316"/>
      <c r="HQ104" s="316"/>
      <c r="HR104" s="316"/>
      <c r="HS104" s="316"/>
      <c r="HT104" s="316"/>
      <c r="HU104" s="316"/>
      <c r="HV104" s="316"/>
      <c r="HW104" s="316"/>
      <c r="HX104" s="316"/>
      <c r="HY104" s="316"/>
      <c r="HZ104" s="316"/>
      <c r="IA104" s="316"/>
      <c r="IB104" s="316"/>
      <c r="IC104" s="316"/>
      <c r="ID104" s="316"/>
      <c r="IE104" s="316"/>
      <c r="IF104" s="316"/>
      <c r="IG104" s="316"/>
      <c r="IH104" s="316"/>
      <c r="II104" s="316"/>
      <c r="IJ104" s="316"/>
      <c r="IK104" s="316"/>
      <c r="IL104" s="316"/>
      <c r="IM104" s="316"/>
      <c r="IN104" s="316"/>
      <c r="IO104" s="316"/>
      <c r="IP104" s="316"/>
      <c r="IQ104" s="316"/>
      <c r="IR104" s="316"/>
      <c r="IS104" s="316"/>
      <c r="IT104" s="316"/>
      <c r="IU104" s="316"/>
      <c r="IV104" s="316"/>
      <c r="IW104" s="316"/>
      <c r="IX104" s="316"/>
      <c r="IY104" s="316"/>
      <c r="IZ104" s="316"/>
      <c r="JA104" s="316"/>
      <c r="JB104" s="316"/>
      <c r="JC104" s="316"/>
      <c r="JD104" s="316"/>
      <c r="JE104" s="316"/>
      <c r="JF104" s="316"/>
      <c r="JG104" s="316"/>
      <c r="JH104" s="316"/>
      <c r="JI104" s="316"/>
      <c r="JJ104" s="316"/>
      <c r="JK104" s="316"/>
      <c r="JL104" s="316"/>
      <c r="JM104" s="316"/>
      <c r="JN104" s="316"/>
      <c r="JO104" s="316"/>
      <c r="JP104" s="316"/>
      <c r="JQ104" s="316"/>
      <c r="JR104" s="316"/>
      <c r="JS104" s="316"/>
      <c r="JT104" s="316"/>
      <c r="JU104" s="316"/>
      <c r="JV104" s="316"/>
      <c r="JW104" s="316"/>
      <c r="JX104" s="316"/>
      <c r="JY104" s="316"/>
      <c r="JZ104" s="316"/>
      <c r="KA104" s="316"/>
      <c r="KB104" s="316"/>
      <c r="KC104" s="316"/>
      <c r="KD104" s="316"/>
      <c r="KE104" s="316"/>
      <c r="KF104" s="316"/>
      <c r="KG104" s="316"/>
      <c r="KH104" s="316"/>
      <c r="KI104" s="316"/>
      <c r="KJ104" s="316"/>
      <c r="KK104" s="316"/>
      <c r="KL104" s="316"/>
      <c r="KM104" s="316"/>
      <c r="KN104" s="316"/>
      <c r="KO104" s="316"/>
      <c r="KP104" s="316"/>
      <c r="KQ104" s="316"/>
      <c r="KR104" s="316"/>
      <c r="KS104" s="316"/>
      <c r="KT104" s="316"/>
      <c r="KU104" s="316"/>
      <c r="KV104" s="316"/>
      <c r="KW104" s="316"/>
      <c r="KX104" s="316"/>
      <c r="KY104" s="316"/>
      <c r="KZ104" s="316"/>
      <c r="LA104" s="316"/>
      <c r="LB104" s="316"/>
      <c r="LC104" s="316"/>
      <c r="LD104" s="316"/>
      <c r="LE104" s="316"/>
      <c r="LF104" s="316"/>
      <c r="LG104" s="316"/>
      <c r="LH104" s="316"/>
      <c r="LI104" s="316"/>
    </row>
    <row r="105" spans="2:321">
      <c r="D105" s="72">
        <v>4194</v>
      </c>
      <c r="E105" s="76" t="s">
        <v>222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82">
        <v>104059.22</v>
      </c>
      <c r="DW105" s="282">
        <v>127121.38</v>
      </c>
      <c r="DX105" s="282">
        <v>254800.39999999979</v>
      </c>
      <c r="DY105" s="282">
        <v>137632.94000000003</v>
      </c>
      <c r="DZ105" s="310">
        <v>221373.95</v>
      </c>
      <c r="EB105" s="313"/>
      <c r="EC105" s="313"/>
      <c r="ED105" s="313"/>
      <c r="EE105" s="313"/>
      <c r="EF105" s="313"/>
      <c r="EG105" s="313"/>
      <c r="EH105" s="316"/>
      <c r="EI105" s="316"/>
      <c r="EJ105" s="316"/>
      <c r="EK105" s="316"/>
      <c r="EL105" s="316"/>
      <c r="EM105" s="316"/>
      <c r="EN105" s="316"/>
      <c r="EO105" s="316"/>
      <c r="EP105" s="316"/>
      <c r="EQ105" s="316"/>
      <c r="ER105" s="316"/>
      <c r="ES105" s="316"/>
      <c r="ET105" s="316"/>
      <c r="EU105" s="316"/>
      <c r="EV105" s="316"/>
      <c r="EW105" s="316"/>
      <c r="EX105" s="316"/>
      <c r="EY105" s="316"/>
      <c r="EZ105" s="316"/>
      <c r="FA105" s="316"/>
      <c r="FB105" s="316"/>
      <c r="FC105" s="316"/>
      <c r="FD105" s="316"/>
      <c r="FE105" s="316"/>
      <c r="FF105" s="316"/>
      <c r="FG105" s="316"/>
      <c r="FH105" s="316"/>
      <c r="FI105" s="316"/>
      <c r="FJ105" s="316"/>
      <c r="FK105" s="316"/>
      <c r="FL105" s="369"/>
      <c r="FM105" s="316"/>
      <c r="FN105" s="316"/>
      <c r="FO105" s="316"/>
      <c r="FP105" s="316"/>
      <c r="FQ105" s="316"/>
      <c r="FR105" s="316"/>
      <c r="FS105" s="316"/>
      <c r="FT105" s="316"/>
      <c r="FU105" s="316"/>
      <c r="FV105" s="316"/>
      <c r="FW105" s="316"/>
      <c r="FX105" s="316"/>
      <c r="FY105" s="316"/>
      <c r="FZ105" s="316"/>
      <c r="GA105" s="316"/>
      <c r="GB105" s="316"/>
      <c r="GC105" s="316"/>
      <c r="GD105" s="316"/>
      <c r="GF105" s="316"/>
      <c r="GG105" s="316"/>
      <c r="GH105" s="316"/>
      <c r="GI105" s="316"/>
      <c r="GJ105" s="316"/>
      <c r="GK105" s="316"/>
      <c r="GL105" s="316"/>
      <c r="GM105" s="316"/>
      <c r="GN105" s="316"/>
      <c r="GO105" s="316"/>
      <c r="GP105" s="316"/>
      <c r="GQ105" s="316"/>
      <c r="GR105" s="316"/>
      <c r="GS105" s="316"/>
      <c r="GT105" s="316"/>
      <c r="GU105" s="316"/>
      <c r="GV105" s="316"/>
      <c r="GW105" s="316"/>
      <c r="GX105" s="316"/>
      <c r="GY105" s="316"/>
      <c r="GZ105" s="316"/>
      <c r="HA105" s="316"/>
      <c r="HB105" s="316"/>
      <c r="HC105" s="316"/>
      <c r="HD105" s="316"/>
      <c r="HE105" s="316"/>
      <c r="HF105" s="316"/>
      <c r="HG105" s="316"/>
      <c r="HH105" s="316"/>
      <c r="HI105" s="316"/>
      <c r="HJ105" s="316"/>
      <c r="HK105" s="316"/>
      <c r="HL105" s="316"/>
      <c r="HM105" s="316"/>
      <c r="HN105" s="316"/>
      <c r="HO105" s="316"/>
      <c r="HP105" s="316"/>
      <c r="HQ105" s="316"/>
      <c r="HR105" s="316"/>
      <c r="HS105" s="316"/>
      <c r="HT105" s="316"/>
      <c r="HU105" s="316"/>
      <c r="HV105" s="316"/>
      <c r="HW105" s="316"/>
      <c r="HX105" s="316"/>
      <c r="HY105" s="316"/>
      <c r="HZ105" s="316"/>
      <c r="IA105" s="316"/>
      <c r="IB105" s="316"/>
      <c r="IC105" s="316"/>
      <c r="ID105" s="316"/>
      <c r="IE105" s="316"/>
      <c r="IF105" s="316"/>
      <c r="IG105" s="316"/>
      <c r="IH105" s="316"/>
      <c r="II105" s="316"/>
      <c r="IJ105" s="316"/>
      <c r="IK105" s="316"/>
      <c r="IL105" s="316"/>
      <c r="IM105" s="316"/>
      <c r="IN105" s="316"/>
      <c r="IO105" s="316"/>
      <c r="IP105" s="316"/>
      <c r="IQ105" s="316"/>
      <c r="IR105" s="316"/>
      <c r="IS105" s="316"/>
      <c r="IT105" s="316"/>
      <c r="IU105" s="316"/>
      <c r="IV105" s="316"/>
      <c r="IW105" s="316"/>
      <c r="IX105" s="316"/>
      <c r="IY105" s="316"/>
      <c r="IZ105" s="316"/>
      <c r="JA105" s="316"/>
      <c r="JB105" s="316"/>
      <c r="JC105" s="316"/>
      <c r="JD105" s="316"/>
      <c r="JE105" s="316"/>
      <c r="JF105" s="316"/>
      <c r="JG105" s="316"/>
      <c r="JH105" s="316"/>
      <c r="JI105" s="316"/>
      <c r="JJ105" s="316"/>
      <c r="JK105" s="316"/>
      <c r="JL105" s="316"/>
      <c r="JM105" s="316"/>
      <c r="JN105" s="316"/>
      <c r="JO105" s="316"/>
      <c r="JP105" s="316"/>
      <c r="JQ105" s="316"/>
      <c r="JR105" s="316"/>
      <c r="JS105" s="316"/>
      <c r="JT105" s="316"/>
      <c r="JU105" s="316"/>
      <c r="JV105" s="316"/>
      <c r="JW105" s="316"/>
      <c r="JX105" s="316"/>
      <c r="JY105" s="316"/>
      <c r="JZ105" s="316"/>
      <c r="KA105" s="316"/>
      <c r="KB105" s="316"/>
      <c r="KC105" s="316"/>
      <c r="KD105" s="316"/>
      <c r="KE105" s="316"/>
      <c r="KF105" s="316"/>
      <c r="KG105" s="316"/>
      <c r="KH105" s="316"/>
      <c r="KI105" s="316"/>
      <c r="KJ105" s="316"/>
      <c r="KK105" s="316"/>
      <c r="KL105" s="316"/>
      <c r="KM105" s="316"/>
      <c r="KN105" s="316"/>
      <c r="KO105" s="316"/>
      <c r="KP105" s="316"/>
      <c r="KQ105" s="316"/>
      <c r="KR105" s="316"/>
      <c r="KS105" s="316"/>
      <c r="KT105" s="316"/>
      <c r="KU105" s="316"/>
      <c r="KV105" s="316"/>
      <c r="KW105" s="316"/>
      <c r="KX105" s="316"/>
      <c r="KY105" s="316"/>
      <c r="KZ105" s="316"/>
      <c r="LA105" s="316"/>
      <c r="LB105" s="316"/>
      <c r="LC105" s="316"/>
      <c r="LD105" s="316"/>
      <c r="LE105" s="316"/>
      <c r="LF105" s="316"/>
      <c r="LG105" s="316"/>
      <c r="LH105" s="316"/>
      <c r="LI105" s="316"/>
    </row>
    <row r="106" spans="2:321" ht="45">
      <c r="D106" s="72">
        <v>4195</v>
      </c>
      <c r="E106" s="76" t="s">
        <v>224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82">
        <v>46481.02</v>
      </c>
      <c r="DW106" s="282">
        <v>663197.18999999994</v>
      </c>
      <c r="DX106" s="282">
        <v>559198.15999999992</v>
      </c>
      <c r="DY106" s="282">
        <v>324292.06999999995</v>
      </c>
      <c r="DZ106" s="310">
        <v>499860.9</v>
      </c>
      <c r="EB106" s="313"/>
      <c r="EC106" s="313"/>
      <c r="ED106" s="313"/>
      <c r="EE106" s="313"/>
      <c r="EF106" s="313"/>
      <c r="EG106" s="313"/>
      <c r="EH106" s="316"/>
      <c r="EI106" s="316"/>
      <c r="EJ106" s="316"/>
      <c r="EK106" s="316"/>
      <c r="EL106" s="316"/>
      <c r="EM106" s="316"/>
      <c r="EN106" s="316"/>
      <c r="EO106" s="316"/>
      <c r="EP106" s="316"/>
      <c r="EQ106" s="316"/>
      <c r="ER106" s="316"/>
      <c r="ES106" s="316"/>
      <c r="ET106" s="316"/>
      <c r="EU106" s="316"/>
      <c r="EV106" s="316"/>
      <c r="EW106" s="316"/>
      <c r="EX106" s="316"/>
      <c r="EY106" s="316"/>
      <c r="EZ106" s="316"/>
      <c r="FA106" s="316"/>
      <c r="FB106" s="316"/>
      <c r="FC106" s="316"/>
      <c r="FD106" s="316"/>
      <c r="FE106" s="316"/>
      <c r="FF106" s="316"/>
      <c r="FG106" s="316"/>
      <c r="FH106" s="316"/>
      <c r="FI106" s="316"/>
      <c r="FJ106" s="316"/>
      <c r="FK106" s="316"/>
      <c r="FL106" s="369"/>
      <c r="FM106" s="316"/>
      <c r="FN106" s="316"/>
      <c r="FO106" s="316"/>
      <c r="FP106" s="316"/>
      <c r="FQ106" s="316"/>
      <c r="FR106" s="316"/>
      <c r="FS106" s="316"/>
      <c r="FT106" s="316"/>
      <c r="FU106" s="316"/>
      <c r="FV106" s="316"/>
      <c r="FW106" s="316"/>
      <c r="FX106" s="316"/>
      <c r="FY106" s="316"/>
      <c r="FZ106" s="316"/>
      <c r="GA106" s="316"/>
      <c r="GB106" s="316"/>
      <c r="GC106" s="316"/>
      <c r="GD106" s="316"/>
      <c r="GF106" s="316"/>
      <c r="GG106" s="316"/>
      <c r="GH106" s="316"/>
      <c r="GI106" s="316"/>
      <c r="GJ106" s="316"/>
      <c r="GK106" s="316"/>
      <c r="GL106" s="316"/>
      <c r="GM106" s="316"/>
      <c r="GN106" s="316"/>
      <c r="GO106" s="316"/>
      <c r="GP106" s="316"/>
      <c r="GQ106" s="316"/>
      <c r="GR106" s="316"/>
      <c r="GS106" s="316"/>
      <c r="GT106" s="316"/>
      <c r="GU106" s="316"/>
      <c r="GV106" s="316"/>
      <c r="GW106" s="316"/>
      <c r="GX106" s="316"/>
      <c r="GY106" s="316"/>
      <c r="GZ106" s="316"/>
      <c r="HA106" s="316"/>
      <c r="HB106" s="316"/>
      <c r="HC106" s="316"/>
      <c r="HD106" s="316"/>
      <c r="HE106" s="316"/>
      <c r="HF106" s="316"/>
      <c r="HG106" s="316"/>
      <c r="HH106" s="316"/>
      <c r="HI106" s="316"/>
      <c r="HJ106" s="316"/>
      <c r="HK106" s="316"/>
      <c r="HL106" s="316"/>
      <c r="HM106" s="316"/>
      <c r="HN106" s="316"/>
      <c r="HO106" s="316"/>
      <c r="HP106" s="316"/>
      <c r="HQ106" s="316"/>
      <c r="HR106" s="316"/>
      <c r="HS106" s="316"/>
      <c r="HT106" s="316"/>
      <c r="HU106" s="316"/>
      <c r="HV106" s="316"/>
      <c r="HW106" s="316"/>
      <c r="HX106" s="316"/>
      <c r="HY106" s="316"/>
      <c r="HZ106" s="316"/>
      <c r="IA106" s="316"/>
      <c r="IB106" s="316"/>
      <c r="IC106" s="316"/>
      <c r="ID106" s="316"/>
      <c r="IE106" s="316"/>
      <c r="IF106" s="316"/>
      <c r="IG106" s="316"/>
      <c r="IH106" s="316"/>
      <c r="II106" s="316"/>
      <c r="IJ106" s="316"/>
      <c r="IK106" s="316"/>
      <c r="IL106" s="316"/>
      <c r="IM106" s="316"/>
      <c r="IN106" s="316"/>
      <c r="IO106" s="316"/>
      <c r="IP106" s="316"/>
      <c r="IQ106" s="316"/>
      <c r="IR106" s="316"/>
      <c r="IS106" s="316"/>
      <c r="IT106" s="316"/>
      <c r="IU106" s="316"/>
      <c r="IV106" s="316"/>
      <c r="IW106" s="316"/>
      <c r="IX106" s="316"/>
      <c r="IY106" s="316"/>
      <c r="IZ106" s="316"/>
      <c r="JA106" s="316"/>
      <c r="JB106" s="316"/>
      <c r="JC106" s="316"/>
      <c r="JD106" s="316"/>
      <c r="JE106" s="316"/>
      <c r="JF106" s="316"/>
      <c r="JG106" s="316"/>
      <c r="JH106" s="316"/>
      <c r="JI106" s="316"/>
      <c r="JJ106" s="316"/>
      <c r="JK106" s="316"/>
      <c r="JL106" s="316"/>
      <c r="JM106" s="316"/>
      <c r="JN106" s="316"/>
      <c r="JO106" s="316"/>
      <c r="JP106" s="316"/>
      <c r="JQ106" s="316"/>
      <c r="JR106" s="316"/>
      <c r="JS106" s="316"/>
      <c r="JT106" s="316"/>
      <c r="JU106" s="316"/>
      <c r="JV106" s="316"/>
      <c r="JW106" s="316"/>
      <c r="JX106" s="316"/>
      <c r="JY106" s="316"/>
      <c r="JZ106" s="316"/>
      <c r="KA106" s="316"/>
      <c r="KB106" s="316"/>
      <c r="KC106" s="316"/>
      <c r="KD106" s="316"/>
      <c r="KE106" s="316"/>
      <c r="KF106" s="316"/>
      <c r="KG106" s="316"/>
      <c r="KH106" s="316"/>
      <c r="KI106" s="316"/>
      <c r="KJ106" s="316"/>
      <c r="KK106" s="316"/>
      <c r="KL106" s="316"/>
      <c r="KM106" s="316"/>
      <c r="KN106" s="316"/>
      <c r="KO106" s="316"/>
      <c r="KP106" s="316"/>
      <c r="KQ106" s="316"/>
      <c r="KR106" s="316"/>
      <c r="KS106" s="316"/>
      <c r="KT106" s="316"/>
      <c r="KU106" s="316"/>
      <c r="KV106" s="316"/>
      <c r="KW106" s="316"/>
      <c r="KX106" s="316"/>
      <c r="KY106" s="316"/>
      <c r="KZ106" s="316"/>
      <c r="LA106" s="316"/>
      <c r="LB106" s="316"/>
      <c r="LC106" s="316"/>
      <c r="LD106" s="316"/>
      <c r="LE106" s="316"/>
      <c r="LF106" s="316"/>
      <c r="LG106" s="316"/>
      <c r="LH106" s="316"/>
      <c r="LI106" s="316"/>
    </row>
    <row r="107" spans="2:321">
      <c r="D107" s="72">
        <v>4196</v>
      </c>
      <c r="E107" s="76" t="s">
        <v>226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82">
        <v>27282.979999999996</v>
      </c>
      <c r="DW107" s="282">
        <v>209127.41999999998</v>
      </c>
      <c r="DX107" s="282">
        <v>440465.10999999969</v>
      </c>
      <c r="DY107" s="282">
        <v>391949.35999999975</v>
      </c>
      <c r="DZ107" s="310">
        <v>223309.31</v>
      </c>
      <c r="EB107" s="313"/>
      <c r="EC107" s="313"/>
      <c r="ED107" s="313"/>
      <c r="EE107" s="313"/>
      <c r="EF107" s="313"/>
      <c r="EG107" s="313"/>
      <c r="EH107" s="316"/>
      <c r="EI107" s="316"/>
      <c r="EJ107" s="316"/>
      <c r="EK107" s="316"/>
      <c r="EL107" s="316"/>
      <c r="EM107" s="316"/>
      <c r="EN107" s="316"/>
      <c r="EO107" s="316"/>
      <c r="EP107" s="316"/>
      <c r="EQ107" s="316"/>
      <c r="ER107" s="316"/>
      <c r="ES107" s="316"/>
      <c r="ET107" s="316"/>
      <c r="EU107" s="316"/>
      <c r="EV107" s="316"/>
      <c r="EW107" s="316"/>
      <c r="EX107" s="316"/>
      <c r="EY107" s="316"/>
      <c r="EZ107" s="316"/>
      <c r="FA107" s="316"/>
      <c r="FB107" s="316"/>
      <c r="FC107" s="316"/>
      <c r="FD107" s="316"/>
      <c r="FE107" s="316"/>
      <c r="FF107" s="316"/>
      <c r="FG107" s="316"/>
      <c r="FH107" s="316"/>
      <c r="FI107" s="316"/>
      <c r="FJ107" s="316"/>
      <c r="FK107" s="316"/>
      <c r="FL107" s="369"/>
      <c r="FM107" s="316"/>
      <c r="FN107" s="316"/>
      <c r="FO107" s="316"/>
      <c r="FP107" s="316"/>
      <c r="FQ107" s="316"/>
      <c r="FR107" s="316"/>
      <c r="FS107" s="316"/>
      <c r="FT107" s="316"/>
      <c r="FU107" s="316"/>
      <c r="FV107" s="316"/>
      <c r="FW107" s="316"/>
      <c r="FX107" s="316"/>
      <c r="FY107" s="316"/>
      <c r="FZ107" s="316"/>
      <c r="GA107" s="316"/>
      <c r="GB107" s="316"/>
      <c r="GC107" s="316"/>
      <c r="GD107" s="316"/>
      <c r="GF107" s="316"/>
      <c r="GG107" s="316"/>
      <c r="GH107" s="316"/>
      <c r="GI107" s="316"/>
      <c r="GJ107" s="316"/>
      <c r="GK107" s="316"/>
      <c r="GL107" s="316"/>
      <c r="GM107" s="316"/>
      <c r="GN107" s="316"/>
      <c r="GO107" s="316"/>
      <c r="GP107" s="316"/>
      <c r="GQ107" s="316"/>
      <c r="GR107" s="316"/>
      <c r="GS107" s="316"/>
      <c r="GT107" s="316"/>
      <c r="GU107" s="316"/>
      <c r="GV107" s="316"/>
      <c r="GW107" s="316"/>
      <c r="GX107" s="316"/>
      <c r="GY107" s="316"/>
      <c r="GZ107" s="316"/>
      <c r="HA107" s="316"/>
      <c r="HB107" s="316"/>
      <c r="HC107" s="316"/>
      <c r="HD107" s="316"/>
      <c r="HE107" s="316"/>
      <c r="HF107" s="316"/>
      <c r="HG107" s="316"/>
      <c r="HH107" s="316"/>
      <c r="HI107" s="316"/>
      <c r="HJ107" s="316"/>
      <c r="HK107" s="316"/>
      <c r="HL107" s="316"/>
      <c r="HM107" s="316"/>
      <c r="HN107" s="316"/>
      <c r="HO107" s="316"/>
      <c r="HP107" s="316"/>
      <c r="HQ107" s="316"/>
      <c r="HR107" s="316"/>
      <c r="HS107" s="316"/>
      <c r="HT107" s="316"/>
      <c r="HU107" s="316"/>
      <c r="HV107" s="316"/>
      <c r="HW107" s="316"/>
      <c r="HX107" s="316"/>
      <c r="HY107" s="316"/>
      <c r="HZ107" s="316"/>
      <c r="IA107" s="316"/>
      <c r="IB107" s="316"/>
      <c r="IC107" s="316"/>
      <c r="ID107" s="316"/>
      <c r="IE107" s="316"/>
      <c r="IF107" s="316"/>
      <c r="IG107" s="316"/>
      <c r="IH107" s="316"/>
      <c r="II107" s="316"/>
      <c r="IJ107" s="316"/>
      <c r="IK107" s="316"/>
      <c r="IL107" s="316"/>
      <c r="IM107" s="316"/>
      <c r="IN107" s="316"/>
      <c r="IO107" s="316"/>
      <c r="IP107" s="316"/>
      <c r="IQ107" s="316"/>
      <c r="IR107" s="316"/>
      <c r="IS107" s="316"/>
      <c r="IT107" s="316"/>
      <c r="IU107" s="316"/>
      <c r="IV107" s="316"/>
      <c r="IW107" s="316"/>
      <c r="IX107" s="316"/>
      <c r="IY107" s="316"/>
      <c r="IZ107" s="316"/>
      <c r="JA107" s="316"/>
      <c r="JB107" s="316"/>
      <c r="JC107" s="316"/>
      <c r="JD107" s="316"/>
      <c r="JE107" s="316"/>
      <c r="JF107" s="316"/>
      <c r="JG107" s="316"/>
      <c r="JH107" s="316"/>
      <c r="JI107" s="316"/>
      <c r="JJ107" s="316"/>
      <c r="JK107" s="316"/>
      <c r="JL107" s="316"/>
      <c r="JM107" s="316"/>
      <c r="JN107" s="316"/>
      <c r="JO107" s="316"/>
      <c r="JP107" s="316"/>
      <c r="JQ107" s="316"/>
      <c r="JR107" s="316"/>
      <c r="JS107" s="316"/>
      <c r="JT107" s="316"/>
      <c r="JU107" s="316"/>
      <c r="JV107" s="316"/>
      <c r="JW107" s="316"/>
      <c r="JX107" s="316"/>
      <c r="JY107" s="316"/>
      <c r="JZ107" s="316"/>
      <c r="KA107" s="316"/>
      <c r="KB107" s="316"/>
      <c r="KC107" s="316"/>
      <c r="KD107" s="316"/>
      <c r="KE107" s="316"/>
      <c r="KF107" s="316"/>
      <c r="KG107" s="316"/>
      <c r="KH107" s="316"/>
      <c r="KI107" s="316"/>
      <c r="KJ107" s="316"/>
      <c r="KK107" s="316"/>
      <c r="KL107" s="316"/>
      <c r="KM107" s="316"/>
      <c r="KN107" s="316"/>
      <c r="KO107" s="316"/>
      <c r="KP107" s="316"/>
      <c r="KQ107" s="316"/>
      <c r="KR107" s="316"/>
      <c r="KS107" s="316"/>
      <c r="KT107" s="316"/>
      <c r="KU107" s="316"/>
      <c r="KV107" s="316"/>
      <c r="KW107" s="316"/>
      <c r="KX107" s="316"/>
      <c r="KY107" s="316"/>
      <c r="KZ107" s="316"/>
      <c r="LA107" s="316"/>
      <c r="LB107" s="316"/>
      <c r="LC107" s="316"/>
      <c r="LD107" s="316"/>
      <c r="LE107" s="316"/>
      <c r="LF107" s="316"/>
      <c r="LG107" s="316"/>
      <c r="LH107" s="316"/>
      <c r="LI107" s="316"/>
    </row>
    <row r="108" spans="2:321">
      <c r="D108" s="72">
        <v>4197</v>
      </c>
      <c r="E108" s="76" t="s">
        <v>228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82">
        <v>41.67</v>
      </c>
      <c r="DW108" s="282">
        <v>41.67</v>
      </c>
      <c r="DX108" s="282">
        <v>41.67</v>
      </c>
      <c r="DY108" s="282">
        <v>41.67</v>
      </c>
      <c r="DZ108" s="310">
        <v>941.67</v>
      </c>
      <c r="EB108" s="313"/>
      <c r="EC108" s="313"/>
      <c r="ED108" s="313"/>
      <c r="EE108" s="313"/>
      <c r="EF108" s="313"/>
      <c r="EG108" s="313"/>
      <c r="EH108" s="316"/>
      <c r="EI108" s="316"/>
      <c r="EJ108" s="316"/>
      <c r="EK108" s="316"/>
      <c r="EL108" s="316"/>
      <c r="EM108" s="316"/>
      <c r="EN108" s="316"/>
      <c r="EO108" s="316"/>
      <c r="EP108" s="316"/>
      <c r="EQ108" s="316"/>
      <c r="ER108" s="316"/>
      <c r="ES108" s="316"/>
      <c r="ET108" s="316"/>
      <c r="EU108" s="316"/>
      <c r="EV108" s="316"/>
      <c r="EW108" s="316"/>
      <c r="EX108" s="316"/>
      <c r="EY108" s="316"/>
      <c r="EZ108" s="316"/>
      <c r="FA108" s="316"/>
      <c r="FB108" s="316"/>
      <c r="FC108" s="316"/>
      <c r="FD108" s="316"/>
      <c r="FE108" s="316"/>
      <c r="FF108" s="316"/>
      <c r="FG108" s="316"/>
      <c r="FH108" s="316"/>
      <c r="FI108" s="316"/>
      <c r="FJ108" s="316"/>
      <c r="FK108" s="316"/>
      <c r="FL108" s="369"/>
      <c r="FM108" s="316"/>
      <c r="FN108" s="316"/>
      <c r="FO108" s="316"/>
      <c r="FP108" s="316"/>
      <c r="FQ108" s="316"/>
      <c r="FR108" s="316"/>
      <c r="FS108" s="316"/>
      <c r="FT108" s="316"/>
      <c r="FU108" s="316"/>
      <c r="FV108" s="316"/>
      <c r="FW108" s="316"/>
      <c r="FX108" s="316"/>
      <c r="FY108" s="316"/>
      <c r="FZ108" s="316"/>
      <c r="GA108" s="316"/>
      <c r="GB108" s="316"/>
      <c r="GC108" s="316"/>
      <c r="GD108" s="316"/>
      <c r="GF108" s="316"/>
      <c r="GG108" s="316"/>
      <c r="GH108" s="316"/>
      <c r="GI108" s="316"/>
      <c r="GJ108" s="316"/>
      <c r="GK108" s="316"/>
      <c r="GL108" s="316"/>
      <c r="GM108" s="316"/>
      <c r="GN108" s="316"/>
      <c r="GO108" s="316"/>
      <c r="GP108" s="316"/>
      <c r="GQ108" s="316"/>
      <c r="GR108" s="316"/>
      <c r="GS108" s="316"/>
      <c r="GT108" s="316"/>
      <c r="GU108" s="316"/>
      <c r="GV108" s="316"/>
      <c r="GW108" s="316"/>
      <c r="GX108" s="316"/>
      <c r="GY108" s="316"/>
      <c r="GZ108" s="316"/>
      <c r="HA108" s="316"/>
      <c r="HB108" s="316"/>
      <c r="HC108" s="316"/>
      <c r="HD108" s="316"/>
      <c r="HE108" s="316"/>
      <c r="HF108" s="316"/>
      <c r="HG108" s="316"/>
      <c r="HH108" s="316"/>
      <c r="HI108" s="316"/>
      <c r="HJ108" s="316"/>
      <c r="HK108" s="316"/>
      <c r="HL108" s="316"/>
      <c r="HM108" s="316"/>
      <c r="HN108" s="316"/>
      <c r="HO108" s="316"/>
      <c r="HP108" s="316"/>
      <c r="HQ108" s="316"/>
      <c r="HR108" s="316"/>
      <c r="HS108" s="316"/>
      <c r="HT108" s="316"/>
      <c r="HU108" s="316"/>
      <c r="HV108" s="316"/>
      <c r="HW108" s="316"/>
      <c r="HX108" s="316"/>
      <c r="HY108" s="316"/>
      <c r="HZ108" s="316"/>
      <c r="IA108" s="316"/>
      <c r="IB108" s="316"/>
      <c r="IC108" s="316"/>
      <c r="ID108" s="316"/>
      <c r="IE108" s="316"/>
      <c r="IF108" s="316"/>
      <c r="IG108" s="316"/>
      <c r="IH108" s="316"/>
      <c r="II108" s="316"/>
      <c r="IJ108" s="316"/>
      <c r="IK108" s="316"/>
      <c r="IL108" s="316"/>
      <c r="IM108" s="316"/>
      <c r="IN108" s="316"/>
      <c r="IO108" s="316"/>
      <c r="IP108" s="316"/>
      <c r="IQ108" s="316"/>
      <c r="IR108" s="316"/>
      <c r="IS108" s="316"/>
      <c r="IT108" s="316"/>
      <c r="IU108" s="316"/>
      <c r="IV108" s="316"/>
      <c r="IW108" s="316"/>
      <c r="IX108" s="316"/>
      <c r="IY108" s="316"/>
      <c r="IZ108" s="316"/>
      <c r="JA108" s="316"/>
      <c r="JB108" s="316"/>
      <c r="JC108" s="316"/>
      <c r="JD108" s="316"/>
      <c r="JE108" s="316"/>
      <c r="JF108" s="316"/>
      <c r="JG108" s="316"/>
      <c r="JH108" s="316"/>
      <c r="JI108" s="316"/>
      <c r="JJ108" s="316"/>
      <c r="JK108" s="316"/>
      <c r="JL108" s="316"/>
      <c r="JM108" s="316"/>
      <c r="JN108" s="316"/>
      <c r="JO108" s="316"/>
      <c r="JP108" s="316"/>
      <c r="JQ108" s="316"/>
      <c r="JR108" s="316"/>
      <c r="JS108" s="316"/>
      <c r="JT108" s="316"/>
      <c r="JU108" s="316"/>
      <c r="JV108" s="316"/>
      <c r="JW108" s="316"/>
      <c r="JX108" s="316"/>
      <c r="JY108" s="316"/>
      <c r="JZ108" s="316"/>
      <c r="KA108" s="316"/>
      <c r="KB108" s="316"/>
      <c r="KC108" s="316"/>
      <c r="KD108" s="316"/>
      <c r="KE108" s="316"/>
      <c r="KF108" s="316"/>
      <c r="KG108" s="316"/>
      <c r="KH108" s="316"/>
      <c r="KI108" s="316"/>
      <c r="KJ108" s="316"/>
      <c r="KK108" s="316"/>
      <c r="KL108" s="316"/>
      <c r="KM108" s="316"/>
      <c r="KN108" s="316"/>
      <c r="KO108" s="316"/>
      <c r="KP108" s="316"/>
      <c r="KQ108" s="316"/>
      <c r="KR108" s="316"/>
      <c r="KS108" s="316"/>
      <c r="KT108" s="316"/>
      <c r="KU108" s="316"/>
      <c r="KV108" s="316"/>
      <c r="KW108" s="316"/>
      <c r="KX108" s="316"/>
      <c r="KY108" s="316"/>
      <c r="KZ108" s="316"/>
      <c r="LA108" s="316"/>
      <c r="LB108" s="316"/>
      <c r="LC108" s="316"/>
      <c r="LD108" s="316"/>
      <c r="LE108" s="316"/>
      <c r="LF108" s="316"/>
      <c r="LG108" s="316"/>
      <c r="LH108" s="316"/>
      <c r="LI108" s="316"/>
    </row>
    <row r="109" spans="2:321">
      <c r="D109" s="72">
        <v>4198</v>
      </c>
      <c r="E109" s="76" t="s">
        <v>49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82">
        <v>245.01</v>
      </c>
      <c r="DW109" s="282">
        <v>954.08999999999992</v>
      </c>
      <c r="DX109" s="282">
        <v>1024.1499999999996</v>
      </c>
      <c r="DY109" s="282">
        <v>656.57999999999981</v>
      </c>
      <c r="DZ109" s="310">
        <v>1660.12</v>
      </c>
      <c r="EB109" s="313"/>
      <c r="EC109" s="313"/>
      <c r="ED109" s="313"/>
      <c r="EE109" s="313"/>
      <c r="EF109" s="313"/>
      <c r="EG109" s="313"/>
      <c r="EH109" s="316"/>
      <c r="EI109" s="316"/>
      <c r="EJ109" s="316"/>
      <c r="EK109" s="316"/>
      <c r="EL109" s="316"/>
      <c r="EM109" s="316"/>
      <c r="EN109" s="316"/>
      <c r="EO109" s="316"/>
      <c r="EP109" s="316"/>
      <c r="EQ109" s="316"/>
      <c r="ER109" s="316"/>
      <c r="ES109" s="316"/>
      <c r="ET109" s="316"/>
      <c r="EU109" s="316"/>
      <c r="EV109" s="316"/>
      <c r="EW109" s="316"/>
      <c r="EX109" s="316"/>
      <c r="EY109" s="316"/>
      <c r="EZ109" s="316"/>
      <c r="FA109" s="316"/>
      <c r="FB109" s="316"/>
      <c r="FC109" s="316"/>
      <c r="FD109" s="316"/>
      <c r="FE109" s="316"/>
      <c r="FF109" s="316"/>
      <c r="FG109" s="316"/>
      <c r="FH109" s="316"/>
      <c r="FI109" s="316"/>
      <c r="FJ109" s="316"/>
      <c r="FK109" s="316"/>
      <c r="FL109" s="369"/>
      <c r="FM109" s="316"/>
      <c r="FN109" s="316"/>
      <c r="FO109" s="316"/>
      <c r="FP109" s="316"/>
      <c r="FQ109" s="316"/>
      <c r="FR109" s="316"/>
      <c r="FS109" s="316"/>
      <c r="FT109" s="316"/>
      <c r="FU109" s="316"/>
      <c r="FV109" s="316"/>
      <c r="FW109" s="316"/>
      <c r="FX109" s="316"/>
      <c r="FY109" s="316"/>
      <c r="FZ109" s="316"/>
      <c r="GA109" s="316"/>
      <c r="GB109" s="316"/>
      <c r="GC109" s="316"/>
      <c r="GD109" s="316"/>
      <c r="GF109" s="316"/>
      <c r="GG109" s="316"/>
      <c r="GH109" s="316"/>
      <c r="GI109" s="316"/>
      <c r="GJ109" s="316"/>
      <c r="GK109" s="316"/>
      <c r="GL109" s="316"/>
      <c r="GM109" s="316"/>
      <c r="GN109" s="316"/>
      <c r="GO109" s="316"/>
      <c r="GP109" s="316"/>
      <c r="GQ109" s="316"/>
      <c r="GR109" s="316"/>
      <c r="GS109" s="316"/>
      <c r="GT109" s="316"/>
      <c r="GU109" s="316"/>
      <c r="GV109" s="316"/>
      <c r="GW109" s="316"/>
      <c r="GX109" s="316"/>
      <c r="GY109" s="316"/>
      <c r="GZ109" s="316"/>
      <c r="HA109" s="316"/>
      <c r="HB109" s="316"/>
      <c r="HC109" s="316"/>
      <c r="HD109" s="316"/>
      <c r="HE109" s="316"/>
      <c r="HF109" s="316"/>
      <c r="HG109" s="316"/>
      <c r="HH109" s="316"/>
      <c r="HI109" s="316"/>
      <c r="HJ109" s="316"/>
      <c r="HK109" s="316"/>
      <c r="HL109" s="316"/>
      <c r="HM109" s="316"/>
      <c r="HN109" s="316"/>
      <c r="HO109" s="316"/>
      <c r="HP109" s="316"/>
      <c r="HQ109" s="316"/>
      <c r="HR109" s="316"/>
      <c r="HS109" s="316"/>
      <c r="HT109" s="316"/>
      <c r="HU109" s="316"/>
      <c r="HV109" s="316"/>
      <c r="HW109" s="316"/>
      <c r="HX109" s="316"/>
      <c r="HY109" s="316"/>
      <c r="HZ109" s="316"/>
      <c r="IA109" s="316"/>
      <c r="IB109" s="316"/>
      <c r="IC109" s="316"/>
      <c r="ID109" s="316"/>
      <c r="IE109" s="316"/>
      <c r="IF109" s="316"/>
      <c r="IG109" s="316"/>
      <c r="IH109" s="316"/>
      <c r="II109" s="316"/>
      <c r="IJ109" s="316"/>
      <c r="IK109" s="316"/>
      <c r="IL109" s="316"/>
      <c r="IM109" s="316"/>
      <c r="IN109" s="316"/>
      <c r="IO109" s="316"/>
      <c r="IP109" s="316"/>
      <c r="IQ109" s="316"/>
      <c r="IR109" s="316"/>
      <c r="IS109" s="316"/>
      <c r="IT109" s="316"/>
      <c r="IU109" s="316"/>
      <c r="IV109" s="316"/>
      <c r="IW109" s="316"/>
      <c r="IX109" s="316"/>
      <c r="IY109" s="316"/>
      <c r="IZ109" s="316"/>
      <c r="JA109" s="316"/>
      <c r="JB109" s="316"/>
      <c r="JC109" s="316"/>
      <c r="JD109" s="316"/>
      <c r="JE109" s="316"/>
      <c r="JF109" s="316"/>
      <c r="JG109" s="316"/>
      <c r="JH109" s="316"/>
      <c r="JI109" s="316"/>
      <c r="JJ109" s="316"/>
      <c r="JK109" s="316"/>
      <c r="JL109" s="316"/>
      <c r="JM109" s="316"/>
      <c r="JN109" s="316"/>
      <c r="JO109" s="316"/>
      <c r="JP109" s="316"/>
      <c r="JQ109" s="316"/>
      <c r="JR109" s="316"/>
      <c r="JS109" s="316"/>
      <c r="JT109" s="316"/>
      <c r="JU109" s="316"/>
      <c r="JV109" s="316"/>
      <c r="JW109" s="316"/>
      <c r="JX109" s="316"/>
      <c r="JY109" s="316"/>
      <c r="JZ109" s="316"/>
      <c r="KA109" s="316"/>
      <c r="KB109" s="316"/>
      <c r="KC109" s="316"/>
      <c r="KD109" s="316"/>
      <c r="KE109" s="316"/>
      <c r="KF109" s="316"/>
      <c r="KG109" s="316"/>
      <c r="KH109" s="316"/>
      <c r="KI109" s="316"/>
      <c r="KJ109" s="316"/>
      <c r="KK109" s="316"/>
      <c r="KL109" s="316"/>
      <c r="KM109" s="316"/>
      <c r="KN109" s="316"/>
      <c r="KO109" s="316"/>
      <c r="KP109" s="316"/>
      <c r="KQ109" s="316"/>
      <c r="KR109" s="316"/>
      <c r="KS109" s="316"/>
      <c r="KT109" s="316"/>
      <c r="KU109" s="316"/>
      <c r="KV109" s="316"/>
      <c r="KW109" s="316"/>
      <c r="KX109" s="316"/>
      <c r="KY109" s="316"/>
      <c r="KZ109" s="316"/>
      <c r="LA109" s="316"/>
      <c r="LB109" s="316"/>
      <c r="LC109" s="316"/>
      <c r="LD109" s="316"/>
      <c r="LE109" s="316"/>
      <c r="LF109" s="316"/>
      <c r="LG109" s="316"/>
      <c r="LH109" s="316"/>
      <c r="LI109" s="316"/>
    </row>
    <row r="110" spans="2:321">
      <c r="D110" s="72">
        <v>4199</v>
      </c>
      <c r="E110" s="76" t="s">
        <v>230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82">
        <v>307636.45000000007</v>
      </c>
      <c r="DW110" s="282">
        <v>214675.74999999977</v>
      </c>
      <c r="DX110" s="282">
        <v>142270.47</v>
      </c>
      <c r="DY110" s="282">
        <v>197509.72999999995</v>
      </c>
      <c r="DZ110" s="310">
        <v>688408.35</v>
      </c>
      <c r="EB110" s="313"/>
      <c r="EC110" s="313"/>
      <c r="ED110" s="313"/>
      <c r="EE110" s="313"/>
      <c r="EF110" s="313"/>
      <c r="EG110" s="313"/>
      <c r="EH110" s="316"/>
      <c r="EI110" s="316"/>
      <c r="EJ110" s="316"/>
      <c r="EK110" s="316"/>
      <c r="EL110" s="316"/>
      <c r="EM110" s="316"/>
      <c r="EN110" s="316"/>
      <c r="EO110" s="316"/>
      <c r="EP110" s="316"/>
      <c r="EQ110" s="316"/>
      <c r="ER110" s="316"/>
      <c r="ES110" s="316"/>
      <c r="ET110" s="316"/>
      <c r="EU110" s="316"/>
      <c r="EV110" s="316"/>
      <c r="EW110" s="316"/>
      <c r="EX110" s="316"/>
      <c r="EY110" s="316"/>
      <c r="EZ110" s="316"/>
      <c r="FA110" s="316"/>
      <c r="FB110" s="316"/>
      <c r="FC110" s="316"/>
      <c r="FD110" s="316"/>
      <c r="FE110" s="316"/>
      <c r="FF110" s="316"/>
      <c r="FG110" s="316"/>
      <c r="FH110" s="316"/>
      <c r="FI110" s="316"/>
      <c r="FJ110" s="316"/>
      <c r="FK110" s="316"/>
      <c r="FL110" s="369"/>
      <c r="FM110" s="316"/>
      <c r="FN110" s="316"/>
      <c r="FO110" s="316"/>
      <c r="FP110" s="316"/>
      <c r="FQ110" s="316"/>
      <c r="FR110" s="316"/>
      <c r="FS110" s="316"/>
      <c r="FT110" s="316"/>
      <c r="FU110" s="316"/>
      <c r="FV110" s="316"/>
      <c r="FW110" s="316"/>
      <c r="FX110" s="316"/>
      <c r="FY110" s="316"/>
      <c r="FZ110" s="316"/>
      <c r="GA110" s="316"/>
      <c r="GB110" s="316"/>
      <c r="GC110" s="316"/>
      <c r="GD110" s="316"/>
      <c r="GF110" s="316"/>
      <c r="GG110" s="316"/>
      <c r="GH110" s="316"/>
      <c r="GI110" s="316"/>
      <c r="GJ110" s="316"/>
      <c r="GK110" s="316"/>
      <c r="GL110" s="316"/>
      <c r="GM110" s="316"/>
      <c r="GN110" s="316"/>
      <c r="GO110" s="316"/>
      <c r="GP110" s="316"/>
      <c r="GQ110" s="316"/>
      <c r="GR110" s="316"/>
      <c r="GS110" s="316"/>
      <c r="GT110" s="316"/>
      <c r="GU110" s="316"/>
      <c r="GV110" s="316"/>
      <c r="GW110" s="316"/>
      <c r="GX110" s="316"/>
      <c r="GY110" s="316"/>
      <c r="GZ110" s="316"/>
      <c r="HA110" s="316"/>
      <c r="HB110" s="316"/>
      <c r="HC110" s="316"/>
      <c r="HD110" s="316"/>
      <c r="HE110" s="316"/>
      <c r="HF110" s="316"/>
      <c r="HG110" s="316"/>
      <c r="HH110" s="316"/>
      <c r="HI110" s="316"/>
      <c r="HJ110" s="316"/>
      <c r="HK110" s="316"/>
      <c r="HL110" s="316"/>
      <c r="HM110" s="316"/>
      <c r="HN110" s="316"/>
      <c r="HO110" s="316"/>
      <c r="HP110" s="316"/>
      <c r="HQ110" s="316"/>
      <c r="HR110" s="316"/>
      <c r="HS110" s="316"/>
      <c r="HT110" s="316"/>
      <c r="HU110" s="316"/>
      <c r="HV110" s="316"/>
      <c r="HW110" s="316"/>
      <c r="HX110" s="316"/>
      <c r="HY110" s="316"/>
      <c r="HZ110" s="316"/>
      <c r="IA110" s="316"/>
      <c r="IB110" s="316"/>
      <c r="IC110" s="316"/>
      <c r="ID110" s="316"/>
      <c r="IE110" s="316"/>
      <c r="IF110" s="316"/>
      <c r="IG110" s="316"/>
      <c r="IH110" s="316"/>
      <c r="II110" s="316"/>
      <c r="IJ110" s="316"/>
      <c r="IK110" s="316"/>
      <c r="IL110" s="316"/>
      <c r="IM110" s="316"/>
      <c r="IN110" s="316"/>
      <c r="IO110" s="316"/>
      <c r="IP110" s="316"/>
      <c r="IQ110" s="316"/>
      <c r="IR110" s="316"/>
      <c r="IS110" s="316"/>
      <c r="IT110" s="316"/>
      <c r="IU110" s="316"/>
      <c r="IV110" s="316"/>
      <c r="IW110" s="316"/>
      <c r="IX110" s="316"/>
      <c r="IY110" s="316"/>
      <c r="IZ110" s="316"/>
      <c r="JA110" s="316"/>
      <c r="JB110" s="316"/>
      <c r="JC110" s="316"/>
      <c r="JD110" s="316"/>
      <c r="JE110" s="316"/>
      <c r="JF110" s="316"/>
      <c r="JG110" s="316"/>
      <c r="JH110" s="316"/>
      <c r="JI110" s="316"/>
      <c r="JJ110" s="316"/>
      <c r="JK110" s="316"/>
      <c r="JL110" s="316"/>
      <c r="JM110" s="316"/>
      <c r="JN110" s="316"/>
      <c r="JO110" s="316"/>
      <c r="JP110" s="316"/>
      <c r="JQ110" s="316"/>
      <c r="JR110" s="316"/>
      <c r="JS110" s="316"/>
      <c r="JT110" s="316"/>
      <c r="JU110" s="316"/>
      <c r="JV110" s="316"/>
      <c r="JW110" s="316"/>
      <c r="JX110" s="316"/>
      <c r="JY110" s="316"/>
      <c r="JZ110" s="316"/>
      <c r="KA110" s="316"/>
      <c r="KB110" s="316"/>
      <c r="KC110" s="316"/>
      <c r="KD110" s="316"/>
      <c r="KE110" s="316"/>
      <c r="KF110" s="316"/>
      <c r="KG110" s="316"/>
      <c r="KH110" s="316"/>
      <c r="KI110" s="316"/>
      <c r="KJ110" s="316"/>
      <c r="KK110" s="316"/>
      <c r="KL110" s="316"/>
      <c r="KM110" s="316"/>
      <c r="KN110" s="316"/>
      <c r="KO110" s="316"/>
      <c r="KP110" s="316"/>
      <c r="KQ110" s="316"/>
      <c r="KR110" s="316"/>
      <c r="KS110" s="316"/>
      <c r="KT110" s="316"/>
      <c r="KU110" s="316"/>
      <c r="KV110" s="316"/>
      <c r="KW110" s="316"/>
      <c r="KX110" s="316"/>
      <c r="KY110" s="316"/>
      <c r="KZ110" s="316"/>
      <c r="LA110" s="316"/>
      <c r="LB110" s="316"/>
      <c r="LC110" s="316"/>
      <c r="LD110" s="316"/>
      <c r="LE110" s="316"/>
      <c r="LF110" s="316"/>
      <c r="LG110" s="316"/>
      <c r="LH110" s="316"/>
      <c r="LI110" s="316"/>
    </row>
    <row r="111" spans="2:321">
      <c r="B111" s="72">
        <v>42</v>
      </c>
      <c r="C111" s="72" t="s">
        <v>94</v>
      </c>
      <c r="E111" s="76" t="s">
        <v>232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82">
        <v>4897395.42</v>
      </c>
      <c r="DW111" s="282">
        <v>7010560.6399999997</v>
      </c>
      <c r="DX111" s="282">
        <v>8484481.6899999995</v>
      </c>
      <c r="DY111" s="282">
        <v>11157410.01</v>
      </c>
      <c r="DZ111" s="310">
        <v>46657581.579999998</v>
      </c>
      <c r="EA111" s="310">
        <v>44973024.009999998</v>
      </c>
      <c r="EB111" s="313">
        <v>43345397.439999998</v>
      </c>
      <c r="EC111" s="320">
        <v>46665166.369999997</v>
      </c>
      <c r="ED111" s="313"/>
      <c r="EE111" s="313"/>
      <c r="EF111" s="313"/>
      <c r="EG111" s="313"/>
      <c r="ET111" s="316">
        <v>42244817.57</v>
      </c>
      <c r="EU111" s="316">
        <v>45525440.090000004</v>
      </c>
      <c r="EV111" s="316">
        <v>45200709.079999998</v>
      </c>
      <c r="EW111" s="316">
        <v>43012361.310000002</v>
      </c>
      <c r="EX111" s="316">
        <v>43668965.609999999</v>
      </c>
      <c r="EY111" s="316"/>
      <c r="EZ111" s="316"/>
      <c r="FA111" s="316">
        <v>47052428.659999996</v>
      </c>
      <c r="FB111" s="316"/>
      <c r="FC111" s="316"/>
      <c r="FD111" s="316"/>
      <c r="FE111" s="316"/>
      <c r="FF111" s="316"/>
      <c r="FG111" s="316"/>
      <c r="FH111" s="316"/>
      <c r="FI111" s="316"/>
      <c r="FJ111" s="316"/>
      <c r="FK111" s="316"/>
      <c r="FL111" s="369"/>
      <c r="FM111" s="316"/>
      <c r="FN111" s="316"/>
      <c r="FO111" s="316"/>
      <c r="FP111" s="316"/>
      <c r="FQ111" s="316"/>
      <c r="FR111" s="316"/>
      <c r="FS111" s="316"/>
      <c r="FT111" s="316"/>
      <c r="FU111" s="316"/>
      <c r="FV111" s="316"/>
      <c r="FW111" s="316"/>
      <c r="FX111" s="316"/>
      <c r="FY111" s="316"/>
      <c r="FZ111" s="316"/>
      <c r="GA111" s="316"/>
      <c r="GB111" s="316"/>
      <c r="GC111" s="316"/>
      <c r="GD111" s="316"/>
      <c r="GF111" s="316"/>
      <c r="GG111" s="316"/>
      <c r="GH111" s="316"/>
      <c r="GI111" s="316"/>
      <c r="GJ111" s="316"/>
      <c r="GK111" s="316"/>
      <c r="GL111" s="316"/>
      <c r="GM111" s="316"/>
      <c r="GN111" s="316"/>
      <c r="GO111" s="316"/>
      <c r="GP111" s="316"/>
      <c r="GQ111" s="316"/>
      <c r="GR111" s="316"/>
      <c r="GS111" s="316"/>
      <c r="GT111" s="316"/>
      <c r="GU111" s="316"/>
      <c r="GV111" s="316"/>
      <c r="GW111" s="316"/>
      <c r="GX111" s="316"/>
      <c r="GY111" s="316"/>
      <c r="GZ111" s="316"/>
      <c r="HA111" s="316"/>
      <c r="HB111" s="316"/>
      <c r="HC111" s="316"/>
      <c r="HD111" s="316"/>
      <c r="HE111" s="316"/>
      <c r="HF111" s="316"/>
      <c r="HG111" s="316"/>
      <c r="HH111" s="316"/>
      <c r="HI111" s="316"/>
      <c r="HJ111" s="316"/>
      <c r="HK111" s="316"/>
      <c r="HL111" s="316"/>
      <c r="HM111" s="316"/>
      <c r="HN111" s="316"/>
      <c r="HO111" s="316"/>
      <c r="HP111" s="316"/>
      <c r="HQ111" s="316"/>
      <c r="HR111" s="316"/>
      <c r="HS111" s="316"/>
      <c r="HT111" s="316"/>
      <c r="HU111" s="316"/>
      <c r="HV111" s="316"/>
      <c r="HW111" s="316"/>
      <c r="HX111" s="316"/>
      <c r="HY111" s="316"/>
      <c r="HZ111" s="316"/>
      <c r="IA111" s="316"/>
      <c r="IB111" s="316"/>
      <c r="IC111" s="316"/>
      <c r="ID111" s="316"/>
      <c r="IE111" s="316"/>
      <c r="IF111" s="316"/>
      <c r="IG111" s="316"/>
      <c r="IH111" s="316"/>
      <c r="II111" s="316"/>
      <c r="IJ111" s="316"/>
      <c r="IK111" s="316"/>
      <c r="IL111" s="316"/>
      <c r="IM111" s="316"/>
      <c r="IN111" s="316"/>
      <c r="IO111" s="316"/>
      <c r="IP111" s="316"/>
      <c r="IQ111" s="316"/>
      <c r="IR111" s="316"/>
      <c r="IS111" s="316"/>
      <c r="IT111" s="316"/>
      <c r="IU111" s="316"/>
      <c r="IV111" s="316"/>
      <c r="IW111" s="316"/>
      <c r="IX111" s="316"/>
      <c r="IY111" s="316"/>
      <c r="IZ111" s="316"/>
      <c r="JA111" s="316"/>
      <c r="JB111" s="316"/>
      <c r="JC111" s="316"/>
      <c r="JD111" s="316"/>
      <c r="JE111" s="316"/>
      <c r="JF111" s="316"/>
      <c r="JG111" s="316"/>
      <c r="JH111" s="316"/>
      <c r="JI111" s="316"/>
      <c r="JJ111" s="316"/>
      <c r="JK111" s="316"/>
      <c r="JL111" s="316"/>
      <c r="JM111" s="316"/>
      <c r="JN111" s="316"/>
      <c r="JO111" s="316"/>
      <c r="JP111" s="316"/>
      <c r="JQ111" s="316"/>
      <c r="JR111" s="316"/>
      <c r="JS111" s="316"/>
      <c r="JT111" s="316"/>
      <c r="JU111" s="316"/>
      <c r="JV111" s="316"/>
      <c r="JW111" s="316"/>
      <c r="JX111" s="316"/>
      <c r="JY111" s="316"/>
      <c r="JZ111" s="316"/>
      <c r="KA111" s="316"/>
      <c r="KB111" s="316"/>
      <c r="KC111" s="316"/>
      <c r="KD111" s="316"/>
      <c r="KE111" s="316"/>
      <c r="KF111" s="316"/>
      <c r="KG111" s="316"/>
      <c r="KH111" s="316"/>
      <c r="KI111" s="316"/>
      <c r="KJ111" s="316"/>
      <c r="KK111" s="316"/>
      <c r="KL111" s="316"/>
      <c r="KM111" s="316"/>
      <c r="KN111" s="316"/>
      <c r="KO111" s="316"/>
      <c r="KP111" s="316"/>
      <c r="KQ111" s="316"/>
      <c r="KR111" s="316"/>
      <c r="KS111" s="316"/>
      <c r="KT111" s="316"/>
      <c r="KU111" s="316"/>
      <c r="KV111" s="316"/>
      <c r="KW111" s="316"/>
      <c r="KX111" s="316"/>
      <c r="KY111" s="316"/>
      <c r="KZ111" s="316"/>
      <c r="LA111" s="316"/>
      <c r="LB111" s="316"/>
      <c r="LC111" s="316"/>
      <c r="LD111" s="316"/>
      <c r="LE111" s="316"/>
      <c r="LF111" s="316"/>
      <c r="LG111" s="316"/>
      <c r="LH111" s="316"/>
      <c r="LI111" s="316"/>
    </row>
    <row r="112" spans="2:321">
      <c r="C112" s="72">
        <v>421</v>
      </c>
      <c r="D112" s="72">
        <v>421</v>
      </c>
      <c r="E112" s="76" t="s">
        <v>234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82">
        <v>4897395.42</v>
      </c>
      <c r="DW112" s="284">
        <v>7010560.6399999997</v>
      </c>
      <c r="DX112" s="284">
        <v>8484546.0899999999</v>
      </c>
      <c r="DY112" s="282">
        <v>11160120.609999999</v>
      </c>
      <c r="DZ112" s="310">
        <v>10449997.48</v>
      </c>
      <c r="EA112" s="310">
        <v>10351891.91</v>
      </c>
      <c r="EB112" s="313">
        <v>9941071.3499999996</v>
      </c>
      <c r="EC112" s="320">
        <v>10056749.59</v>
      </c>
      <c r="ED112" s="313">
        <v>10240003.99</v>
      </c>
      <c r="EE112" s="313">
        <v>10288758.039999999</v>
      </c>
      <c r="EF112" s="313">
        <v>10547477.470000001</v>
      </c>
      <c r="EG112" s="313">
        <v>10629131.130000001</v>
      </c>
      <c r="EH112" s="316">
        <v>10235148.66</v>
      </c>
      <c r="EI112" s="316">
        <v>10418756.810000001</v>
      </c>
      <c r="EJ112" s="316">
        <v>9027967.8599999994</v>
      </c>
      <c r="EK112" s="316">
        <v>9060292.8100000005</v>
      </c>
      <c r="EL112" s="316">
        <v>9323783.9399999995</v>
      </c>
      <c r="EM112" s="316">
        <v>9371948.4000000004</v>
      </c>
      <c r="EN112" s="316">
        <v>9055138.0800000001</v>
      </c>
      <c r="EO112" s="316">
        <v>5035876.3099999996</v>
      </c>
      <c r="EP112" s="316">
        <v>6564978.3200000003</v>
      </c>
      <c r="EQ112" s="316">
        <v>7602969.7000000002</v>
      </c>
      <c r="ER112" s="316">
        <v>6324073.25</v>
      </c>
      <c r="ES112" s="316">
        <v>6683946.5800000001</v>
      </c>
      <c r="ET112" s="316">
        <v>6003212.1200000001</v>
      </c>
      <c r="EU112" s="316">
        <v>7135869.1500000004</v>
      </c>
      <c r="EV112" s="316">
        <v>6207886.6699999999</v>
      </c>
      <c r="EW112" s="316">
        <v>6327448.5300000003</v>
      </c>
      <c r="EX112" s="316">
        <v>6153473.4699999997</v>
      </c>
      <c r="EY112" s="316">
        <v>6326119.0300000003</v>
      </c>
      <c r="EZ112" s="316">
        <v>6430553.0499999998</v>
      </c>
      <c r="FA112" s="316">
        <v>6218395.7000000002</v>
      </c>
      <c r="FB112" s="316">
        <v>6862261.6200000001</v>
      </c>
      <c r="FC112" s="316">
        <v>7143348.9900000002</v>
      </c>
      <c r="FD112" s="316">
        <v>7029331</v>
      </c>
      <c r="FE112" s="316">
        <v>10456885.15</v>
      </c>
      <c r="FF112" s="316">
        <v>5984394.8399999999</v>
      </c>
      <c r="FG112" s="316">
        <v>6928715.1699999999</v>
      </c>
      <c r="FH112" s="316">
        <v>6534675.6500000004</v>
      </c>
      <c r="FI112" s="316">
        <v>6641554.0999999996</v>
      </c>
      <c r="FJ112" s="316">
        <v>6429375.4699999997</v>
      </c>
      <c r="FK112" s="316">
        <v>6536921.0899999999</v>
      </c>
      <c r="FL112" s="368">
        <v>6753142.7800000003</v>
      </c>
      <c r="FM112" s="316">
        <v>6916329.6100000003</v>
      </c>
      <c r="FN112" s="316">
        <v>6430517.1200000001</v>
      </c>
      <c r="FO112" s="316">
        <v>6933312.3200000003</v>
      </c>
      <c r="FP112" s="316">
        <v>6920586.0499999998</v>
      </c>
      <c r="FQ112" s="316">
        <v>6847594.7000000002</v>
      </c>
      <c r="FR112" s="316">
        <v>6448137.3300000001</v>
      </c>
      <c r="FS112" s="316">
        <v>7174722.5199999996</v>
      </c>
      <c r="FT112" s="316">
        <v>6752335.3300000001</v>
      </c>
      <c r="FU112" s="316">
        <v>6378584.3399999999</v>
      </c>
      <c r="FV112" s="316">
        <v>5976072.2199999997</v>
      </c>
      <c r="FW112" s="316">
        <v>6185136.4800000004</v>
      </c>
      <c r="FX112" s="316">
        <v>6808115.7000000002</v>
      </c>
      <c r="FY112" s="316">
        <v>7119326.7800000003</v>
      </c>
      <c r="FZ112" s="316">
        <v>6754872.6500000004</v>
      </c>
      <c r="GA112" s="316">
        <v>7095987.1799999997</v>
      </c>
      <c r="GB112" s="316"/>
      <c r="GC112" s="316"/>
      <c r="GD112" s="316"/>
      <c r="GF112" s="316"/>
      <c r="GG112" s="316"/>
      <c r="GH112" s="316"/>
      <c r="GI112" s="316"/>
      <c r="GJ112" s="316"/>
      <c r="GK112" s="316"/>
      <c r="GL112" s="316"/>
      <c r="GM112" s="316"/>
      <c r="GN112" s="316"/>
      <c r="GO112" s="316"/>
      <c r="GP112" s="316"/>
      <c r="GQ112" s="316"/>
      <c r="GR112" s="316"/>
      <c r="GS112" s="316"/>
      <c r="GT112" s="316"/>
      <c r="GU112" s="316"/>
      <c r="GV112" s="316"/>
      <c r="GW112" s="316"/>
      <c r="GX112" s="316"/>
      <c r="GY112" s="316"/>
      <c r="GZ112" s="316"/>
      <c r="HA112" s="316"/>
      <c r="HB112" s="316"/>
      <c r="HC112" s="316"/>
      <c r="HD112" s="316"/>
      <c r="HE112" s="316"/>
      <c r="HF112" s="316"/>
      <c r="HG112" s="316"/>
      <c r="HH112" s="316"/>
      <c r="HI112" s="316"/>
      <c r="HJ112" s="316"/>
      <c r="HK112" s="316"/>
      <c r="HL112" s="316"/>
      <c r="HM112" s="316"/>
      <c r="HN112" s="316"/>
      <c r="HO112" s="316"/>
      <c r="HP112" s="316"/>
      <c r="HQ112" s="316"/>
      <c r="HR112" s="316"/>
      <c r="HS112" s="316"/>
      <c r="HT112" s="316"/>
      <c r="HU112" s="316"/>
      <c r="HV112" s="316"/>
      <c r="HW112" s="316"/>
      <c r="HX112" s="316"/>
      <c r="HY112" s="316"/>
      <c r="HZ112" s="316"/>
      <c r="IA112" s="316"/>
      <c r="IB112" s="316"/>
      <c r="IC112" s="316"/>
      <c r="ID112" s="316"/>
      <c r="IE112" s="316"/>
      <c r="IF112" s="316"/>
      <c r="IG112" s="316"/>
      <c r="IH112" s="316"/>
      <c r="II112" s="316"/>
      <c r="IJ112" s="316"/>
      <c r="IK112" s="316"/>
      <c r="IL112" s="316"/>
      <c r="IM112" s="316"/>
      <c r="IN112" s="316"/>
      <c r="IO112" s="316"/>
      <c r="IP112" s="316"/>
      <c r="IQ112" s="316"/>
      <c r="IR112" s="316"/>
      <c r="IS112" s="316"/>
      <c r="IT112" s="316"/>
      <c r="IU112" s="316"/>
      <c r="IV112" s="316"/>
      <c r="IW112" s="316"/>
      <c r="IX112" s="316"/>
      <c r="IY112" s="316"/>
      <c r="IZ112" s="316"/>
      <c r="JA112" s="316"/>
      <c r="JB112" s="316"/>
      <c r="JC112" s="316"/>
      <c r="JD112" s="316"/>
      <c r="JE112" s="316"/>
      <c r="JF112" s="316"/>
      <c r="JG112" s="316"/>
      <c r="JH112" s="316"/>
      <c r="JI112" s="316"/>
      <c r="JJ112" s="316"/>
      <c r="JK112" s="316"/>
      <c r="JL112" s="316"/>
      <c r="JM112" s="316"/>
      <c r="JN112" s="316"/>
      <c r="JO112" s="316"/>
      <c r="JP112" s="316"/>
      <c r="JQ112" s="316"/>
      <c r="JR112" s="316"/>
      <c r="JS112" s="316"/>
      <c r="JT112" s="316"/>
      <c r="JU112" s="316"/>
      <c r="JV112" s="316"/>
      <c r="JW112" s="316"/>
      <c r="JX112" s="316"/>
      <c r="JY112" s="316"/>
      <c r="JZ112" s="316"/>
      <c r="KA112" s="316"/>
      <c r="KB112" s="316"/>
      <c r="KC112" s="316"/>
      <c r="KD112" s="316"/>
      <c r="KE112" s="316"/>
      <c r="KF112" s="316"/>
      <c r="KG112" s="316"/>
      <c r="KH112" s="316"/>
      <c r="KI112" s="316"/>
      <c r="KJ112" s="316"/>
      <c r="KK112" s="316"/>
      <c r="KL112" s="316"/>
      <c r="KM112" s="316"/>
      <c r="KN112" s="316"/>
      <c r="KO112" s="316"/>
      <c r="KP112" s="316"/>
      <c r="KQ112" s="316"/>
      <c r="KR112" s="316"/>
      <c r="KS112" s="316"/>
      <c r="KT112" s="316"/>
      <c r="KU112" s="316"/>
      <c r="KV112" s="316"/>
      <c r="KW112" s="316"/>
      <c r="KX112" s="316"/>
      <c r="KY112" s="316"/>
      <c r="KZ112" s="316"/>
      <c r="LA112" s="316"/>
      <c r="LB112" s="316"/>
      <c r="LC112" s="316"/>
      <c r="LD112" s="316"/>
      <c r="LE112" s="316"/>
      <c r="LF112" s="316"/>
      <c r="LG112" s="316"/>
      <c r="LH112" s="316"/>
      <c r="LI112" s="316"/>
    </row>
    <row r="113" spans="3:321">
      <c r="C113" s="72" t="s">
        <v>94</v>
      </c>
      <c r="D113" s="72">
        <v>4211</v>
      </c>
      <c r="E113" s="76" t="s">
        <v>236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82">
        <v>334448.07</v>
      </c>
      <c r="DW113" s="282">
        <v>329345.76</v>
      </c>
      <c r="DX113" s="282">
        <v>313888.21999999997</v>
      </c>
      <c r="DY113" s="282">
        <v>282440.55</v>
      </c>
      <c r="DZ113" s="310">
        <v>265875.75</v>
      </c>
      <c r="EB113" s="313"/>
      <c r="EC113" s="313"/>
      <c r="ED113" s="313"/>
      <c r="EE113" s="313"/>
      <c r="EF113" s="313"/>
      <c r="EG113" s="313"/>
      <c r="EH113" s="316"/>
      <c r="EI113" s="316"/>
      <c r="EJ113" s="316"/>
      <c r="EK113" s="316"/>
      <c r="EL113" s="316"/>
      <c r="EM113" s="316"/>
      <c r="EN113" s="316"/>
      <c r="EO113" s="316"/>
      <c r="EP113" s="316"/>
      <c r="EQ113" s="316"/>
      <c r="ER113" s="316"/>
      <c r="ES113" s="316"/>
      <c r="ET113" s="316"/>
      <c r="EU113" s="316"/>
      <c r="EV113" s="316"/>
      <c r="EW113" s="316"/>
      <c r="EX113" s="316"/>
      <c r="EY113" s="316"/>
      <c r="EZ113" s="316"/>
      <c r="FA113" s="316"/>
      <c r="FB113" s="316"/>
      <c r="FC113" s="316"/>
      <c r="FD113" s="316"/>
      <c r="FE113" s="316"/>
      <c r="FF113" s="316"/>
      <c r="FG113" s="316"/>
      <c r="FH113" s="316"/>
      <c r="FI113" s="316"/>
      <c r="FJ113" s="316"/>
      <c r="FK113" s="316"/>
      <c r="FL113" s="369"/>
      <c r="FM113" s="316"/>
      <c r="FN113" s="316"/>
      <c r="FO113" s="316"/>
      <c r="FP113" s="316"/>
      <c r="FQ113" s="316"/>
      <c r="FR113" s="316"/>
      <c r="FS113" s="316"/>
      <c r="FT113" s="316"/>
      <c r="FU113" s="316"/>
      <c r="FV113" s="316"/>
      <c r="FW113" s="316"/>
      <c r="FX113" s="316"/>
      <c r="FY113" s="316"/>
      <c r="FZ113" s="316"/>
      <c r="GA113" s="316"/>
      <c r="GB113" s="316"/>
      <c r="GC113" s="316"/>
      <c r="GD113" s="316"/>
      <c r="GF113" s="316"/>
      <c r="GG113" s="316"/>
      <c r="GH113" s="316"/>
      <c r="GI113" s="316"/>
      <c r="GJ113" s="316"/>
      <c r="GK113" s="316"/>
      <c r="GL113" s="316"/>
      <c r="GM113" s="316"/>
      <c r="GN113" s="316"/>
      <c r="GO113" s="316"/>
      <c r="GP113" s="316"/>
      <c r="GQ113" s="316"/>
      <c r="GR113" s="316"/>
      <c r="GS113" s="316"/>
      <c r="GT113" s="316"/>
      <c r="GU113" s="316"/>
      <c r="GV113" s="316"/>
      <c r="GW113" s="316"/>
      <c r="GX113" s="316"/>
      <c r="GY113" s="316"/>
      <c r="GZ113" s="316"/>
      <c r="HA113" s="316"/>
      <c r="HB113" s="316"/>
      <c r="HC113" s="316"/>
      <c r="HD113" s="316"/>
      <c r="HE113" s="316"/>
      <c r="HF113" s="316"/>
      <c r="HG113" s="316"/>
      <c r="HH113" s="316"/>
      <c r="HI113" s="316"/>
      <c r="HJ113" s="316"/>
      <c r="HK113" s="316"/>
      <c r="HL113" s="316"/>
      <c r="HM113" s="316"/>
      <c r="HN113" s="316"/>
      <c r="HO113" s="316"/>
      <c r="HP113" s="316"/>
      <c r="HQ113" s="316"/>
      <c r="HR113" s="316"/>
      <c r="HS113" s="316"/>
      <c r="HT113" s="316"/>
      <c r="HU113" s="316"/>
      <c r="HV113" s="316"/>
      <c r="HW113" s="316"/>
      <c r="HX113" s="316"/>
      <c r="HY113" s="316"/>
      <c r="HZ113" s="316"/>
      <c r="IA113" s="316"/>
      <c r="IB113" s="316"/>
      <c r="IC113" s="316"/>
      <c r="ID113" s="316"/>
      <c r="IE113" s="316"/>
      <c r="IF113" s="316"/>
      <c r="IG113" s="316"/>
      <c r="IH113" s="316"/>
      <c r="II113" s="316"/>
      <c r="IJ113" s="316"/>
      <c r="IK113" s="316"/>
      <c r="IL113" s="316"/>
      <c r="IM113" s="316"/>
      <c r="IN113" s="316"/>
      <c r="IO113" s="316"/>
      <c r="IP113" s="316"/>
      <c r="IQ113" s="316"/>
      <c r="IR113" s="316"/>
      <c r="IS113" s="316"/>
      <c r="IT113" s="316"/>
      <c r="IU113" s="316"/>
      <c r="IV113" s="316"/>
      <c r="IW113" s="316"/>
      <c r="IX113" s="316"/>
      <c r="IY113" s="316"/>
      <c r="IZ113" s="316"/>
      <c r="JA113" s="316"/>
      <c r="JB113" s="316"/>
      <c r="JC113" s="316"/>
      <c r="JD113" s="316"/>
      <c r="JE113" s="316"/>
      <c r="JF113" s="316"/>
      <c r="JG113" s="316"/>
      <c r="JH113" s="316"/>
      <c r="JI113" s="316"/>
      <c r="JJ113" s="316"/>
      <c r="JK113" s="316"/>
      <c r="JL113" s="316"/>
      <c r="JM113" s="316"/>
      <c r="JN113" s="316"/>
      <c r="JO113" s="316"/>
      <c r="JP113" s="316"/>
      <c r="JQ113" s="316"/>
      <c r="JR113" s="316"/>
      <c r="JS113" s="316"/>
      <c r="JT113" s="316"/>
      <c r="JU113" s="316"/>
      <c r="JV113" s="316"/>
      <c r="JW113" s="316"/>
      <c r="JX113" s="316"/>
      <c r="JY113" s="316"/>
      <c r="JZ113" s="316"/>
      <c r="KA113" s="316"/>
      <c r="KB113" s="316"/>
      <c r="KC113" s="316"/>
      <c r="KD113" s="316"/>
      <c r="KE113" s="316"/>
      <c r="KF113" s="316"/>
      <c r="KG113" s="316"/>
      <c r="KH113" s="316"/>
      <c r="KI113" s="316"/>
      <c r="KJ113" s="316"/>
      <c r="KK113" s="316"/>
      <c r="KL113" s="316"/>
      <c r="KM113" s="316"/>
      <c r="KN113" s="316"/>
      <c r="KO113" s="316"/>
      <c r="KP113" s="316"/>
      <c r="KQ113" s="316"/>
      <c r="KR113" s="316"/>
      <c r="KS113" s="316"/>
      <c r="KT113" s="316"/>
      <c r="KU113" s="316"/>
      <c r="KV113" s="316"/>
      <c r="KW113" s="316"/>
      <c r="KX113" s="316"/>
      <c r="KY113" s="316"/>
      <c r="KZ113" s="316"/>
      <c r="LA113" s="316"/>
      <c r="LB113" s="316"/>
      <c r="LC113" s="316"/>
      <c r="LD113" s="316"/>
      <c r="LE113" s="316"/>
      <c r="LF113" s="316"/>
      <c r="LG113" s="316"/>
      <c r="LH113" s="316"/>
      <c r="LI113" s="316"/>
    </row>
    <row r="114" spans="3:321">
      <c r="D114" s="72">
        <v>4212</v>
      </c>
      <c r="E114" s="76" t="s">
        <v>238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82">
        <v>564429.37</v>
      </c>
      <c r="DW114" s="282">
        <v>657072.82999999996</v>
      </c>
      <c r="DX114" s="282">
        <v>620609.94000000006</v>
      </c>
      <c r="DY114" s="282">
        <v>561443.18000000005</v>
      </c>
      <c r="DZ114" s="310">
        <v>551710.06999999995</v>
      </c>
      <c r="EB114" s="313"/>
      <c r="EC114" s="313"/>
      <c r="ED114" s="313"/>
      <c r="EE114" s="313"/>
      <c r="EF114" s="313"/>
      <c r="EG114" s="313"/>
      <c r="EH114" s="316"/>
      <c r="EI114" s="316"/>
      <c r="EJ114" s="316"/>
      <c r="EK114" s="316"/>
      <c r="EL114" s="316"/>
      <c r="EM114" s="316"/>
      <c r="EN114" s="316"/>
      <c r="EO114" s="316"/>
      <c r="EP114" s="316"/>
      <c r="EQ114" s="316"/>
      <c r="ER114" s="316"/>
      <c r="ES114" s="316"/>
      <c r="ET114" s="351"/>
      <c r="EU114" s="351"/>
      <c r="EV114" s="351"/>
      <c r="EW114" s="351"/>
      <c r="EX114" s="351"/>
      <c r="EY114" s="351"/>
      <c r="EZ114" s="351"/>
      <c r="FA114" s="351"/>
      <c r="FB114" s="351"/>
      <c r="FC114" s="351"/>
      <c r="FD114" s="316"/>
      <c r="FE114" s="316"/>
      <c r="FF114" s="316"/>
      <c r="FG114" s="316"/>
      <c r="FH114" s="316"/>
      <c r="FI114" s="316"/>
      <c r="FJ114" s="316"/>
      <c r="FK114" s="316"/>
      <c r="FL114" s="369"/>
      <c r="FM114" s="316"/>
      <c r="FN114" s="316"/>
      <c r="FO114" s="316"/>
      <c r="FP114" s="316"/>
      <c r="FQ114" s="316"/>
      <c r="FR114" s="316"/>
      <c r="FS114" s="316"/>
      <c r="FT114" s="316"/>
      <c r="FU114" s="316"/>
      <c r="FV114" s="316"/>
      <c r="FW114" s="316"/>
      <c r="FX114" s="316"/>
      <c r="FY114" s="316"/>
      <c r="FZ114" s="316"/>
      <c r="GA114" s="316"/>
      <c r="GB114" s="316"/>
      <c r="GC114" s="316"/>
      <c r="GD114" s="316"/>
      <c r="GF114" s="316"/>
      <c r="GG114" s="316"/>
      <c r="GH114" s="316"/>
      <c r="GI114" s="316"/>
      <c r="GJ114" s="316"/>
      <c r="GK114" s="316"/>
      <c r="GL114" s="316"/>
      <c r="GM114" s="316"/>
      <c r="GN114" s="316"/>
      <c r="GO114" s="316"/>
      <c r="GP114" s="316"/>
      <c r="GQ114" s="316"/>
      <c r="GR114" s="316"/>
      <c r="GS114" s="316"/>
      <c r="GT114" s="316"/>
      <c r="GU114" s="316"/>
      <c r="GV114" s="316"/>
      <c r="GW114" s="316"/>
      <c r="GX114" s="316"/>
      <c r="GY114" s="316"/>
      <c r="GZ114" s="316"/>
      <c r="HA114" s="316"/>
      <c r="HB114" s="316"/>
      <c r="HC114" s="316"/>
      <c r="HD114" s="316"/>
      <c r="HE114" s="316"/>
      <c r="HF114" s="316"/>
      <c r="HG114" s="316"/>
      <c r="HH114" s="316"/>
      <c r="HI114" s="316"/>
      <c r="HJ114" s="316"/>
      <c r="HK114" s="316"/>
      <c r="HL114" s="316"/>
      <c r="HM114" s="316"/>
      <c r="HN114" s="316"/>
      <c r="HO114" s="316"/>
      <c r="HP114" s="316"/>
      <c r="HQ114" s="316"/>
      <c r="HR114" s="316"/>
      <c r="HS114" s="316"/>
      <c r="HT114" s="316"/>
      <c r="HU114" s="316"/>
      <c r="HV114" s="316"/>
      <c r="HW114" s="316"/>
      <c r="HX114" s="316"/>
      <c r="HY114" s="316"/>
      <c r="HZ114" s="316"/>
      <c r="IA114" s="316"/>
      <c r="IB114" s="316"/>
      <c r="IC114" s="316"/>
      <c r="ID114" s="316"/>
      <c r="IE114" s="316"/>
      <c r="IF114" s="316"/>
      <c r="IG114" s="316"/>
      <c r="IH114" s="316"/>
      <c r="II114" s="316"/>
      <c r="IJ114" s="316"/>
      <c r="IK114" s="316"/>
      <c r="IL114" s="316"/>
      <c r="IM114" s="316"/>
      <c r="IN114" s="316"/>
      <c r="IO114" s="316"/>
      <c r="IP114" s="316"/>
      <c r="IQ114" s="316"/>
      <c r="IR114" s="316"/>
      <c r="IS114" s="316"/>
      <c r="IT114" s="316"/>
      <c r="IU114" s="316"/>
      <c r="IV114" s="316"/>
      <c r="IW114" s="316"/>
      <c r="IX114" s="316"/>
      <c r="IY114" s="316"/>
      <c r="IZ114" s="316"/>
      <c r="JA114" s="316"/>
      <c r="JB114" s="316"/>
      <c r="JC114" s="316"/>
      <c r="JD114" s="316"/>
      <c r="JE114" s="316"/>
      <c r="JF114" s="316"/>
      <c r="JG114" s="316"/>
      <c r="JH114" s="316"/>
      <c r="JI114" s="316"/>
      <c r="JJ114" s="316"/>
      <c r="JK114" s="316"/>
      <c r="JL114" s="316"/>
      <c r="JM114" s="316"/>
      <c r="JN114" s="316"/>
      <c r="JO114" s="316"/>
      <c r="JP114" s="316"/>
      <c r="JQ114" s="316"/>
      <c r="JR114" s="316"/>
      <c r="JS114" s="316"/>
      <c r="JT114" s="316"/>
      <c r="JU114" s="316"/>
      <c r="JV114" s="316"/>
      <c r="JW114" s="316"/>
      <c r="JX114" s="316"/>
      <c r="JY114" s="316"/>
      <c r="JZ114" s="316"/>
      <c r="KA114" s="316"/>
      <c r="KB114" s="316"/>
      <c r="KC114" s="316"/>
      <c r="KD114" s="316"/>
      <c r="KE114" s="316"/>
      <c r="KF114" s="316"/>
      <c r="KG114" s="316"/>
      <c r="KH114" s="316"/>
      <c r="KI114" s="316"/>
      <c r="KJ114" s="316"/>
      <c r="KK114" s="316"/>
      <c r="KL114" s="316"/>
      <c r="KM114" s="316"/>
      <c r="KN114" s="316"/>
      <c r="KO114" s="316"/>
      <c r="KP114" s="316"/>
      <c r="KQ114" s="316"/>
      <c r="KR114" s="316"/>
      <c r="KS114" s="316"/>
      <c r="KT114" s="316"/>
      <c r="KU114" s="316"/>
      <c r="KV114" s="316"/>
      <c r="KW114" s="316"/>
      <c r="KX114" s="316"/>
      <c r="KY114" s="316"/>
      <c r="KZ114" s="316"/>
      <c r="LA114" s="316"/>
      <c r="LB114" s="316"/>
      <c r="LC114" s="316"/>
      <c r="LD114" s="316"/>
      <c r="LE114" s="316"/>
      <c r="LF114" s="316"/>
      <c r="LG114" s="316"/>
      <c r="LH114" s="316"/>
      <c r="LI114" s="316"/>
    </row>
    <row r="115" spans="3:321" ht="30">
      <c r="D115" s="72">
        <v>4213</v>
      </c>
      <c r="E115" s="76" t="s">
        <v>240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82">
        <v>1111282.95</v>
      </c>
      <c r="DW115" s="282">
        <v>1096472.2000000002</v>
      </c>
      <c r="DX115" s="282">
        <v>1014170.31</v>
      </c>
      <c r="DY115" s="282">
        <v>962641.86000000022</v>
      </c>
      <c r="DZ115" s="310">
        <v>904514.68</v>
      </c>
      <c r="EB115" s="313"/>
      <c r="EC115" s="313"/>
      <c r="ED115" s="313"/>
      <c r="EE115" s="313"/>
      <c r="EF115" s="313"/>
      <c r="EG115" s="313"/>
      <c r="EH115" s="316"/>
      <c r="EI115" s="316"/>
      <c r="EJ115" s="316"/>
      <c r="EK115" s="316"/>
      <c r="EL115" s="316"/>
      <c r="EM115" s="316"/>
      <c r="EN115" s="316"/>
      <c r="EO115" s="316"/>
      <c r="EP115" s="316"/>
      <c r="EQ115" s="316"/>
      <c r="ER115" s="316"/>
      <c r="ES115" s="316"/>
      <c r="ET115" s="351"/>
      <c r="EU115" s="351"/>
      <c r="EV115" s="351"/>
      <c r="EW115" s="351"/>
      <c r="EX115" s="351"/>
      <c r="EY115" s="351"/>
      <c r="EZ115" s="351"/>
      <c r="FA115" s="351"/>
      <c r="FB115" s="351"/>
      <c r="FC115" s="351"/>
      <c r="FD115" s="316"/>
      <c r="FE115" s="316"/>
      <c r="FF115" s="316"/>
      <c r="FG115" s="316"/>
      <c r="FH115" s="316"/>
      <c r="FI115" s="316"/>
      <c r="FJ115" s="316"/>
      <c r="FK115" s="316"/>
      <c r="FL115" s="369"/>
      <c r="FM115" s="316"/>
      <c r="FN115" s="316"/>
      <c r="FO115" s="316"/>
      <c r="FP115" s="316"/>
      <c r="FQ115" s="316"/>
      <c r="FR115" s="316"/>
      <c r="FS115" s="316"/>
      <c r="FT115" s="316"/>
      <c r="FU115" s="316"/>
      <c r="FV115" s="316"/>
      <c r="FW115" s="316"/>
      <c r="FX115" s="316"/>
      <c r="FY115" s="316"/>
      <c r="FZ115" s="316"/>
      <c r="GA115" s="316"/>
      <c r="GB115" s="316"/>
      <c r="GC115" s="316"/>
      <c r="GD115" s="316"/>
      <c r="GF115" s="316"/>
      <c r="GG115" s="316"/>
      <c r="GH115" s="316"/>
      <c r="GI115" s="316"/>
      <c r="GJ115" s="316"/>
      <c r="GK115" s="316"/>
      <c r="GL115" s="316"/>
      <c r="GM115" s="316"/>
      <c r="GN115" s="316"/>
      <c r="GO115" s="316"/>
      <c r="GP115" s="316"/>
      <c r="GQ115" s="316"/>
      <c r="GR115" s="316"/>
      <c r="GS115" s="316"/>
      <c r="GT115" s="316"/>
      <c r="GU115" s="316"/>
      <c r="GV115" s="316"/>
      <c r="GW115" s="316"/>
      <c r="GX115" s="316"/>
      <c r="GY115" s="316"/>
      <c r="GZ115" s="316"/>
      <c r="HA115" s="316"/>
      <c r="HB115" s="316"/>
      <c r="HC115" s="316"/>
      <c r="HD115" s="316"/>
      <c r="HE115" s="316"/>
      <c r="HF115" s="316"/>
      <c r="HG115" s="316"/>
      <c r="HH115" s="316"/>
      <c r="HI115" s="316"/>
      <c r="HJ115" s="316"/>
      <c r="HK115" s="316"/>
      <c r="HL115" s="316"/>
      <c r="HM115" s="316"/>
      <c r="HN115" s="316"/>
      <c r="HO115" s="316"/>
      <c r="HP115" s="316"/>
      <c r="HQ115" s="316"/>
      <c r="HR115" s="316"/>
      <c r="HS115" s="316"/>
      <c r="HT115" s="316"/>
      <c r="HU115" s="316"/>
      <c r="HV115" s="316"/>
      <c r="HW115" s="316"/>
      <c r="HX115" s="316"/>
      <c r="HY115" s="316"/>
      <c r="HZ115" s="316"/>
      <c r="IA115" s="316"/>
      <c r="IB115" s="316"/>
      <c r="IC115" s="316"/>
      <c r="ID115" s="316"/>
      <c r="IE115" s="316"/>
      <c r="IF115" s="316"/>
      <c r="IG115" s="316"/>
      <c r="IH115" s="316"/>
      <c r="II115" s="316"/>
      <c r="IJ115" s="316"/>
      <c r="IK115" s="316"/>
      <c r="IL115" s="316"/>
      <c r="IM115" s="316"/>
      <c r="IN115" s="316"/>
      <c r="IO115" s="316"/>
      <c r="IP115" s="316"/>
      <c r="IQ115" s="316"/>
      <c r="IR115" s="316"/>
      <c r="IS115" s="316"/>
      <c r="IT115" s="316"/>
      <c r="IU115" s="316"/>
      <c r="IV115" s="316"/>
      <c r="IW115" s="316"/>
      <c r="IX115" s="316"/>
      <c r="IY115" s="316"/>
      <c r="IZ115" s="316"/>
      <c r="JA115" s="316"/>
      <c r="JB115" s="316"/>
      <c r="JC115" s="316"/>
      <c r="JD115" s="316"/>
      <c r="JE115" s="316"/>
      <c r="JF115" s="316"/>
      <c r="JG115" s="316"/>
      <c r="JH115" s="316"/>
      <c r="JI115" s="316"/>
      <c r="JJ115" s="316"/>
      <c r="JK115" s="316"/>
      <c r="JL115" s="316"/>
      <c r="JM115" s="316"/>
      <c r="JN115" s="316"/>
      <c r="JO115" s="316"/>
      <c r="JP115" s="316"/>
      <c r="JQ115" s="316"/>
      <c r="JR115" s="316"/>
      <c r="JS115" s="316"/>
      <c r="JT115" s="316"/>
      <c r="JU115" s="316"/>
      <c r="JV115" s="316"/>
      <c r="JW115" s="316"/>
      <c r="JX115" s="316"/>
      <c r="JY115" s="316"/>
      <c r="JZ115" s="316"/>
      <c r="KA115" s="316"/>
      <c r="KB115" s="316"/>
      <c r="KC115" s="316"/>
      <c r="KD115" s="316"/>
      <c r="KE115" s="316"/>
      <c r="KF115" s="316"/>
      <c r="KG115" s="316"/>
      <c r="KH115" s="316"/>
      <c r="KI115" s="316"/>
      <c r="KJ115" s="316"/>
      <c r="KK115" s="316"/>
      <c r="KL115" s="316"/>
      <c r="KM115" s="316"/>
      <c r="KN115" s="316"/>
      <c r="KO115" s="316"/>
      <c r="KP115" s="316"/>
      <c r="KQ115" s="316"/>
      <c r="KR115" s="316"/>
      <c r="KS115" s="316"/>
      <c r="KT115" s="316"/>
      <c r="KU115" s="316"/>
      <c r="KV115" s="316"/>
      <c r="KW115" s="316"/>
      <c r="KX115" s="316"/>
      <c r="KY115" s="316"/>
      <c r="KZ115" s="316"/>
      <c r="LA115" s="316"/>
      <c r="LB115" s="316"/>
      <c r="LC115" s="316"/>
      <c r="LD115" s="316"/>
      <c r="LE115" s="316"/>
      <c r="LF115" s="316"/>
      <c r="LG115" s="316"/>
      <c r="LH115" s="316"/>
      <c r="LI115" s="316"/>
    </row>
    <row r="116" spans="3:321">
      <c r="D116" s="72">
        <v>4214</v>
      </c>
      <c r="E116" s="76" t="s">
        <v>242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82">
        <v>1262803.2500000002</v>
      </c>
      <c r="DW116" s="282">
        <v>1385142.79</v>
      </c>
      <c r="DX116" s="282">
        <v>1479298.87</v>
      </c>
      <c r="DY116" s="282">
        <v>1423347.08</v>
      </c>
      <c r="DZ116" s="310">
        <v>1138006.3899999999</v>
      </c>
      <c r="EB116" s="313"/>
      <c r="EC116" s="313"/>
      <c r="ED116" s="313"/>
      <c r="EE116" s="313"/>
      <c r="EF116" s="313"/>
      <c r="EG116" s="313"/>
      <c r="EH116" s="316"/>
      <c r="EI116" s="316"/>
      <c r="EJ116" s="316"/>
      <c r="EK116" s="316"/>
      <c r="EL116" s="316"/>
      <c r="EM116" s="316"/>
      <c r="EN116" s="316"/>
      <c r="EO116" s="316"/>
      <c r="EP116" s="316"/>
      <c r="EQ116" s="316"/>
      <c r="ER116" s="316"/>
      <c r="ES116" s="316"/>
      <c r="ET116" s="351"/>
      <c r="EU116" s="351"/>
      <c r="EV116" s="351"/>
      <c r="EW116" s="351"/>
      <c r="EX116" s="351"/>
      <c r="EY116" s="351"/>
      <c r="EZ116" s="351"/>
      <c r="FA116" s="351"/>
      <c r="FB116" s="351"/>
      <c r="FC116" s="351"/>
      <c r="FD116" s="316"/>
      <c r="FE116" s="316"/>
      <c r="FF116" s="316"/>
      <c r="FG116" s="316"/>
      <c r="FH116" s="316"/>
      <c r="FI116" s="316"/>
      <c r="FJ116" s="316"/>
      <c r="FK116" s="316"/>
      <c r="FL116" s="369"/>
      <c r="FM116" s="316"/>
      <c r="FN116" s="316"/>
      <c r="FO116" s="316"/>
      <c r="FP116" s="316"/>
      <c r="FQ116" s="316"/>
      <c r="FR116" s="316"/>
      <c r="FS116" s="316"/>
      <c r="FT116" s="316"/>
      <c r="FU116" s="316"/>
      <c r="FV116" s="316"/>
      <c r="FW116" s="316"/>
      <c r="FX116" s="316"/>
      <c r="FY116" s="316"/>
      <c r="FZ116" s="316"/>
      <c r="GA116" s="316"/>
      <c r="GB116" s="316"/>
      <c r="GC116" s="316"/>
      <c r="GD116" s="316"/>
      <c r="GF116" s="316"/>
      <c r="GG116" s="316"/>
      <c r="GH116" s="316"/>
      <c r="GI116" s="316"/>
      <c r="GJ116" s="316"/>
      <c r="GK116" s="316"/>
      <c r="GL116" s="316"/>
      <c r="GM116" s="316"/>
      <c r="GN116" s="316"/>
      <c r="GO116" s="316"/>
      <c r="GP116" s="316"/>
      <c r="GQ116" s="316"/>
      <c r="GR116" s="316"/>
      <c r="GS116" s="316"/>
      <c r="GT116" s="316"/>
      <c r="GU116" s="316"/>
      <c r="GV116" s="316"/>
      <c r="GW116" s="316"/>
      <c r="GX116" s="316"/>
      <c r="GY116" s="316"/>
      <c r="GZ116" s="316"/>
      <c r="HA116" s="316"/>
      <c r="HB116" s="316"/>
      <c r="HC116" s="316"/>
      <c r="HD116" s="316"/>
      <c r="HE116" s="316"/>
      <c r="HF116" s="316"/>
      <c r="HG116" s="316"/>
      <c r="HH116" s="316"/>
      <c r="HI116" s="316"/>
      <c r="HJ116" s="316"/>
      <c r="HK116" s="316"/>
      <c r="HL116" s="316"/>
      <c r="HM116" s="316"/>
      <c r="HN116" s="316"/>
      <c r="HO116" s="316"/>
      <c r="HP116" s="316"/>
      <c r="HQ116" s="316"/>
      <c r="HR116" s="316"/>
      <c r="HS116" s="316"/>
      <c r="HT116" s="316"/>
      <c r="HU116" s="316"/>
      <c r="HV116" s="316"/>
      <c r="HW116" s="316"/>
      <c r="HX116" s="316"/>
      <c r="HY116" s="316"/>
      <c r="HZ116" s="316"/>
      <c r="IA116" s="316"/>
      <c r="IB116" s="316"/>
      <c r="IC116" s="316"/>
      <c r="ID116" s="316"/>
      <c r="IE116" s="316"/>
      <c r="IF116" s="316"/>
      <c r="IG116" s="316"/>
      <c r="IH116" s="316"/>
      <c r="II116" s="316"/>
      <c r="IJ116" s="316"/>
      <c r="IK116" s="316"/>
      <c r="IL116" s="316"/>
      <c r="IM116" s="316"/>
      <c r="IN116" s="316"/>
      <c r="IO116" s="316"/>
      <c r="IP116" s="316"/>
      <c r="IQ116" s="316"/>
      <c r="IR116" s="316"/>
      <c r="IS116" s="316"/>
      <c r="IT116" s="316"/>
      <c r="IU116" s="316"/>
      <c r="IV116" s="316"/>
      <c r="IW116" s="316"/>
      <c r="IX116" s="316"/>
      <c r="IY116" s="316"/>
      <c r="IZ116" s="316"/>
      <c r="JA116" s="316"/>
      <c r="JB116" s="316"/>
      <c r="JC116" s="316"/>
      <c r="JD116" s="316"/>
      <c r="JE116" s="316"/>
      <c r="JF116" s="316"/>
      <c r="JG116" s="316"/>
      <c r="JH116" s="316"/>
      <c r="JI116" s="316"/>
      <c r="JJ116" s="316"/>
      <c r="JK116" s="316"/>
      <c r="JL116" s="316"/>
      <c r="JM116" s="316"/>
      <c r="JN116" s="316"/>
      <c r="JO116" s="316"/>
      <c r="JP116" s="316"/>
      <c r="JQ116" s="316"/>
      <c r="JR116" s="316"/>
      <c r="JS116" s="316"/>
      <c r="JT116" s="316"/>
      <c r="JU116" s="316"/>
      <c r="JV116" s="316"/>
      <c r="JW116" s="316"/>
      <c r="JX116" s="316"/>
      <c r="JY116" s="316"/>
      <c r="JZ116" s="316"/>
      <c r="KA116" s="316"/>
      <c r="KB116" s="316"/>
      <c r="KC116" s="316"/>
      <c r="KD116" s="316"/>
      <c r="KE116" s="316"/>
      <c r="KF116" s="316"/>
      <c r="KG116" s="316"/>
      <c r="KH116" s="316"/>
      <c r="KI116" s="316"/>
      <c r="KJ116" s="316"/>
      <c r="KK116" s="316"/>
      <c r="KL116" s="316"/>
      <c r="KM116" s="316"/>
      <c r="KN116" s="316"/>
      <c r="KO116" s="316"/>
      <c r="KP116" s="316"/>
      <c r="KQ116" s="316"/>
      <c r="KR116" s="316"/>
      <c r="KS116" s="316"/>
      <c r="KT116" s="316"/>
      <c r="KU116" s="316"/>
      <c r="KV116" s="316"/>
      <c r="KW116" s="316"/>
      <c r="KX116" s="316"/>
      <c r="KY116" s="316"/>
      <c r="KZ116" s="316"/>
      <c r="LA116" s="316"/>
      <c r="LB116" s="316"/>
      <c r="LC116" s="316"/>
      <c r="LD116" s="316"/>
      <c r="LE116" s="316"/>
      <c r="LF116" s="316"/>
      <c r="LG116" s="316"/>
      <c r="LH116" s="316"/>
      <c r="LI116" s="316"/>
    </row>
    <row r="117" spans="3:321">
      <c r="D117" s="72">
        <v>4215</v>
      </c>
      <c r="E117" s="76" t="s">
        <v>244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82">
        <v>1299678.51</v>
      </c>
      <c r="DW117" s="282">
        <v>1414898.3800000001</v>
      </c>
      <c r="DX117" s="282">
        <v>1441171.4400000002</v>
      </c>
      <c r="DY117" s="282">
        <v>1599231.26</v>
      </c>
      <c r="DZ117" s="310">
        <v>1643679.98</v>
      </c>
      <c r="EB117" s="313"/>
      <c r="EC117" s="313"/>
      <c r="ED117" s="313"/>
      <c r="EE117" s="313"/>
      <c r="EF117" s="313"/>
      <c r="EG117" s="313"/>
      <c r="EH117" s="316"/>
      <c r="EI117" s="316"/>
      <c r="EJ117" s="316"/>
      <c r="EK117" s="316"/>
      <c r="EL117" s="316"/>
      <c r="EM117" s="316"/>
      <c r="EN117" s="316"/>
      <c r="EO117" s="316"/>
      <c r="EP117" s="316"/>
      <c r="EQ117" s="316"/>
      <c r="ER117" s="316"/>
      <c r="ES117" s="316"/>
      <c r="ET117" s="351"/>
      <c r="EU117" s="351"/>
      <c r="EV117" s="351"/>
      <c r="EW117" s="351"/>
      <c r="EX117" s="351"/>
      <c r="EY117" s="351"/>
      <c r="EZ117" s="351"/>
      <c r="FA117" s="351"/>
      <c r="FB117" s="351"/>
      <c r="FC117" s="351"/>
      <c r="FD117" s="316"/>
      <c r="FE117" s="316"/>
      <c r="FF117" s="316"/>
      <c r="FG117" s="316"/>
      <c r="FH117" s="316"/>
      <c r="FI117" s="316"/>
      <c r="FJ117" s="316"/>
      <c r="FK117" s="316"/>
      <c r="FL117" s="369"/>
      <c r="FM117" s="316"/>
      <c r="FN117" s="316"/>
      <c r="FO117" s="316"/>
      <c r="FP117" s="316"/>
      <c r="FQ117" s="316"/>
      <c r="FR117" s="316"/>
      <c r="FS117" s="316"/>
      <c r="FT117" s="316"/>
      <c r="FU117" s="316"/>
      <c r="FV117" s="316"/>
      <c r="FW117" s="316"/>
      <c r="FX117" s="316"/>
      <c r="FY117" s="316"/>
      <c r="FZ117" s="316"/>
      <c r="GA117" s="316"/>
      <c r="GB117" s="316"/>
      <c r="GC117" s="316"/>
      <c r="GD117" s="316"/>
      <c r="GF117" s="316"/>
      <c r="GG117" s="316"/>
      <c r="GH117" s="316"/>
      <c r="GI117" s="316"/>
      <c r="GJ117" s="316"/>
      <c r="GK117" s="316"/>
      <c r="GL117" s="316"/>
      <c r="GM117" s="316"/>
      <c r="GN117" s="316"/>
      <c r="GO117" s="316"/>
      <c r="GP117" s="316"/>
      <c r="GQ117" s="316"/>
      <c r="GR117" s="316"/>
      <c r="GS117" s="316"/>
      <c r="GT117" s="316"/>
      <c r="GU117" s="316"/>
      <c r="GV117" s="316"/>
      <c r="GW117" s="316"/>
      <c r="GX117" s="316"/>
      <c r="GY117" s="316"/>
      <c r="GZ117" s="316"/>
      <c r="HA117" s="316"/>
      <c r="HB117" s="316"/>
      <c r="HC117" s="316"/>
      <c r="HD117" s="316"/>
      <c r="HE117" s="316"/>
      <c r="HF117" s="316"/>
      <c r="HG117" s="316"/>
      <c r="HH117" s="316"/>
      <c r="HI117" s="316"/>
      <c r="HJ117" s="316"/>
      <c r="HK117" s="316"/>
      <c r="HL117" s="316"/>
      <c r="HM117" s="316"/>
      <c r="HN117" s="316"/>
      <c r="HO117" s="316"/>
      <c r="HP117" s="316"/>
      <c r="HQ117" s="316"/>
      <c r="HR117" s="316"/>
      <c r="HS117" s="316"/>
      <c r="HT117" s="316"/>
      <c r="HU117" s="316"/>
      <c r="HV117" s="316"/>
      <c r="HW117" s="316"/>
      <c r="HX117" s="316"/>
      <c r="HY117" s="316"/>
      <c r="HZ117" s="316"/>
      <c r="IA117" s="316"/>
      <c r="IB117" s="316"/>
      <c r="IC117" s="316"/>
      <c r="ID117" s="316"/>
      <c r="IE117" s="316"/>
      <c r="IF117" s="316"/>
      <c r="IG117" s="316"/>
      <c r="IH117" s="316"/>
      <c r="II117" s="316"/>
      <c r="IJ117" s="316"/>
      <c r="IK117" s="316"/>
      <c r="IL117" s="316"/>
      <c r="IM117" s="316"/>
      <c r="IN117" s="316"/>
      <c r="IO117" s="316"/>
      <c r="IP117" s="316"/>
      <c r="IQ117" s="316"/>
      <c r="IR117" s="316"/>
      <c r="IS117" s="316"/>
      <c r="IT117" s="316"/>
      <c r="IU117" s="316"/>
      <c r="IV117" s="316"/>
      <c r="IW117" s="316"/>
      <c r="IX117" s="316"/>
      <c r="IY117" s="316"/>
      <c r="IZ117" s="316"/>
      <c r="JA117" s="316"/>
      <c r="JB117" s="316"/>
      <c r="JC117" s="316"/>
      <c r="JD117" s="316"/>
      <c r="JE117" s="316"/>
      <c r="JF117" s="316"/>
      <c r="JG117" s="316"/>
      <c r="JH117" s="316"/>
      <c r="JI117" s="316"/>
      <c r="JJ117" s="316"/>
      <c r="JK117" s="316"/>
      <c r="JL117" s="316"/>
      <c r="JM117" s="316"/>
      <c r="JN117" s="316"/>
      <c r="JO117" s="316"/>
      <c r="JP117" s="316"/>
      <c r="JQ117" s="316"/>
      <c r="JR117" s="316"/>
      <c r="JS117" s="316"/>
      <c r="JT117" s="316"/>
      <c r="JU117" s="316"/>
      <c r="JV117" s="316"/>
      <c r="JW117" s="316"/>
      <c r="JX117" s="316"/>
      <c r="JY117" s="316"/>
      <c r="JZ117" s="316"/>
      <c r="KA117" s="316"/>
      <c r="KB117" s="316"/>
      <c r="KC117" s="316"/>
      <c r="KD117" s="316"/>
      <c r="KE117" s="316"/>
      <c r="KF117" s="316"/>
      <c r="KG117" s="316"/>
      <c r="KH117" s="316"/>
      <c r="KI117" s="316"/>
      <c r="KJ117" s="316"/>
      <c r="KK117" s="316"/>
      <c r="KL117" s="316"/>
      <c r="KM117" s="316"/>
      <c r="KN117" s="316"/>
      <c r="KO117" s="316"/>
      <c r="KP117" s="316"/>
      <c r="KQ117" s="316"/>
      <c r="KR117" s="316"/>
      <c r="KS117" s="316"/>
      <c r="KT117" s="316"/>
      <c r="KU117" s="316"/>
      <c r="KV117" s="316"/>
      <c r="KW117" s="316"/>
      <c r="KX117" s="316"/>
      <c r="KY117" s="316"/>
      <c r="KZ117" s="316"/>
      <c r="LA117" s="316"/>
      <c r="LB117" s="316"/>
      <c r="LC117" s="316"/>
      <c r="LD117" s="316"/>
      <c r="LE117" s="316"/>
      <c r="LF117" s="316"/>
      <c r="LG117" s="316"/>
      <c r="LH117" s="316"/>
      <c r="LI117" s="316"/>
    </row>
    <row r="118" spans="3:321" ht="30">
      <c r="D118" s="72">
        <v>4216</v>
      </c>
      <c r="E118" s="76" t="s">
        <v>246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82">
        <v>31603.559999999998</v>
      </c>
      <c r="DW118" s="282">
        <v>68793.59</v>
      </c>
      <c r="DX118" s="282">
        <v>26546.82</v>
      </c>
      <c r="DY118" s="282">
        <v>26862.21</v>
      </c>
      <c r="DZ118" s="310">
        <v>31636.59</v>
      </c>
      <c r="EB118" s="313"/>
      <c r="EC118" s="313"/>
      <c r="ED118" s="313"/>
      <c r="EE118" s="313"/>
      <c r="EF118" s="313"/>
      <c r="EG118" s="313"/>
      <c r="EH118" s="316"/>
      <c r="EI118" s="316"/>
      <c r="EJ118" s="316"/>
      <c r="EK118" s="316"/>
      <c r="EL118" s="316"/>
      <c r="EM118" s="316"/>
      <c r="EN118" s="316"/>
      <c r="EO118" s="316"/>
      <c r="EP118" s="316"/>
      <c r="EQ118" s="316"/>
      <c r="ER118" s="316"/>
      <c r="ES118" s="316"/>
      <c r="ET118" s="351"/>
      <c r="EU118" s="351"/>
      <c r="EV118" s="351"/>
      <c r="EW118" s="351"/>
      <c r="EX118" s="351"/>
      <c r="EY118" s="351"/>
      <c r="EZ118" s="351"/>
      <c r="FA118" s="351"/>
      <c r="FB118" s="351"/>
      <c r="FC118" s="351"/>
      <c r="FD118" s="316"/>
      <c r="FE118" s="316"/>
      <c r="FF118" s="316"/>
      <c r="FG118" s="316"/>
      <c r="FH118" s="316"/>
      <c r="FI118" s="316"/>
      <c r="FJ118" s="316"/>
      <c r="FK118" s="316"/>
      <c r="FL118" s="369"/>
      <c r="FM118" s="316"/>
      <c r="FN118" s="316"/>
      <c r="FO118" s="316"/>
      <c r="FP118" s="316"/>
      <c r="FQ118" s="316"/>
      <c r="FR118" s="316"/>
      <c r="FS118" s="316"/>
      <c r="FT118" s="316"/>
      <c r="FU118" s="316"/>
      <c r="FV118" s="316"/>
      <c r="FW118" s="316"/>
      <c r="FX118" s="316"/>
      <c r="FY118" s="316"/>
      <c r="FZ118" s="316"/>
      <c r="GA118" s="316"/>
      <c r="GB118" s="316"/>
      <c r="GC118" s="316"/>
      <c r="GD118" s="316"/>
      <c r="GF118" s="316"/>
      <c r="GG118" s="316"/>
      <c r="GH118" s="316"/>
      <c r="GI118" s="316"/>
      <c r="GJ118" s="316"/>
      <c r="GK118" s="316"/>
      <c r="GL118" s="316"/>
      <c r="GM118" s="316"/>
      <c r="GN118" s="316"/>
      <c r="GO118" s="316"/>
      <c r="GP118" s="316"/>
      <c r="GQ118" s="316"/>
      <c r="GR118" s="316"/>
      <c r="GS118" s="316"/>
      <c r="GT118" s="316"/>
      <c r="GU118" s="316"/>
      <c r="GV118" s="316"/>
      <c r="GW118" s="316"/>
      <c r="GX118" s="316"/>
      <c r="GY118" s="316"/>
      <c r="GZ118" s="316"/>
      <c r="HA118" s="316"/>
      <c r="HB118" s="316"/>
      <c r="HC118" s="316"/>
      <c r="HD118" s="316"/>
      <c r="HE118" s="316"/>
      <c r="HF118" s="316"/>
      <c r="HG118" s="316"/>
      <c r="HH118" s="316"/>
      <c r="HI118" s="316"/>
      <c r="HJ118" s="316"/>
      <c r="HK118" s="316"/>
      <c r="HL118" s="316"/>
      <c r="HM118" s="316"/>
      <c r="HN118" s="316"/>
      <c r="HO118" s="316"/>
      <c r="HP118" s="316"/>
      <c r="HQ118" s="316"/>
      <c r="HR118" s="316"/>
      <c r="HS118" s="316"/>
      <c r="HT118" s="316"/>
      <c r="HU118" s="316"/>
      <c r="HV118" s="316"/>
      <c r="HW118" s="316"/>
      <c r="HX118" s="316"/>
      <c r="HY118" s="316"/>
      <c r="HZ118" s="316"/>
      <c r="IA118" s="316"/>
      <c r="IB118" s="316"/>
      <c r="IC118" s="316"/>
      <c r="ID118" s="316"/>
      <c r="IE118" s="316"/>
      <c r="IF118" s="316"/>
      <c r="IG118" s="316"/>
      <c r="IH118" s="316"/>
      <c r="II118" s="316"/>
      <c r="IJ118" s="316"/>
      <c r="IK118" s="316"/>
      <c r="IL118" s="316"/>
      <c r="IM118" s="316"/>
      <c r="IN118" s="316"/>
      <c r="IO118" s="316"/>
      <c r="IP118" s="316"/>
      <c r="IQ118" s="316"/>
      <c r="IR118" s="316"/>
      <c r="IS118" s="316"/>
      <c r="IT118" s="316"/>
      <c r="IU118" s="316"/>
      <c r="IV118" s="316"/>
      <c r="IW118" s="316"/>
      <c r="IX118" s="316"/>
      <c r="IY118" s="316"/>
      <c r="IZ118" s="316"/>
      <c r="JA118" s="316"/>
      <c r="JB118" s="316"/>
      <c r="JC118" s="316"/>
      <c r="JD118" s="316"/>
      <c r="JE118" s="316"/>
      <c r="JF118" s="316"/>
      <c r="JG118" s="316"/>
      <c r="JH118" s="316"/>
      <c r="JI118" s="316"/>
      <c r="JJ118" s="316"/>
      <c r="JK118" s="316"/>
      <c r="JL118" s="316"/>
      <c r="JM118" s="316"/>
      <c r="JN118" s="316"/>
      <c r="JO118" s="316"/>
      <c r="JP118" s="316"/>
      <c r="JQ118" s="316"/>
      <c r="JR118" s="316"/>
      <c r="JS118" s="316"/>
      <c r="JT118" s="316"/>
      <c r="JU118" s="316"/>
      <c r="JV118" s="316"/>
      <c r="JW118" s="316"/>
      <c r="JX118" s="316"/>
      <c r="JY118" s="316"/>
      <c r="JZ118" s="316"/>
      <c r="KA118" s="316"/>
      <c r="KB118" s="316"/>
      <c r="KC118" s="316"/>
      <c r="KD118" s="316"/>
      <c r="KE118" s="316"/>
      <c r="KF118" s="316"/>
      <c r="KG118" s="316"/>
      <c r="KH118" s="316"/>
      <c r="KI118" s="316"/>
      <c r="KJ118" s="316"/>
      <c r="KK118" s="316"/>
      <c r="KL118" s="316"/>
      <c r="KM118" s="316"/>
      <c r="KN118" s="316"/>
      <c r="KO118" s="316"/>
      <c r="KP118" s="316"/>
      <c r="KQ118" s="316"/>
      <c r="KR118" s="316"/>
      <c r="KS118" s="316"/>
      <c r="KT118" s="316"/>
      <c r="KU118" s="316"/>
      <c r="KV118" s="316"/>
      <c r="KW118" s="316"/>
      <c r="KX118" s="316"/>
      <c r="KY118" s="316"/>
      <c r="KZ118" s="316"/>
      <c r="LA118" s="316"/>
      <c r="LB118" s="316"/>
      <c r="LC118" s="316"/>
      <c r="LD118" s="316"/>
      <c r="LE118" s="316"/>
      <c r="LF118" s="316"/>
      <c r="LG118" s="316"/>
      <c r="LH118" s="316"/>
      <c r="LI118" s="316"/>
    </row>
    <row r="119" spans="3:321" ht="30">
      <c r="D119" s="72">
        <v>4217</v>
      </c>
      <c r="E119" s="76" t="s">
        <v>248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82">
        <v>293149.71000000002</v>
      </c>
      <c r="DW119" s="282">
        <v>377483.81000000006</v>
      </c>
      <c r="DX119" s="282">
        <v>327950.01</v>
      </c>
      <c r="DY119" s="282">
        <v>371372.44</v>
      </c>
      <c r="DZ119" s="310">
        <v>289652.03999999998</v>
      </c>
      <c r="EB119" s="313"/>
      <c r="EC119" s="313"/>
      <c r="ED119" s="313"/>
      <c r="EE119" s="313"/>
      <c r="EF119" s="313"/>
      <c r="EG119" s="313"/>
      <c r="EH119" s="316"/>
      <c r="EI119" s="316"/>
      <c r="EJ119" s="316"/>
      <c r="EK119" s="316"/>
      <c r="EL119" s="316"/>
      <c r="EM119" s="316"/>
      <c r="EN119" s="316"/>
      <c r="EO119" s="316"/>
      <c r="EP119" s="316"/>
      <c r="EQ119" s="316"/>
      <c r="ER119" s="316"/>
      <c r="ES119" s="316"/>
      <c r="ET119" s="351"/>
      <c r="EU119" s="351"/>
      <c r="EV119" s="351"/>
      <c r="EW119" s="351"/>
      <c r="EX119" s="351"/>
      <c r="EY119" s="351"/>
      <c r="EZ119" s="351"/>
      <c r="FA119" s="351"/>
      <c r="FB119" s="351"/>
      <c r="FC119" s="351"/>
      <c r="FD119" s="316"/>
      <c r="FE119" s="316"/>
      <c r="FF119" s="316"/>
      <c r="FG119" s="316"/>
      <c r="FH119" s="316"/>
      <c r="FI119" s="316"/>
      <c r="FJ119" s="316"/>
      <c r="FK119" s="316"/>
      <c r="FL119" s="369"/>
      <c r="FM119" s="316"/>
      <c r="FN119" s="316"/>
      <c r="FO119" s="316"/>
      <c r="FP119" s="316"/>
      <c r="FQ119" s="316"/>
      <c r="FR119" s="316"/>
      <c r="FS119" s="316"/>
      <c r="FT119" s="316"/>
      <c r="FU119" s="316"/>
      <c r="FV119" s="316"/>
      <c r="FW119" s="316"/>
      <c r="FX119" s="316"/>
      <c r="FY119" s="316"/>
      <c r="FZ119" s="316"/>
      <c r="GA119" s="316"/>
      <c r="GB119" s="316"/>
      <c r="GC119" s="316"/>
      <c r="GD119" s="316"/>
      <c r="GF119" s="316"/>
      <c r="GG119" s="316"/>
      <c r="GH119" s="316"/>
      <c r="GI119" s="316"/>
      <c r="GJ119" s="316"/>
      <c r="GK119" s="316"/>
      <c r="GL119" s="316"/>
      <c r="GM119" s="316"/>
      <c r="GN119" s="316"/>
      <c r="GO119" s="316"/>
      <c r="GP119" s="316"/>
      <c r="GQ119" s="316"/>
      <c r="GR119" s="316"/>
      <c r="GS119" s="316"/>
      <c r="GT119" s="316"/>
      <c r="GU119" s="316"/>
      <c r="GV119" s="316"/>
      <c r="GW119" s="316"/>
      <c r="GX119" s="316"/>
      <c r="GY119" s="316"/>
      <c r="GZ119" s="316"/>
      <c r="HA119" s="316"/>
      <c r="HB119" s="316"/>
      <c r="HC119" s="316"/>
      <c r="HD119" s="316"/>
      <c r="HE119" s="316"/>
      <c r="HF119" s="316"/>
      <c r="HG119" s="316"/>
      <c r="HH119" s="316"/>
      <c r="HI119" s="316"/>
      <c r="HJ119" s="316"/>
      <c r="HK119" s="316"/>
      <c r="HL119" s="316"/>
      <c r="HM119" s="316"/>
      <c r="HN119" s="316"/>
      <c r="HO119" s="316"/>
      <c r="HP119" s="316"/>
      <c r="HQ119" s="316"/>
      <c r="HR119" s="316"/>
      <c r="HS119" s="316"/>
      <c r="HT119" s="316"/>
      <c r="HU119" s="316"/>
      <c r="HV119" s="316"/>
      <c r="HW119" s="316"/>
      <c r="HX119" s="316"/>
      <c r="HY119" s="316"/>
      <c r="HZ119" s="316"/>
      <c r="IA119" s="316"/>
      <c r="IB119" s="316"/>
      <c r="IC119" s="316"/>
      <c r="ID119" s="316"/>
      <c r="IE119" s="316"/>
      <c r="IF119" s="316"/>
      <c r="IG119" s="316"/>
      <c r="IH119" s="316"/>
      <c r="II119" s="316"/>
      <c r="IJ119" s="316"/>
      <c r="IK119" s="316"/>
      <c r="IL119" s="316"/>
      <c r="IM119" s="316"/>
      <c r="IN119" s="316"/>
      <c r="IO119" s="316"/>
      <c r="IP119" s="316"/>
      <c r="IQ119" s="316"/>
      <c r="IR119" s="316"/>
      <c r="IS119" s="316"/>
      <c r="IT119" s="316"/>
      <c r="IU119" s="316"/>
      <c r="IV119" s="316"/>
      <c r="IW119" s="316"/>
      <c r="IX119" s="316"/>
      <c r="IY119" s="316"/>
      <c r="IZ119" s="316"/>
      <c r="JA119" s="316"/>
      <c r="JB119" s="316"/>
      <c r="JC119" s="316"/>
      <c r="JD119" s="316"/>
      <c r="JE119" s="316"/>
      <c r="JF119" s="316"/>
      <c r="JG119" s="316"/>
      <c r="JH119" s="316"/>
      <c r="JI119" s="316"/>
      <c r="JJ119" s="316"/>
      <c r="JK119" s="316"/>
      <c r="JL119" s="316"/>
      <c r="JM119" s="316"/>
      <c r="JN119" s="316"/>
      <c r="JO119" s="316"/>
      <c r="JP119" s="316"/>
      <c r="JQ119" s="316"/>
      <c r="JR119" s="316"/>
      <c r="JS119" s="316"/>
      <c r="JT119" s="316"/>
      <c r="JU119" s="316"/>
      <c r="JV119" s="316"/>
      <c r="JW119" s="316"/>
      <c r="JX119" s="316"/>
      <c r="JY119" s="316"/>
      <c r="JZ119" s="316"/>
      <c r="KA119" s="316"/>
      <c r="KB119" s="316"/>
      <c r="KC119" s="316"/>
      <c r="KD119" s="316"/>
      <c r="KE119" s="316"/>
      <c r="KF119" s="316"/>
      <c r="KG119" s="316"/>
      <c r="KH119" s="316"/>
      <c r="KI119" s="316"/>
      <c r="KJ119" s="316"/>
      <c r="KK119" s="316"/>
      <c r="KL119" s="316"/>
      <c r="KM119" s="316"/>
      <c r="KN119" s="316"/>
      <c r="KO119" s="316"/>
      <c r="KP119" s="316"/>
      <c r="KQ119" s="316"/>
      <c r="KR119" s="316"/>
      <c r="KS119" s="316"/>
      <c r="KT119" s="316"/>
      <c r="KU119" s="316"/>
      <c r="KV119" s="316"/>
      <c r="KW119" s="316"/>
      <c r="KX119" s="316"/>
      <c r="KY119" s="316"/>
      <c r="KZ119" s="316"/>
      <c r="LA119" s="316"/>
      <c r="LB119" s="316"/>
      <c r="LC119" s="316"/>
      <c r="LD119" s="316"/>
      <c r="LE119" s="316"/>
      <c r="LF119" s="316"/>
      <c r="LG119" s="316"/>
      <c r="LH119" s="316"/>
      <c r="LI119" s="316"/>
    </row>
    <row r="120" spans="3:321">
      <c r="D120" s="72">
        <v>4218</v>
      </c>
      <c r="E120" s="76" t="s">
        <v>804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82">
        <v>0</v>
      </c>
      <c r="DW120" s="282">
        <v>1681351.28</v>
      </c>
      <c r="DX120" s="282">
        <v>3260910.48</v>
      </c>
      <c r="DY120" s="282">
        <v>5932782.0300000003</v>
      </c>
      <c r="DZ120" s="310">
        <v>5624921.9800000004</v>
      </c>
      <c r="EB120" s="313"/>
      <c r="EC120" s="313"/>
      <c r="ED120" s="313"/>
      <c r="EE120" s="313"/>
      <c r="EF120" s="313"/>
      <c r="EG120" s="313"/>
      <c r="ET120" s="351"/>
      <c r="EU120" s="351"/>
      <c r="EV120" s="351"/>
      <c r="EW120" s="351"/>
      <c r="EX120" s="351"/>
      <c r="EY120" s="351"/>
      <c r="EZ120" s="351"/>
      <c r="FA120" s="351"/>
      <c r="FB120" s="351"/>
      <c r="FC120" s="351"/>
      <c r="FD120" s="316"/>
      <c r="FE120" s="316"/>
      <c r="FF120" s="316"/>
      <c r="FG120" s="316"/>
      <c r="FH120" s="316"/>
      <c r="FI120" s="316"/>
      <c r="FJ120" s="316"/>
      <c r="FK120" s="316"/>
      <c r="FL120" s="369"/>
      <c r="FM120" s="316"/>
      <c r="FN120" s="316"/>
      <c r="FO120" s="316"/>
      <c r="FP120" s="316"/>
      <c r="FQ120" s="316"/>
      <c r="FR120" s="316"/>
      <c r="FS120" s="316"/>
      <c r="FT120" s="316"/>
      <c r="FU120" s="316"/>
      <c r="FV120" s="316"/>
      <c r="FW120" s="316"/>
      <c r="FX120" s="316"/>
      <c r="FY120" s="316"/>
      <c r="FZ120" s="316"/>
      <c r="GA120" s="316"/>
      <c r="GB120" s="316"/>
      <c r="GC120" s="316"/>
      <c r="GD120" s="316"/>
      <c r="GF120" s="316"/>
      <c r="GG120" s="316"/>
      <c r="GH120" s="316"/>
      <c r="GI120" s="316"/>
      <c r="GJ120" s="316"/>
      <c r="GK120" s="316"/>
      <c r="GL120" s="316"/>
      <c r="GM120" s="316"/>
      <c r="GN120" s="316"/>
      <c r="GO120" s="316"/>
      <c r="GP120" s="316"/>
      <c r="GQ120" s="316"/>
      <c r="GR120" s="316"/>
      <c r="GS120" s="316"/>
      <c r="GT120" s="316"/>
      <c r="GU120" s="316"/>
      <c r="GV120" s="316"/>
      <c r="GW120" s="316"/>
      <c r="GX120" s="316"/>
      <c r="GY120" s="316"/>
      <c r="GZ120" s="316"/>
      <c r="HA120" s="316"/>
      <c r="HB120" s="316"/>
      <c r="HC120" s="316"/>
      <c r="HD120" s="316"/>
      <c r="HE120" s="316"/>
      <c r="HF120" s="316"/>
      <c r="HG120" s="316"/>
      <c r="HH120" s="316"/>
      <c r="HI120" s="316"/>
      <c r="HJ120" s="316"/>
      <c r="HK120" s="316"/>
      <c r="HL120" s="316"/>
      <c r="HM120" s="316"/>
      <c r="HN120" s="316"/>
      <c r="HO120" s="316"/>
      <c r="HP120" s="316"/>
      <c r="HQ120" s="316"/>
      <c r="HR120" s="316"/>
      <c r="HS120" s="316"/>
      <c r="HT120" s="316"/>
      <c r="HU120" s="316"/>
      <c r="HV120" s="316"/>
      <c r="HW120" s="316"/>
      <c r="HX120" s="316"/>
      <c r="HY120" s="316"/>
      <c r="HZ120" s="316"/>
      <c r="IA120" s="316"/>
      <c r="IB120" s="316"/>
      <c r="IC120" s="316"/>
      <c r="ID120" s="316"/>
      <c r="IE120" s="316"/>
      <c r="IF120" s="316"/>
      <c r="IG120" s="316"/>
      <c r="IH120" s="316"/>
      <c r="II120" s="316"/>
      <c r="IJ120" s="316"/>
      <c r="IK120" s="316"/>
      <c r="IL120" s="316"/>
      <c r="IM120" s="316"/>
      <c r="IN120" s="316"/>
      <c r="IO120" s="316"/>
      <c r="IP120" s="316"/>
      <c r="IQ120" s="316"/>
      <c r="IR120" s="316"/>
      <c r="IS120" s="316"/>
      <c r="IT120" s="316"/>
      <c r="IU120" s="316"/>
      <c r="IV120" s="316"/>
      <c r="IW120" s="316"/>
      <c r="IX120" s="316"/>
      <c r="IY120" s="316"/>
      <c r="IZ120" s="316"/>
      <c r="JA120" s="316"/>
      <c r="JB120" s="316"/>
      <c r="JC120" s="316"/>
      <c r="JD120" s="316"/>
      <c r="JE120" s="316"/>
      <c r="JF120" s="316"/>
      <c r="JG120" s="316"/>
      <c r="JH120" s="316"/>
      <c r="JI120" s="316"/>
      <c r="JJ120" s="316"/>
      <c r="JK120" s="316"/>
      <c r="JL120" s="316"/>
      <c r="JM120" s="316"/>
      <c r="JN120" s="316"/>
      <c r="JO120" s="316"/>
      <c r="JP120" s="316"/>
      <c r="JQ120" s="316"/>
      <c r="JR120" s="316"/>
      <c r="JS120" s="316"/>
      <c r="JT120" s="316"/>
      <c r="JU120" s="316"/>
      <c r="JV120" s="316"/>
      <c r="JW120" s="316"/>
      <c r="JX120" s="316"/>
      <c r="JY120" s="316"/>
      <c r="JZ120" s="316"/>
      <c r="KA120" s="316"/>
      <c r="KB120" s="316"/>
      <c r="KC120" s="316"/>
      <c r="KD120" s="316"/>
      <c r="KE120" s="316"/>
      <c r="KF120" s="316"/>
      <c r="KG120" s="316"/>
      <c r="KH120" s="316"/>
      <c r="KI120" s="316"/>
      <c r="KJ120" s="316"/>
      <c r="KK120" s="316"/>
      <c r="KL120" s="316"/>
      <c r="KM120" s="316"/>
      <c r="KN120" s="316"/>
      <c r="KO120" s="316"/>
      <c r="KP120" s="316"/>
      <c r="KQ120" s="316"/>
      <c r="KR120" s="316"/>
      <c r="KS120" s="316"/>
      <c r="KT120" s="316"/>
      <c r="KU120" s="316"/>
      <c r="KV120" s="316"/>
      <c r="KW120" s="316"/>
      <c r="KX120" s="316"/>
      <c r="KY120" s="316"/>
      <c r="KZ120" s="316"/>
      <c r="LA120" s="316"/>
      <c r="LB120" s="316"/>
      <c r="LC120" s="316"/>
      <c r="LD120" s="316"/>
      <c r="LE120" s="316"/>
      <c r="LF120" s="316"/>
      <c r="LG120" s="316"/>
      <c r="LH120" s="316"/>
      <c r="LI120" s="316"/>
    </row>
    <row r="121" spans="3:321">
      <c r="C121" s="72">
        <v>422</v>
      </c>
      <c r="D121" s="72">
        <v>422</v>
      </c>
      <c r="E121" s="76" t="s">
        <v>250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82">
        <v>743628.17999999993</v>
      </c>
      <c r="DW121" s="282">
        <v>3195817.4000000004</v>
      </c>
      <c r="DX121" s="282">
        <v>2020678.7799999998</v>
      </c>
      <c r="DY121" s="282">
        <v>1078405.83</v>
      </c>
      <c r="DZ121" s="310">
        <v>919763.99</v>
      </c>
      <c r="EA121" s="310">
        <v>907422.27</v>
      </c>
      <c r="EB121" s="313">
        <v>878256.23</v>
      </c>
      <c r="EC121" s="320">
        <v>1669285.94</v>
      </c>
      <c r="ED121" s="313">
        <v>4591654.0999999996</v>
      </c>
      <c r="EE121" s="313">
        <v>943438.5</v>
      </c>
      <c r="EF121" s="313">
        <v>972099.46</v>
      </c>
      <c r="EG121" s="313">
        <v>4647838.95</v>
      </c>
      <c r="EH121" s="316">
        <v>173100.67</v>
      </c>
      <c r="EI121" s="316">
        <v>1036027.42</v>
      </c>
      <c r="EJ121" s="316">
        <v>1054894.68</v>
      </c>
      <c r="EK121" s="316">
        <v>1150894.96</v>
      </c>
      <c r="EL121" s="316">
        <v>1082297.17</v>
      </c>
      <c r="EM121" s="316">
        <v>1038790.65</v>
      </c>
      <c r="EN121" s="316">
        <v>1069131.58</v>
      </c>
      <c r="EO121" s="316">
        <v>1024731.32</v>
      </c>
      <c r="EP121" s="316">
        <v>1115186.56</v>
      </c>
      <c r="EQ121" s="316">
        <v>1056401.0900000001</v>
      </c>
      <c r="ER121" s="316">
        <v>1118494.9099999999</v>
      </c>
      <c r="ES121" s="316">
        <v>2048499.78</v>
      </c>
      <c r="ET121" s="316">
        <v>110952</v>
      </c>
      <c r="EU121" s="316">
        <v>1323906.01</v>
      </c>
      <c r="EV121" s="316">
        <v>1098216.9099999999</v>
      </c>
      <c r="EW121" s="316">
        <v>945506.13</v>
      </c>
      <c r="EX121" s="316">
        <v>1061504.47</v>
      </c>
      <c r="EY121" s="316">
        <v>1474735.96</v>
      </c>
      <c r="EZ121" s="316">
        <v>980063.88</v>
      </c>
      <c r="FA121" s="316">
        <v>960558.89</v>
      </c>
      <c r="FB121" s="316">
        <v>1031337.39</v>
      </c>
      <c r="FC121" s="316">
        <v>1282662.6599999999</v>
      </c>
      <c r="FD121" s="316">
        <v>1131669.69</v>
      </c>
      <c r="FE121" s="316">
        <v>2795677.95</v>
      </c>
      <c r="FF121" s="316">
        <v>43800</v>
      </c>
      <c r="FG121" s="316">
        <v>1198874.72</v>
      </c>
      <c r="FH121" s="316">
        <v>1110784.77</v>
      </c>
      <c r="FI121" s="316">
        <v>1095242.3400000001</v>
      </c>
      <c r="FJ121" s="316">
        <v>1341095.6299999999</v>
      </c>
      <c r="FK121" s="316">
        <v>1381621.25</v>
      </c>
      <c r="FL121" s="368">
        <v>1512829.9</v>
      </c>
      <c r="FM121" s="316">
        <v>1577705.79</v>
      </c>
      <c r="FN121" s="316">
        <v>1701766.69</v>
      </c>
      <c r="FO121" s="316">
        <v>1710317.34</v>
      </c>
      <c r="FP121" s="316">
        <v>1521408.63</v>
      </c>
      <c r="FQ121" s="316">
        <v>6202705.0499999998</v>
      </c>
      <c r="FR121" s="316">
        <v>54255.6</v>
      </c>
      <c r="FS121" s="316">
        <v>1607182</v>
      </c>
      <c r="FT121" s="316">
        <v>1602703.45</v>
      </c>
      <c r="FU121" s="316">
        <v>1448885.74</v>
      </c>
      <c r="FV121" s="316">
        <v>1413828.93</v>
      </c>
      <c r="FW121" s="316">
        <v>1505135.2</v>
      </c>
      <c r="FX121" s="316">
        <v>1640040.42</v>
      </c>
      <c r="FY121" s="316">
        <v>1389249.83</v>
      </c>
      <c r="FZ121" s="316">
        <v>2024466.79</v>
      </c>
      <c r="GA121" s="316">
        <v>2312719.52</v>
      </c>
      <c r="GB121" s="316"/>
      <c r="GC121" s="316"/>
      <c r="GD121" s="316"/>
      <c r="GF121" s="316"/>
      <c r="GG121" s="316"/>
      <c r="GH121" s="316"/>
      <c r="GI121" s="316"/>
      <c r="GJ121" s="316"/>
      <c r="GK121" s="316"/>
      <c r="GL121" s="316"/>
      <c r="GM121" s="316"/>
      <c r="GN121" s="316"/>
      <c r="GO121" s="316"/>
      <c r="GP121" s="316"/>
      <c r="GQ121" s="316"/>
      <c r="GR121" s="316"/>
      <c r="GS121" s="316"/>
      <c r="GT121" s="316"/>
      <c r="GU121" s="316"/>
      <c r="GV121" s="316"/>
      <c r="GW121" s="316"/>
      <c r="GX121" s="316"/>
      <c r="GY121" s="316"/>
      <c r="GZ121" s="316"/>
      <c r="HA121" s="316"/>
      <c r="HB121" s="316"/>
      <c r="HC121" s="316"/>
      <c r="HD121" s="316"/>
      <c r="HE121" s="316"/>
      <c r="HF121" s="316"/>
      <c r="HG121" s="316"/>
      <c r="HH121" s="316"/>
      <c r="HI121" s="316"/>
      <c r="HJ121" s="316"/>
      <c r="HK121" s="316"/>
      <c r="HL121" s="316"/>
      <c r="HM121" s="316"/>
      <c r="HN121" s="316"/>
      <c r="HO121" s="316"/>
      <c r="HP121" s="316"/>
      <c r="HQ121" s="316"/>
      <c r="HR121" s="316"/>
      <c r="HS121" s="316"/>
      <c r="HT121" s="316"/>
      <c r="HU121" s="316"/>
      <c r="HV121" s="316"/>
      <c r="HW121" s="316"/>
      <c r="HX121" s="316"/>
      <c r="HY121" s="316"/>
      <c r="HZ121" s="316"/>
      <c r="IA121" s="316"/>
      <c r="IB121" s="316"/>
      <c r="IC121" s="316"/>
      <c r="ID121" s="316"/>
      <c r="IE121" s="316"/>
      <c r="IF121" s="316"/>
      <c r="IG121" s="316"/>
      <c r="IH121" s="316"/>
      <c r="II121" s="316"/>
      <c r="IJ121" s="316"/>
      <c r="IK121" s="316"/>
      <c r="IL121" s="316"/>
      <c r="IM121" s="316"/>
      <c r="IN121" s="316"/>
      <c r="IO121" s="316"/>
      <c r="IP121" s="316"/>
      <c r="IQ121" s="316"/>
      <c r="IR121" s="316"/>
      <c r="IS121" s="316"/>
      <c r="IT121" s="316"/>
      <c r="IU121" s="316"/>
      <c r="IV121" s="316"/>
      <c r="IW121" s="316"/>
      <c r="IX121" s="316"/>
      <c r="IY121" s="316"/>
      <c r="IZ121" s="316"/>
      <c r="JA121" s="316"/>
      <c r="JB121" s="316"/>
      <c r="JC121" s="316"/>
      <c r="JD121" s="316"/>
      <c r="JE121" s="316"/>
      <c r="JF121" s="316"/>
      <c r="JG121" s="316"/>
      <c r="JH121" s="316"/>
      <c r="JI121" s="316"/>
      <c r="JJ121" s="316"/>
      <c r="JK121" s="316"/>
      <c r="JL121" s="316"/>
      <c r="JM121" s="316"/>
      <c r="JN121" s="316"/>
      <c r="JO121" s="316"/>
      <c r="JP121" s="316"/>
      <c r="JQ121" s="316"/>
      <c r="JR121" s="316"/>
      <c r="JS121" s="316"/>
      <c r="JT121" s="316"/>
      <c r="JU121" s="316"/>
      <c r="JV121" s="316"/>
      <c r="JW121" s="316"/>
      <c r="JX121" s="316"/>
      <c r="JY121" s="316"/>
      <c r="JZ121" s="316"/>
      <c r="KA121" s="316"/>
      <c r="KB121" s="316"/>
      <c r="KC121" s="316"/>
      <c r="KD121" s="316"/>
      <c r="KE121" s="316"/>
      <c r="KF121" s="316"/>
      <c r="KG121" s="316"/>
      <c r="KH121" s="316"/>
      <c r="KI121" s="316"/>
      <c r="KJ121" s="316"/>
      <c r="KK121" s="316"/>
      <c r="KL121" s="316"/>
      <c r="KM121" s="316"/>
      <c r="KN121" s="316"/>
      <c r="KO121" s="316"/>
      <c r="KP121" s="316"/>
      <c r="KQ121" s="316"/>
      <c r="KR121" s="316"/>
      <c r="KS121" s="316"/>
      <c r="KT121" s="316"/>
      <c r="KU121" s="316"/>
      <c r="KV121" s="316"/>
      <c r="KW121" s="316"/>
      <c r="KX121" s="316"/>
      <c r="KY121" s="316"/>
      <c r="KZ121" s="316"/>
      <c r="LA121" s="316"/>
      <c r="LB121" s="316"/>
      <c r="LC121" s="316"/>
      <c r="LD121" s="316"/>
      <c r="LE121" s="316"/>
      <c r="LF121" s="316"/>
      <c r="LG121" s="316"/>
      <c r="LH121" s="316"/>
      <c r="LI121" s="316"/>
    </row>
    <row r="122" spans="3:321">
      <c r="D122" s="72">
        <v>4221</v>
      </c>
      <c r="E122" s="76" t="s">
        <v>252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82">
        <v>0</v>
      </c>
      <c r="DW122" s="282">
        <v>0</v>
      </c>
      <c r="DX122" s="282">
        <v>0</v>
      </c>
      <c r="DY122" s="282">
        <v>0</v>
      </c>
      <c r="DZ122" s="310"/>
      <c r="EB122" s="313"/>
      <c r="EC122" s="313"/>
      <c r="ED122" s="313"/>
      <c r="EE122" s="313"/>
      <c r="EF122" s="313"/>
      <c r="EG122" s="313"/>
      <c r="EH122" s="316"/>
      <c r="EI122" s="316"/>
      <c r="EJ122" s="316"/>
      <c r="EK122" s="316"/>
      <c r="EL122" s="316"/>
      <c r="EM122" s="316"/>
      <c r="EN122" s="316"/>
      <c r="EO122" s="316"/>
      <c r="EP122" s="316"/>
      <c r="EQ122" s="316"/>
      <c r="ER122" s="316"/>
      <c r="ES122" s="316"/>
      <c r="ET122" s="316"/>
      <c r="EU122" s="316"/>
      <c r="EV122" s="316"/>
      <c r="EW122" s="316"/>
      <c r="EX122" s="316"/>
      <c r="EY122" s="316"/>
      <c r="EZ122" s="316"/>
      <c r="FA122" s="316"/>
      <c r="FB122" s="316"/>
      <c r="FC122" s="316"/>
      <c r="FD122" s="316"/>
      <c r="FE122" s="316"/>
      <c r="FF122" s="316"/>
      <c r="FG122" s="316"/>
      <c r="FH122" s="316"/>
      <c r="FI122" s="316"/>
      <c r="FJ122" s="316"/>
      <c r="FK122" s="316"/>
      <c r="FL122" s="369"/>
      <c r="FM122" s="316"/>
      <c r="FN122" s="316"/>
      <c r="FO122" s="316"/>
      <c r="FP122" s="316"/>
      <c r="FQ122" s="316"/>
      <c r="FR122" s="316"/>
      <c r="FS122" s="316"/>
      <c r="FT122" s="316"/>
      <c r="FU122" s="316"/>
      <c r="FV122" s="316"/>
      <c r="FW122" s="316"/>
      <c r="FX122" s="316"/>
      <c r="FY122" s="316"/>
      <c r="FZ122" s="316"/>
      <c r="GA122" s="316"/>
      <c r="GB122" s="316"/>
      <c r="GC122" s="316"/>
      <c r="GD122" s="316"/>
      <c r="GF122" s="316"/>
      <c r="GG122" s="316"/>
      <c r="GH122" s="316"/>
      <c r="GI122" s="316"/>
      <c r="GJ122" s="316"/>
      <c r="GK122" s="316"/>
      <c r="GL122" s="316"/>
      <c r="GM122" s="316"/>
      <c r="GN122" s="316"/>
      <c r="GO122" s="316"/>
      <c r="GP122" s="316"/>
      <c r="GQ122" s="316"/>
      <c r="GR122" s="316"/>
      <c r="GS122" s="316"/>
      <c r="GT122" s="316"/>
      <c r="GU122" s="316"/>
      <c r="GV122" s="316"/>
      <c r="GW122" s="316"/>
      <c r="GX122" s="316"/>
      <c r="GY122" s="316"/>
      <c r="GZ122" s="316"/>
      <c r="HA122" s="316"/>
      <c r="HB122" s="316"/>
      <c r="HC122" s="316"/>
      <c r="HD122" s="316"/>
      <c r="HE122" s="316"/>
      <c r="HF122" s="316"/>
      <c r="HG122" s="316"/>
      <c r="HH122" s="316"/>
      <c r="HI122" s="316"/>
      <c r="HJ122" s="316"/>
      <c r="HK122" s="316"/>
      <c r="HL122" s="316"/>
      <c r="HM122" s="316"/>
      <c r="HN122" s="316"/>
      <c r="HO122" s="316"/>
      <c r="HP122" s="316"/>
      <c r="HQ122" s="316"/>
      <c r="HR122" s="316"/>
      <c r="HS122" s="316"/>
      <c r="HT122" s="316"/>
      <c r="HU122" s="316"/>
      <c r="HV122" s="316"/>
      <c r="HW122" s="316"/>
      <c r="HX122" s="316"/>
      <c r="HY122" s="316"/>
      <c r="HZ122" s="316"/>
      <c r="IA122" s="316"/>
      <c r="IB122" s="316"/>
      <c r="IC122" s="316"/>
      <c r="ID122" s="316"/>
      <c r="IE122" s="316"/>
      <c r="IF122" s="316"/>
      <c r="IG122" s="316"/>
      <c r="IH122" s="316"/>
      <c r="II122" s="316"/>
      <c r="IJ122" s="316"/>
      <c r="IK122" s="316"/>
      <c r="IL122" s="316"/>
      <c r="IM122" s="316"/>
      <c r="IN122" s="316"/>
      <c r="IO122" s="316"/>
      <c r="IP122" s="316"/>
      <c r="IQ122" s="316"/>
      <c r="IR122" s="316"/>
      <c r="IS122" s="316"/>
      <c r="IT122" s="316"/>
      <c r="IU122" s="316"/>
      <c r="IV122" s="316"/>
      <c r="IW122" s="316"/>
      <c r="IX122" s="316"/>
      <c r="IY122" s="316"/>
      <c r="IZ122" s="316"/>
      <c r="JA122" s="316"/>
      <c r="JB122" s="316"/>
      <c r="JC122" s="316"/>
      <c r="JD122" s="316"/>
      <c r="JE122" s="316"/>
      <c r="JF122" s="316"/>
      <c r="JG122" s="316"/>
      <c r="JH122" s="316"/>
      <c r="JI122" s="316"/>
      <c r="JJ122" s="316"/>
      <c r="JK122" s="316"/>
      <c r="JL122" s="316"/>
      <c r="JM122" s="316"/>
      <c r="JN122" s="316"/>
      <c r="JO122" s="316"/>
      <c r="JP122" s="316"/>
      <c r="JQ122" s="316"/>
      <c r="JR122" s="316"/>
      <c r="JS122" s="316"/>
      <c r="JT122" s="316"/>
      <c r="JU122" s="316"/>
      <c r="JV122" s="316"/>
      <c r="JW122" s="316"/>
      <c r="JX122" s="316"/>
      <c r="JY122" s="316"/>
      <c r="JZ122" s="316"/>
      <c r="KA122" s="316"/>
      <c r="KB122" s="316"/>
      <c r="KC122" s="316"/>
      <c r="KD122" s="316"/>
      <c r="KE122" s="316"/>
      <c r="KF122" s="316"/>
      <c r="KG122" s="316"/>
      <c r="KH122" s="316"/>
      <c r="KI122" s="316"/>
      <c r="KJ122" s="316"/>
      <c r="KK122" s="316"/>
      <c r="KL122" s="316"/>
      <c r="KM122" s="316"/>
      <c r="KN122" s="316"/>
      <c r="KO122" s="316"/>
      <c r="KP122" s="316"/>
      <c r="KQ122" s="316"/>
      <c r="KR122" s="316"/>
      <c r="KS122" s="316"/>
      <c r="KT122" s="316"/>
      <c r="KU122" s="316"/>
      <c r="KV122" s="316"/>
      <c r="KW122" s="316"/>
      <c r="KX122" s="316"/>
      <c r="KY122" s="316"/>
      <c r="KZ122" s="316"/>
      <c r="LA122" s="316"/>
      <c r="LB122" s="316"/>
      <c r="LC122" s="316"/>
      <c r="LD122" s="316"/>
      <c r="LE122" s="316"/>
      <c r="LF122" s="316"/>
      <c r="LG122" s="316"/>
      <c r="LH122" s="316"/>
      <c r="LI122" s="316"/>
    </row>
    <row r="123" spans="3:321" ht="30">
      <c r="D123" s="72">
        <v>4222</v>
      </c>
      <c r="E123" s="76" t="s">
        <v>254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82">
        <v>743628.17999999993</v>
      </c>
      <c r="DW123" s="282">
        <v>2398905.5700000003</v>
      </c>
      <c r="DX123" s="282">
        <v>1355528.6199999999</v>
      </c>
      <c r="DY123" s="282">
        <v>416462.36</v>
      </c>
      <c r="DZ123" s="310">
        <v>283681.84999999998</v>
      </c>
      <c r="EB123" s="313"/>
      <c r="EC123" s="313"/>
      <c r="ED123" s="313"/>
      <c r="EE123" s="313"/>
      <c r="EF123" s="313"/>
      <c r="EG123" s="313"/>
      <c r="EH123" s="316"/>
      <c r="EI123" s="316"/>
      <c r="EJ123" s="316"/>
      <c r="EK123" s="316"/>
      <c r="EL123" s="316"/>
      <c r="EM123" s="316"/>
      <c r="EN123" s="316"/>
      <c r="EO123" s="316"/>
      <c r="EP123" s="316"/>
      <c r="EQ123" s="316"/>
      <c r="ER123" s="316"/>
      <c r="ES123" s="316"/>
      <c r="ET123" s="316"/>
      <c r="EU123" s="316"/>
      <c r="EV123" s="316"/>
      <c r="EW123" s="316"/>
      <c r="EX123" s="316"/>
      <c r="EY123" s="316"/>
      <c r="EZ123" s="316"/>
      <c r="FA123" s="316"/>
      <c r="FB123" s="316"/>
      <c r="FC123" s="316"/>
      <c r="FD123" s="316"/>
      <c r="FE123" s="316"/>
      <c r="FF123" s="316"/>
      <c r="FG123" s="316"/>
      <c r="FH123" s="316"/>
      <c r="FI123" s="316"/>
      <c r="FJ123" s="316"/>
      <c r="FK123" s="316"/>
      <c r="FL123" s="369"/>
      <c r="FM123" s="316"/>
      <c r="FN123" s="316"/>
      <c r="FO123" s="316"/>
      <c r="FP123" s="316"/>
      <c r="FQ123" s="316"/>
      <c r="FR123" s="316"/>
      <c r="FS123" s="316"/>
      <c r="FT123" s="316"/>
      <c r="FU123" s="316"/>
      <c r="FV123" s="316"/>
      <c r="FW123" s="316"/>
      <c r="FX123" s="316"/>
      <c r="FY123" s="316"/>
      <c r="FZ123" s="316"/>
      <c r="GA123" s="316"/>
      <c r="GB123" s="316"/>
      <c r="GC123" s="316"/>
      <c r="GD123" s="316"/>
      <c r="GF123" s="316"/>
      <c r="GG123" s="316"/>
      <c r="GH123" s="316"/>
      <c r="GI123" s="316"/>
      <c r="GJ123" s="316"/>
      <c r="GK123" s="316"/>
      <c r="GL123" s="316"/>
      <c r="GM123" s="316"/>
      <c r="GN123" s="316"/>
      <c r="GO123" s="316"/>
      <c r="GP123" s="316"/>
      <c r="GQ123" s="316"/>
      <c r="GR123" s="316"/>
      <c r="GS123" s="316"/>
      <c r="GT123" s="316"/>
      <c r="GU123" s="316"/>
      <c r="GV123" s="316"/>
      <c r="GW123" s="316"/>
      <c r="GX123" s="316"/>
      <c r="GY123" s="316"/>
      <c r="GZ123" s="316"/>
      <c r="HA123" s="316"/>
      <c r="HB123" s="316"/>
      <c r="HC123" s="316"/>
      <c r="HD123" s="316"/>
      <c r="HE123" s="316"/>
      <c r="HF123" s="316"/>
      <c r="HG123" s="316"/>
      <c r="HH123" s="316"/>
      <c r="HI123" s="316"/>
      <c r="HJ123" s="316"/>
      <c r="HK123" s="316"/>
      <c r="HL123" s="316"/>
      <c r="HM123" s="316"/>
      <c r="HN123" s="316"/>
      <c r="HO123" s="316"/>
      <c r="HP123" s="316"/>
      <c r="HQ123" s="316"/>
      <c r="HR123" s="316"/>
      <c r="HS123" s="316"/>
      <c r="HT123" s="316"/>
      <c r="HU123" s="316"/>
      <c r="HV123" s="316"/>
      <c r="HW123" s="316"/>
      <c r="HX123" s="316"/>
      <c r="HY123" s="316"/>
      <c r="HZ123" s="316"/>
      <c r="IA123" s="316"/>
      <c r="IB123" s="316"/>
      <c r="IC123" s="316"/>
      <c r="ID123" s="316"/>
      <c r="IE123" s="316"/>
      <c r="IF123" s="316"/>
      <c r="IG123" s="316"/>
      <c r="IH123" s="316"/>
      <c r="II123" s="316"/>
      <c r="IJ123" s="316"/>
      <c r="IK123" s="316"/>
      <c r="IL123" s="316"/>
      <c r="IM123" s="316"/>
      <c r="IN123" s="316"/>
      <c r="IO123" s="316"/>
      <c r="IP123" s="316"/>
      <c r="IQ123" s="316"/>
      <c r="IR123" s="316"/>
      <c r="IS123" s="316"/>
      <c r="IT123" s="316"/>
      <c r="IU123" s="316"/>
      <c r="IV123" s="316"/>
      <c r="IW123" s="316"/>
      <c r="IX123" s="316"/>
      <c r="IY123" s="316"/>
      <c r="IZ123" s="316"/>
      <c r="JA123" s="316"/>
      <c r="JB123" s="316"/>
      <c r="JC123" s="316"/>
      <c r="JD123" s="316"/>
      <c r="JE123" s="316"/>
      <c r="JF123" s="316"/>
      <c r="JG123" s="316"/>
      <c r="JH123" s="316"/>
      <c r="JI123" s="316"/>
      <c r="JJ123" s="316"/>
      <c r="JK123" s="316"/>
      <c r="JL123" s="316"/>
      <c r="JM123" s="316"/>
      <c r="JN123" s="316"/>
      <c r="JO123" s="316"/>
      <c r="JP123" s="316"/>
      <c r="JQ123" s="316"/>
      <c r="JR123" s="316"/>
      <c r="JS123" s="316"/>
      <c r="JT123" s="316"/>
      <c r="JU123" s="316"/>
      <c r="JV123" s="316"/>
      <c r="JW123" s="316"/>
      <c r="JX123" s="316"/>
      <c r="JY123" s="316"/>
      <c r="JZ123" s="316"/>
      <c r="KA123" s="316"/>
      <c r="KB123" s="316"/>
      <c r="KC123" s="316"/>
      <c r="KD123" s="316"/>
      <c r="KE123" s="316"/>
      <c r="KF123" s="316"/>
      <c r="KG123" s="316"/>
      <c r="KH123" s="316"/>
      <c r="KI123" s="316"/>
      <c r="KJ123" s="316"/>
      <c r="KK123" s="316"/>
      <c r="KL123" s="316"/>
      <c r="KM123" s="316"/>
      <c r="KN123" s="316"/>
      <c r="KO123" s="316"/>
      <c r="KP123" s="316"/>
      <c r="KQ123" s="316"/>
      <c r="KR123" s="316"/>
      <c r="KS123" s="316"/>
      <c r="KT123" s="316"/>
      <c r="KU123" s="316"/>
      <c r="KV123" s="316"/>
      <c r="KW123" s="316"/>
      <c r="KX123" s="316"/>
      <c r="KY123" s="316"/>
      <c r="KZ123" s="316"/>
      <c r="LA123" s="316"/>
      <c r="LB123" s="316"/>
      <c r="LC123" s="316"/>
      <c r="LD123" s="316"/>
      <c r="LE123" s="316"/>
      <c r="LF123" s="316"/>
      <c r="LG123" s="316"/>
      <c r="LH123" s="316"/>
      <c r="LI123" s="316"/>
    </row>
    <row r="124" spans="3:321">
      <c r="D124" s="72">
        <v>4223</v>
      </c>
      <c r="E124" s="76" t="s">
        <v>256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82">
        <v>0</v>
      </c>
      <c r="DW124" s="282">
        <v>0</v>
      </c>
      <c r="DX124" s="282">
        <v>0</v>
      </c>
      <c r="DY124" s="282">
        <v>0</v>
      </c>
      <c r="DZ124" s="310"/>
      <c r="EB124" s="313"/>
      <c r="EC124" s="313"/>
      <c r="ED124" s="313"/>
      <c r="EE124" s="313"/>
      <c r="EF124" s="313"/>
      <c r="EG124" s="313"/>
      <c r="EH124" s="316"/>
      <c r="EI124" s="316"/>
      <c r="EJ124" s="316"/>
      <c r="EK124" s="316"/>
      <c r="EL124" s="316"/>
      <c r="EM124" s="316"/>
      <c r="EN124" s="316"/>
      <c r="EO124" s="316"/>
      <c r="EP124" s="316"/>
      <c r="EQ124" s="316"/>
      <c r="ER124" s="316"/>
      <c r="ES124" s="316"/>
      <c r="ET124" s="316"/>
      <c r="EU124" s="316"/>
      <c r="EV124" s="316"/>
      <c r="EW124" s="316"/>
      <c r="EX124" s="316"/>
      <c r="EY124" s="316"/>
      <c r="EZ124" s="316"/>
      <c r="FA124" s="316"/>
      <c r="FB124" s="316"/>
      <c r="FC124" s="316"/>
      <c r="FD124" s="316"/>
      <c r="FE124" s="316"/>
      <c r="FF124" s="316"/>
      <c r="FG124" s="316"/>
      <c r="FH124" s="316"/>
      <c r="FI124" s="316"/>
      <c r="FJ124" s="316"/>
      <c r="FK124" s="316"/>
      <c r="FL124" s="369"/>
      <c r="FM124" s="316"/>
      <c r="FN124" s="316"/>
      <c r="FO124" s="316"/>
      <c r="FP124" s="316"/>
      <c r="FQ124" s="316"/>
      <c r="FR124" s="316"/>
      <c r="FS124" s="316"/>
      <c r="FT124" s="316"/>
      <c r="FU124" s="316"/>
      <c r="FV124" s="316"/>
      <c r="FW124" s="316"/>
      <c r="FX124" s="316"/>
      <c r="FY124" s="316"/>
      <c r="FZ124" s="316"/>
      <c r="GA124" s="316"/>
      <c r="GB124" s="316"/>
      <c r="GC124" s="316"/>
      <c r="GD124" s="316"/>
      <c r="GF124" s="316"/>
      <c r="GG124" s="316"/>
      <c r="GH124" s="316"/>
      <c r="GI124" s="316"/>
      <c r="GJ124" s="316"/>
      <c r="GK124" s="316"/>
      <c r="GL124" s="316"/>
      <c r="GM124" s="316"/>
      <c r="GN124" s="316"/>
      <c r="GO124" s="316"/>
      <c r="GP124" s="316"/>
      <c r="GQ124" s="316"/>
      <c r="GR124" s="316"/>
      <c r="GS124" s="316"/>
      <c r="GT124" s="316"/>
      <c r="GU124" s="316"/>
      <c r="GV124" s="316"/>
      <c r="GW124" s="316"/>
      <c r="GX124" s="316"/>
      <c r="GY124" s="316"/>
      <c r="GZ124" s="316"/>
      <c r="HA124" s="316"/>
      <c r="HB124" s="316"/>
      <c r="HC124" s="316"/>
      <c r="HD124" s="316"/>
      <c r="HE124" s="316"/>
      <c r="HF124" s="316"/>
      <c r="HG124" s="316"/>
      <c r="HH124" s="316"/>
      <c r="HI124" s="316"/>
      <c r="HJ124" s="316"/>
      <c r="HK124" s="316"/>
      <c r="HL124" s="316"/>
      <c r="HM124" s="316"/>
      <c r="HN124" s="316"/>
      <c r="HO124" s="316"/>
      <c r="HP124" s="316"/>
      <c r="HQ124" s="316"/>
      <c r="HR124" s="316"/>
      <c r="HS124" s="316"/>
      <c r="HT124" s="316"/>
      <c r="HU124" s="316"/>
      <c r="HV124" s="316"/>
      <c r="HW124" s="316"/>
      <c r="HX124" s="316"/>
      <c r="HY124" s="316"/>
      <c r="HZ124" s="316"/>
      <c r="IA124" s="316"/>
      <c r="IB124" s="316"/>
      <c r="IC124" s="316"/>
      <c r="ID124" s="316"/>
      <c r="IE124" s="316"/>
      <c r="IF124" s="316"/>
      <c r="IG124" s="316"/>
      <c r="IH124" s="316"/>
      <c r="II124" s="316"/>
      <c r="IJ124" s="316"/>
      <c r="IK124" s="316"/>
      <c r="IL124" s="316"/>
      <c r="IM124" s="316"/>
      <c r="IN124" s="316"/>
      <c r="IO124" s="316"/>
      <c r="IP124" s="316"/>
      <c r="IQ124" s="316"/>
      <c r="IR124" s="316"/>
      <c r="IS124" s="316"/>
      <c r="IT124" s="316"/>
      <c r="IU124" s="316"/>
      <c r="IV124" s="316"/>
      <c r="IW124" s="316"/>
      <c r="IX124" s="316"/>
      <c r="IY124" s="316"/>
      <c r="IZ124" s="316"/>
      <c r="JA124" s="316"/>
      <c r="JB124" s="316"/>
      <c r="JC124" s="316"/>
      <c r="JD124" s="316"/>
      <c r="JE124" s="316"/>
      <c r="JF124" s="316"/>
      <c r="JG124" s="316"/>
      <c r="JH124" s="316"/>
      <c r="JI124" s="316"/>
      <c r="JJ124" s="316"/>
      <c r="JK124" s="316"/>
      <c r="JL124" s="316"/>
      <c r="JM124" s="316"/>
      <c r="JN124" s="316"/>
      <c r="JO124" s="316"/>
      <c r="JP124" s="316"/>
      <c r="JQ124" s="316"/>
      <c r="JR124" s="316"/>
      <c r="JS124" s="316"/>
      <c r="JT124" s="316"/>
      <c r="JU124" s="316"/>
      <c r="JV124" s="316"/>
      <c r="JW124" s="316"/>
      <c r="JX124" s="316"/>
      <c r="JY124" s="316"/>
      <c r="JZ124" s="316"/>
      <c r="KA124" s="316"/>
      <c r="KB124" s="316"/>
      <c r="KC124" s="316"/>
      <c r="KD124" s="316"/>
      <c r="KE124" s="316"/>
      <c r="KF124" s="316"/>
      <c r="KG124" s="316"/>
      <c r="KH124" s="316"/>
      <c r="KI124" s="316"/>
      <c r="KJ124" s="316"/>
      <c r="KK124" s="316"/>
      <c r="KL124" s="316"/>
      <c r="KM124" s="316"/>
      <c r="KN124" s="316"/>
      <c r="KO124" s="316"/>
      <c r="KP124" s="316"/>
      <c r="KQ124" s="316"/>
      <c r="KR124" s="316"/>
      <c r="KS124" s="316"/>
      <c r="KT124" s="316"/>
      <c r="KU124" s="316"/>
      <c r="KV124" s="316"/>
      <c r="KW124" s="316"/>
      <c r="KX124" s="316"/>
      <c r="KY124" s="316"/>
      <c r="KZ124" s="316"/>
      <c r="LA124" s="316"/>
      <c r="LB124" s="316"/>
      <c r="LC124" s="316"/>
      <c r="LD124" s="316"/>
      <c r="LE124" s="316"/>
      <c r="LF124" s="316"/>
      <c r="LG124" s="316"/>
      <c r="LH124" s="316"/>
      <c r="LI124" s="316"/>
    </row>
    <row r="125" spans="3:321">
      <c r="D125" s="72">
        <v>4224</v>
      </c>
      <c r="E125" s="76" t="s">
        <v>258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82">
        <v>0</v>
      </c>
      <c r="DW125" s="282">
        <v>796911.82999999984</v>
      </c>
      <c r="DX125" s="282">
        <v>665150.15999999992</v>
      </c>
      <c r="DY125" s="282">
        <v>661943.47</v>
      </c>
      <c r="DZ125" s="310">
        <v>636082.14</v>
      </c>
      <c r="EB125" s="313"/>
      <c r="EC125" s="313"/>
      <c r="ED125" s="313"/>
      <c r="EE125" s="313"/>
      <c r="EF125" s="313"/>
      <c r="EG125" s="313"/>
      <c r="EH125" s="316"/>
      <c r="EI125" s="316"/>
      <c r="EJ125" s="316"/>
      <c r="EK125" s="316"/>
      <c r="EL125" s="316"/>
      <c r="EM125" s="316"/>
      <c r="EN125" s="316"/>
      <c r="EO125" s="316"/>
      <c r="EP125" s="316"/>
      <c r="EQ125" s="316"/>
      <c r="ER125" s="316"/>
      <c r="ES125" s="316"/>
      <c r="ET125" s="316"/>
      <c r="EU125" s="316"/>
      <c r="EV125" s="316"/>
      <c r="EW125" s="316"/>
      <c r="EX125" s="316"/>
      <c r="EY125" s="316"/>
      <c r="EZ125" s="316"/>
      <c r="FA125" s="316"/>
      <c r="FB125" s="316"/>
      <c r="FC125" s="316"/>
      <c r="FD125" s="316"/>
      <c r="FE125" s="316"/>
      <c r="FF125" s="316"/>
      <c r="FG125" s="316"/>
      <c r="FH125" s="316"/>
      <c r="FI125" s="316"/>
      <c r="FJ125" s="316"/>
      <c r="FK125" s="316"/>
      <c r="FL125" s="369"/>
      <c r="FM125" s="316"/>
      <c r="FN125" s="316"/>
      <c r="FO125" s="316"/>
      <c r="FP125" s="316"/>
      <c r="FQ125" s="316"/>
      <c r="FR125" s="316"/>
      <c r="FS125" s="316"/>
      <c r="FT125" s="316"/>
      <c r="FU125" s="316"/>
      <c r="FV125" s="316"/>
      <c r="FW125" s="316"/>
      <c r="FX125" s="316"/>
      <c r="FY125" s="316"/>
      <c r="FZ125" s="316"/>
      <c r="GA125" s="316"/>
      <c r="GB125" s="316"/>
      <c r="GC125" s="316"/>
      <c r="GD125" s="316"/>
      <c r="GF125" s="316"/>
      <c r="GG125" s="316"/>
      <c r="GH125" s="316"/>
      <c r="GI125" s="316"/>
      <c r="GJ125" s="316"/>
      <c r="GK125" s="316"/>
      <c r="GL125" s="316"/>
      <c r="GM125" s="316"/>
      <c r="GN125" s="316"/>
      <c r="GO125" s="316"/>
      <c r="GP125" s="316"/>
      <c r="GQ125" s="316"/>
      <c r="GR125" s="316"/>
      <c r="GS125" s="316"/>
      <c r="GT125" s="316"/>
      <c r="GU125" s="316"/>
      <c r="GV125" s="316"/>
      <c r="GW125" s="316"/>
      <c r="GX125" s="316"/>
      <c r="GY125" s="316"/>
      <c r="GZ125" s="316"/>
      <c r="HA125" s="316"/>
      <c r="HB125" s="316"/>
      <c r="HC125" s="316"/>
      <c r="HD125" s="316"/>
      <c r="HE125" s="316"/>
      <c r="HF125" s="316"/>
      <c r="HG125" s="316"/>
      <c r="HH125" s="316"/>
      <c r="HI125" s="316"/>
      <c r="HJ125" s="316"/>
      <c r="HK125" s="316"/>
      <c r="HL125" s="316"/>
      <c r="HM125" s="316"/>
      <c r="HN125" s="316"/>
      <c r="HO125" s="316"/>
      <c r="HP125" s="316"/>
      <c r="HQ125" s="316"/>
      <c r="HR125" s="316"/>
      <c r="HS125" s="316"/>
      <c r="HT125" s="316"/>
      <c r="HU125" s="316"/>
      <c r="HV125" s="316"/>
      <c r="HW125" s="316"/>
      <c r="HX125" s="316"/>
      <c r="HY125" s="316"/>
      <c r="HZ125" s="316"/>
      <c r="IA125" s="316"/>
      <c r="IB125" s="316"/>
      <c r="IC125" s="316"/>
      <c r="ID125" s="316"/>
      <c r="IE125" s="316"/>
      <c r="IF125" s="316"/>
      <c r="IG125" s="316"/>
      <c r="IH125" s="316"/>
      <c r="II125" s="316"/>
      <c r="IJ125" s="316"/>
      <c r="IK125" s="316"/>
      <c r="IL125" s="316"/>
      <c r="IM125" s="316"/>
      <c r="IN125" s="316"/>
      <c r="IO125" s="316"/>
      <c r="IP125" s="316"/>
      <c r="IQ125" s="316"/>
      <c r="IR125" s="316"/>
      <c r="IS125" s="316"/>
      <c r="IT125" s="316"/>
      <c r="IU125" s="316"/>
      <c r="IV125" s="316"/>
      <c r="IW125" s="316"/>
      <c r="IX125" s="316"/>
      <c r="IY125" s="316"/>
      <c r="IZ125" s="316"/>
      <c r="JA125" s="316"/>
      <c r="JB125" s="316"/>
      <c r="JC125" s="316"/>
      <c r="JD125" s="316"/>
      <c r="JE125" s="316"/>
      <c r="JF125" s="316"/>
      <c r="JG125" s="316"/>
      <c r="JH125" s="316"/>
      <c r="JI125" s="316"/>
      <c r="JJ125" s="316"/>
      <c r="JK125" s="316"/>
      <c r="JL125" s="316"/>
      <c r="JM125" s="316"/>
      <c r="JN125" s="316"/>
      <c r="JO125" s="316"/>
      <c r="JP125" s="316"/>
      <c r="JQ125" s="316"/>
      <c r="JR125" s="316"/>
      <c r="JS125" s="316"/>
      <c r="JT125" s="316"/>
      <c r="JU125" s="316"/>
      <c r="JV125" s="316"/>
      <c r="JW125" s="316"/>
      <c r="JX125" s="316"/>
      <c r="JY125" s="316"/>
      <c r="JZ125" s="316"/>
      <c r="KA125" s="316"/>
      <c r="KB125" s="316"/>
      <c r="KC125" s="316"/>
      <c r="KD125" s="316"/>
      <c r="KE125" s="316"/>
      <c r="KF125" s="316"/>
      <c r="KG125" s="316"/>
      <c r="KH125" s="316"/>
      <c r="KI125" s="316"/>
      <c r="KJ125" s="316"/>
      <c r="KK125" s="316"/>
      <c r="KL125" s="316"/>
      <c r="KM125" s="316"/>
      <c r="KN125" s="316"/>
      <c r="KO125" s="316"/>
      <c r="KP125" s="316"/>
      <c r="KQ125" s="316"/>
      <c r="KR125" s="316"/>
      <c r="KS125" s="316"/>
      <c r="KT125" s="316"/>
      <c r="KU125" s="316"/>
      <c r="KV125" s="316"/>
      <c r="KW125" s="316"/>
      <c r="KX125" s="316"/>
      <c r="KY125" s="316"/>
      <c r="KZ125" s="316"/>
      <c r="LA125" s="316"/>
      <c r="LB125" s="316"/>
      <c r="LC125" s="316"/>
      <c r="LD125" s="316"/>
      <c r="LE125" s="316"/>
      <c r="LF125" s="316"/>
      <c r="LG125" s="316"/>
      <c r="LH125" s="316"/>
      <c r="LI125" s="316"/>
    </row>
    <row r="126" spans="3:321">
      <c r="D126" s="72">
        <v>4225</v>
      </c>
      <c r="E126" s="76" t="s">
        <v>230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82">
        <v>0</v>
      </c>
      <c r="DW126" s="282">
        <v>0</v>
      </c>
      <c r="DX126" s="282">
        <v>0</v>
      </c>
      <c r="DY126" s="282">
        <v>0</v>
      </c>
      <c r="DZ126" s="310"/>
      <c r="EB126" s="313"/>
      <c r="EC126" s="313"/>
      <c r="ED126" s="313"/>
      <c r="EE126" s="313"/>
      <c r="EF126" s="313"/>
      <c r="EG126" s="313"/>
      <c r="ET126" s="316"/>
      <c r="EU126" s="316"/>
      <c r="EV126" s="316"/>
      <c r="EW126" s="316"/>
      <c r="EX126" s="316"/>
      <c r="EY126" s="316"/>
      <c r="EZ126" s="316"/>
      <c r="FA126" s="316"/>
      <c r="FB126" s="316"/>
      <c r="FC126" s="316"/>
      <c r="FD126" s="316"/>
      <c r="FE126" s="316"/>
      <c r="FF126" s="316"/>
      <c r="FG126" s="316"/>
      <c r="FH126" s="316"/>
      <c r="FI126" s="316"/>
      <c r="FJ126" s="316"/>
      <c r="FK126" s="316"/>
      <c r="FL126" s="369"/>
      <c r="FM126" s="316"/>
      <c r="FN126" s="316"/>
      <c r="FO126" s="316"/>
      <c r="FP126" s="316"/>
      <c r="FQ126" s="316"/>
      <c r="FR126" s="316"/>
      <c r="FS126" s="316"/>
      <c r="FT126" s="316"/>
      <c r="FU126" s="316"/>
      <c r="FV126" s="316"/>
      <c r="FW126" s="316"/>
      <c r="FX126" s="316"/>
      <c r="FY126" s="316"/>
      <c r="FZ126" s="316"/>
      <c r="GA126" s="316"/>
      <c r="GB126" s="316"/>
      <c r="GC126" s="316"/>
      <c r="GD126" s="316"/>
      <c r="GF126" s="316"/>
      <c r="GG126" s="316"/>
      <c r="GH126" s="316"/>
      <c r="GI126" s="316"/>
      <c r="GJ126" s="316"/>
      <c r="GK126" s="316"/>
      <c r="GL126" s="316"/>
      <c r="GM126" s="316"/>
      <c r="GN126" s="316"/>
      <c r="GO126" s="316"/>
      <c r="GP126" s="316"/>
      <c r="GQ126" s="316"/>
      <c r="GR126" s="316"/>
      <c r="GS126" s="316"/>
      <c r="GT126" s="316"/>
      <c r="GU126" s="316"/>
      <c r="GV126" s="316"/>
      <c r="GW126" s="316"/>
      <c r="GX126" s="316"/>
      <c r="GY126" s="316"/>
      <c r="GZ126" s="316"/>
      <c r="HA126" s="316"/>
      <c r="HB126" s="316"/>
      <c r="HC126" s="316"/>
      <c r="HD126" s="316"/>
      <c r="HE126" s="316"/>
      <c r="HF126" s="316"/>
      <c r="HG126" s="316"/>
      <c r="HH126" s="316"/>
      <c r="HI126" s="316"/>
      <c r="HJ126" s="316"/>
      <c r="HK126" s="316"/>
      <c r="HL126" s="316"/>
      <c r="HM126" s="316"/>
      <c r="HN126" s="316"/>
      <c r="HO126" s="316"/>
      <c r="HP126" s="316"/>
      <c r="HQ126" s="316"/>
      <c r="HR126" s="316"/>
      <c r="HS126" s="316"/>
      <c r="HT126" s="316"/>
      <c r="HU126" s="316"/>
      <c r="HV126" s="316"/>
      <c r="HW126" s="316"/>
      <c r="HX126" s="316"/>
      <c r="HY126" s="316"/>
      <c r="HZ126" s="316"/>
      <c r="IA126" s="316"/>
      <c r="IB126" s="316"/>
      <c r="IC126" s="316"/>
      <c r="ID126" s="316"/>
      <c r="IE126" s="316"/>
      <c r="IF126" s="316"/>
      <c r="IG126" s="316"/>
      <c r="IH126" s="316"/>
      <c r="II126" s="316"/>
      <c r="IJ126" s="316"/>
      <c r="IK126" s="316"/>
      <c r="IL126" s="316"/>
      <c r="IM126" s="316"/>
      <c r="IN126" s="316"/>
      <c r="IO126" s="316"/>
      <c r="IP126" s="316"/>
      <c r="IQ126" s="316"/>
      <c r="IR126" s="316"/>
      <c r="IS126" s="316"/>
      <c r="IT126" s="316"/>
      <c r="IU126" s="316"/>
      <c r="IV126" s="316"/>
      <c r="IW126" s="316"/>
      <c r="IX126" s="316"/>
      <c r="IY126" s="316"/>
      <c r="IZ126" s="316"/>
      <c r="JA126" s="316"/>
      <c r="JB126" s="316"/>
      <c r="JC126" s="316"/>
      <c r="JD126" s="316"/>
      <c r="JE126" s="316"/>
      <c r="JF126" s="316"/>
      <c r="JG126" s="316"/>
      <c r="JH126" s="316"/>
      <c r="JI126" s="316"/>
      <c r="JJ126" s="316"/>
      <c r="JK126" s="316"/>
      <c r="JL126" s="316"/>
      <c r="JM126" s="316"/>
      <c r="JN126" s="316"/>
      <c r="JO126" s="316"/>
      <c r="JP126" s="316"/>
      <c r="JQ126" s="316"/>
      <c r="JR126" s="316"/>
      <c r="JS126" s="316"/>
      <c r="JT126" s="316"/>
      <c r="JU126" s="316"/>
      <c r="JV126" s="316"/>
      <c r="JW126" s="316"/>
      <c r="JX126" s="316"/>
      <c r="JY126" s="316"/>
      <c r="JZ126" s="316"/>
      <c r="KA126" s="316"/>
      <c r="KB126" s="316"/>
      <c r="KC126" s="316"/>
      <c r="KD126" s="316"/>
      <c r="KE126" s="316"/>
      <c r="KF126" s="316"/>
      <c r="KG126" s="316"/>
      <c r="KH126" s="316"/>
      <c r="KI126" s="316"/>
      <c r="KJ126" s="316"/>
      <c r="KK126" s="316"/>
      <c r="KL126" s="316"/>
      <c r="KM126" s="316"/>
      <c r="KN126" s="316"/>
      <c r="KO126" s="316"/>
      <c r="KP126" s="316"/>
      <c r="KQ126" s="316"/>
      <c r="KR126" s="316"/>
      <c r="KS126" s="316"/>
      <c r="KT126" s="316"/>
      <c r="KU126" s="316"/>
      <c r="KV126" s="316"/>
      <c r="KW126" s="316"/>
      <c r="KX126" s="316"/>
      <c r="KY126" s="316"/>
      <c r="KZ126" s="316"/>
      <c r="LA126" s="316"/>
      <c r="LB126" s="316"/>
      <c r="LC126" s="316"/>
      <c r="LD126" s="316"/>
      <c r="LE126" s="316"/>
      <c r="LF126" s="316"/>
      <c r="LG126" s="316"/>
      <c r="LH126" s="316"/>
      <c r="LI126" s="316"/>
    </row>
    <row r="127" spans="3:321" ht="30">
      <c r="C127" s="72">
        <v>423</v>
      </c>
      <c r="D127" s="72">
        <v>423</v>
      </c>
      <c r="E127" s="76" t="s">
        <v>261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82">
        <v>32292499.949999999</v>
      </c>
      <c r="DW127" s="282">
        <v>32694820.23</v>
      </c>
      <c r="DX127" s="282">
        <v>32289698.41</v>
      </c>
      <c r="DY127" s="282">
        <v>32441506.030000001</v>
      </c>
      <c r="DZ127" s="311">
        <v>32266203.640000001</v>
      </c>
      <c r="EA127" s="311">
        <v>31983873.670000002</v>
      </c>
      <c r="EB127" s="313">
        <v>32004535.780000001</v>
      </c>
      <c r="EC127" s="320">
        <v>32919822.370000001</v>
      </c>
      <c r="ED127" s="313">
        <v>32946866.739999998</v>
      </c>
      <c r="EE127" s="313">
        <v>33137883.899999999</v>
      </c>
      <c r="EF127" s="313">
        <v>32931279.82</v>
      </c>
      <c r="EG127" s="313">
        <v>32906643.09</v>
      </c>
      <c r="EH127" s="316">
        <v>32976338.859999999</v>
      </c>
      <c r="EI127" s="316">
        <v>33304068.809999999</v>
      </c>
      <c r="EJ127" s="316">
        <v>33118374.059999999</v>
      </c>
      <c r="EK127" s="316">
        <v>33225573.780000001</v>
      </c>
      <c r="EL127" s="316">
        <v>33097965.640000001</v>
      </c>
      <c r="EM127" s="316">
        <v>32864422.489999998</v>
      </c>
      <c r="EN127" s="316">
        <v>32909306.579999998</v>
      </c>
      <c r="EO127" s="316">
        <v>34045532.219999999</v>
      </c>
      <c r="EP127" s="316">
        <v>33914885.549999997</v>
      </c>
      <c r="EQ127" s="316">
        <v>33960607.270000003</v>
      </c>
      <c r="ER127" s="316">
        <v>33919324.859999999</v>
      </c>
      <c r="ES127" s="316">
        <v>33927498.649999999</v>
      </c>
      <c r="ET127" s="316">
        <v>34029606.390000001</v>
      </c>
      <c r="EU127" s="316">
        <v>34751702.420000002</v>
      </c>
      <c r="EV127" s="316">
        <v>34761880.880000003</v>
      </c>
      <c r="EW127" s="316">
        <v>34790406.869999997</v>
      </c>
      <c r="EX127" s="316">
        <v>34624926.579999998</v>
      </c>
      <c r="EY127" s="316">
        <v>34392603.229999997</v>
      </c>
      <c r="EZ127" s="316">
        <v>34541467.619999997</v>
      </c>
      <c r="FA127" s="316">
        <v>34591609.219999999</v>
      </c>
      <c r="FB127" s="316">
        <v>34579708.640000001</v>
      </c>
      <c r="FC127" s="316">
        <v>34511618.530000001</v>
      </c>
      <c r="FD127" s="316">
        <v>34549297.82</v>
      </c>
      <c r="FE127" s="316">
        <v>34625437.600000001</v>
      </c>
      <c r="FF127" s="316">
        <v>34463250.560000002</v>
      </c>
      <c r="FG127" s="316">
        <v>35528909.420000002</v>
      </c>
      <c r="FH127" s="316">
        <v>35282837.93</v>
      </c>
      <c r="FI127" s="316">
        <v>35245524.810000002</v>
      </c>
      <c r="FJ127" s="316">
        <v>34783971.590000004</v>
      </c>
      <c r="FK127" s="316">
        <v>35186355.590000004</v>
      </c>
      <c r="FL127" s="369">
        <v>35079083.840000004</v>
      </c>
      <c r="FM127" s="316">
        <v>35016603.259999998</v>
      </c>
      <c r="FN127" s="316">
        <v>35024027.030000001</v>
      </c>
      <c r="FO127" s="316">
        <v>34922457.960000001</v>
      </c>
      <c r="FP127" s="316">
        <v>35000414.549999997</v>
      </c>
      <c r="FQ127" s="369">
        <v>35337465.140000001</v>
      </c>
      <c r="FR127" s="316">
        <f>34875207.16+237575.844</f>
        <v>35112783.003999993</v>
      </c>
      <c r="FS127" s="316">
        <f>36010789.84+237575.844</f>
        <v>36248365.684</v>
      </c>
      <c r="FT127" s="316">
        <f>35520020.59+237575.844</f>
        <v>35757596.434</v>
      </c>
      <c r="FU127" s="316">
        <f>35337209.67+237575.844</f>
        <v>35574785.513999999</v>
      </c>
      <c r="FV127" s="316">
        <f>35322836.95+237575.844</f>
        <v>35560412.794</v>
      </c>
      <c r="FW127" s="316">
        <f>35320461.63+237575.844</f>
        <v>35558037.473999999</v>
      </c>
      <c r="FX127" s="316">
        <f>35397418.63+237575.844</f>
        <v>35634994.473999999</v>
      </c>
      <c r="FY127" s="316">
        <f>37065302.95-1663030.908</f>
        <v>35402272.042000003</v>
      </c>
      <c r="FZ127" s="316">
        <v>35665529.619999997</v>
      </c>
      <c r="GA127" s="316">
        <v>35477181.229999997</v>
      </c>
      <c r="GB127" s="316"/>
      <c r="GC127" s="316"/>
      <c r="GD127" s="316"/>
      <c r="GF127" s="316"/>
      <c r="GG127" s="316"/>
      <c r="GH127" s="316"/>
      <c r="GI127" s="316"/>
      <c r="GJ127" s="316"/>
      <c r="GK127" s="316"/>
      <c r="GL127" s="316"/>
      <c r="GM127" s="316"/>
      <c r="GN127" s="316"/>
      <c r="GO127" s="316"/>
      <c r="GP127" s="316"/>
      <c r="GQ127" s="316"/>
      <c r="GR127" s="316"/>
      <c r="GS127" s="316"/>
      <c r="GT127" s="316"/>
      <c r="GU127" s="316"/>
      <c r="GV127" s="316"/>
      <c r="GW127" s="316"/>
      <c r="GX127" s="316"/>
      <c r="GY127" s="316"/>
      <c r="GZ127" s="316"/>
      <c r="HA127" s="316"/>
      <c r="HB127" s="316"/>
      <c r="HC127" s="316"/>
      <c r="HD127" s="316"/>
      <c r="HE127" s="316"/>
      <c r="HF127" s="316"/>
      <c r="HG127" s="316"/>
      <c r="HH127" s="316"/>
      <c r="HI127" s="316"/>
      <c r="HJ127" s="316"/>
      <c r="HK127" s="316"/>
      <c r="HL127" s="316"/>
      <c r="HM127" s="316"/>
      <c r="HN127" s="316"/>
      <c r="HO127" s="316"/>
      <c r="HP127" s="316"/>
      <c r="HQ127" s="316"/>
      <c r="HR127" s="316"/>
      <c r="HS127" s="316"/>
      <c r="HT127" s="316"/>
      <c r="HU127" s="316"/>
      <c r="HV127" s="316"/>
      <c r="HW127" s="316"/>
      <c r="HX127" s="316"/>
      <c r="HY127" s="316"/>
      <c r="HZ127" s="316"/>
      <c r="IA127" s="316"/>
      <c r="IB127" s="316"/>
      <c r="IC127" s="316"/>
      <c r="ID127" s="316"/>
      <c r="IE127" s="316"/>
      <c r="IF127" s="316"/>
      <c r="IG127" s="316"/>
      <c r="IH127" s="316"/>
      <c r="II127" s="316"/>
      <c r="IJ127" s="316"/>
      <c r="IK127" s="316"/>
      <c r="IL127" s="316"/>
      <c r="IM127" s="316"/>
      <c r="IN127" s="316"/>
      <c r="IO127" s="316"/>
      <c r="IP127" s="316"/>
      <c r="IQ127" s="316"/>
      <c r="IR127" s="316"/>
      <c r="IS127" s="316"/>
      <c r="IT127" s="316"/>
      <c r="IU127" s="316"/>
      <c r="IV127" s="316"/>
      <c r="IW127" s="316"/>
      <c r="IX127" s="316"/>
      <c r="IY127" s="316"/>
      <c r="IZ127" s="316"/>
      <c r="JA127" s="316"/>
      <c r="JB127" s="316"/>
      <c r="JC127" s="316"/>
      <c r="JD127" s="316"/>
      <c r="JE127" s="316"/>
      <c r="JF127" s="316"/>
      <c r="JG127" s="316"/>
      <c r="JH127" s="316"/>
      <c r="JI127" s="316"/>
      <c r="JJ127" s="316"/>
      <c r="JK127" s="316"/>
      <c r="JL127" s="316"/>
      <c r="JM127" s="316"/>
      <c r="JN127" s="316"/>
      <c r="JO127" s="316"/>
      <c r="JP127" s="316"/>
      <c r="JQ127" s="316"/>
      <c r="JR127" s="316"/>
      <c r="JS127" s="316"/>
      <c r="JT127" s="316"/>
      <c r="JU127" s="316"/>
      <c r="JV127" s="316"/>
      <c r="JW127" s="316"/>
      <c r="JX127" s="316"/>
      <c r="JY127" s="316"/>
      <c r="JZ127" s="316"/>
      <c r="KA127" s="316"/>
      <c r="KB127" s="316"/>
      <c r="KC127" s="316"/>
      <c r="KD127" s="316"/>
      <c r="KE127" s="316"/>
      <c r="KF127" s="316"/>
      <c r="KG127" s="316"/>
      <c r="KH127" s="316"/>
      <c r="KI127" s="316"/>
      <c r="KJ127" s="316"/>
      <c r="KK127" s="316"/>
      <c r="KL127" s="316"/>
      <c r="KM127" s="316"/>
      <c r="KN127" s="316"/>
      <c r="KO127" s="316"/>
      <c r="KP127" s="316"/>
      <c r="KQ127" s="316"/>
      <c r="KR127" s="316"/>
      <c r="KS127" s="316"/>
      <c r="KT127" s="316"/>
      <c r="KU127" s="316"/>
      <c r="KV127" s="316"/>
      <c r="KW127" s="316"/>
      <c r="KX127" s="316"/>
      <c r="KY127" s="316"/>
      <c r="KZ127" s="316"/>
      <c r="LA127" s="316"/>
      <c r="LB127" s="316"/>
      <c r="LC127" s="316"/>
      <c r="LD127" s="316"/>
      <c r="LE127" s="316"/>
      <c r="LF127" s="316"/>
      <c r="LG127" s="316"/>
      <c r="LH127" s="316"/>
      <c r="LI127" s="316"/>
    </row>
    <row r="128" spans="3:321">
      <c r="D128" s="72">
        <v>4231</v>
      </c>
      <c r="E128" s="76" t="s">
        <v>263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82">
        <v>18819612.960000001</v>
      </c>
      <c r="DW128" s="282">
        <v>18895412.559999999</v>
      </c>
      <c r="DX128" s="282">
        <v>18754590.399999999</v>
      </c>
      <c r="DY128" s="282">
        <v>18841144.77</v>
      </c>
      <c r="DZ128" s="310">
        <v>18834572.629999999</v>
      </c>
      <c r="EA128" s="282">
        <v>18608997.59</v>
      </c>
      <c r="EB128" s="313">
        <v>18559579.440000001</v>
      </c>
      <c r="EC128" s="313"/>
      <c r="ED128" s="313"/>
      <c r="EE128" s="313"/>
      <c r="EF128" s="313"/>
      <c r="EG128" s="313"/>
      <c r="EH128" s="316"/>
      <c r="EI128" s="316"/>
      <c r="EJ128" s="316"/>
      <c r="EK128" s="316"/>
      <c r="EL128" s="316"/>
      <c r="EM128" s="316"/>
      <c r="EN128" s="316"/>
      <c r="EO128" s="316"/>
      <c r="EP128" s="316"/>
      <c r="EQ128" s="316"/>
      <c r="ER128" s="316"/>
      <c r="ES128" s="316"/>
      <c r="ET128" s="316"/>
      <c r="EU128" s="316"/>
      <c r="EV128" s="316"/>
      <c r="EW128" s="316"/>
      <c r="EX128" s="316"/>
      <c r="EY128" s="316"/>
      <c r="EZ128" s="316"/>
      <c r="FA128" s="316"/>
      <c r="FB128" s="316"/>
      <c r="FC128" s="316"/>
      <c r="FD128" s="316"/>
      <c r="FE128" s="316"/>
      <c r="FF128" s="316"/>
      <c r="FG128" s="316"/>
      <c r="FH128" s="316"/>
      <c r="FI128" s="316"/>
      <c r="FJ128" s="316"/>
      <c r="FK128" s="316"/>
      <c r="FL128" s="369"/>
      <c r="FM128" s="316"/>
      <c r="FN128" s="316"/>
      <c r="FO128" s="316"/>
      <c r="FP128" s="316"/>
      <c r="FQ128" s="316"/>
      <c r="FR128" s="316"/>
      <c r="FS128" s="316"/>
      <c r="FT128" s="316"/>
      <c r="FU128" s="316"/>
      <c r="FV128" s="316"/>
      <c r="FW128" s="316"/>
      <c r="FX128" s="316"/>
      <c r="FY128" s="316"/>
      <c r="FZ128" s="316"/>
      <c r="GA128" s="316"/>
      <c r="GB128" s="316"/>
      <c r="GC128" s="316"/>
      <c r="GD128" s="316"/>
      <c r="GF128" s="316"/>
      <c r="GG128" s="316"/>
      <c r="GH128" s="316"/>
      <c r="GI128" s="316"/>
      <c r="GJ128" s="316"/>
      <c r="GK128" s="316"/>
      <c r="GL128" s="316"/>
      <c r="GM128" s="316"/>
      <c r="GN128" s="316"/>
      <c r="GO128" s="316"/>
      <c r="GP128" s="316"/>
      <c r="GQ128" s="316"/>
      <c r="GR128" s="316"/>
      <c r="GS128" s="316"/>
      <c r="GT128" s="316"/>
      <c r="GU128" s="316"/>
      <c r="GV128" s="316"/>
      <c r="GW128" s="316"/>
      <c r="GX128" s="316"/>
      <c r="GY128" s="316"/>
      <c r="GZ128" s="316"/>
      <c r="HA128" s="316"/>
      <c r="HB128" s="316"/>
      <c r="HC128" s="316"/>
      <c r="HD128" s="316"/>
      <c r="HE128" s="316"/>
      <c r="HF128" s="316"/>
      <c r="HG128" s="316"/>
      <c r="HH128" s="316"/>
      <c r="HI128" s="316"/>
      <c r="HJ128" s="316"/>
      <c r="HK128" s="316"/>
      <c r="HL128" s="316"/>
      <c r="HM128" s="316"/>
      <c r="HN128" s="316"/>
      <c r="HO128" s="316"/>
      <c r="HP128" s="316"/>
      <c r="HQ128" s="316"/>
      <c r="HR128" s="316"/>
      <c r="HS128" s="316"/>
      <c r="HT128" s="316"/>
      <c r="HU128" s="316"/>
      <c r="HV128" s="316"/>
      <c r="HW128" s="316"/>
      <c r="HX128" s="316"/>
      <c r="HY128" s="316"/>
      <c r="HZ128" s="316"/>
      <c r="IA128" s="316"/>
      <c r="IB128" s="316"/>
      <c r="IC128" s="316"/>
      <c r="ID128" s="316"/>
      <c r="IE128" s="316"/>
      <c r="IF128" s="316"/>
      <c r="IG128" s="316"/>
      <c r="IH128" s="316"/>
      <c r="II128" s="316"/>
      <c r="IJ128" s="316"/>
      <c r="IK128" s="316"/>
      <c r="IL128" s="316"/>
      <c r="IM128" s="316"/>
      <c r="IN128" s="316"/>
      <c r="IO128" s="316"/>
      <c r="IP128" s="316"/>
      <c r="IQ128" s="316"/>
      <c r="IR128" s="316"/>
      <c r="IS128" s="316"/>
      <c r="IT128" s="316"/>
      <c r="IU128" s="316"/>
      <c r="IV128" s="316"/>
      <c r="IW128" s="316"/>
      <c r="IX128" s="316"/>
      <c r="IY128" s="316"/>
      <c r="IZ128" s="316"/>
      <c r="JA128" s="316"/>
      <c r="JB128" s="316"/>
      <c r="JC128" s="316"/>
      <c r="JD128" s="316"/>
      <c r="JE128" s="316"/>
      <c r="JF128" s="316"/>
      <c r="JG128" s="316"/>
      <c r="JH128" s="316"/>
      <c r="JI128" s="316"/>
      <c r="JJ128" s="316"/>
      <c r="JK128" s="316"/>
      <c r="JL128" s="316"/>
      <c r="JM128" s="316"/>
      <c r="JN128" s="316"/>
      <c r="JO128" s="316"/>
      <c r="JP128" s="316"/>
      <c r="JQ128" s="316"/>
      <c r="JR128" s="316"/>
      <c r="JS128" s="316"/>
      <c r="JT128" s="316"/>
      <c r="JU128" s="316"/>
      <c r="JV128" s="316"/>
      <c r="JW128" s="316"/>
      <c r="JX128" s="316"/>
      <c r="JY128" s="316"/>
      <c r="JZ128" s="316"/>
      <c r="KA128" s="316"/>
      <c r="KB128" s="316"/>
      <c r="KC128" s="316"/>
      <c r="KD128" s="316"/>
      <c r="KE128" s="316"/>
      <c r="KF128" s="316"/>
      <c r="KG128" s="316"/>
      <c r="KH128" s="316"/>
      <c r="KI128" s="316"/>
      <c r="KJ128" s="316"/>
      <c r="KK128" s="316"/>
      <c r="KL128" s="316"/>
      <c r="KM128" s="316"/>
      <c r="KN128" s="316"/>
      <c r="KO128" s="316"/>
      <c r="KP128" s="316"/>
      <c r="KQ128" s="316"/>
      <c r="KR128" s="316"/>
      <c r="KS128" s="316"/>
      <c r="KT128" s="316"/>
      <c r="KU128" s="316"/>
      <c r="KV128" s="316"/>
      <c r="KW128" s="316"/>
      <c r="KX128" s="316"/>
      <c r="KY128" s="316"/>
      <c r="KZ128" s="316"/>
      <c r="LA128" s="316"/>
      <c r="LB128" s="316"/>
      <c r="LC128" s="316"/>
      <c r="LD128" s="316"/>
      <c r="LE128" s="316"/>
      <c r="LF128" s="316"/>
      <c r="LG128" s="316"/>
      <c r="LH128" s="316"/>
      <c r="LI128" s="316"/>
    </row>
    <row r="129" spans="1:321">
      <c r="D129" s="72">
        <v>4232</v>
      </c>
      <c r="E129" s="76" t="s">
        <v>265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82">
        <v>5503915.4000000004</v>
      </c>
      <c r="DW129" s="282">
        <v>5529068.9400000004</v>
      </c>
      <c r="DX129" s="282">
        <v>5480065.9699999997</v>
      </c>
      <c r="DY129" s="282">
        <v>5474281.8099999996</v>
      </c>
      <c r="DZ129" s="310">
        <v>5409798.4900000002</v>
      </c>
      <c r="EA129" s="282">
        <v>5398517.3600000003</v>
      </c>
      <c r="EB129" s="313">
        <v>5404997.25</v>
      </c>
      <c r="EC129" s="313"/>
      <c r="ED129" s="313"/>
      <c r="EE129" s="313"/>
      <c r="EF129" s="313"/>
      <c r="EG129" s="313"/>
      <c r="EH129" s="316"/>
      <c r="EI129" s="316"/>
      <c r="EJ129" s="316"/>
      <c r="EK129" s="316"/>
      <c r="EL129" s="316"/>
      <c r="EM129" s="316"/>
      <c r="EN129" s="316"/>
      <c r="EO129" s="316"/>
      <c r="EP129" s="316"/>
      <c r="EQ129" s="316"/>
      <c r="ER129" s="316"/>
      <c r="ES129" s="316"/>
      <c r="ET129" s="316"/>
      <c r="EU129" s="316"/>
      <c r="EV129" s="316"/>
      <c r="EW129" s="316"/>
      <c r="EX129" s="316"/>
      <c r="EY129" s="316"/>
      <c r="EZ129" s="316"/>
      <c r="FA129" s="316"/>
      <c r="FB129" s="316"/>
      <c r="FC129" s="316"/>
      <c r="FD129" s="316"/>
      <c r="FE129" s="316"/>
      <c r="FF129" s="316"/>
      <c r="FG129" s="316"/>
      <c r="FH129" s="316"/>
      <c r="FI129" s="316"/>
      <c r="FJ129" s="316"/>
      <c r="FK129" s="316"/>
      <c r="FL129" s="369"/>
      <c r="FM129" s="316"/>
      <c r="FN129" s="316"/>
      <c r="FO129" s="316"/>
      <c r="FP129" s="316"/>
      <c r="FQ129" s="316"/>
      <c r="FR129" s="316"/>
      <c r="FS129" s="316"/>
      <c r="FT129" s="316"/>
      <c r="FU129" s="316"/>
      <c r="FV129" s="316"/>
      <c r="FW129" s="316"/>
      <c r="FX129" s="316"/>
      <c r="FY129" s="316"/>
      <c r="FZ129" s="316"/>
      <c r="GA129" s="316"/>
      <c r="GB129" s="316"/>
      <c r="GC129" s="316"/>
      <c r="GD129" s="316"/>
      <c r="GF129" s="316"/>
      <c r="GG129" s="316"/>
      <c r="GH129" s="316"/>
      <c r="GI129" s="316"/>
      <c r="GJ129" s="316"/>
      <c r="GK129" s="316"/>
      <c r="GL129" s="316"/>
      <c r="GM129" s="316"/>
      <c r="GN129" s="316"/>
      <c r="GO129" s="316"/>
      <c r="GP129" s="316"/>
      <c r="GQ129" s="316"/>
      <c r="GR129" s="316"/>
      <c r="GS129" s="316"/>
      <c r="GT129" s="316"/>
      <c r="GU129" s="316"/>
      <c r="GV129" s="316"/>
      <c r="GW129" s="316"/>
      <c r="GX129" s="316"/>
      <c r="GY129" s="316"/>
      <c r="GZ129" s="316"/>
      <c r="HA129" s="316"/>
      <c r="HB129" s="316"/>
      <c r="HC129" s="316"/>
      <c r="HD129" s="316"/>
      <c r="HE129" s="316"/>
      <c r="HF129" s="316"/>
      <c r="HG129" s="316"/>
      <c r="HH129" s="316"/>
      <c r="HI129" s="316"/>
      <c r="HJ129" s="316"/>
      <c r="HK129" s="316"/>
      <c r="HL129" s="316"/>
      <c r="HM129" s="316"/>
      <c r="HN129" s="316"/>
      <c r="HO129" s="316"/>
      <c r="HP129" s="316"/>
      <c r="HQ129" s="316"/>
      <c r="HR129" s="316"/>
      <c r="HS129" s="316"/>
      <c r="HT129" s="316"/>
      <c r="HU129" s="316"/>
      <c r="HV129" s="316"/>
      <c r="HW129" s="316"/>
      <c r="HX129" s="316"/>
      <c r="HY129" s="316"/>
      <c r="HZ129" s="316"/>
      <c r="IA129" s="316"/>
      <c r="IB129" s="316"/>
      <c r="IC129" s="316"/>
      <c r="ID129" s="316"/>
      <c r="IE129" s="316"/>
      <c r="IF129" s="316"/>
      <c r="IG129" s="316"/>
      <c r="IH129" s="316"/>
      <c r="II129" s="316"/>
      <c r="IJ129" s="316"/>
      <c r="IK129" s="316"/>
      <c r="IL129" s="316"/>
      <c r="IM129" s="316"/>
      <c r="IN129" s="316"/>
      <c r="IO129" s="316"/>
      <c r="IP129" s="316"/>
      <c r="IQ129" s="316"/>
      <c r="IR129" s="316"/>
      <c r="IS129" s="316"/>
      <c r="IT129" s="316"/>
      <c r="IU129" s="316"/>
      <c r="IV129" s="316"/>
      <c r="IW129" s="316"/>
      <c r="IX129" s="316"/>
      <c r="IY129" s="316"/>
      <c r="IZ129" s="316"/>
      <c r="JA129" s="316"/>
      <c r="JB129" s="316"/>
      <c r="JC129" s="316"/>
      <c r="JD129" s="316"/>
      <c r="JE129" s="316"/>
      <c r="JF129" s="316"/>
      <c r="JG129" s="316"/>
      <c r="JH129" s="316"/>
      <c r="JI129" s="316"/>
      <c r="JJ129" s="316"/>
      <c r="JK129" s="316"/>
      <c r="JL129" s="316"/>
      <c r="JM129" s="316"/>
      <c r="JN129" s="316"/>
      <c r="JO129" s="316"/>
      <c r="JP129" s="316"/>
      <c r="JQ129" s="316"/>
      <c r="JR129" s="316"/>
      <c r="JS129" s="316"/>
      <c r="JT129" s="316"/>
      <c r="JU129" s="316"/>
      <c r="JV129" s="316"/>
      <c r="JW129" s="316"/>
      <c r="JX129" s="316"/>
      <c r="JY129" s="316"/>
      <c r="JZ129" s="316"/>
      <c r="KA129" s="316"/>
      <c r="KB129" s="316"/>
      <c r="KC129" s="316"/>
      <c r="KD129" s="316"/>
      <c r="KE129" s="316"/>
      <c r="KF129" s="316"/>
      <c r="KG129" s="316"/>
      <c r="KH129" s="316"/>
      <c r="KI129" s="316"/>
      <c r="KJ129" s="316"/>
      <c r="KK129" s="316"/>
      <c r="KL129" s="316"/>
      <c r="KM129" s="316"/>
      <c r="KN129" s="316"/>
      <c r="KO129" s="316"/>
      <c r="KP129" s="316"/>
      <c r="KQ129" s="316"/>
      <c r="KR129" s="316"/>
      <c r="KS129" s="316"/>
      <c r="KT129" s="316"/>
      <c r="KU129" s="316"/>
      <c r="KV129" s="316"/>
      <c r="KW129" s="316"/>
      <c r="KX129" s="316"/>
      <c r="KY129" s="316"/>
      <c r="KZ129" s="316"/>
      <c r="LA129" s="316"/>
      <c r="LB129" s="316"/>
      <c r="LC129" s="316"/>
      <c r="LD129" s="316"/>
      <c r="LE129" s="316"/>
      <c r="LF129" s="316"/>
      <c r="LG129" s="316"/>
      <c r="LH129" s="316"/>
      <c r="LI129" s="316"/>
    </row>
    <row r="130" spans="1:321">
      <c r="D130" s="72">
        <v>4233</v>
      </c>
      <c r="E130" s="76" t="s">
        <v>267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82">
        <v>6327730.8099999996</v>
      </c>
      <c r="DW130" s="282">
        <v>6355152.7599999998</v>
      </c>
      <c r="DX130" s="282">
        <v>6348202.9000000004</v>
      </c>
      <c r="DY130" s="282">
        <v>6348789.5</v>
      </c>
      <c r="DZ130" s="310">
        <v>6307783.0599999996</v>
      </c>
      <c r="EA130" s="282">
        <v>6299458.6699999999</v>
      </c>
      <c r="EB130" s="313">
        <v>6304542.9199999999</v>
      </c>
      <c r="EC130" s="313"/>
      <c r="ED130" s="313"/>
      <c r="EE130" s="313"/>
      <c r="EF130" s="313"/>
      <c r="EG130" s="313"/>
      <c r="EH130" s="316"/>
      <c r="EI130" s="316"/>
      <c r="EJ130" s="316"/>
      <c r="EK130" s="316"/>
      <c r="EL130" s="316"/>
      <c r="EM130" s="316"/>
      <c r="EN130" s="316"/>
      <c r="EO130" s="316"/>
      <c r="EP130" s="316"/>
      <c r="EQ130" s="316"/>
      <c r="ER130" s="316"/>
      <c r="ES130" s="316"/>
      <c r="ET130" s="316"/>
      <c r="EU130" s="316"/>
      <c r="EV130" s="316"/>
      <c r="EW130" s="316"/>
      <c r="EX130" s="316"/>
      <c r="EY130" s="316"/>
      <c r="EZ130" s="316"/>
      <c r="FA130" s="316"/>
      <c r="FB130" s="316"/>
      <c r="FC130" s="316"/>
      <c r="FD130" s="316"/>
      <c r="FE130" s="316"/>
      <c r="FF130" s="316"/>
      <c r="FG130" s="316"/>
      <c r="FH130" s="316"/>
      <c r="FI130" s="316"/>
      <c r="FJ130" s="316"/>
      <c r="FK130" s="316"/>
      <c r="FL130" s="369"/>
      <c r="FM130" s="316"/>
      <c r="FN130" s="316"/>
      <c r="FO130" s="316"/>
      <c r="FP130" s="316"/>
      <c r="FQ130" s="316"/>
      <c r="FR130" s="316"/>
      <c r="FS130" s="316"/>
      <c r="FT130" s="316"/>
      <c r="FU130" s="316"/>
      <c r="FV130" s="316"/>
      <c r="FW130" s="316"/>
      <c r="FX130" s="316"/>
      <c r="FY130" s="316"/>
      <c r="FZ130" s="316"/>
      <c r="GA130" s="316"/>
      <c r="GB130" s="316"/>
      <c r="GC130" s="316"/>
      <c r="GD130" s="316"/>
      <c r="GF130" s="316"/>
      <c r="GG130" s="316"/>
      <c r="GH130" s="316"/>
      <c r="GI130" s="316"/>
      <c r="GJ130" s="316"/>
      <c r="GK130" s="316"/>
      <c r="GL130" s="316"/>
      <c r="GM130" s="316"/>
      <c r="GN130" s="316"/>
      <c r="GO130" s="316"/>
      <c r="GP130" s="316"/>
      <c r="GQ130" s="316"/>
      <c r="GR130" s="316"/>
      <c r="GS130" s="316"/>
      <c r="GT130" s="316"/>
      <c r="GU130" s="316"/>
      <c r="GV130" s="316"/>
      <c r="GW130" s="316"/>
      <c r="GX130" s="316"/>
      <c r="GY130" s="316"/>
      <c r="GZ130" s="316"/>
      <c r="HA130" s="316"/>
      <c r="HB130" s="316"/>
      <c r="HC130" s="316"/>
      <c r="HD130" s="316"/>
      <c r="HE130" s="316"/>
      <c r="HF130" s="316"/>
      <c r="HG130" s="316"/>
      <c r="HH130" s="316"/>
      <c r="HI130" s="316"/>
      <c r="HJ130" s="316"/>
      <c r="HK130" s="316"/>
      <c r="HL130" s="316"/>
      <c r="HM130" s="316"/>
      <c r="HN130" s="316"/>
      <c r="HO130" s="316"/>
      <c r="HP130" s="316"/>
      <c r="HQ130" s="316"/>
      <c r="HR130" s="316"/>
      <c r="HS130" s="316"/>
      <c r="HT130" s="316"/>
      <c r="HU130" s="316"/>
      <c r="HV130" s="316"/>
      <c r="HW130" s="316"/>
      <c r="HX130" s="316"/>
      <c r="HY130" s="316"/>
      <c r="HZ130" s="316"/>
      <c r="IA130" s="316"/>
      <c r="IB130" s="316"/>
      <c r="IC130" s="316"/>
      <c r="ID130" s="316"/>
      <c r="IE130" s="316"/>
      <c r="IF130" s="316"/>
      <c r="IG130" s="316"/>
      <c r="IH130" s="316"/>
      <c r="II130" s="316"/>
      <c r="IJ130" s="316"/>
      <c r="IK130" s="316"/>
      <c r="IL130" s="316"/>
      <c r="IM130" s="316"/>
      <c r="IN130" s="316"/>
      <c r="IO130" s="316"/>
      <c r="IP130" s="316"/>
      <c r="IQ130" s="316"/>
      <c r="IR130" s="316"/>
      <c r="IS130" s="316"/>
      <c r="IT130" s="316"/>
      <c r="IU130" s="316"/>
      <c r="IV130" s="316"/>
      <c r="IW130" s="316"/>
      <c r="IX130" s="316"/>
      <c r="IY130" s="316"/>
      <c r="IZ130" s="316"/>
      <c r="JA130" s="316"/>
      <c r="JB130" s="316"/>
      <c r="JC130" s="316"/>
      <c r="JD130" s="316"/>
      <c r="JE130" s="316"/>
      <c r="JF130" s="316"/>
      <c r="JG130" s="316"/>
      <c r="JH130" s="316"/>
      <c r="JI130" s="316"/>
      <c r="JJ130" s="316"/>
      <c r="JK130" s="316"/>
      <c r="JL130" s="316"/>
      <c r="JM130" s="316"/>
      <c r="JN130" s="316"/>
      <c r="JO130" s="316"/>
      <c r="JP130" s="316"/>
      <c r="JQ130" s="316"/>
      <c r="JR130" s="316"/>
      <c r="JS130" s="316"/>
      <c r="JT130" s="316"/>
      <c r="JU130" s="316"/>
      <c r="JV130" s="316"/>
      <c r="JW130" s="316"/>
      <c r="JX130" s="316"/>
      <c r="JY130" s="316"/>
      <c r="JZ130" s="316"/>
      <c r="KA130" s="316"/>
      <c r="KB130" s="316"/>
      <c r="KC130" s="316"/>
      <c r="KD130" s="316"/>
      <c r="KE130" s="316"/>
      <c r="KF130" s="316"/>
      <c r="KG130" s="316"/>
      <c r="KH130" s="316"/>
      <c r="KI130" s="316"/>
      <c r="KJ130" s="316"/>
      <c r="KK130" s="316"/>
      <c r="KL130" s="316"/>
      <c r="KM130" s="316"/>
      <c r="KN130" s="316"/>
      <c r="KO130" s="316"/>
      <c r="KP130" s="316"/>
      <c r="KQ130" s="316"/>
      <c r="KR130" s="316"/>
      <c r="KS130" s="316"/>
      <c r="KT130" s="316"/>
      <c r="KU130" s="316"/>
      <c r="KV130" s="316"/>
      <c r="KW130" s="316"/>
      <c r="KX130" s="316"/>
      <c r="KY130" s="316"/>
      <c r="KZ130" s="316"/>
      <c r="LA130" s="316"/>
      <c r="LB130" s="316"/>
      <c r="LC130" s="316"/>
      <c r="LD130" s="316"/>
      <c r="LE130" s="316"/>
      <c r="LF130" s="316"/>
      <c r="LG130" s="316"/>
      <c r="LH130" s="316"/>
      <c r="LI130" s="316"/>
    </row>
    <row r="131" spans="1:321">
      <c r="D131" s="72">
        <v>4234</v>
      </c>
      <c r="E131" s="76" t="s">
        <v>63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82">
        <v>689198.38</v>
      </c>
      <c r="DW131" s="282">
        <v>899852.64</v>
      </c>
      <c r="DX131" s="282">
        <v>740886.88</v>
      </c>
      <c r="DY131" s="282">
        <v>776480.21</v>
      </c>
      <c r="DZ131" s="310">
        <v>732760.29</v>
      </c>
      <c r="EA131" s="282">
        <v>699234.7</v>
      </c>
      <c r="EB131" s="313">
        <v>743402.31</v>
      </c>
      <c r="EC131" s="313"/>
      <c r="ED131" s="313"/>
      <c r="EE131" s="313"/>
      <c r="EF131" s="313"/>
      <c r="EG131" s="313"/>
      <c r="EH131" s="316"/>
      <c r="EI131" s="316"/>
      <c r="EJ131" s="316"/>
      <c r="EK131" s="316"/>
      <c r="EL131" s="316"/>
      <c r="EM131" s="316"/>
      <c r="EN131" s="316"/>
      <c r="EO131" s="316"/>
      <c r="EP131" s="316"/>
      <c r="EQ131" s="316"/>
      <c r="ER131" s="316"/>
      <c r="ES131" s="316"/>
      <c r="ET131" s="316"/>
      <c r="EU131" s="316"/>
      <c r="EV131" s="316"/>
      <c r="EW131" s="316"/>
      <c r="EX131" s="316"/>
      <c r="EY131" s="316"/>
      <c r="EZ131" s="316"/>
      <c r="FA131" s="316"/>
      <c r="FB131" s="316"/>
      <c r="FC131" s="316"/>
      <c r="FD131" s="316"/>
      <c r="FE131" s="316"/>
      <c r="FF131" s="316"/>
      <c r="FG131" s="316"/>
      <c r="FH131" s="316"/>
      <c r="FI131" s="316"/>
      <c r="FJ131" s="316"/>
      <c r="FK131" s="316"/>
      <c r="FL131" s="369"/>
      <c r="FM131" s="316"/>
      <c r="FN131" s="316"/>
      <c r="FO131" s="316"/>
      <c r="FP131" s="316"/>
      <c r="FQ131" s="316"/>
      <c r="FR131" s="316"/>
      <c r="FS131" s="316"/>
      <c r="FT131" s="316"/>
      <c r="FU131" s="316"/>
      <c r="FV131" s="316"/>
      <c r="FW131" s="316"/>
      <c r="FX131" s="316"/>
      <c r="FY131" s="316"/>
      <c r="FZ131" s="316"/>
      <c r="GA131" s="316"/>
      <c r="GB131" s="316"/>
      <c r="GC131" s="316"/>
      <c r="GD131" s="316"/>
      <c r="GF131" s="316"/>
      <c r="GG131" s="316"/>
      <c r="GH131" s="316"/>
      <c r="GI131" s="316"/>
      <c r="GJ131" s="316"/>
      <c r="GK131" s="316"/>
      <c r="GL131" s="316"/>
      <c r="GM131" s="316"/>
      <c r="GN131" s="316"/>
      <c r="GO131" s="316"/>
      <c r="GP131" s="316"/>
      <c r="GQ131" s="316"/>
      <c r="GR131" s="316"/>
      <c r="GS131" s="316"/>
      <c r="GT131" s="316"/>
      <c r="GU131" s="316"/>
      <c r="GV131" s="316"/>
      <c r="GW131" s="316"/>
      <c r="GX131" s="316"/>
      <c r="GY131" s="316"/>
      <c r="GZ131" s="316"/>
      <c r="HA131" s="316"/>
      <c r="HB131" s="316"/>
      <c r="HC131" s="316"/>
      <c r="HD131" s="316"/>
      <c r="HE131" s="316"/>
      <c r="HF131" s="316"/>
      <c r="HG131" s="316"/>
      <c r="HH131" s="316"/>
      <c r="HI131" s="316"/>
      <c r="HJ131" s="316"/>
      <c r="HK131" s="316"/>
      <c r="HL131" s="316"/>
      <c r="HM131" s="316"/>
      <c r="HN131" s="316"/>
      <c r="HO131" s="316"/>
      <c r="HP131" s="316"/>
      <c r="HQ131" s="316"/>
      <c r="HR131" s="316"/>
      <c r="HS131" s="316"/>
      <c r="HT131" s="316"/>
      <c r="HU131" s="316"/>
      <c r="HV131" s="316"/>
      <c r="HW131" s="316"/>
      <c r="HX131" s="316"/>
      <c r="HY131" s="316"/>
      <c r="HZ131" s="316"/>
      <c r="IA131" s="316"/>
      <c r="IB131" s="316"/>
      <c r="IC131" s="316"/>
      <c r="ID131" s="316"/>
      <c r="IE131" s="316"/>
      <c r="IF131" s="316"/>
      <c r="IG131" s="316"/>
      <c r="IH131" s="316"/>
      <c r="II131" s="316"/>
      <c r="IJ131" s="316"/>
      <c r="IK131" s="316"/>
      <c r="IL131" s="316"/>
      <c r="IM131" s="316"/>
      <c r="IN131" s="316"/>
      <c r="IO131" s="316"/>
      <c r="IP131" s="316"/>
      <c r="IQ131" s="316"/>
      <c r="IR131" s="316"/>
      <c r="IS131" s="316"/>
      <c r="IT131" s="316"/>
      <c r="IU131" s="316"/>
      <c r="IV131" s="316"/>
      <c r="IW131" s="316"/>
      <c r="IX131" s="316"/>
      <c r="IY131" s="316"/>
      <c r="IZ131" s="316"/>
      <c r="JA131" s="316"/>
      <c r="JB131" s="316"/>
      <c r="JC131" s="316"/>
      <c r="JD131" s="316"/>
      <c r="JE131" s="316"/>
      <c r="JF131" s="316"/>
      <c r="JG131" s="316"/>
      <c r="JH131" s="316"/>
      <c r="JI131" s="316"/>
      <c r="JJ131" s="316"/>
      <c r="JK131" s="316"/>
      <c r="JL131" s="316"/>
      <c r="JM131" s="316"/>
      <c r="JN131" s="316"/>
      <c r="JO131" s="316"/>
      <c r="JP131" s="316"/>
      <c r="JQ131" s="316"/>
      <c r="JR131" s="316"/>
      <c r="JS131" s="316"/>
      <c r="JT131" s="316"/>
      <c r="JU131" s="316"/>
      <c r="JV131" s="316"/>
      <c r="JW131" s="316"/>
      <c r="JX131" s="316"/>
      <c r="JY131" s="316"/>
      <c r="JZ131" s="316"/>
      <c r="KA131" s="316"/>
      <c r="KB131" s="316"/>
      <c r="KC131" s="316"/>
      <c r="KD131" s="316"/>
      <c r="KE131" s="316"/>
      <c r="KF131" s="316"/>
      <c r="KG131" s="316"/>
      <c r="KH131" s="316"/>
      <c r="KI131" s="316"/>
      <c r="KJ131" s="316"/>
      <c r="KK131" s="316"/>
      <c r="KL131" s="316"/>
      <c r="KM131" s="316"/>
      <c r="KN131" s="316"/>
      <c r="KO131" s="316"/>
      <c r="KP131" s="316"/>
      <c r="KQ131" s="316"/>
      <c r="KR131" s="316"/>
      <c r="KS131" s="316"/>
      <c r="KT131" s="316"/>
      <c r="KU131" s="316"/>
      <c r="KV131" s="316"/>
      <c r="KW131" s="316"/>
      <c r="KX131" s="316"/>
      <c r="KY131" s="316"/>
      <c r="KZ131" s="316"/>
      <c r="LA131" s="316"/>
      <c r="LB131" s="316"/>
      <c r="LC131" s="316"/>
      <c r="LD131" s="316"/>
      <c r="LE131" s="316"/>
      <c r="LF131" s="316"/>
      <c r="LG131" s="316"/>
      <c r="LH131" s="316"/>
      <c r="LI131" s="316"/>
    </row>
    <row r="132" spans="1:321">
      <c r="D132" s="72">
        <v>4235</v>
      </c>
      <c r="E132" s="76" t="s">
        <v>270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82">
        <v>182624.38</v>
      </c>
      <c r="DW132" s="282">
        <v>183769.76</v>
      </c>
      <c r="DX132" s="282">
        <v>182327.99</v>
      </c>
      <c r="DY132" s="282">
        <v>181004.32</v>
      </c>
      <c r="DZ132" s="310">
        <v>179538.61</v>
      </c>
      <c r="EA132" s="282">
        <v>177819.51999999999</v>
      </c>
      <c r="EB132" s="313">
        <v>176203.15</v>
      </c>
      <c r="EC132" s="313"/>
      <c r="ED132" s="313"/>
      <c r="EE132" s="313"/>
      <c r="EF132" s="313"/>
      <c r="EG132" s="313"/>
      <c r="EH132" s="316"/>
      <c r="EI132" s="316"/>
      <c r="EJ132" s="316"/>
      <c r="EK132" s="316"/>
      <c r="EL132" s="316"/>
      <c r="EM132" s="316"/>
      <c r="EN132" s="316"/>
      <c r="EO132" s="316"/>
      <c r="EP132" s="316"/>
      <c r="EQ132" s="316"/>
      <c r="ER132" s="316"/>
      <c r="ES132" s="316"/>
      <c r="ET132" s="316"/>
      <c r="EU132" s="316"/>
      <c r="EV132" s="316"/>
      <c r="EW132" s="316"/>
      <c r="EX132" s="316"/>
      <c r="EY132" s="316"/>
      <c r="EZ132" s="316"/>
      <c r="FA132" s="316"/>
      <c r="FB132" s="316"/>
      <c r="FC132" s="316"/>
      <c r="FD132" s="316"/>
      <c r="FE132" s="316"/>
      <c r="FF132" s="316"/>
      <c r="FG132" s="316"/>
      <c r="FH132" s="316"/>
      <c r="FI132" s="316"/>
      <c r="FJ132" s="316"/>
      <c r="FK132" s="316"/>
      <c r="FL132" s="369"/>
      <c r="FM132" s="316"/>
      <c r="FN132" s="316"/>
      <c r="FO132" s="316"/>
      <c r="FP132" s="316"/>
      <c r="FQ132" s="316"/>
      <c r="FR132" s="316"/>
      <c r="FS132" s="316"/>
      <c r="FT132" s="316"/>
      <c r="FU132" s="316"/>
      <c r="FV132" s="316"/>
      <c r="FW132" s="316"/>
      <c r="FX132" s="316"/>
      <c r="FY132" s="316"/>
      <c r="FZ132" s="316"/>
      <c r="GA132" s="316"/>
      <c r="GB132" s="316"/>
      <c r="GC132" s="316"/>
      <c r="GD132" s="316"/>
      <c r="GF132" s="316"/>
      <c r="GG132" s="316"/>
      <c r="GH132" s="316"/>
      <c r="GI132" s="316"/>
      <c r="GJ132" s="316"/>
      <c r="GK132" s="316"/>
      <c r="GL132" s="316"/>
      <c r="GM132" s="316"/>
      <c r="GN132" s="316"/>
      <c r="GO132" s="316"/>
      <c r="GP132" s="316"/>
      <c r="GQ132" s="316"/>
      <c r="GR132" s="316"/>
      <c r="GS132" s="316"/>
      <c r="GT132" s="316"/>
      <c r="GU132" s="316"/>
      <c r="GV132" s="316"/>
      <c r="GW132" s="316"/>
      <c r="GX132" s="316"/>
      <c r="GY132" s="316"/>
      <c r="GZ132" s="316"/>
      <c r="HA132" s="316"/>
      <c r="HB132" s="316"/>
      <c r="HC132" s="316"/>
      <c r="HD132" s="316"/>
      <c r="HE132" s="316"/>
      <c r="HF132" s="316"/>
      <c r="HG132" s="316"/>
      <c r="HH132" s="316"/>
      <c r="HI132" s="316"/>
      <c r="HJ132" s="316"/>
      <c r="HK132" s="316"/>
      <c r="HL132" s="316"/>
      <c r="HM132" s="316"/>
      <c r="HN132" s="316"/>
      <c r="HO132" s="316"/>
      <c r="HP132" s="316"/>
      <c r="HQ132" s="316"/>
      <c r="HR132" s="316"/>
      <c r="HS132" s="316"/>
      <c r="HT132" s="316"/>
      <c r="HU132" s="316"/>
      <c r="HV132" s="316"/>
      <c r="HW132" s="316"/>
      <c r="HX132" s="316"/>
      <c r="HY132" s="316"/>
      <c r="HZ132" s="316"/>
      <c r="IA132" s="316"/>
      <c r="IB132" s="316"/>
      <c r="IC132" s="316"/>
      <c r="ID132" s="316"/>
      <c r="IE132" s="316"/>
      <c r="IF132" s="316"/>
      <c r="IG132" s="316"/>
      <c r="IH132" s="316"/>
      <c r="II132" s="316"/>
      <c r="IJ132" s="316"/>
      <c r="IK132" s="316"/>
      <c r="IL132" s="316"/>
      <c r="IM132" s="316"/>
      <c r="IN132" s="316"/>
      <c r="IO132" s="316"/>
      <c r="IP132" s="316"/>
      <c r="IQ132" s="316"/>
      <c r="IR132" s="316"/>
      <c r="IS132" s="316"/>
      <c r="IT132" s="316"/>
      <c r="IU132" s="316"/>
      <c r="IV132" s="316"/>
      <c r="IW132" s="316"/>
      <c r="IX132" s="316"/>
      <c r="IY132" s="316"/>
      <c r="IZ132" s="316"/>
      <c r="JA132" s="316"/>
      <c r="JB132" s="316"/>
      <c r="JC132" s="316"/>
      <c r="JD132" s="316"/>
      <c r="JE132" s="316"/>
      <c r="JF132" s="316"/>
      <c r="JG132" s="316"/>
      <c r="JH132" s="316"/>
      <c r="JI132" s="316"/>
      <c r="JJ132" s="316"/>
      <c r="JK132" s="316"/>
      <c r="JL132" s="316"/>
      <c r="JM132" s="316"/>
      <c r="JN132" s="316"/>
      <c r="JO132" s="316"/>
      <c r="JP132" s="316"/>
      <c r="JQ132" s="316"/>
      <c r="JR132" s="316"/>
      <c r="JS132" s="316"/>
      <c r="JT132" s="316"/>
      <c r="JU132" s="316"/>
      <c r="JV132" s="316"/>
      <c r="JW132" s="316"/>
      <c r="JX132" s="316"/>
      <c r="JY132" s="316"/>
      <c r="JZ132" s="316"/>
      <c r="KA132" s="316"/>
      <c r="KB132" s="316"/>
      <c r="KC132" s="316"/>
      <c r="KD132" s="316"/>
      <c r="KE132" s="316"/>
      <c r="KF132" s="316"/>
      <c r="KG132" s="316"/>
      <c r="KH132" s="316"/>
      <c r="KI132" s="316"/>
      <c r="KJ132" s="316"/>
      <c r="KK132" s="316"/>
      <c r="KL132" s="316"/>
      <c r="KM132" s="316"/>
      <c r="KN132" s="316"/>
      <c r="KO132" s="316"/>
      <c r="KP132" s="316"/>
      <c r="KQ132" s="316"/>
      <c r="KR132" s="316"/>
      <c r="KS132" s="316"/>
      <c r="KT132" s="316"/>
      <c r="KU132" s="316"/>
      <c r="KV132" s="316"/>
      <c r="KW132" s="316"/>
      <c r="KX132" s="316"/>
      <c r="KY132" s="316"/>
      <c r="KZ132" s="316"/>
      <c r="LA132" s="316"/>
      <c r="LB132" s="316"/>
      <c r="LC132" s="316"/>
      <c r="LD132" s="316"/>
      <c r="LE132" s="316"/>
      <c r="LF132" s="316"/>
      <c r="LG132" s="316"/>
      <c r="LH132" s="316"/>
      <c r="LI132" s="316"/>
    </row>
    <row r="133" spans="1:321">
      <c r="D133" s="72">
        <v>4236</v>
      </c>
      <c r="E133" s="76" t="s">
        <v>272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82">
        <v>769418.02</v>
      </c>
      <c r="DW133" s="282">
        <v>831563.57</v>
      </c>
      <c r="DX133" s="282">
        <v>783624.27</v>
      </c>
      <c r="DY133" s="282">
        <v>819805.42</v>
      </c>
      <c r="DZ133" s="310">
        <v>801750.56</v>
      </c>
      <c r="EA133" s="282">
        <v>799845.83</v>
      </c>
      <c r="EB133" s="313">
        <v>815810.71</v>
      </c>
      <c r="EC133" s="313"/>
      <c r="ED133" s="313"/>
      <c r="EE133" s="313"/>
      <c r="EF133" s="313"/>
      <c r="EG133" s="313"/>
      <c r="EH133" s="316"/>
      <c r="EI133" s="316"/>
      <c r="EJ133" s="316"/>
      <c r="EK133" s="316"/>
      <c r="EL133" s="316"/>
      <c r="EM133" s="316"/>
      <c r="EN133" s="316"/>
      <c r="EO133" s="316"/>
      <c r="EP133" s="316"/>
      <c r="EQ133" s="316"/>
      <c r="ER133" s="316"/>
      <c r="ES133" s="316"/>
      <c r="ET133" s="316"/>
      <c r="EU133" s="316"/>
      <c r="EV133" s="316"/>
      <c r="EW133" s="316"/>
      <c r="EX133" s="316"/>
      <c r="EY133" s="316"/>
      <c r="EZ133" s="316"/>
      <c r="FA133" s="316"/>
      <c r="FB133" s="316"/>
      <c r="FC133" s="316"/>
      <c r="FD133" s="316"/>
      <c r="FE133" s="316"/>
      <c r="FF133" s="316"/>
      <c r="FG133" s="316"/>
      <c r="FH133" s="316"/>
      <c r="FI133" s="316"/>
      <c r="FJ133" s="316"/>
      <c r="FK133" s="316"/>
      <c r="FL133" s="369"/>
      <c r="FM133" s="316"/>
      <c r="FN133" s="316"/>
      <c r="FO133" s="316"/>
      <c r="FP133" s="316"/>
      <c r="FQ133" s="316"/>
      <c r="FR133" s="316"/>
      <c r="FS133" s="316"/>
      <c r="FT133" s="316"/>
      <c r="FU133" s="316"/>
      <c r="FV133" s="316"/>
      <c r="FW133" s="316"/>
      <c r="FX133" s="316"/>
      <c r="FY133" s="316"/>
      <c r="FZ133" s="316"/>
      <c r="GA133" s="316"/>
      <c r="GB133" s="316"/>
      <c r="GC133" s="316"/>
      <c r="GD133" s="316"/>
      <c r="GF133" s="316"/>
      <c r="GG133" s="316"/>
      <c r="GH133" s="316"/>
      <c r="GI133" s="316"/>
      <c r="GJ133" s="316"/>
      <c r="GK133" s="316"/>
      <c r="GL133" s="316"/>
      <c r="GM133" s="316"/>
      <c r="GN133" s="316"/>
      <c r="GO133" s="316"/>
      <c r="GP133" s="316"/>
      <c r="GQ133" s="316"/>
      <c r="GR133" s="316"/>
      <c r="GS133" s="316"/>
      <c r="GT133" s="316"/>
      <c r="GU133" s="316"/>
      <c r="GV133" s="316"/>
      <c r="GW133" s="316"/>
      <c r="GX133" s="316"/>
      <c r="GY133" s="316"/>
      <c r="GZ133" s="316"/>
      <c r="HA133" s="316"/>
      <c r="HB133" s="316"/>
      <c r="HC133" s="316"/>
      <c r="HD133" s="316"/>
      <c r="HE133" s="316"/>
      <c r="HF133" s="316"/>
      <c r="HG133" s="316"/>
      <c r="HH133" s="316"/>
      <c r="HI133" s="316"/>
      <c r="HJ133" s="316"/>
      <c r="HK133" s="316"/>
      <c r="HL133" s="316"/>
      <c r="HM133" s="316"/>
      <c r="HN133" s="316"/>
      <c r="HO133" s="316"/>
      <c r="HP133" s="316"/>
      <c r="HQ133" s="316"/>
      <c r="HR133" s="316"/>
      <c r="HS133" s="316"/>
      <c r="HT133" s="316"/>
      <c r="HU133" s="316"/>
      <c r="HV133" s="316"/>
      <c r="HW133" s="316"/>
      <c r="HX133" s="316"/>
      <c r="HY133" s="316"/>
      <c r="HZ133" s="316"/>
      <c r="IA133" s="316"/>
      <c r="IB133" s="316"/>
      <c r="IC133" s="316"/>
      <c r="ID133" s="316"/>
      <c r="IE133" s="316"/>
      <c r="IF133" s="316"/>
      <c r="IG133" s="316"/>
      <c r="IH133" s="316"/>
      <c r="II133" s="316"/>
      <c r="IJ133" s="316"/>
      <c r="IK133" s="316"/>
      <c r="IL133" s="316"/>
      <c r="IM133" s="316"/>
      <c r="IN133" s="316"/>
      <c r="IO133" s="316"/>
      <c r="IP133" s="316"/>
      <c r="IQ133" s="316"/>
      <c r="IR133" s="316"/>
      <c r="IS133" s="316"/>
      <c r="IT133" s="316"/>
      <c r="IU133" s="316"/>
      <c r="IV133" s="316"/>
      <c r="IW133" s="316"/>
      <c r="IX133" s="316"/>
      <c r="IY133" s="316"/>
      <c r="IZ133" s="316"/>
      <c r="JA133" s="316"/>
      <c r="JB133" s="316"/>
      <c r="JC133" s="316"/>
      <c r="JD133" s="316"/>
      <c r="JE133" s="316"/>
      <c r="JF133" s="316"/>
      <c r="JG133" s="316"/>
      <c r="JH133" s="316"/>
      <c r="JI133" s="316"/>
      <c r="JJ133" s="316"/>
      <c r="JK133" s="316"/>
      <c r="JL133" s="316"/>
      <c r="JM133" s="316"/>
      <c r="JN133" s="316"/>
      <c r="JO133" s="316"/>
      <c r="JP133" s="316"/>
      <c r="JQ133" s="316"/>
      <c r="JR133" s="316"/>
      <c r="JS133" s="316"/>
      <c r="JT133" s="316"/>
      <c r="JU133" s="316"/>
      <c r="JV133" s="316"/>
      <c r="JW133" s="316"/>
      <c r="JX133" s="316"/>
      <c r="JY133" s="316"/>
      <c r="JZ133" s="316"/>
      <c r="KA133" s="316"/>
      <c r="KB133" s="316"/>
      <c r="KC133" s="316"/>
      <c r="KD133" s="316"/>
      <c r="KE133" s="316"/>
      <c r="KF133" s="316"/>
      <c r="KG133" s="316"/>
      <c r="KH133" s="316"/>
      <c r="KI133" s="316"/>
      <c r="KJ133" s="316"/>
      <c r="KK133" s="316"/>
      <c r="KL133" s="316"/>
      <c r="KM133" s="316"/>
      <c r="KN133" s="316"/>
      <c r="KO133" s="316"/>
      <c r="KP133" s="316"/>
      <c r="KQ133" s="316"/>
      <c r="KR133" s="316"/>
      <c r="KS133" s="316"/>
      <c r="KT133" s="316"/>
      <c r="KU133" s="316"/>
      <c r="KV133" s="316"/>
      <c r="KW133" s="316"/>
      <c r="KX133" s="316"/>
      <c r="KY133" s="316"/>
      <c r="KZ133" s="316"/>
      <c r="LA133" s="316"/>
      <c r="LB133" s="316"/>
      <c r="LC133" s="316"/>
      <c r="LD133" s="316"/>
      <c r="LE133" s="316"/>
      <c r="LF133" s="316"/>
      <c r="LG133" s="316"/>
      <c r="LH133" s="316"/>
      <c r="LI133" s="316"/>
    </row>
    <row r="134" spans="1:321" ht="30">
      <c r="D134" s="72">
        <v>4237</v>
      </c>
      <c r="E134" s="76" t="s">
        <v>274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82">
        <v>0</v>
      </c>
      <c r="DW134" s="282">
        <v>0</v>
      </c>
      <c r="DX134" s="282">
        <v>0</v>
      </c>
      <c r="DY134" s="282">
        <v>0</v>
      </c>
      <c r="DZ134" s="310"/>
      <c r="EB134" s="313"/>
      <c r="EC134" s="313"/>
      <c r="ED134" s="313"/>
      <c r="EE134" s="313"/>
      <c r="EF134" s="313"/>
      <c r="EG134" s="313"/>
      <c r="ET134" s="316"/>
      <c r="EU134" s="316"/>
      <c r="EV134" s="316"/>
      <c r="EW134" s="316"/>
      <c r="EX134" s="316"/>
      <c r="EY134" s="316"/>
      <c r="EZ134" s="316"/>
      <c r="FA134" s="316"/>
      <c r="FB134" s="316"/>
      <c r="FC134" s="316"/>
      <c r="FD134" s="316"/>
      <c r="FE134" s="316"/>
      <c r="FF134" s="316"/>
      <c r="FG134" s="316"/>
      <c r="FH134" s="316"/>
      <c r="FI134" s="316"/>
      <c r="FJ134" s="316"/>
      <c r="FK134" s="316"/>
      <c r="FL134" s="369"/>
      <c r="FM134" s="316"/>
      <c r="FN134" s="316"/>
      <c r="FO134" s="316"/>
      <c r="FP134" s="316"/>
      <c r="FQ134" s="316"/>
      <c r="FR134" s="316"/>
      <c r="FS134" s="316"/>
      <c r="FT134" s="316"/>
      <c r="FU134" s="316"/>
      <c r="FV134" s="316"/>
      <c r="FW134" s="316"/>
      <c r="FX134" s="316"/>
      <c r="FY134" s="316"/>
      <c r="FZ134" s="316"/>
      <c r="GA134" s="316"/>
      <c r="GB134" s="316"/>
      <c r="GC134" s="316"/>
      <c r="GD134" s="316"/>
      <c r="GF134" s="316"/>
      <c r="GG134" s="316"/>
      <c r="GH134" s="316"/>
      <c r="GI134" s="316"/>
      <c r="GJ134" s="316"/>
      <c r="GK134" s="316"/>
      <c r="GL134" s="316"/>
      <c r="GM134" s="316"/>
      <c r="GN134" s="316"/>
      <c r="GO134" s="316"/>
      <c r="GP134" s="316"/>
      <c r="GQ134" s="316"/>
      <c r="GR134" s="316"/>
      <c r="GS134" s="316"/>
      <c r="GT134" s="316"/>
      <c r="GU134" s="316"/>
      <c r="GV134" s="316"/>
      <c r="GW134" s="316"/>
      <c r="GX134" s="316"/>
      <c r="GY134" s="316"/>
      <c r="GZ134" s="316"/>
      <c r="HA134" s="316"/>
      <c r="HB134" s="316"/>
      <c r="HC134" s="316"/>
      <c r="HD134" s="316"/>
      <c r="HE134" s="316"/>
      <c r="HF134" s="316"/>
      <c r="HG134" s="316"/>
      <c r="HH134" s="316"/>
      <c r="HI134" s="316"/>
      <c r="HJ134" s="316"/>
      <c r="HK134" s="316"/>
      <c r="HL134" s="316"/>
      <c r="HM134" s="316"/>
      <c r="HN134" s="316"/>
      <c r="HO134" s="316"/>
      <c r="HP134" s="316"/>
      <c r="HQ134" s="316"/>
      <c r="HR134" s="316"/>
      <c r="HS134" s="316"/>
      <c r="HT134" s="316"/>
      <c r="HU134" s="316"/>
      <c r="HV134" s="316"/>
      <c r="HW134" s="316"/>
      <c r="HX134" s="316"/>
      <c r="HY134" s="316"/>
      <c r="HZ134" s="316"/>
      <c r="IA134" s="316"/>
      <c r="IB134" s="316"/>
      <c r="IC134" s="316"/>
      <c r="ID134" s="316"/>
      <c r="IE134" s="316"/>
      <c r="IF134" s="316"/>
      <c r="IG134" s="316"/>
      <c r="IH134" s="316"/>
      <c r="II134" s="316"/>
      <c r="IJ134" s="316"/>
      <c r="IK134" s="316"/>
      <c r="IL134" s="316"/>
      <c r="IM134" s="316"/>
      <c r="IN134" s="316"/>
      <c r="IO134" s="316"/>
      <c r="IP134" s="316"/>
      <c r="IQ134" s="316"/>
      <c r="IR134" s="316"/>
      <c r="IS134" s="316"/>
      <c r="IT134" s="316"/>
      <c r="IU134" s="316"/>
      <c r="IV134" s="316"/>
      <c r="IW134" s="316"/>
      <c r="IX134" s="316"/>
      <c r="IY134" s="316"/>
      <c r="IZ134" s="316"/>
      <c r="JA134" s="316"/>
      <c r="JB134" s="316"/>
      <c r="JC134" s="316"/>
      <c r="JD134" s="316"/>
      <c r="JE134" s="316"/>
      <c r="JF134" s="316"/>
      <c r="JG134" s="316"/>
      <c r="JH134" s="316"/>
      <c r="JI134" s="316"/>
      <c r="JJ134" s="316"/>
      <c r="JK134" s="316"/>
      <c r="JL134" s="316"/>
      <c r="JM134" s="316"/>
      <c r="JN134" s="316"/>
      <c r="JO134" s="316"/>
      <c r="JP134" s="316"/>
      <c r="JQ134" s="316"/>
      <c r="JR134" s="316"/>
      <c r="JS134" s="316"/>
      <c r="JT134" s="316"/>
      <c r="JU134" s="316"/>
      <c r="JV134" s="316"/>
      <c r="JW134" s="316"/>
      <c r="JX134" s="316"/>
      <c r="JY134" s="316"/>
      <c r="JZ134" s="316"/>
      <c r="KA134" s="316"/>
      <c r="KB134" s="316"/>
      <c r="KC134" s="316"/>
      <c r="KD134" s="316"/>
      <c r="KE134" s="316"/>
      <c r="KF134" s="316"/>
      <c r="KG134" s="316"/>
      <c r="KH134" s="316"/>
      <c r="KI134" s="316"/>
      <c r="KJ134" s="316"/>
      <c r="KK134" s="316"/>
      <c r="KL134" s="316"/>
      <c r="KM134" s="316"/>
      <c r="KN134" s="316"/>
      <c r="KO134" s="316"/>
      <c r="KP134" s="316"/>
      <c r="KQ134" s="316"/>
      <c r="KR134" s="316"/>
      <c r="KS134" s="316"/>
      <c r="KT134" s="316"/>
      <c r="KU134" s="316"/>
      <c r="KV134" s="316"/>
      <c r="KW134" s="316"/>
      <c r="KX134" s="316"/>
      <c r="KY134" s="316"/>
      <c r="KZ134" s="316"/>
      <c r="LA134" s="316"/>
      <c r="LB134" s="316"/>
      <c r="LC134" s="316"/>
      <c r="LD134" s="316"/>
      <c r="LE134" s="316"/>
      <c r="LF134" s="316"/>
      <c r="LG134" s="316"/>
      <c r="LH134" s="316"/>
      <c r="LI134" s="316"/>
    </row>
    <row r="135" spans="1:321" ht="30">
      <c r="C135" s="72">
        <v>424</v>
      </c>
      <c r="D135" s="72">
        <v>424</v>
      </c>
      <c r="E135" s="76" t="s">
        <v>276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82">
        <v>1150369.68</v>
      </c>
      <c r="DW135" s="282">
        <v>923381.67999999959</v>
      </c>
      <c r="DX135" s="282">
        <v>1480160.7099999995</v>
      </c>
      <c r="DY135" s="282">
        <v>951748.64000000013</v>
      </c>
      <c r="DZ135" s="310">
        <v>1197411.44</v>
      </c>
      <c r="EA135" s="310">
        <v>1025179.4</v>
      </c>
      <c r="EB135" s="313">
        <v>630668.05000000005</v>
      </c>
      <c r="EC135" s="320">
        <v>1198731.9099999999</v>
      </c>
      <c r="ED135" s="313">
        <v>1323846.92</v>
      </c>
      <c r="EE135" s="313">
        <v>1613956.28</v>
      </c>
      <c r="EF135" s="313">
        <v>1810820.34</v>
      </c>
      <c r="EG135" s="313">
        <v>2973474.95</v>
      </c>
      <c r="EH135" s="316">
        <v>202511.01</v>
      </c>
      <c r="EI135" s="316">
        <v>1122393.47</v>
      </c>
      <c r="EJ135" s="316">
        <v>2105961.34</v>
      </c>
      <c r="EK135" s="316">
        <v>1278855.19</v>
      </c>
      <c r="EL135" s="316">
        <v>1134813.47</v>
      </c>
      <c r="EM135" s="316">
        <v>1335830.71</v>
      </c>
      <c r="EN135" s="316">
        <v>1666149.56</v>
      </c>
      <c r="EO135" s="316">
        <v>1463570.61</v>
      </c>
      <c r="EP135" s="316">
        <v>1518302.55</v>
      </c>
      <c r="EQ135" s="316">
        <v>1424217.95</v>
      </c>
      <c r="ER135" s="316">
        <v>1512893.76</v>
      </c>
      <c r="ES135" s="316">
        <v>1723879.49</v>
      </c>
      <c r="ET135" s="316">
        <v>1365364.87</v>
      </c>
      <c r="EU135" s="316">
        <v>1602918.54</v>
      </c>
      <c r="EV135" s="316">
        <v>2368731.41</v>
      </c>
      <c r="EW135" s="316">
        <v>425632.96</v>
      </c>
      <c r="EX135" s="316">
        <v>1118465.46</v>
      </c>
      <c r="EY135" s="316">
        <v>2503607.61</v>
      </c>
      <c r="EZ135" s="316">
        <v>1103217.6599999999</v>
      </c>
      <c r="FA135" s="316">
        <v>1728889.83</v>
      </c>
      <c r="FB135" s="316">
        <v>1736713.62</v>
      </c>
      <c r="FC135" s="316">
        <v>1661059.04</v>
      </c>
      <c r="FD135" s="316">
        <v>2052677.16</v>
      </c>
      <c r="FE135" s="316">
        <v>2337551.12</v>
      </c>
      <c r="FF135" s="316">
        <v>1579079.63</v>
      </c>
      <c r="FG135" s="316">
        <v>1855950.15</v>
      </c>
      <c r="FH135" s="316">
        <v>1427147.65</v>
      </c>
      <c r="FI135" s="316">
        <v>1689956.36</v>
      </c>
      <c r="FJ135" s="316">
        <v>1914804.54</v>
      </c>
      <c r="FK135" s="316">
        <v>1732967.4</v>
      </c>
      <c r="FL135" s="368">
        <v>1746404.92</v>
      </c>
      <c r="FM135" s="316">
        <v>1448048.69</v>
      </c>
      <c r="FN135" s="316">
        <v>1671066.3</v>
      </c>
      <c r="FO135" s="316">
        <v>2220320.35</v>
      </c>
      <c r="FP135" s="316">
        <v>992005.1</v>
      </c>
      <c r="FQ135" s="316">
        <v>3421539.53</v>
      </c>
      <c r="FR135" s="316">
        <v>1621388.9</v>
      </c>
      <c r="FS135" s="316">
        <v>1831428.58</v>
      </c>
      <c r="FT135" s="316">
        <v>1595368.45</v>
      </c>
      <c r="FU135" s="316">
        <v>2107330.88</v>
      </c>
      <c r="FV135" s="316">
        <v>1443795.73</v>
      </c>
      <c r="FW135" s="316">
        <v>1963797.13</v>
      </c>
      <c r="FX135" s="316">
        <v>1500985.15</v>
      </c>
      <c r="FY135" s="316">
        <v>1699336.28</v>
      </c>
      <c r="FZ135" s="316">
        <v>1504557.8</v>
      </c>
      <c r="GA135" s="316">
        <v>1553753.79</v>
      </c>
      <c r="GB135" s="316"/>
      <c r="GC135" s="316"/>
      <c r="GD135" s="316"/>
      <c r="GF135" s="316"/>
      <c r="GG135" s="316"/>
      <c r="GH135" s="316"/>
      <c r="GI135" s="316"/>
      <c r="GJ135" s="316"/>
      <c r="GK135" s="316"/>
      <c r="GL135" s="316"/>
      <c r="GM135" s="316"/>
      <c r="GN135" s="316"/>
      <c r="GO135" s="316"/>
      <c r="GP135" s="316"/>
      <c r="GQ135" s="316"/>
      <c r="GR135" s="316"/>
      <c r="GS135" s="316"/>
      <c r="GT135" s="316"/>
      <c r="GU135" s="316"/>
      <c r="GV135" s="316"/>
      <c r="GW135" s="316"/>
      <c r="GX135" s="316"/>
      <c r="GY135" s="316"/>
      <c r="GZ135" s="316"/>
      <c r="HA135" s="316"/>
      <c r="HB135" s="316"/>
      <c r="HC135" s="316"/>
      <c r="HD135" s="316"/>
      <c r="HE135" s="316"/>
      <c r="HF135" s="316"/>
      <c r="HG135" s="316"/>
      <c r="HH135" s="316"/>
      <c r="HI135" s="316"/>
      <c r="HJ135" s="316"/>
      <c r="HK135" s="316"/>
      <c r="HL135" s="316"/>
      <c r="HM135" s="316"/>
      <c r="HN135" s="316"/>
      <c r="HO135" s="316"/>
      <c r="HP135" s="316"/>
      <c r="HQ135" s="316"/>
      <c r="HR135" s="316"/>
      <c r="HS135" s="316"/>
      <c r="HT135" s="316"/>
      <c r="HU135" s="316"/>
      <c r="HV135" s="316"/>
      <c r="HW135" s="316"/>
      <c r="HX135" s="316"/>
      <c r="HY135" s="316"/>
      <c r="HZ135" s="316"/>
      <c r="IA135" s="316"/>
      <c r="IB135" s="316"/>
      <c r="IC135" s="316"/>
      <c r="ID135" s="316"/>
      <c r="IE135" s="316"/>
      <c r="IF135" s="316"/>
      <c r="IG135" s="316"/>
      <c r="IH135" s="316"/>
      <c r="II135" s="316"/>
      <c r="IJ135" s="316"/>
      <c r="IK135" s="316"/>
      <c r="IL135" s="316"/>
      <c r="IM135" s="316"/>
      <c r="IN135" s="316"/>
      <c r="IO135" s="316"/>
      <c r="IP135" s="316"/>
      <c r="IQ135" s="316"/>
      <c r="IR135" s="316"/>
      <c r="IS135" s="316"/>
      <c r="IT135" s="316"/>
      <c r="IU135" s="316"/>
      <c r="IV135" s="316"/>
      <c r="IW135" s="316"/>
      <c r="IX135" s="316"/>
      <c r="IY135" s="316"/>
      <c r="IZ135" s="316"/>
      <c r="JA135" s="316"/>
      <c r="JB135" s="316"/>
      <c r="JC135" s="316"/>
      <c r="JD135" s="316"/>
      <c r="JE135" s="316"/>
      <c r="JF135" s="316"/>
      <c r="JG135" s="316"/>
      <c r="JH135" s="316"/>
      <c r="JI135" s="316"/>
      <c r="JJ135" s="316"/>
      <c r="JK135" s="316"/>
      <c r="JL135" s="316"/>
      <c r="JM135" s="316"/>
      <c r="JN135" s="316"/>
      <c r="JO135" s="316"/>
      <c r="JP135" s="316"/>
      <c r="JQ135" s="316"/>
      <c r="JR135" s="316"/>
      <c r="JS135" s="316"/>
      <c r="JT135" s="316"/>
      <c r="JU135" s="316"/>
      <c r="JV135" s="316"/>
      <c r="JW135" s="316"/>
      <c r="JX135" s="316"/>
      <c r="JY135" s="316"/>
      <c r="JZ135" s="316"/>
      <c r="KA135" s="316"/>
      <c r="KB135" s="316"/>
      <c r="KC135" s="316"/>
      <c r="KD135" s="316"/>
      <c r="KE135" s="316"/>
      <c r="KF135" s="316"/>
      <c r="KG135" s="316"/>
      <c r="KH135" s="316"/>
      <c r="KI135" s="316"/>
      <c r="KJ135" s="316"/>
      <c r="KK135" s="316"/>
      <c r="KL135" s="316"/>
      <c r="KM135" s="316"/>
      <c r="KN135" s="316"/>
      <c r="KO135" s="316"/>
      <c r="KP135" s="316"/>
      <c r="KQ135" s="316"/>
      <c r="KR135" s="316"/>
      <c r="KS135" s="316"/>
      <c r="KT135" s="316"/>
      <c r="KU135" s="316"/>
      <c r="KV135" s="316"/>
      <c r="KW135" s="316"/>
      <c r="KX135" s="316"/>
      <c r="KY135" s="316"/>
      <c r="KZ135" s="316"/>
      <c r="LA135" s="316"/>
      <c r="LB135" s="316"/>
      <c r="LC135" s="316"/>
      <c r="LD135" s="316"/>
      <c r="LE135" s="316"/>
      <c r="LF135" s="316"/>
      <c r="LG135" s="316"/>
      <c r="LH135" s="316"/>
      <c r="LI135" s="316"/>
    </row>
    <row r="136" spans="1:321">
      <c r="D136" s="72">
        <v>4241</v>
      </c>
      <c r="E136" s="76" t="s">
        <v>278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82">
        <v>1150369.68</v>
      </c>
      <c r="DW136" s="282">
        <v>923381.67999999959</v>
      </c>
      <c r="DX136" s="282">
        <v>1480160.7099999995</v>
      </c>
      <c r="DY136" s="282">
        <v>951748.64000000013</v>
      </c>
      <c r="DZ136" s="310">
        <v>1197411.44</v>
      </c>
      <c r="EB136" s="313"/>
      <c r="EC136" s="313"/>
      <c r="ED136" s="313"/>
      <c r="EE136" s="313"/>
      <c r="EF136" s="313"/>
      <c r="EG136" s="313"/>
      <c r="ET136" s="316"/>
      <c r="EU136" s="316"/>
      <c r="EV136" s="316"/>
      <c r="EW136" s="316"/>
      <c r="EX136" s="316"/>
      <c r="EY136" s="316"/>
      <c r="EZ136" s="316"/>
      <c r="FA136" s="316"/>
      <c r="FB136" s="316"/>
      <c r="FC136" s="316"/>
      <c r="FD136" s="316"/>
      <c r="FE136" s="316"/>
      <c r="FF136" s="316"/>
      <c r="FG136" s="316"/>
      <c r="FH136" s="316"/>
      <c r="FI136" s="316"/>
      <c r="FJ136" s="316"/>
      <c r="FK136" s="316"/>
      <c r="FL136" s="369"/>
      <c r="FM136" s="316"/>
      <c r="FN136" s="316"/>
      <c r="FO136" s="316"/>
      <c r="FP136" s="316"/>
      <c r="FQ136" s="316"/>
      <c r="FR136" s="316"/>
      <c r="FS136" s="316"/>
      <c r="FT136" s="316"/>
      <c r="FU136" s="316"/>
      <c r="FV136" s="316"/>
      <c r="FW136" s="316"/>
      <c r="FX136" s="316"/>
      <c r="FY136" s="316"/>
      <c r="FZ136" s="316"/>
      <c r="GA136" s="316"/>
      <c r="GB136" s="316"/>
      <c r="GC136" s="316"/>
      <c r="GD136" s="316"/>
      <c r="GF136" s="316"/>
      <c r="GG136" s="316"/>
      <c r="GH136" s="316"/>
      <c r="GI136" s="316"/>
      <c r="GJ136" s="316"/>
      <c r="GK136" s="316"/>
      <c r="GL136" s="316"/>
      <c r="GM136" s="316"/>
      <c r="GN136" s="316"/>
      <c r="GO136" s="316"/>
      <c r="GP136" s="316"/>
      <c r="GQ136" s="316"/>
      <c r="GR136" s="316"/>
      <c r="GS136" s="316"/>
      <c r="GT136" s="316"/>
      <c r="GU136" s="316"/>
      <c r="GV136" s="316"/>
      <c r="GW136" s="316"/>
      <c r="GX136" s="316"/>
      <c r="GY136" s="316"/>
      <c r="GZ136" s="316"/>
      <c r="HA136" s="316"/>
      <c r="HB136" s="316"/>
      <c r="HC136" s="316"/>
      <c r="HD136" s="316"/>
      <c r="HE136" s="316"/>
      <c r="HF136" s="316"/>
      <c r="HG136" s="316"/>
      <c r="HH136" s="316"/>
      <c r="HI136" s="316"/>
      <c r="HJ136" s="316"/>
      <c r="HK136" s="316"/>
      <c r="HL136" s="316"/>
      <c r="HM136" s="316"/>
      <c r="HN136" s="316"/>
      <c r="HO136" s="316"/>
      <c r="HP136" s="316"/>
      <c r="HQ136" s="316"/>
      <c r="HR136" s="316"/>
      <c r="HS136" s="316"/>
      <c r="HT136" s="316"/>
      <c r="HU136" s="316"/>
      <c r="HV136" s="316"/>
      <c r="HW136" s="316"/>
      <c r="HX136" s="316"/>
      <c r="HY136" s="316"/>
      <c r="HZ136" s="316"/>
      <c r="IA136" s="316"/>
      <c r="IB136" s="316"/>
      <c r="IC136" s="316"/>
      <c r="ID136" s="316"/>
      <c r="IE136" s="316"/>
      <c r="IF136" s="316"/>
      <c r="IG136" s="316"/>
      <c r="IH136" s="316"/>
      <c r="II136" s="316"/>
      <c r="IJ136" s="316"/>
      <c r="IK136" s="316"/>
      <c r="IL136" s="316"/>
      <c r="IM136" s="316"/>
      <c r="IN136" s="316"/>
      <c r="IO136" s="316"/>
      <c r="IP136" s="316"/>
      <c r="IQ136" s="316"/>
      <c r="IR136" s="316"/>
      <c r="IS136" s="316"/>
      <c r="IT136" s="316"/>
      <c r="IU136" s="316"/>
      <c r="IV136" s="316"/>
      <c r="IW136" s="316"/>
      <c r="IX136" s="316"/>
      <c r="IY136" s="316"/>
      <c r="IZ136" s="316"/>
      <c r="JA136" s="316"/>
      <c r="JB136" s="316"/>
      <c r="JC136" s="316"/>
      <c r="JD136" s="316"/>
      <c r="JE136" s="316"/>
      <c r="JF136" s="316"/>
      <c r="JG136" s="316"/>
      <c r="JH136" s="316"/>
      <c r="JI136" s="316"/>
      <c r="JJ136" s="316"/>
      <c r="JK136" s="316"/>
      <c r="JL136" s="316"/>
      <c r="JM136" s="316"/>
      <c r="JN136" s="316"/>
      <c r="JO136" s="316"/>
      <c r="JP136" s="316"/>
      <c r="JQ136" s="316"/>
      <c r="JR136" s="316"/>
      <c r="JS136" s="316"/>
      <c r="JT136" s="316"/>
      <c r="JU136" s="316"/>
      <c r="JV136" s="316"/>
      <c r="JW136" s="316"/>
      <c r="JX136" s="316"/>
      <c r="JY136" s="316"/>
      <c r="JZ136" s="316"/>
      <c r="KA136" s="316"/>
      <c r="KB136" s="316"/>
      <c r="KC136" s="316"/>
      <c r="KD136" s="316"/>
      <c r="KE136" s="316"/>
      <c r="KF136" s="316"/>
      <c r="KG136" s="316"/>
      <c r="KH136" s="316"/>
      <c r="KI136" s="316"/>
      <c r="KJ136" s="316"/>
      <c r="KK136" s="316"/>
      <c r="KL136" s="316"/>
      <c r="KM136" s="316"/>
      <c r="KN136" s="316"/>
      <c r="KO136" s="316"/>
      <c r="KP136" s="316"/>
      <c r="KQ136" s="316"/>
      <c r="KR136" s="316"/>
      <c r="KS136" s="316"/>
      <c r="KT136" s="316"/>
      <c r="KU136" s="316"/>
      <c r="KV136" s="316"/>
      <c r="KW136" s="316"/>
      <c r="KX136" s="316"/>
      <c r="KY136" s="316"/>
      <c r="KZ136" s="316"/>
      <c r="LA136" s="316"/>
      <c r="LB136" s="316"/>
      <c r="LC136" s="316"/>
      <c r="LD136" s="316"/>
      <c r="LE136" s="316"/>
      <c r="LF136" s="316"/>
      <c r="LG136" s="316"/>
      <c r="LH136" s="316"/>
      <c r="LI136" s="316"/>
    </row>
    <row r="137" spans="1:321" ht="30">
      <c r="C137" s="72">
        <v>425</v>
      </c>
      <c r="D137" s="72">
        <v>425</v>
      </c>
      <c r="E137" s="76" t="s">
        <v>280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82">
        <v>652321.29999999981</v>
      </c>
      <c r="DW137" s="282">
        <v>711488.03</v>
      </c>
      <c r="DX137" s="282">
        <v>727068.71999999986</v>
      </c>
      <c r="DY137" s="282">
        <v>744546.84000000008</v>
      </c>
      <c r="DZ137" s="310">
        <v>845214.7</v>
      </c>
      <c r="EA137" s="310">
        <v>704498.55</v>
      </c>
      <c r="EB137" s="313">
        <v>527845.81999999995</v>
      </c>
      <c r="EC137" s="320">
        <v>606574.91</v>
      </c>
      <c r="ED137" s="313">
        <v>1032313.21</v>
      </c>
      <c r="EE137" s="313">
        <v>702384.14</v>
      </c>
      <c r="EF137" s="313">
        <v>706462.4</v>
      </c>
      <c r="EG137" s="313">
        <v>3305498.13</v>
      </c>
      <c r="EH137" s="316">
        <v>266542</v>
      </c>
      <c r="EI137" s="316">
        <v>813711.97</v>
      </c>
      <c r="EJ137" s="316">
        <v>753027.44</v>
      </c>
      <c r="EK137" s="316">
        <v>524268.09</v>
      </c>
      <c r="EL137" s="316">
        <v>1044437.47</v>
      </c>
      <c r="EM137" s="316">
        <v>791930.72</v>
      </c>
      <c r="EN137" s="316">
        <v>567515.49</v>
      </c>
      <c r="EO137" s="316">
        <v>700345.86</v>
      </c>
      <c r="EP137" s="316">
        <v>933405.66</v>
      </c>
      <c r="EQ137" s="316">
        <v>704680.49</v>
      </c>
      <c r="ER137" s="316">
        <v>758794.16</v>
      </c>
      <c r="ES137" s="316">
        <v>765627.44</v>
      </c>
      <c r="ET137" s="316">
        <v>735682.19</v>
      </c>
      <c r="EU137" s="316">
        <v>711043.97</v>
      </c>
      <c r="EV137" s="316">
        <v>763993.21</v>
      </c>
      <c r="EW137" s="316">
        <v>523366.82</v>
      </c>
      <c r="EX137" s="316">
        <v>710595.63</v>
      </c>
      <c r="EY137" s="316">
        <v>865086.19</v>
      </c>
      <c r="EZ137" s="316">
        <v>905597.97</v>
      </c>
      <c r="FA137" s="316">
        <v>3554670.62</v>
      </c>
      <c r="FB137" s="316">
        <v>1229369.33</v>
      </c>
      <c r="FC137" s="316">
        <v>891958.79</v>
      </c>
      <c r="FD137" s="316">
        <v>1174417.8</v>
      </c>
      <c r="FE137" s="316">
        <v>1173117.46</v>
      </c>
      <c r="FF137" s="316">
        <v>492655.92</v>
      </c>
      <c r="FG137" s="316">
        <v>1081000.8899999999</v>
      </c>
      <c r="FH137" s="316">
        <v>1075486.77</v>
      </c>
      <c r="FI137" s="316">
        <v>779978.55</v>
      </c>
      <c r="FJ137" s="316">
        <v>905277.52</v>
      </c>
      <c r="FK137" s="316">
        <v>909731.61</v>
      </c>
      <c r="FL137" s="368">
        <v>1039591.19</v>
      </c>
      <c r="FM137" s="316">
        <v>741808.15</v>
      </c>
      <c r="FN137" s="316">
        <v>1105589.55</v>
      </c>
      <c r="FO137" s="316">
        <v>969966.85</v>
      </c>
      <c r="FP137" s="316">
        <v>754479.33</v>
      </c>
      <c r="FQ137" s="316">
        <v>1667870.26</v>
      </c>
      <c r="FR137" s="316">
        <v>745429.25</v>
      </c>
      <c r="FS137" s="316">
        <v>838710.44</v>
      </c>
      <c r="FT137" s="316">
        <v>906787.09</v>
      </c>
      <c r="FU137" s="316">
        <v>680647.83</v>
      </c>
      <c r="FV137" s="316">
        <v>705326.14</v>
      </c>
      <c r="FW137" s="316">
        <v>681524.78</v>
      </c>
      <c r="FX137" s="316">
        <v>964462.97</v>
      </c>
      <c r="FY137" s="316">
        <v>845187.01</v>
      </c>
      <c r="FZ137" s="316">
        <v>719871.35</v>
      </c>
      <c r="GA137" s="316">
        <v>794727.6</v>
      </c>
      <c r="GB137" s="316"/>
      <c r="GC137" s="316"/>
      <c r="GD137" s="316"/>
      <c r="GF137" s="316"/>
      <c r="GG137" s="316"/>
      <c r="GH137" s="316"/>
      <c r="GI137" s="316"/>
      <c r="GJ137" s="316"/>
      <c r="GK137" s="316"/>
      <c r="GL137" s="316"/>
      <c r="GM137" s="316"/>
      <c r="GN137" s="316"/>
      <c r="GO137" s="316"/>
      <c r="GP137" s="316"/>
      <c r="GQ137" s="316"/>
      <c r="GR137" s="316"/>
      <c r="GS137" s="316"/>
      <c r="GT137" s="316"/>
      <c r="GU137" s="316"/>
      <c r="GV137" s="316"/>
      <c r="GW137" s="316"/>
      <c r="GX137" s="316"/>
      <c r="GY137" s="316"/>
      <c r="GZ137" s="316"/>
      <c r="HA137" s="316"/>
      <c r="HB137" s="316"/>
      <c r="HC137" s="316"/>
      <c r="HD137" s="316"/>
      <c r="HE137" s="316"/>
      <c r="HF137" s="316"/>
      <c r="HG137" s="316"/>
      <c r="HH137" s="316"/>
      <c r="HI137" s="316"/>
      <c r="HJ137" s="316"/>
      <c r="HK137" s="316"/>
      <c r="HL137" s="316"/>
      <c r="HM137" s="316"/>
      <c r="HN137" s="316"/>
      <c r="HO137" s="316"/>
      <c r="HP137" s="316"/>
      <c r="HQ137" s="316"/>
      <c r="HR137" s="316"/>
      <c r="HS137" s="316"/>
      <c r="HT137" s="316"/>
      <c r="HU137" s="316"/>
      <c r="HV137" s="316"/>
      <c r="HW137" s="316"/>
      <c r="HX137" s="316"/>
      <c r="HY137" s="316"/>
      <c r="HZ137" s="316"/>
      <c r="IA137" s="316"/>
      <c r="IB137" s="316"/>
      <c r="IC137" s="316"/>
      <c r="ID137" s="316"/>
      <c r="IE137" s="316"/>
      <c r="IF137" s="316"/>
      <c r="IG137" s="316"/>
      <c r="IH137" s="316"/>
      <c r="II137" s="316"/>
      <c r="IJ137" s="316"/>
      <c r="IK137" s="316"/>
      <c r="IL137" s="316"/>
      <c r="IM137" s="316"/>
      <c r="IN137" s="316"/>
      <c r="IO137" s="316"/>
      <c r="IP137" s="316"/>
      <c r="IQ137" s="316"/>
      <c r="IR137" s="316"/>
      <c r="IS137" s="316"/>
      <c r="IT137" s="316"/>
      <c r="IU137" s="316"/>
      <c r="IV137" s="316"/>
      <c r="IW137" s="316"/>
      <c r="IX137" s="316"/>
      <c r="IY137" s="316"/>
      <c r="IZ137" s="316"/>
      <c r="JA137" s="316"/>
      <c r="JB137" s="316"/>
      <c r="JC137" s="316"/>
      <c r="JD137" s="316"/>
      <c r="JE137" s="316"/>
      <c r="JF137" s="316"/>
      <c r="JG137" s="316"/>
      <c r="JH137" s="316"/>
      <c r="JI137" s="316"/>
      <c r="JJ137" s="316"/>
      <c r="JK137" s="316"/>
      <c r="JL137" s="316"/>
      <c r="JM137" s="316"/>
      <c r="JN137" s="316"/>
      <c r="JO137" s="316"/>
      <c r="JP137" s="316"/>
      <c r="JQ137" s="316"/>
      <c r="JR137" s="316"/>
      <c r="JS137" s="316"/>
      <c r="JT137" s="316"/>
      <c r="JU137" s="316"/>
      <c r="JV137" s="316"/>
      <c r="JW137" s="316"/>
      <c r="JX137" s="316"/>
      <c r="JY137" s="316"/>
      <c r="JZ137" s="316"/>
      <c r="KA137" s="316"/>
      <c r="KB137" s="316"/>
      <c r="KC137" s="316"/>
      <c r="KD137" s="316"/>
      <c r="KE137" s="316"/>
      <c r="KF137" s="316"/>
      <c r="KG137" s="316"/>
      <c r="KH137" s="316"/>
      <c r="KI137" s="316"/>
      <c r="KJ137" s="316"/>
      <c r="KK137" s="316"/>
      <c r="KL137" s="316"/>
      <c r="KM137" s="316"/>
      <c r="KN137" s="316"/>
      <c r="KO137" s="316"/>
      <c r="KP137" s="316"/>
      <c r="KQ137" s="316"/>
      <c r="KR137" s="316"/>
      <c r="KS137" s="316"/>
      <c r="KT137" s="316"/>
      <c r="KU137" s="316"/>
      <c r="KV137" s="316"/>
      <c r="KW137" s="316"/>
      <c r="KX137" s="316"/>
      <c r="KY137" s="316"/>
      <c r="KZ137" s="316"/>
      <c r="LA137" s="316"/>
      <c r="LB137" s="316"/>
      <c r="LC137" s="316"/>
      <c r="LD137" s="316"/>
      <c r="LE137" s="316"/>
      <c r="LF137" s="316"/>
      <c r="LG137" s="316"/>
      <c r="LH137" s="316"/>
      <c r="LI137" s="316"/>
    </row>
    <row r="138" spans="1:321">
      <c r="D138" s="72">
        <v>4251</v>
      </c>
      <c r="E138" s="76" t="s">
        <v>282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82">
        <v>110019.88999999998</v>
      </c>
      <c r="DW138" s="282">
        <v>98231.099999999991</v>
      </c>
      <c r="DX138" s="282">
        <v>132908.38</v>
      </c>
      <c r="DY138" s="282">
        <v>114458.42</v>
      </c>
      <c r="DZ138" s="310">
        <v>216275.72</v>
      </c>
      <c r="EB138" s="313"/>
      <c r="EC138" s="313"/>
      <c r="ED138" s="313"/>
      <c r="EE138" s="313"/>
      <c r="EF138" s="313"/>
      <c r="EG138" s="313"/>
      <c r="EH138" s="316"/>
      <c r="EI138" s="316"/>
      <c r="EJ138" s="316"/>
      <c r="EK138" s="316"/>
      <c r="EL138" s="316"/>
      <c r="EM138" s="316"/>
      <c r="EN138" s="316"/>
      <c r="EO138" s="316"/>
      <c r="EP138" s="316"/>
      <c r="EQ138" s="316"/>
      <c r="ER138" s="316"/>
      <c r="ES138" s="316"/>
      <c r="ET138" s="316"/>
      <c r="EU138" s="316"/>
      <c r="EV138" s="316"/>
      <c r="EW138" s="316"/>
      <c r="EX138" s="316"/>
      <c r="EY138" s="316"/>
      <c r="EZ138" s="316"/>
      <c r="FA138" s="316"/>
      <c r="FB138" s="316"/>
      <c r="FC138" s="316"/>
      <c r="FD138" s="316"/>
      <c r="FE138" s="316"/>
      <c r="FF138" s="316"/>
      <c r="FG138" s="316"/>
      <c r="FH138" s="316"/>
      <c r="FI138" s="316"/>
      <c r="FJ138" s="316"/>
      <c r="FK138" s="316"/>
      <c r="FL138" s="369"/>
      <c r="FM138" s="316"/>
      <c r="FN138" s="316"/>
      <c r="FO138" s="316"/>
      <c r="FP138" s="316"/>
      <c r="FQ138" s="316"/>
      <c r="FR138" s="316"/>
      <c r="FS138" s="316"/>
      <c r="FT138" s="316"/>
      <c r="FU138" s="316"/>
      <c r="FV138" s="316"/>
      <c r="FW138" s="316"/>
      <c r="FX138" s="316"/>
      <c r="FY138" s="316"/>
      <c r="FZ138" s="316"/>
      <c r="GA138" s="316"/>
      <c r="GB138" s="316"/>
      <c r="GC138" s="316"/>
      <c r="GD138" s="316"/>
      <c r="GF138" s="316"/>
      <c r="GG138" s="316"/>
      <c r="GH138" s="316"/>
      <c r="GI138" s="316"/>
      <c r="GJ138" s="316"/>
      <c r="GK138" s="316"/>
      <c r="GL138" s="316"/>
      <c r="GM138" s="316"/>
      <c r="GN138" s="316"/>
      <c r="GO138" s="316"/>
      <c r="GP138" s="316"/>
      <c r="GQ138" s="316"/>
      <c r="GR138" s="316"/>
      <c r="GS138" s="316"/>
      <c r="GT138" s="316"/>
      <c r="GU138" s="316"/>
      <c r="GV138" s="316"/>
      <c r="GW138" s="316"/>
      <c r="GX138" s="316"/>
      <c r="GY138" s="316"/>
      <c r="GZ138" s="316"/>
      <c r="HA138" s="316"/>
      <c r="HB138" s="316"/>
      <c r="HC138" s="316"/>
      <c r="HD138" s="316"/>
      <c r="HE138" s="316"/>
      <c r="HF138" s="316"/>
      <c r="HG138" s="316"/>
      <c r="HH138" s="316"/>
      <c r="HI138" s="316"/>
      <c r="HJ138" s="316"/>
      <c r="HK138" s="316"/>
      <c r="HL138" s="316"/>
      <c r="HM138" s="316"/>
      <c r="HN138" s="316"/>
      <c r="HO138" s="316"/>
      <c r="HP138" s="316"/>
      <c r="HQ138" s="316"/>
      <c r="HR138" s="316"/>
      <c r="HS138" s="316"/>
      <c r="HT138" s="316"/>
      <c r="HU138" s="316"/>
      <c r="HV138" s="316"/>
      <c r="HW138" s="316"/>
      <c r="HX138" s="316"/>
      <c r="HY138" s="316"/>
      <c r="HZ138" s="316"/>
      <c r="IA138" s="316"/>
      <c r="IB138" s="316"/>
      <c r="IC138" s="316"/>
      <c r="ID138" s="316"/>
      <c r="IE138" s="316"/>
      <c r="IF138" s="316"/>
      <c r="IG138" s="316"/>
      <c r="IH138" s="316"/>
      <c r="II138" s="316"/>
      <c r="IJ138" s="316"/>
      <c r="IK138" s="316"/>
      <c r="IL138" s="316"/>
      <c r="IM138" s="316"/>
      <c r="IN138" s="316"/>
      <c r="IO138" s="316"/>
      <c r="IP138" s="316"/>
      <c r="IQ138" s="316"/>
      <c r="IR138" s="316"/>
      <c r="IS138" s="316"/>
      <c r="IT138" s="316"/>
      <c r="IU138" s="316"/>
      <c r="IV138" s="316"/>
      <c r="IW138" s="316"/>
      <c r="IX138" s="316"/>
      <c r="IY138" s="316"/>
      <c r="IZ138" s="316"/>
      <c r="JA138" s="316"/>
      <c r="JB138" s="316"/>
      <c r="JC138" s="316"/>
      <c r="JD138" s="316"/>
      <c r="JE138" s="316"/>
      <c r="JF138" s="316"/>
      <c r="JG138" s="316"/>
      <c r="JH138" s="316"/>
      <c r="JI138" s="316"/>
      <c r="JJ138" s="316"/>
      <c r="JK138" s="316"/>
      <c r="JL138" s="316"/>
      <c r="JM138" s="316"/>
      <c r="JN138" s="316"/>
      <c r="JO138" s="316"/>
      <c r="JP138" s="316"/>
      <c r="JQ138" s="316"/>
      <c r="JR138" s="316"/>
      <c r="JS138" s="316"/>
      <c r="JT138" s="316"/>
      <c r="JU138" s="316"/>
      <c r="JV138" s="316"/>
      <c r="JW138" s="316"/>
      <c r="JX138" s="316"/>
      <c r="JY138" s="316"/>
      <c r="JZ138" s="316"/>
      <c r="KA138" s="316"/>
      <c r="KB138" s="316"/>
      <c r="KC138" s="316"/>
      <c r="KD138" s="316"/>
      <c r="KE138" s="316"/>
      <c r="KF138" s="316"/>
      <c r="KG138" s="316"/>
      <c r="KH138" s="316"/>
      <c r="KI138" s="316"/>
      <c r="KJ138" s="316"/>
      <c r="KK138" s="316"/>
      <c r="KL138" s="316"/>
      <c r="KM138" s="316"/>
      <c r="KN138" s="316"/>
      <c r="KO138" s="316"/>
      <c r="KP138" s="316"/>
      <c r="KQ138" s="316"/>
      <c r="KR138" s="316"/>
      <c r="KS138" s="316"/>
      <c r="KT138" s="316"/>
      <c r="KU138" s="316"/>
      <c r="KV138" s="316"/>
      <c r="KW138" s="316"/>
      <c r="KX138" s="316"/>
      <c r="KY138" s="316"/>
      <c r="KZ138" s="316"/>
      <c r="LA138" s="316"/>
      <c r="LB138" s="316"/>
      <c r="LC138" s="316"/>
      <c r="LD138" s="316"/>
      <c r="LE138" s="316"/>
      <c r="LF138" s="316"/>
      <c r="LG138" s="316"/>
      <c r="LH138" s="316"/>
      <c r="LI138" s="316"/>
    </row>
    <row r="139" spans="1:321" ht="30">
      <c r="D139" s="72">
        <v>4252</v>
      </c>
      <c r="E139" s="76" t="s">
        <v>284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82">
        <v>246156.83</v>
      </c>
      <c r="DW139" s="282">
        <v>218598.25999999998</v>
      </c>
      <c r="DX139" s="282">
        <v>269256.68</v>
      </c>
      <c r="DY139" s="282">
        <v>226607.22000000003</v>
      </c>
      <c r="DZ139" s="310">
        <v>277262.96000000002</v>
      </c>
      <c r="EB139" s="313"/>
      <c r="EC139" s="313"/>
      <c r="ED139" s="313"/>
      <c r="EE139" s="313"/>
      <c r="EF139" s="313"/>
      <c r="EG139" s="313"/>
      <c r="EH139" s="316"/>
      <c r="EI139" s="316"/>
      <c r="EJ139" s="316"/>
      <c r="EK139" s="316"/>
      <c r="EL139" s="316"/>
      <c r="EM139" s="316"/>
      <c r="EN139" s="316"/>
      <c r="EO139" s="316"/>
      <c r="EP139" s="316"/>
      <c r="EQ139" s="316"/>
      <c r="ER139" s="316"/>
      <c r="ES139" s="316"/>
      <c r="ET139" s="316"/>
      <c r="EU139" s="316"/>
      <c r="EV139" s="316"/>
      <c r="EW139" s="316"/>
      <c r="EX139" s="316"/>
      <c r="EY139" s="316"/>
      <c r="EZ139" s="316"/>
      <c r="FA139" s="316"/>
      <c r="FB139" s="316"/>
      <c r="FC139" s="316"/>
      <c r="FD139" s="316"/>
      <c r="FE139" s="316"/>
      <c r="FF139" s="316"/>
      <c r="FG139" s="316"/>
      <c r="FH139" s="316"/>
      <c r="FI139" s="316"/>
      <c r="FJ139" s="316"/>
      <c r="FK139" s="316"/>
      <c r="FL139" s="369"/>
      <c r="FM139" s="316"/>
      <c r="FN139" s="316"/>
      <c r="FO139" s="316"/>
      <c r="FP139" s="316"/>
      <c r="FQ139" s="316"/>
      <c r="FR139" s="316"/>
      <c r="FS139" s="316"/>
      <c r="FT139" s="316"/>
      <c r="FU139" s="316"/>
      <c r="FV139" s="316"/>
      <c r="FW139" s="316"/>
      <c r="FX139" s="316"/>
      <c r="FY139" s="316"/>
      <c r="FZ139" s="316"/>
      <c r="GA139" s="316"/>
      <c r="GB139" s="316"/>
      <c r="GC139" s="316"/>
      <c r="GD139" s="316"/>
      <c r="GF139" s="316"/>
      <c r="GG139" s="316"/>
      <c r="GH139" s="316"/>
      <c r="GI139" s="316"/>
      <c r="GJ139" s="316"/>
      <c r="GK139" s="316"/>
      <c r="GL139" s="316"/>
      <c r="GM139" s="316"/>
      <c r="GN139" s="316"/>
      <c r="GO139" s="316"/>
      <c r="GP139" s="316"/>
      <c r="GQ139" s="316"/>
      <c r="GR139" s="316"/>
      <c r="GS139" s="316"/>
      <c r="GT139" s="316"/>
      <c r="GU139" s="316"/>
      <c r="GV139" s="316"/>
      <c r="GW139" s="316"/>
      <c r="GX139" s="316"/>
      <c r="GY139" s="316"/>
      <c r="GZ139" s="316"/>
      <c r="HA139" s="316"/>
      <c r="HB139" s="316"/>
      <c r="HC139" s="316"/>
      <c r="HD139" s="316"/>
      <c r="HE139" s="316"/>
      <c r="HF139" s="316"/>
      <c r="HG139" s="316"/>
      <c r="HH139" s="316"/>
      <c r="HI139" s="316"/>
      <c r="HJ139" s="316"/>
      <c r="HK139" s="316"/>
      <c r="HL139" s="316"/>
      <c r="HM139" s="316"/>
      <c r="HN139" s="316"/>
      <c r="HO139" s="316"/>
      <c r="HP139" s="316"/>
      <c r="HQ139" s="316"/>
      <c r="HR139" s="316"/>
      <c r="HS139" s="316"/>
      <c r="HT139" s="316"/>
      <c r="HU139" s="316"/>
      <c r="HV139" s="316"/>
      <c r="HW139" s="316"/>
      <c r="HX139" s="316"/>
      <c r="HY139" s="316"/>
      <c r="HZ139" s="316"/>
      <c r="IA139" s="316"/>
      <c r="IB139" s="316"/>
      <c r="IC139" s="316"/>
      <c r="ID139" s="316"/>
      <c r="IE139" s="316"/>
      <c r="IF139" s="316"/>
      <c r="IG139" s="316"/>
      <c r="IH139" s="316"/>
      <c r="II139" s="316"/>
      <c r="IJ139" s="316"/>
      <c r="IK139" s="316"/>
      <c r="IL139" s="316"/>
      <c r="IM139" s="316"/>
      <c r="IN139" s="316"/>
      <c r="IO139" s="316"/>
      <c r="IP139" s="316"/>
      <c r="IQ139" s="316"/>
      <c r="IR139" s="316"/>
      <c r="IS139" s="316"/>
      <c r="IT139" s="316"/>
      <c r="IU139" s="316"/>
      <c r="IV139" s="316"/>
      <c r="IW139" s="316"/>
      <c r="IX139" s="316"/>
      <c r="IY139" s="316"/>
      <c r="IZ139" s="316"/>
      <c r="JA139" s="316"/>
      <c r="JB139" s="316"/>
      <c r="JC139" s="316"/>
      <c r="JD139" s="316"/>
      <c r="JE139" s="316"/>
      <c r="JF139" s="316"/>
      <c r="JG139" s="316"/>
      <c r="JH139" s="316"/>
      <c r="JI139" s="316"/>
      <c r="JJ139" s="316"/>
      <c r="JK139" s="316"/>
      <c r="JL139" s="316"/>
      <c r="JM139" s="316"/>
      <c r="JN139" s="316"/>
      <c r="JO139" s="316"/>
      <c r="JP139" s="316"/>
      <c r="JQ139" s="316"/>
      <c r="JR139" s="316"/>
      <c r="JS139" s="316"/>
      <c r="JT139" s="316"/>
      <c r="JU139" s="316"/>
      <c r="JV139" s="316"/>
      <c r="JW139" s="316"/>
      <c r="JX139" s="316"/>
      <c r="JY139" s="316"/>
      <c r="JZ139" s="316"/>
      <c r="KA139" s="316"/>
      <c r="KB139" s="316"/>
      <c r="KC139" s="316"/>
      <c r="KD139" s="316"/>
      <c r="KE139" s="316"/>
      <c r="KF139" s="316"/>
      <c r="KG139" s="316"/>
      <c r="KH139" s="316"/>
      <c r="KI139" s="316"/>
      <c r="KJ139" s="316"/>
      <c r="KK139" s="316"/>
      <c r="KL139" s="316"/>
      <c r="KM139" s="316"/>
      <c r="KN139" s="316"/>
      <c r="KO139" s="316"/>
      <c r="KP139" s="316"/>
      <c r="KQ139" s="316"/>
      <c r="KR139" s="316"/>
      <c r="KS139" s="316"/>
      <c r="KT139" s="316"/>
      <c r="KU139" s="316"/>
      <c r="KV139" s="316"/>
      <c r="KW139" s="316"/>
      <c r="KX139" s="316"/>
      <c r="KY139" s="316"/>
      <c r="KZ139" s="316"/>
      <c r="LA139" s="316"/>
      <c r="LB139" s="316"/>
      <c r="LC139" s="316"/>
      <c r="LD139" s="316"/>
      <c r="LE139" s="316"/>
      <c r="LF139" s="316"/>
      <c r="LG139" s="316"/>
      <c r="LH139" s="316"/>
      <c r="LI139" s="316"/>
    </row>
    <row r="140" spans="1:321" ht="30">
      <c r="D140" s="72">
        <v>4253</v>
      </c>
      <c r="E140" s="76" t="s">
        <v>286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82">
        <v>296144.57999999984</v>
      </c>
      <c r="DW140" s="282">
        <v>394658.67000000004</v>
      </c>
      <c r="DX140" s="282">
        <v>324903.65999999986</v>
      </c>
      <c r="DY140" s="282">
        <v>403481.20000000013</v>
      </c>
      <c r="DZ140" s="310">
        <v>351676.02</v>
      </c>
      <c r="EB140" s="313"/>
      <c r="EC140" s="313"/>
      <c r="ED140" s="313"/>
      <c r="EE140" s="313"/>
      <c r="EF140" s="313"/>
      <c r="EG140" s="313"/>
      <c r="ET140" s="316"/>
      <c r="EU140" s="316"/>
      <c r="EV140" s="316"/>
      <c r="EW140" s="316"/>
      <c r="EX140" s="316"/>
      <c r="EY140" s="316"/>
      <c r="EZ140" s="316"/>
      <c r="FA140" s="316"/>
      <c r="FB140" s="316"/>
      <c r="FC140" s="316"/>
      <c r="FD140" s="316"/>
      <c r="FE140" s="316"/>
      <c r="FF140" s="316"/>
      <c r="FG140" s="316"/>
      <c r="FH140" s="316"/>
      <c r="FI140" s="316"/>
      <c r="FJ140" s="316"/>
      <c r="FK140" s="316"/>
      <c r="FL140" s="369"/>
      <c r="FM140" s="316"/>
      <c r="FN140" s="316"/>
      <c r="FO140" s="316"/>
      <c r="FP140" s="316"/>
      <c r="FQ140" s="316"/>
      <c r="FR140" s="316"/>
      <c r="FS140" s="316"/>
      <c r="FT140" s="316"/>
      <c r="FU140" s="316"/>
      <c r="FV140" s="316"/>
      <c r="FW140" s="316"/>
      <c r="FX140" s="316"/>
      <c r="FY140" s="316"/>
      <c r="FZ140" s="316"/>
      <c r="GA140" s="316"/>
      <c r="GB140" s="316"/>
      <c r="GC140" s="316"/>
      <c r="GD140" s="316"/>
      <c r="GF140" s="316"/>
      <c r="GG140" s="316"/>
      <c r="GH140" s="316"/>
      <c r="GI140" s="316"/>
      <c r="GJ140" s="316"/>
      <c r="GK140" s="316"/>
      <c r="GL140" s="316"/>
      <c r="GM140" s="316"/>
      <c r="GN140" s="316"/>
      <c r="GO140" s="316"/>
      <c r="GP140" s="316"/>
      <c r="GQ140" s="316"/>
      <c r="GR140" s="316"/>
      <c r="GS140" s="316"/>
      <c r="GT140" s="316"/>
      <c r="GU140" s="316"/>
      <c r="GV140" s="316"/>
      <c r="GW140" s="316"/>
      <c r="GX140" s="316"/>
      <c r="GY140" s="316"/>
      <c r="GZ140" s="316"/>
      <c r="HA140" s="316"/>
      <c r="HB140" s="316"/>
      <c r="HC140" s="316"/>
      <c r="HD140" s="316"/>
      <c r="HE140" s="316"/>
      <c r="HF140" s="316"/>
      <c r="HG140" s="316"/>
      <c r="HH140" s="316"/>
      <c r="HI140" s="316"/>
      <c r="HJ140" s="316"/>
      <c r="HK140" s="316"/>
      <c r="HL140" s="316"/>
      <c r="HM140" s="316"/>
      <c r="HN140" s="316"/>
      <c r="HO140" s="316"/>
      <c r="HP140" s="316"/>
      <c r="HQ140" s="316"/>
      <c r="HR140" s="316"/>
      <c r="HS140" s="316"/>
      <c r="HT140" s="316"/>
      <c r="HU140" s="316"/>
      <c r="HV140" s="316"/>
      <c r="HW140" s="316"/>
      <c r="HX140" s="316"/>
      <c r="HY140" s="316"/>
      <c r="HZ140" s="316"/>
      <c r="IA140" s="316"/>
      <c r="IB140" s="316"/>
      <c r="IC140" s="316"/>
      <c r="ID140" s="316"/>
      <c r="IE140" s="316"/>
      <c r="IF140" s="316"/>
      <c r="IG140" s="316"/>
      <c r="IH140" s="316"/>
      <c r="II140" s="316"/>
      <c r="IJ140" s="316"/>
      <c r="IK140" s="316"/>
      <c r="IL140" s="316"/>
      <c r="IM140" s="316"/>
      <c r="IN140" s="316"/>
      <c r="IO140" s="316"/>
      <c r="IP140" s="316"/>
      <c r="IQ140" s="316"/>
      <c r="IR140" s="316"/>
      <c r="IS140" s="316"/>
      <c r="IT140" s="316"/>
      <c r="IU140" s="316"/>
      <c r="IV140" s="316"/>
      <c r="IW140" s="316"/>
      <c r="IX140" s="316"/>
      <c r="IY140" s="316"/>
      <c r="IZ140" s="316"/>
      <c r="JA140" s="316"/>
      <c r="JB140" s="316"/>
      <c r="JC140" s="316"/>
      <c r="JD140" s="316"/>
      <c r="JE140" s="316"/>
      <c r="JF140" s="316"/>
      <c r="JG140" s="316"/>
      <c r="JH140" s="316"/>
      <c r="JI140" s="316"/>
      <c r="JJ140" s="316"/>
      <c r="JK140" s="316"/>
      <c r="JL140" s="316"/>
      <c r="JM140" s="316"/>
      <c r="JN140" s="316"/>
      <c r="JO140" s="316"/>
      <c r="JP140" s="316"/>
      <c r="JQ140" s="316"/>
      <c r="JR140" s="316"/>
      <c r="JS140" s="316"/>
      <c r="JT140" s="316"/>
      <c r="JU140" s="316"/>
      <c r="JV140" s="316"/>
      <c r="JW140" s="316"/>
      <c r="JX140" s="316"/>
      <c r="JY140" s="316"/>
      <c r="JZ140" s="316"/>
      <c r="KA140" s="316"/>
      <c r="KB140" s="316"/>
      <c r="KC140" s="316"/>
      <c r="KD140" s="316"/>
      <c r="KE140" s="316"/>
      <c r="KF140" s="316"/>
      <c r="KG140" s="316"/>
      <c r="KH140" s="316"/>
      <c r="KI140" s="316"/>
      <c r="KJ140" s="316"/>
      <c r="KK140" s="316"/>
      <c r="KL140" s="316"/>
      <c r="KM140" s="316"/>
      <c r="KN140" s="316"/>
      <c r="KO140" s="316"/>
      <c r="KP140" s="316"/>
      <c r="KQ140" s="316"/>
      <c r="KR140" s="316"/>
      <c r="KS140" s="316"/>
      <c r="KT140" s="316"/>
      <c r="KU140" s="316"/>
      <c r="KV140" s="316"/>
      <c r="KW140" s="316"/>
      <c r="KX140" s="316"/>
      <c r="KY140" s="316"/>
      <c r="KZ140" s="316"/>
      <c r="LA140" s="316"/>
      <c r="LB140" s="316"/>
      <c r="LC140" s="316"/>
      <c r="LD140" s="316"/>
      <c r="LE140" s="316"/>
      <c r="LF140" s="316"/>
      <c r="LG140" s="316"/>
      <c r="LH140" s="316"/>
      <c r="LI140" s="316"/>
    </row>
    <row r="141" spans="1:321" ht="45">
      <c r="A141" s="72" t="s">
        <v>94</v>
      </c>
      <c r="B141" s="72">
        <v>43</v>
      </c>
      <c r="D141" s="72">
        <v>43</v>
      </c>
      <c r="E141" s="76" t="s">
        <v>288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82">
        <v>5182408.62</v>
      </c>
      <c r="DW141" s="282">
        <v>8548848.3000000007</v>
      </c>
      <c r="DX141" s="282">
        <v>21000988.850000013</v>
      </c>
      <c r="DY141" s="282">
        <v>15199940.680000002</v>
      </c>
      <c r="DZ141" s="310">
        <v>11045075.699999999</v>
      </c>
      <c r="EA141" s="310">
        <v>11676659.710000001</v>
      </c>
      <c r="EB141" s="313">
        <v>10057576.49</v>
      </c>
      <c r="EC141" s="320">
        <v>13191630.189999999</v>
      </c>
      <c r="ED141" s="313">
        <v>11618940.939999999</v>
      </c>
      <c r="EE141" s="313">
        <v>10639076.880000001</v>
      </c>
      <c r="EF141" s="313">
        <v>14397093.9</v>
      </c>
      <c r="EG141" s="313">
        <v>39257145.460000001</v>
      </c>
      <c r="EH141" s="316">
        <v>5367351.82</v>
      </c>
      <c r="EI141" s="316">
        <v>7878426.2999999998</v>
      </c>
      <c r="EJ141" s="316">
        <v>12624632.02</v>
      </c>
      <c r="EK141" s="316">
        <v>15717196.880000001</v>
      </c>
      <c r="EL141" s="316">
        <v>10712461.529999999</v>
      </c>
      <c r="EM141" s="316">
        <v>13589172.92</v>
      </c>
      <c r="EN141" s="316">
        <v>17165199.760000002</v>
      </c>
      <c r="EO141" s="316">
        <v>15793377.119999999</v>
      </c>
      <c r="EP141" s="316">
        <v>13743974.02</v>
      </c>
      <c r="EQ141" s="316">
        <v>13251144.24</v>
      </c>
      <c r="ER141" s="316">
        <v>11142113.050000001</v>
      </c>
      <c r="ES141" s="316">
        <v>29896675.100000001</v>
      </c>
      <c r="ET141" s="316">
        <v>11036841.98</v>
      </c>
      <c r="EU141" s="316">
        <v>13096709.15</v>
      </c>
      <c r="EV141" s="316">
        <v>16347312.470000001</v>
      </c>
      <c r="EW141" s="316">
        <v>15696656.369999999</v>
      </c>
      <c r="EX141" s="316">
        <v>13306183.48</v>
      </c>
      <c r="EY141" s="316">
        <v>17878544.43</v>
      </c>
      <c r="EZ141" s="316">
        <v>20218156.109999999</v>
      </c>
      <c r="FA141" s="316">
        <v>17179475.350000001</v>
      </c>
      <c r="FB141" s="316">
        <v>16100951.01</v>
      </c>
      <c r="FC141" s="316">
        <v>16865388.859999999</v>
      </c>
      <c r="FD141" s="316">
        <v>17575098.66</v>
      </c>
      <c r="FE141" s="316">
        <v>33425392.469999999</v>
      </c>
      <c r="FF141" s="316">
        <v>15740550.810000001</v>
      </c>
      <c r="FG141" s="316">
        <v>18630588.73</v>
      </c>
      <c r="FH141" s="316">
        <v>16694917.779999999</v>
      </c>
      <c r="FI141" s="316">
        <v>16108536.07</v>
      </c>
      <c r="FJ141" s="316">
        <v>17254969.68</v>
      </c>
      <c r="FK141" s="316">
        <v>13582344.5</v>
      </c>
      <c r="FL141" s="368">
        <v>25674739.879999999</v>
      </c>
      <c r="FM141" s="316">
        <v>14807253.59</v>
      </c>
      <c r="FN141" s="316">
        <v>22891347.969999999</v>
      </c>
      <c r="FO141" s="316">
        <v>17069504.329999998</v>
      </c>
      <c r="FP141" s="316">
        <v>17615895</v>
      </c>
      <c r="FQ141" s="316">
        <v>23619301.27</v>
      </c>
      <c r="FR141" s="316">
        <v>23631566.68</v>
      </c>
      <c r="FS141" s="316">
        <v>23914749.120000001</v>
      </c>
      <c r="FT141" s="316">
        <v>31910693.890000001</v>
      </c>
      <c r="FU141" s="316">
        <v>17323075.199999999</v>
      </c>
      <c r="FV141" s="316">
        <v>15552980.33</v>
      </c>
      <c r="FW141" s="316">
        <v>18902264.34</v>
      </c>
      <c r="FX141" s="316">
        <v>35655547.57</v>
      </c>
      <c r="FY141" s="316">
        <v>21491990.600000001</v>
      </c>
      <c r="FZ141" s="316">
        <v>29910249.559999999</v>
      </c>
      <c r="GA141" s="316">
        <v>21291311.609999999</v>
      </c>
      <c r="GB141" s="316"/>
      <c r="GC141" s="316"/>
      <c r="GD141" s="316"/>
      <c r="GF141" s="316"/>
      <c r="GG141" s="316"/>
      <c r="GH141" s="316"/>
      <c r="GI141" s="316"/>
      <c r="GJ141" s="316"/>
      <c r="GK141" s="316"/>
      <c r="GL141" s="316"/>
      <c r="GM141" s="316"/>
      <c r="GN141" s="316"/>
      <c r="GO141" s="316"/>
      <c r="GP141" s="316"/>
      <c r="GQ141" s="316"/>
      <c r="GR141" s="316"/>
      <c r="GS141" s="316"/>
      <c r="GT141" s="316"/>
      <c r="GU141" s="316"/>
      <c r="GV141" s="316"/>
      <c r="GW141" s="316"/>
      <c r="GX141" s="316"/>
      <c r="GY141" s="316"/>
      <c r="GZ141" s="316"/>
      <c r="HA141" s="316"/>
      <c r="HB141" s="316"/>
      <c r="HC141" s="316"/>
      <c r="HD141" s="316"/>
      <c r="HE141" s="316"/>
      <c r="HF141" s="316"/>
      <c r="HG141" s="316"/>
      <c r="HH141" s="316"/>
      <c r="HI141" s="316"/>
      <c r="HJ141" s="316"/>
      <c r="HK141" s="316"/>
      <c r="HL141" s="316"/>
      <c r="HM141" s="316"/>
      <c r="HN141" s="316"/>
      <c r="HO141" s="316"/>
      <c r="HP141" s="316"/>
      <c r="HQ141" s="316"/>
      <c r="HR141" s="316"/>
      <c r="HS141" s="316"/>
      <c r="HT141" s="316"/>
      <c r="HU141" s="316"/>
      <c r="HV141" s="316"/>
      <c r="HW141" s="316"/>
      <c r="HX141" s="316"/>
      <c r="HY141" s="316"/>
      <c r="HZ141" s="316"/>
      <c r="IA141" s="316"/>
      <c r="IB141" s="316"/>
      <c r="IC141" s="316"/>
      <c r="ID141" s="316"/>
      <c r="IE141" s="316"/>
      <c r="IF141" s="316"/>
      <c r="IG141" s="316"/>
      <c r="IH141" s="316"/>
      <c r="II141" s="316"/>
      <c r="IJ141" s="316"/>
      <c r="IK141" s="316"/>
      <c r="IL141" s="316"/>
      <c r="IM141" s="316"/>
      <c r="IN141" s="316"/>
      <c r="IO141" s="316"/>
      <c r="IP141" s="316"/>
      <c r="IQ141" s="316"/>
      <c r="IR141" s="316"/>
      <c r="IS141" s="316"/>
      <c r="IT141" s="316"/>
      <c r="IU141" s="316"/>
      <c r="IV141" s="316"/>
      <c r="IW141" s="316"/>
      <c r="IX141" s="316"/>
      <c r="IY141" s="316"/>
      <c r="IZ141" s="316"/>
      <c r="JA141" s="316"/>
      <c r="JB141" s="316"/>
      <c r="JC141" s="316"/>
      <c r="JD141" s="316"/>
      <c r="JE141" s="316"/>
      <c r="JF141" s="316"/>
      <c r="JG141" s="316"/>
      <c r="JH141" s="316"/>
      <c r="JI141" s="316"/>
      <c r="JJ141" s="316"/>
      <c r="JK141" s="316"/>
      <c r="JL141" s="316"/>
      <c r="JM141" s="316"/>
      <c r="JN141" s="316"/>
      <c r="JO141" s="316"/>
      <c r="JP141" s="316"/>
      <c r="JQ141" s="316"/>
      <c r="JR141" s="316"/>
      <c r="JS141" s="316"/>
      <c r="JT141" s="316"/>
      <c r="JU141" s="316"/>
      <c r="JV141" s="316"/>
      <c r="JW141" s="316"/>
      <c r="JX141" s="316"/>
      <c r="JY141" s="316"/>
      <c r="JZ141" s="316"/>
      <c r="KA141" s="316"/>
      <c r="KB141" s="316"/>
      <c r="KC141" s="316"/>
      <c r="KD141" s="316"/>
      <c r="KE141" s="316"/>
      <c r="KF141" s="316"/>
      <c r="KG141" s="316"/>
      <c r="KH141" s="316"/>
      <c r="KI141" s="316"/>
      <c r="KJ141" s="316"/>
      <c r="KK141" s="316"/>
      <c r="KL141" s="316"/>
      <c r="KM141" s="316"/>
      <c r="KN141" s="316"/>
      <c r="KO141" s="316"/>
      <c r="KP141" s="316"/>
      <c r="KQ141" s="316"/>
      <c r="KR141" s="316"/>
      <c r="KS141" s="316"/>
      <c r="KT141" s="316"/>
      <c r="KU141" s="316"/>
      <c r="KV141" s="316"/>
      <c r="KW141" s="316"/>
      <c r="KX141" s="316"/>
      <c r="KY141" s="316"/>
      <c r="KZ141" s="316"/>
      <c r="LA141" s="316"/>
      <c r="LB141" s="316"/>
      <c r="LC141" s="316"/>
      <c r="LD141" s="316"/>
      <c r="LE141" s="316"/>
      <c r="LF141" s="316"/>
      <c r="LG141" s="316"/>
      <c r="LH141" s="316"/>
      <c r="LI141" s="316"/>
    </row>
    <row r="142" spans="1:321" ht="45">
      <c r="A142" s="72" t="s">
        <v>94</v>
      </c>
      <c r="B142" s="72" t="s">
        <v>94</v>
      </c>
      <c r="C142" s="72">
        <v>431</v>
      </c>
      <c r="D142" s="72">
        <v>431</v>
      </c>
      <c r="E142" s="76" t="s">
        <v>288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82">
        <v>5182408.62</v>
      </c>
      <c r="DW142" s="282">
        <v>8542348.3000000007</v>
      </c>
      <c r="DX142" s="282">
        <v>20704889.629999999</v>
      </c>
      <c r="DY142" s="282">
        <v>14867940.68</v>
      </c>
      <c r="DZ142" s="310">
        <v>11045075.699999999</v>
      </c>
      <c r="EA142" s="313">
        <v>11393659.710000001</v>
      </c>
      <c r="EB142" s="313">
        <v>10057576.49</v>
      </c>
      <c r="EC142" s="320">
        <v>13191630.189999999</v>
      </c>
      <c r="ED142" s="313">
        <v>11618940.939999999</v>
      </c>
      <c r="EE142" s="313">
        <v>10639076.880000001</v>
      </c>
      <c r="EF142" s="313">
        <v>14397093.9</v>
      </c>
      <c r="EG142" s="313">
        <v>38981145.460000001</v>
      </c>
      <c r="EH142" s="316"/>
      <c r="EI142" s="316">
        <v>7878426.2999999998</v>
      </c>
      <c r="EJ142" s="316">
        <v>12624632.02</v>
      </c>
      <c r="EK142" s="316">
        <v>15248396.880000001</v>
      </c>
      <c r="EL142" s="316">
        <v>10712461.529999999</v>
      </c>
      <c r="EM142" s="316">
        <v>13530839.57</v>
      </c>
      <c r="EN142" s="316">
        <v>16956874.25</v>
      </c>
      <c r="EO142" s="316">
        <v>15251339.6</v>
      </c>
      <c r="EP142" s="316"/>
      <c r="EQ142" s="316">
        <v>13129810.890000001</v>
      </c>
      <c r="ER142" s="316">
        <v>11137560.17</v>
      </c>
      <c r="ES142" s="316"/>
      <c r="ET142" s="316">
        <v>10553508.65</v>
      </c>
      <c r="EU142" s="316">
        <v>12813375.82</v>
      </c>
      <c r="EV142" s="316">
        <v>16064062.789999999</v>
      </c>
      <c r="EW142" s="316">
        <v>15105967.18</v>
      </c>
      <c r="EX142" s="316">
        <v>13005350.15</v>
      </c>
      <c r="EY142" s="316">
        <v>17522711.100000001</v>
      </c>
      <c r="EZ142" s="316">
        <v>19249518.940000001</v>
      </c>
      <c r="FA142" s="316">
        <v>16863227.57</v>
      </c>
      <c r="FB142" s="316">
        <v>15737223.15</v>
      </c>
      <c r="FC142" s="316">
        <v>16273114.359999999</v>
      </c>
      <c r="FD142" s="316">
        <v>17323478.239999998</v>
      </c>
      <c r="FE142" s="316">
        <v>33100597.25</v>
      </c>
      <c r="FF142" s="316"/>
      <c r="FG142" s="316"/>
      <c r="FH142" s="316"/>
      <c r="FI142" s="316"/>
      <c r="FJ142" s="316"/>
      <c r="FK142" s="316"/>
      <c r="FL142" s="369"/>
      <c r="FM142" s="316"/>
      <c r="FN142" s="316"/>
      <c r="FO142" s="316"/>
      <c r="FP142" s="316"/>
      <c r="FQ142" s="316"/>
      <c r="FR142" s="316"/>
      <c r="FS142" s="316"/>
      <c r="FT142" s="316"/>
      <c r="FU142" s="316"/>
      <c r="FV142" s="316"/>
      <c r="FW142" s="316"/>
      <c r="FX142" s="316"/>
      <c r="FY142" s="316"/>
      <c r="FZ142" s="316"/>
      <c r="GA142" s="316"/>
      <c r="GB142" s="316"/>
      <c r="GC142" s="316"/>
      <c r="GD142" s="316"/>
      <c r="GF142" s="316"/>
      <c r="GG142" s="316"/>
      <c r="GH142" s="316"/>
      <c r="GI142" s="316"/>
      <c r="GJ142" s="316"/>
      <c r="GK142" s="316"/>
      <c r="GL142" s="316"/>
      <c r="GM142" s="316"/>
      <c r="GN142" s="316"/>
      <c r="GO142" s="316"/>
      <c r="GP142" s="316"/>
      <c r="GQ142" s="316"/>
      <c r="GR142" s="316"/>
      <c r="GS142" s="316"/>
      <c r="GT142" s="316"/>
      <c r="GU142" s="316"/>
      <c r="GV142" s="316"/>
      <c r="GW142" s="316"/>
      <c r="GX142" s="316"/>
      <c r="GY142" s="316"/>
      <c r="GZ142" s="316"/>
      <c r="HA142" s="316"/>
      <c r="HB142" s="316"/>
      <c r="HC142" s="316"/>
      <c r="HD142" s="316"/>
      <c r="HE142" s="316"/>
      <c r="HF142" s="316"/>
      <c r="HG142" s="316"/>
      <c r="HH142" s="316"/>
      <c r="HI142" s="316"/>
      <c r="HJ142" s="316"/>
      <c r="HK142" s="316"/>
      <c r="HL142" s="316"/>
      <c r="HM142" s="316"/>
      <c r="HN142" s="316"/>
      <c r="HO142" s="316"/>
      <c r="HP142" s="316"/>
      <c r="HQ142" s="316"/>
      <c r="HR142" s="316"/>
      <c r="HS142" s="316"/>
      <c r="HT142" s="316"/>
      <c r="HU142" s="316"/>
      <c r="HV142" s="316"/>
      <c r="HW142" s="316"/>
      <c r="HX142" s="316"/>
      <c r="HY142" s="316"/>
      <c r="HZ142" s="316"/>
      <c r="IA142" s="316"/>
      <c r="IB142" s="316"/>
      <c r="IC142" s="316"/>
      <c r="ID142" s="316"/>
      <c r="IE142" s="316"/>
      <c r="IF142" s="316"/>
      <c r="IG142" s="316"/>
      <c r="IH142" s="316"/>
      <c r="II142" s="316"/>
      <c r="IJ142" s="316"/>
      <c r="IK142" s="316"/>
      <c r="IL142" s="316"/>
      <c r="IM142" s="316"/>
      <c r="IN142" s="316"/>
      <c r="IO142" s="316"/>
      <c r="IP142" s="316"/>
      <c r="IQ142" s="316"/>
      <c r="IR142" s="316"/>
      <c r="IS142" s="316"/>
      <c r="IT142" s="316"/>
      <c r="IU142" s="316"/>
      <c r="IV142" s="316"/>
      <c r="IW142" s="316"/>
      <c r="IX142" s="316"/>
      <c r="IY142" s="316"/>
      <c r="IZ142" s="316"/>
      <c r="JA142" s="316"/>
      <c r="JB142" s="316"/>
      <c r="JC142" s="316"/>
      <c r="JD142" s="316"/>
      <c r="JE142" s="316"/>
      <c r="JF142" s="316"/>
      <c r="JG142" s="316"/>
      <c r="JH142" s="316"/>
      <c r="JI142" s="316"/>
      <c r="JJ142" s="316"/>
      <c r="JK142" s="316"/>
      <c r="JL142" s="316"/>
      <c r="JM142" s="316"/>
      <c r="JN142" s="316"/>
      <c r="JO142" s="316"/>
      <c r="JP142" s="316"/>
      <c r="JQ142" s="316"/>
      <c r="JR142" s="316"/>
      <c r="JS142" s="316"/>
      <c r="JT142" s="316"/>
      <c r="JU142" s="316"/>
      <c r="JV142" s="316"/>
      <c r="JW142" s="316"/>
      <c r="JX142" s="316"/>
      <c r="JY142" s="316"/>
      <c r="JZ142" s="316"/>
      <c r="KA142" s="316"/>
      <c r="KB142" s="316"/>
      <c r="KC142" s="316"/>
      <c r="KD142" s="316"/>
      <c r="KE142" s="316"/>
      <c r="KF142" s="316"/>
      <c r="KG142" s="316"/>
      <c r="KH142" s="316"/>
      <c r="KI142" s="316"/>
      <c r="KJ142" s="316"/>
      <c r="KK142" s="316"/>
      <c r="KL142" s="316"/>
      <c r="KM142" s="316"/>
      <c r="KN142" s="316"/>
      <c r="KO142" s="316"/>
      <c r="KP142" s="316"/>
      <c r="KQ142" s="316"/>
      <c r="KR142" s="316"/>
      <c r="KS142" s="316"/>
      <c r="KT142" s="316"/>
      <c r="KU142" s="316"/>
      <c r="KV142" s="316"/>
      <c r="KW142" s="316"/>
      <c r="KX142" s="316"/>
      <c r="KY142" s="316"/>
      <c r="KZ142" s="316"/>
      <c r="LA142" s="316"/>
      <c r="LB142" s="316"/>
      <c r="LC142" s="316"/>
      <c r="LD142" s="316"/>
      <c r="LE142" s="316"/>
      <c r="LF142" s="316"/>
      <c r="LG142" s="316"/>
      <c r="LH142" s="316"/>
      <c r="LI142" s="316"/>
    </row>
    <row r="143" spans="1:321">
      <c r="D143" s="72">
        <v>4311</v>
      </c>
      <c r="E143" s="76" t="s">
        <v>290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82">
        <v>3612271.65</v>
      </c>
      <c r="DW143" s="282">
        <v>3581008.5500000003</v>
      </c>
      <c r="DX143" s="282">
        <v>10432641.290000016</v>
      </c>
      <c r="DY143" s="282">
        <v>7162067.3800000018</v>
      </c>
      <c r="DZ143" s="310">
        <v>5662218.6100000003</v>
      </c>
      <c r="EB143" s="313"/>
      <c r="EC143" s="313"/>
      <c r="ED143" s="313"/>
      <c r="EE143" s="313"/>
      <c r="EF143" s="313"/>
      <c r="EG143" s="313"/>
      <c r="EH143" s="316"/>
      <c r="EI143" s="316"/>
      <c r="EJ143" s="316"/>
      <c r="EK143" s="316"/>
      <c r="EL143" s="316"/>
      <c r="EM143" s="316"/>
      <c r="EN143" s="316"/>
      <c r="EO143" s="316"/>
      <c r="EP143" s="316"/>
      <c r="EQ143" s="316"/>
      <c r="ER143" s="316"/>
      <c r="ES143" s="316"/>
      <c r="ET143" s="316"/>
      <c r="EU143" s="316"/>
      <c r="EV143" s="316"/>
      <c r="EW143" s="316"/>
      <c r="EX143" s="316"/>
      <c r="EY143" s="316"/>
      <c r="EZ143" s="316"/>
      <c r="FA143" s="316"/>
      <c r="FB143" s="316"/>
      <c r="FC143" s="316"/>
      <c r="FD143" s="316"/>
      <c r="FE143" s="316"/>
      <c r="FF143" s="316"/>
      <c r="FG143" s="316"/>
      <c r="FH143" s="316"/>
      <c r="FI143" s="316"/>
      <c r="FJ143" s="316"/>
      <c r="FK143" s="316"/>
      <c r="FL143" s="369"/>
      <c r="FM143" s="316"/>
      <c r="FN143" s="316"/>
      <c r="FO143" s="316"/>
      <c r="FP143" s="316"/>
      <c r="FQ143" s="316"/>
      <c r="FR143" s="316"/>
      <c r="FS143" s="316"/>
      <c r="FT143" s="316"/>
      <c r="FU143" s="316"/>
      <c r="FV143" s="316"/>
      <c r="FW143" s="316"/>
      <c r="FX143" s="316"/>
      <c r="FY143" s="316"/>
      <c r="FZ143" s="316"/>
      <c r="GA143" s="316"/>
      <c r="GB143" s="316"/>
      <c r="GC143" s="316"/>
      <c r="GD143" s="316"/>
      <c r="GF143" s="316"/>
      <c r="GG143" s="316"/>
      <c r="GH143" s="316"/>
      <c r="GI143" s="316"/>
      <c r="GJ143" s="316"/>
      <c r="GK143" s="316"/>
      <c r="GL143" s="316"/>
      <c r="GM143" s="316"/>
      <c r="GN143" s="316"/>
      <c r="GO143" s="316"/>
      <c r="GP143" s="316"/>
      <c r="GQ143" s="316"/>
      <c r="GR143" s="316"/>
      <c r="GS143" s="316"/>
      <c r="GT143" s="316"/>
      <c r="GU143" s="316"/>
      <c r="GV143" s="316"/>
      <c r="GW143" s="316"/>
      <c r="GX143" s="316"/>
      <c r="GY143" s="316"/>
      <c r="GZ143" s="316"/>
      <c r="HA143" s="316"/>
      <c r="HB143" s="316"/>
      <c r="HC143" s="316"/>
      <c r="HD143" s="316"/>
      <c r="HE143" s="316"/>
      <c r="HF143" s="316"/>
      <c r="HG143" s="316"/>
      <c r="HH143" s="316"/>
      <c r="HI143" s="316"/>
      <c r="HJ143" s="316"/>
      <c r="HK143" s="316"/>
      <c r="HL143" s="316"/>
      <c r="HM143" s="316"/>
      <c r="HN143" s="316"/>
      <c r="HO143" s="316"/>
      <c r="HP143" s="316"/>
      <c r="HQ143" s="316"/>
      <c r="HR143" s="316"/>
      <c r="HS143" s="316"/>
      <c r="HT143" s="316"/>
      <c r="HU143" s="316"/>
      <c r="HV143" s="316"/>
      <c r="HW143" s="316"/>
      <c r="HX143" s="316"/>
      <c r="HY143" s="316"/>
      <c r="HZ143" s="316"/>
      <c r="IA143" s="316"/>
      <c r="IB143" s="316"/>
      <c r="IC143" s="316"/>
      <c r="ID143" s="316"/>
      <c r="IE143" s="316"/>
      <c r="IF143" s="316"/>
      <c r="IG143" s="316"/>
      <c r="IH143" s="316"/>
      <c r="II143" s="316"/>
      <c r="IJ143" s="316"/>
      <c r="IK143" s="316"/>
      <c r="IL143" s="316"/>
      <c r="IM143" s="316"/>
      <c r="IN143" s="316"/>
      <c r="IO143" s="316"/>
      <c r="IP143" s="316"/>
      <c r="IQ143" s="316"/>
      <c r="IR143" s="316"/>
      <c r="IS143" s="316"/>
      <c r="IT143" s="316"/>
      <c r="IU143" s="316"/>
      <c r="IV143" s="316"/>
      <c r="IW143" s="316"/>
      <c r="IX143" s="316"/>
      <c r="IY143" s="316"/>
      <c r="IZ143" s="316"/>
      <c r="JA143" s="316"/>
      <c r="JB143" s="316"/>
      <c r="JC143" s="316"/>
      <c r="JD143" s="316"/>
      <c r="JE143" s="316"/>
      <c r="JF143" s="316"/>
      <c r="JG143" s="316"/>
      <c r="JH143" s="316"/>
      <c r="JI143" s="316"/>
      <c r="JJ143" s="316"/>
      <c r="JK143" s="316"/>
      <c r="JL143" s="316"/>
      <c r="JM143" s="316"/>
      <c r="JN143" s="316"/>
      <c r="JO143" s="316"/>
      <c r="JP143" s="316"/>
      <c r="JQ143" s="316"/>
      <c r="JR143" s="316"/>
      <c r="JS143" s="316"/>
      <c r="JT143" s="316"/>
      <c r="JU143" s="316"/>
      <c r="JV143" s="316"/>
      <c r="JW143" s="316"/>
      <c r="JX143" s="316"/>
      <c r="JY143" s="316"/>
      <c r="JZ143" s="316"/>
      <c r="KA143" s="316"/>
      <c r="KB143" s="316"/>
      <c r="KC143" s="316"/>
      <c r="KD143" s="316"/>
      <c r="KE143" s="316"/>
      <c r="KF143" s="316"/>
      <c r="KG143" s="316"/>
      <c r="KH143" s="316"/>
      <c r="KI143" s="316"/>
      <c r="KJ143" s="316"/>
      <c r="KK143" s="316"/>
      <c r="KL143" s="316"/>
      <c r="KM143" s="316"/>
      <c r="KN143" s="316"/>
      <c r="KO143" s="316"/>
      <c r="KP143" s="316"/>
      <c r="KQ143" s="316"/>
      <c r="KR143" s="316"/>
      <c r="KS143" s="316"/>
      <c r="KT143" s="316"/>
      <c r="KU143" s="316"/>
      <c r="KV143" s="316"/>
      <c r="KW143" s="316"/>
      <c r="KX143" s="316"/>
      <c r="KY143" s="316"/>
      <c r="KZ143" s="316"/>
      <c r="LA143" s="316"/>
      <c r="LB143" s="316"/>
      <c r="LC143" s="316"/>
      <c r="LD143" s="316"/>
      <c r="LE143" s="316"/>
      <c r="LF143" s="316"/>
      <c r="LG143" s="316"/>
      <c r="LH143" s="316"/>
      <c r="LI143" s="316"/>
    </row>
    <row r="144" spans="1:321">
      <c r="D144" s="72">
        <v>4312</v>
      </c>
      <c r="E144" s="76" t="s">
        <v>292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82">
        <v>117683.83999999998</v>
      </c>
      <c r="DW144" s="282">
        <v>1736761.8299999998</v>
      </c>
      <c r="DX144" s="282">
        <v>2593457.83</v>
      </c>
      <c r="DY144" s="282">
        <v>3024939.8899999992</v>
      </c>
      <c r="DZ144" s="310">
        <v>1118400.17</v>
      </c>
      <c r="EB144" s="313"/>
      <c r="EC144" s="313"/>
      <c r="ED144" s="313"/>
      <c r="EE144" s="313"/>
      <c r="EF144" s="313"/>
      <c r="EG144" s="313"/>
      <c r="EH144" s="316"/>
      <c r="EI144" s="316"/>
      <c r="EJ144" s="316"/>
      <c r="EK144" s="316"/>
      <c r="EL144" s="316"/>
      <c r="EM144" s="316"/>
      <c r="EN144" s="316"/>
      <c r="EO144" s="316"/>
      <c r="EP144" s="316"/>
      <c r="EQ144" s="316"/>
      <c r="ER144" s="316"/>
      <c r="ES144" s="316"/>
      <c r="ET144" s="316"/>
      <c r="EU144" s="316"/>
      <c r="EV144" s="316"/>
      <c r="EW144" s="316"/>
      <c r="EX144" s="316"/>
      <c r="EY144" s="316"/>
      <c r="EZ144" s="316"/>
      <c r="FA144" s="316"/>
      <c r="FB144" s="316"/>
      <c r="FC144" s="316"/>
      <c r="FD144" s="316"/>
      <c r="FE144" s="316"/>
      <c r="FF144" s="316"/>
      <c r="FG144" s="316"/>
      <c r="FH144" s="316"/>
      <c r="FI144" s="316"/>
      <c r="FJ144" s="316"/>
      <c r="FK144" s="316"/>
      <c r="FL144" s="369"/>
      <c r="FM144" s="316"/>
      <c r="FN144" s="316"/>
      <c r="FO144" s="316"/>
      <c r="FP144" s="316"/>
      <c r="FQ144" s="316"/>
      <c r="FR144" s="316"/>
      <c r="FS144" s="316"/>
      <c r="FT144" s="316"/>
      <c r="FU144" s="316"/>
      <c r="FV144" s="316"/>
      <c r="FW144" s="316"/>
      <c r="FX144" s="316"/>
      <c r="FY144" s="316"/>
      <c r="FZ144" s="316"/>
      <c r="GA144" s="316"/>
      <c r="GB144" s="316"/>
      <c r="GC144" s="316"/>
      <c r="GD144" s="316"/>
      <c r="GF144" s="316"/>
      <c r="GG144" s="316"/>
      <c r="GH144" s="316"/>
      <c r="GI144" s="316"/>
      <c r="GJ144" s="316"/>
      <c r="GK144" s="316"/>
      <c r="GL144" s="316"/>
      <c r="GM144" s="316"/>
      <c r="GN144" s="316"/>
      <c r="GO144" s="316"/>
      <c r="GP144" s="316"/>
      <c r="GQ144" s="316"/>
      <c r="GR144" s="316"/>
      <c r="GS144" s="316"/>
      <c r="GT144" s="316"/>
      <c r="GU144" s="316"/>
      <c r="GV144" s="316"/>
      <c r="GW144" s="316"/>
      <c r="GX144" s="316"/>
      <c r="GY144" s="316"/>
      <c r="GZ144" s="316"/>
      <c r="HA144" s="316"/>
      <c r="HB144" s="316"/>
      <c r="HC144" s="316"/>
      <c r="HD144" s="316"/>
      <c r="HE144" s="316"/>
      <c r="HF144" s="316"/>
      <c r="HG144" s="316"/>
      <c r="HH144" s="316"/>
      <c r="HI144" s="316"/>
      <c r="HJ144" s="316"/>
      <c r="HK144" s="316"/>
      <c r="HL144" s="316"/>
      <c r="HM144" s="316"/>
      <c r="HN144" s="316"/>
      <c r="HO144" s="316"/>
      <c r="HP144" s="316"/>
      <c r="HQ144" s="316"/>
      <c r="HR144" s="316"/>
      <c r="HS144" s="316"/>
      <c r="HT144" s="316"/>
      <c r="HU144" s="316"/>
      <c r="HV144" s="316"/>
      <c r="HW144" s="316"/>
      <c r="HX144" s="316"/>
      <c r="HY144" s="316"/>
      <c r="HZ144" s="316"/>
      <c r="IA144" s="316"/>
      <c r="IB144" s="316"/>
      <c r="IC144" s="316"/>
      <c r="ID144" s="316"/>
      <c r="IE144" s="316"/>
      <c r="IF144" s="316"/>
      <c r="IG144" s="316"/>
      <c r="IH144" s="316"/>
      <c r="II144" s="316"/>
      <c r="IJ144" s="316"/>
      <c r="IK144" s="316"/>
      <c r="IL144" s="316"/>
      <c r="IM144" s="316"/>
      <c r="IN144" s="316"/>
      <c r="IO144" s="316"/>
      <c r="IP144" s="316"/>
      <c r="IQ144" s="316"/>
      <c r="IR144" s="316"/>
      <c r="IS144" s="316"/>
      <c r="IT144" s="316"/>
      <c r="IU144" s="316"/>
      <c r="IV144" s="316"/>
      <c r="IW144" s="316"/>
      <c r="IX144" s="316"/>
      <c r="IY144" s="316"/>
      <c r="IZ144" s="316"/>
      <c r="JA144" s="316"/>
      <c r="JB144" s="316"/>
      <c r="JC144" s="316"/>
      <c r="JD144" s="316"/>
      <c r="JE144" s="316"/>
      <c r="JF144" s="316"/>
      <c r="JG144" s="316"/>
      <c r="JH144" s="316"/>
      <c r="JI144" s="316"/>
      <c r="JJ144" s="316"/>
      <c r="JK144" s="316"/>
      <c r="JL144" s="316"/>
      <c r="JM144" s="316"/>
      <c r="JN144" s="316"/>
      <c r="JO144" s="316"/>
      <c r="JP144" s="316"/>
      <c r="JQ144" s="316"/>
      <c r="JR144" s="316"/>
      <c r="JS144" s="316"/>
      <c r="JT144" s="316"/>
      <c r="JU144" s="316"/>
      <c r="JV144" s="316"/>
      <c r="JW144" s="316"/>
      <c r="JX144" s="316"/>
      <c r="JY144" s="316"/>
      <c r="JZ144" s="316"/>
      <c r="KA144" s="316"/>
      <c r="KB144" s="316"/>
      <c r="KC144" s="316"/>
      <c r="KD144" s="316"/>
      <c r="KE144" s="316"/>
      <c r="KF144" s="316"/>
      <c r="KG144" s="316"/>
      <c r="KH144" s="316"/>
      <c r="KI144" s="316"/>
      <c r="KJ144" s="316"/>
      <c r="KK144" s="316"/>
      <c r="KL144" s="316"/>
      <c r="KM144" s="316"/>
      <c r="KN144" s="316"/>
      <c r="KO144" s="316"/>
      <c r="KP144" s="316"/>
      <c r="KQ144" s="316"/>
      <c r="KR144" s="316"/>
      <c r="KS144" s="316"/>
      <c r="KT144" s="316"/>
      <c r="KU144" s="316"/>
      <c r="KV144" s="316"/>
      <c r="KW144" s="316"/>
      <c r="KX144" s="316"/>
      <c r="KY144" s="316"/>
      <c r="KZ144" s="316"/>
      <c r="LA144" s="316"/>
      <c r="LB144" s="316"/>
      <c r="LC144" s="316"/>
      <c r="LD144" s="316"/>
      <c r="LE144" s="316"/>
      <c r="LF144" s="316"/>
      <c r="LG144" s="316"/>
      <c r="LH144" s="316"/>
      <c r="LI144" s="316"/>
    </row>
    <row r="145" spans="1:321" ht="30">
      <c r="D145" s="72">
        <v>4313</v>
      </c>
      <c r="E145" s="76" t="s">
        <v>294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82">
        <v>150630</v>
      </c>
      <c r="DW145" s="282">
        <v>537020</v>
      </c>
      <c r="DX145" s="282">
        <v>896220</v>
      </c>
      <c r="DY145" s="282">
        <v>1033230</v>
      </c>
      <c r="DZ145" s="310">
        <v>880300</v>
      </c>
      <c r="EB145" s="313"/>
      <c r="EC145" s="313"/>
      <c r="ED145" s="313"/>
      <c r="EE145" s="313"/>
      <c r="EF145" s="313"/>
      <c r="EG145" s="313"/>
      <c r="EH145" s="316"/>
      <c r="EI145" s="316"/>
      <c r="EJ145" s="316"/>
      <c r="EK145" s="316"/>
      <c r="EL145" s="316"/>
      <c r="EM145" s="316"/>
      <c r="EN145" s="316"/>
      <c r="EO145" s="316"/>
      <c r="EP145" s="316"/>
      <c r="EQ145" s="316"/>
      <c r="ER145" s="316"/>
      <c r="ES145" s="316"/>
      <c r="ET145" s="316"/>
      <c r="EU145" s="316"/>
      <c r="EV145" s="316"/>
      <c r="EW145" s="316"/>
      <c r="EX145" s="316"/>
      <c r="EY145" s="316"/>
      <c r="EZ145" s="316"/>
      <c r="FA145" s="316"/>
      <c r="FB145" s="316"/>
      <c r="FC145" s="316"/>
      <c r="FD145" s="316"/>
      <c r="FE145" s="316"/>
      <c r="FF145" s="316"/>
      <c r="FG145" s="316"/>
      <c r="FH145" s="316"/>
      <c r="FI145" s="316"/>
      <c r="FJ145" s="316"/>
      <c r="FK145" s="316"/>
      <c r="FL145" s="369"/>
      <c r="FM145" s="316"/>
      <c r="FN145" s="316"/>
      <c r="FO145" s="316"/>
      <c r="FP145" s="316"/>
      <c r="FQ145" s="316"/>
      <c r="FR145" s="316"/>
      <c r="FS145" s="316"/>
      <c r="FT145" s="316"/>
      <c r="FU145" s="316"/>
      <c r="FV145" s="316"/>
      <c r="FW145" s="316"/>
      <c r="FX145" s="316"/>
      <c r="FY145" s="316"/>
      <c r="FZ145" s="316"/>
      <c r="GA145" s="316"/>
      <c r="GB145" s="316"/>
      <c r="GC145" s="316"/>
      <c r="GD145" s="316"/>
      <c r="GF145" s="316"/>
      <c r="GG145" s="316"/>
      <c r="GH145" s="316"/>
      <c r="GI145" s="316"/>
      <c r="GJ145" s="316"/>
      <c r="GK145" s="316"/>
      <c r="GL145" s="316"/>
      <c r="GM145" s="316"/>
      <c r="GN145" s="316"/>
      <c r="GO145" s="316"/>
      <c r="GP145" s="316"/>
      <c r="GQ145" s="316"/>
      <c r="GR145" s="316"/>
      <c r="GS145" s="316"/>
      <c r="GT145" s="316"/>
      <c r="GU145" s="316"/>
      <c r="GV145" s="316"/>
      <c r="GW145" s="316"/>
      <c r="GX145" s="316"/>
      <c r="GY145" s="316"/>
      <c r="GZ145" s="316"/>
      <c r="HA145" s="316"/>
      <c r="HB145" s="316"/>
      <c r="HC145" s="316"/>
      <c r="HD145" s="316"/>
      <c r="HE145" s="316"/>
      <c r="HF145" s="316"/>
      <c r="HG145" s="316"/>
      <c r="HH145" s="316"/>
      <c r="HI145" s="316"/>
      <c r="HJ145" s="316"/>
      <c r="HK145" s="316"/>
      <c r="HL145" s="316"/>
      <c r="HM145" s="316"/>
      <c r="HN145" s="316"/>
      <c r="HO145" s="316"/>
      <c r="HP145" s="316"/>
      <c r="HQ145" s="316"/>
      <c r="HR145" s="316"/>
      <c r="HS145" s="316"/>
      <c r="HT145" s="316"/>
      <c r="HU145" s="316"/>
      <c r="HV145" s="316"/>
      <c r="HW145" s="316"/>
      <c r="HX145" s="316"/>
      <c r="HY145" s="316"/>
      <c r="HZ145" s="316"/>
      <c r="IA145" s="316"/>
      <c r="IB145" s="316"/>
      <c r="IC145" s="316"/>
      <c r="ID145" s="316"/>
      <c r="IE145" s="316"/>
      <c r="IF145" s="316"/>
      <c r="IG145" s="316"/>
      <c r="IH145" s="316"/>
      <c r="II145" s="316"/>
      <c r="IJ145" s="316"/>
      <c r="IK145" s="316"/>
      <c r="IL145" s="316"/>
      <c r="IM145" s="316"/>
      <c r="IN145" s="316"/>
      <c r="IO145" s="316"/>
      <c r="IP145" s="316"/>
      <c r="IQ145" s="316"/>
      <c r="IR145" s="316"/>
      <c r="IS145" s="316"/>
      <c r="IT145" s="316"/>
      <c r="IU145" s="316"/>
      <c r="IV145" s="316"/>
      <c r="IW145" s="316"/>
      <c r="IX145" s="316"/>
      <c r="IY145" s="316"/>
      <c r="IZ145" s="316"/>
      <c r="JA145" s="316"/>
      <c r="JB145" s="316"/>
      <c r="JC145" s="316"/>
      <c r="JD145" s="316"/>
      <c r="JE145" s="316"/>
      <c r="JF145" s="316"/>
      <c r="JG145" s="316"/>
      <c r="JH145" s="316"/>
      <c r="JI145" s="316"/>
      <c r="JJ145" s="316"/>
      <c r="JK145" s="316"/>
      <c r="JL145" s="316"/>
      <c r="JM145" s="316"/>
      <c r="JN145" s="316"/>
      <c r="JO145" s="316"/>
      <c r="JP145" s="316"/>
      <c r="JQ145" s="316"/>
      <c r="JR145" s="316"/>
      <c r="JS145" s="316"/>
      <c r="JT145" s="316"/>
      <c r="JU145" s="316"/>
      <c r="JV145" s="316"/>
      <c r="JW145" s="316"/>
      <c r="JX145" s="316"/>
      <c r="JY145" s="316"/>
      <c r="JZ145" s="316"/>
      <c r="KA145" s="316"/>
      <c r="KB145" s="316"/>
      <c r="KC145" s="316"/>
      <c r="KD145" s="316"/>
      <c r="KE145" s="316"/>
      <c r="KF145" s="316"/>
      <c r="KG145" s="316"/>
      <c r="KH145" s="316"/>
      <c r="KI145" s="316"/>
      <c r="KJ145" s="316"/>
      <c r="KK145" s="316"/>
      <c r="KL145" s="316"/>
      <c r="KM145" s="316"/>
      <c r="KN145" s="316"/>
      <c r="KO145" s="316"/>
      <c r="KP145" s="316"/>
      <c r="KQ145" s="316"/>
      <c r="KR145" s="316"/>
      <c r="KS145" s="316"/>
      <c r="KT145" s="316"/>
      <c r="KU145" s="316"/>
      <c r="KV145" s="316"/>
      <c r="KW145" s="316"/>
      <c r="KX145" s="316"/>
      <c r="KY145" s="316"/>
      <c r="KZ145" s="316"/>
      <c r="LA145" s="316"/>
      <c r="LB145" s="316"/>
      <c r="LC145" s="316"/>
      <c r="LD145" s="316"/>
      <c r="LE145" s="316"/>
      <c r="LF145" s="316"/>
      <c r="LG145" s="316"/>
      <c r="LH145" s="316"/>
      <c r="LI145" s="316"/>
    </row>
    <row r="146" spans="1:321" ht="30">
      <c r="D146" s="72">
        <v>4314</v>
      </c>
      <c r="E146" s="76" t="s">
        <v>296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82">
        <v>0</v>
      </c>
      <c r="DW146" s="282">
        <v>6000</v>
      </c>
      <c r="DX146" s="282">
        <v>1719.9999999999998</v>
      </c>
      <c r="DY146" s="282">
        <v>32295</v>
      </c>
      <c r="DZ146" s="310">
        <v>131308.32999999999</v>
      </c>
      <c r="EB146" s="313"/>
      <c r="EC146" s="313"/>
      <c r="ED146" s="313"/>
      <c r="EE146" s="313"/>
      <c r="EF146" s="313"/>
      <c r="EG146" s="313"/>
      <c r="EH146" s="316"/>
      <c r="EI146" s="316"/>
      <c r="EJ146" s="316"/>
      <c r="EK146" s="316"/>
      <c r="EL146" s="316"/>
      <c r="EM146" s="316"/>
      <c r="EN146" s="316"/>
      <c r="EO146" s="316"/>
      <c r="EP146" s="316"/>
      <c r="EQ146" s="316"/>
      <c r="ER146" s="316"/>
      <c r="ES146" s="316"/>
      <c r="ET146" s="316"/>
      <c r="EU146" s="316"/>
      <c r="EV146" s="316"/>
      <c r="EW146" s="316"/>
      <c r="EX146" s="316"/>
      <c r="EY146" s="316"/>
      <c r="EZ146" s="316"/>
      <c r="FA146" s="316"/>
      <c r="FB146" s="316"/>
      <c r="FC146" s="316"/>
      <c r="FD146" s="316"/>
      <c r="FE146" s="316"/>
      <c r="FF146" s="316"/>
      <c r="FG146" s="316"/>
      <c r="FH146" s="316"/>
      <c r="FI146" s="316"/>
      <c r="FJ146" s="316"/>
      <c r="FK146" s="316"/>
      <c r="FL146" s="369"/>
      <c r="FM146" s="316"/>
      <c r="FN146" s="316"/>
      <c r="FO146" s="316"/>
      <c r="FP146" s="316"/>
      <c r="FQ146" s="316"/>
      <c r="FR146" s="316"/>
      <c r="FS146" s="316"/>
      <c r="FT146" s="316"/>
      <c r="FU146" s="316"/>
      <c r="FV146" s="316"/>
      <c r="FW146" s="316"/>
      <c r="FX146" s="316"/>
      <c r="FY146" s="316"/>
      <c r="FZ146" s="316"/>
      <c r="GA146" s="316"/>
      <c r="GB146" s="316"/>
      <c r="GC146" s="316"/>
      <c r="GD146" s="316"/>
      <c r="GF146" s="316"/>
      <c r="GG146" s="316"/>
      <c r="GH146" s="316"/>
      <c r="GI146" s="316"/>
      <c r="GJ146" s="316"/>
      <c r="GK146" s="316"/>
      <c r="GL146" s="316"/>
      <c r="GM146" s="316"/>
      <c r="GN146" s="316"/>
      <c r="GO146" s="316"/>
      <c r="GP146" s="316"/>
      <c r="GQ146" s="316"/>
      <c r="GR146" s="316"/>
      <c r="GS146" s="316"/>
      <c r="GT146" s="316"/>
      <c r="GU146" s="316"/>
      <c r="GV146" s="316"/>
      <c r="GW146" s="316"/>
      <c r="GX146" s="316"/>
      <c r="GY146" s="316"/>
      <c r="GZ146" s="316"/>
      <c r="HA146" s="316"/>
      <c r="HB146" s="316"/>
      <c r="HC146" s="316"/>
      <c r="HD146" s="316"/>
      <c r="HE146" s="316"/>
      <c r="HF146" s="316"/>
      <c r="HG146" s="316"/>
      <c r="HH146" s="316"/>
      <c r="HI146" s="316"/>
      <c r="HJ146" s="316"/>
      <c r="HK146" s="316"/>
      <c r="HL146" s="316"/>
      <c r="HM146" s="316"/>
      <c r="HN146" s="316"/>
      <c r="HO146" s="316"/>
      <c r="HP146" s="316"/>
      <c r="HQ146" s="316"/>
      <c r="HR146" s="316"/>
      <c r="HS146" s="316"/>
      <c r="HT146" s="316"/>
      <c r="HU146" s="316"/>
      <c r="HV146" s="316"/>
      <c r="HW146" s="316"/>
      <c r="HX146" s="316"/>
      <c r="HY146" s="316"/>
      <c r="HZ146" s="316"/>
      <c r="IA146" s="316"/>
      <c r="IB146" s="316"/>
      <c r="IC146" s="316"/>
      <c r="ID146" s="316"/>
      <c r="IE146" s="316"/>
      <c r="IF146" s="316"/>
      <c r="IG146" s="316"/>
      <c r="IH146" s="316"/>
      <c r="II146" s="316"/>
      <c r="IJ146" s="316"/>
      <c r="IK146" s="316"/>
      <c r="IL146" s="316"/>
      <c r="IM146" s="316"/>
      <c r="IN146" s="316"/>
      <c r="IO146" s="316"/>
      <c r="IP146" s="316"/>
      <c r="IQ146" s="316"/>
      <c r="IR146" s="316"/>
      <c r="IS146" s="316"/>
      <c r="IT146" s="316"/>
      <c r="IU146" s="316"/>
      <c r="IV146" s="316"/>
      <c r="IW146" s="316"/>
      <c r="IX146" s="316"/>
      <c r="IY146" s="316"/>
      <c r="IZ146" s="316"/>
      <c r="JA146" s="316"/>
      <c r="JB146" s="316"/>
      <c r="JC146" s="316"/>
      <c r="JD146" s="316"/>
      <c r="JE146" s="316"/>
      <c r="JF146" s="316"/>
      <c r="JG146" s="316"/>
      <c r="JH146" s="316"/>
      <c r="JI146" s="316"/>
      <c r="JJ146" s="316"/>
      <c r="JK146" s="316"/>
      <c r="JL146" s="316"/>
      <c r="JM146" s="316"/>
      <c r="JN146" s="316"/>
      <c r="JO146" s="316"/>
      <c r="JP146" s="316"/>
      <c r="JQ146" s="316"/>
      <c r="JR146" s="316"/>
      <c r="JS146" s="316"/>
      <c r="JT146" s="316"/>
      <c r="JU146" s="316"/>
      <c r="JV146" s="316"/>
      <c r="JW146" s="316"/>
      <c r="JX146" s="316"/>
      <c r="JY146" s="316"/>
      <c r="JZ146" s="316"/>
      <c r="KA146" s="316"/>
      <c r="KB146" s="316"/>
      <c r="KC146" s="316"/>
      <c r="KD146" s="316"/>
      <c r="KE146" s="316"/>
      <c r="KF146" s="316"/>
      <c r="KG146" s="316"/>
      <c r="KH146" s="316"/>
      <c r="KI146" s="316"/>
      <c r="KJ146" s="316"/>
      <c r="KK146" s="316"/>
      <c r="KL146" s="316"/>
      <c r="KM146" s="316"/>
      <c r="KN146" s="316"/>
      <c r="KO146" s="316"/>
      <c r="KP146" s="316"/>
      <c r="KQ146" s="316"/>
      <c r="KR146" s="316"/>
      <c r="KS146" s="316"/>
      <c r="KT146" s="316"/>
      <c r="KU146" s="316"/>
      <c r="KV146" s="316"/>
      <c r="KW146" s="316"/>
      <c r="KX146" s="316"/>
      <c r="KY146" s="316"/>
      <c r="KZ146" s="316"/>
      <c r="LA146" s="316"/>
      <c r="LB146" s="316"/>
      <c r="LC146" s="316"/>
      <c r="LD146" s="316"/>
      <c r="LE146" s="316"/>
      <c r="LF146" s="316"/>
      <c r="LG146" s="316"/>
      <c r="LH146" s="316"/>
      <c r="LI146" s="316"/>
    </row>
    <row r="147" spans="1:321" ht="30">
      <c r="D147" s="72">
        <v>4315</v>
      </c>
      <c r="E147" s="76" t="s">
        <v>298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82">
        <v>428528.31999999989</v>
      </c>
      <c r="DW147" s="282">
        <v>428528.33999999991</v>
      </c>
      <c r="DX147" s="282">
        <v>435428.33</v>
      </c>
      <c r="DY147" s="282">
        <v>428528.3299999999</v>
      </c>
      <c r="DZ147" s="310">
        <v>428528</v>
      </c>
      <c r="EB147" s="313"/>
      <c r="EC147" s="313"/>
      <c r="ED147" s="313"/>
      <c r="EE147" s="313"/>
      <c r="EF147" s="313"/>
      <c r="EG147" s="313"/>
      <c r="EH147" s="316"/>
      <c r="EI147" s="316"/>
      <c r="EJ147" s="316"/>
      <c r="EK147" s="316"/>
      <c r="EL147" s="316"/>
      <c r="EM147" s="316"/>
      <c r="EN147" s="316"/>
      <c r="EO147" s="316"/>
      <c r="EP147" s="316"/>
      <c r="EQ147" s="316"/>
      <c r="ER147" s="316"/>
      <c r="ES147" s="316"/>
      <c r="ET147" s="316"/>
      <c r="EU147" s="316"/>
      <c r="EV147" s="316"/>
      <c r="EW147" s="316"/>
      <c r="EX147" s="316"/>
      <c r="EY147" s="316"/>
      <c r="EZ147" s="316"/>
      <c r="FA147" s="316"/>
      <c r="FB147" s="316"/>
      <c r="FC147" s="316"/>
      <c r="FD147" s="316"/>
      <c r="FE147" s="316"/>
      <c r="FF147" s="316"/>
      <c r="FG147" s="316"/>
      <c r="FH147" s="316"/>
      <c r="FI147" s="316"/>
      <c r="FJ147" s="316"/>
      <c r="FK147" s="316"/>
      <c r="FL147" s="369"/>
      <c r="FM147" s="316"/>
      <c r="FN147" s="316"/>
      <c r="FO147" s="316"/>
      <c r="FP147" s="316"/>
      <c r="FQ147" s="316"/>
      <c r="FR147" s="316"/>
      <c r="FS147" s="316"/>
      <c r="FT147" s="316"/>
      <c r="FU147" s="316"/>
      <c r="FV147" s="316"/>
      <c r="FW147" s="316"/>
      <c r="FX147" s="316"/>
      <c r="FY147" s="316"/>
      <c r="FZ147" s="316"/>
      <c r="GA147" s="316"/>
      <c r="GB147" s="316"/>
      <c r="GC147" s="316"/>
      <c r="GD147" s="316"/>
      <c r="GF147" s="316"/>
      <c r="GG147" s="316"/>
      <c r="GH147" s="316"/>
      <c r="GI147" s="316"/>
      <c r="GJ147" s="316"/>
      <c r="GK147" s="316"/>
      <c r="GL147" s="316"/>
      <c r="GM147" s="316"/>
      <c r="GN147" s="316"/>
      <c r="GO147" s="316"/>
      <c r="GP147" s="316"/>
      <c r="GQ147" s="316"/>
      <c r="GR147" s="316"/>
      <c r="GS147" s="316"/>
      <c r="GT147" s="316"/>
      <c r="GU147" s="316"/>
      <c r="GV147" s="316"/>
      <c r="GW147" s="316"/>
      <c r="GX147" s="316"/>
      <c r="GY147" s="316"/>
      <c r="GZ147" s="316"/>
      <c r="HA147" s="316"/>
      <c r="HB147" s="316"/>
      <c r="HC147" s="316"/>
      <c r="HD147" s="316"/>
      <c r="HE147" s="316"/>
      <c r="HF147" s="316"/>
      <c r="HG147" s="316"/>
      <c r="HH147" s="316"/>
      <c r="HI147" s="316"/>
      <c r="HJ147" s="316"/>
      <c r="HK147" s="316"/>
      <c r="HL147" s="316"/>
      <c r="HM147" s="316"/>
      <c r="HN147" s="316"/>
      <c r="HO147" s="316"/>
      <c r="HP147" s="316"/>
      <c r="HQ147" s="316"/>
      <c r="HR147" s="316"/>
      <c r="HS147" s="316"/>
      <c r="HT147" s="316"/>
      <c r="HU147" s="316"/>
      <c r="HV147" s="316"/>
      <c r="HW147" s="316"/>
      <c r="HX147" s="316"/>
      <c r="HY147" s="316"/>
      <c r="HZ147" s="316"/>
      <c r="IA147" s="316"/>
      <c r="IB147" s="316"/>
      <c r="IC147" s="316"/>
      <c r="ID147" s="316"/>
      <c r="IE147" s="316"/>
      <c r="IF147" s="316"/>
      <c r="IG147" s="316"/>
      <c r="IH147" s="316"/>
      <c r="II147" s="316"/>
      <c r="IJ147" s="316"/>
      <c r="IK147" s="316"/>
      <c r="IL147" s="316"/>
      <c r="IM147" s="316"/>
      <c r="IN147" s="316"/>
      <c r="IO147" s="316"/>
      <c r="IP147" s="316"/>
      <c r="IQ147" s="316"/>
      <c r="IR147" s="316"/>
      <c r="IS147" s="316"/>
      <c r="IT147" s="316"/>
      <c r="IU147" s="316"/>
      <c r="IV147" s="316"/>
      <c r="IW147" s="316"/>
      <c r="IX147" s="316"/>
      <c r="IY147" s="316"/>
      <c r="IZ147" s="316"/>
      <c r="JA147" s="316"/>
      <c r="JB147" s="316"/>
      <c r="JC147" s="316"/>
      <c r="JD147" s="316"/>
      <c r="JE147" s="316"/>
      <c r="JF147" s="316"/>
      <c r="JG147" s="316"/>
      <c r="JH147" s="316"/>
      <c r="JI147" s="316"/>
      <c r="JJ147" s="316"/>
      <c r="JK147" s="316"/>
      <c r="JL147" s="316"/>
      <c r="JM147" s="316"/>
      <c r="JN147" s="316"/>
      <c r="JO147" s="316"/>
      <c r="JP147" s="316"/>
      <c r="JQ147" s="316"/>
      <c r="JR147" s="316"/>
      <c r="JS147" s="316"/>
      <c r="JT147" s="316"/>
      <c r="JU147" s="316"/>
      <c r="JV147" s="316"/>
      <c r="JW147" s="316"/>
      <c r="JX147" s="316"/>
      <c r="JY147" s="316"/>
      <c r="JZ147" s="316"/>
      <c r="KA147" s="316"/>
      <c r="KB147" s="316"/>
      <c r="KC147" s="316"/>
      <c r="KD147" s="316"/>
      <c r="KE147" s="316"/>
      <c r="KF147" s="316"/>
      <c r="KG147" s="316"/>
      <c r="KH147" s="316"/>
      <c r="KI147" s="316"/>
      <c r="KJ147" s="316"/>
      <c r="KK147" s="316"/>
      <c r="KL147" s="316"/>
      <c r="KM147" s="316"/>
      <c r="KN147" s="316"/>
      <c r="KO147" s="316"/>
      <c r="KP147" s="316"/>
      <c r="KQ147" s="316"/>
      <c r="KR147" s="316"/>
      <c r="KS147" s="316"/>
      <c r="KT147" s="316"/>
      <c r="KU147" s="316"/>
      <c r="KV147" s="316"/>
      <c r="KW147" s="316"/>
      <c r="KX147" s="316"/>
      <c r="KY147" s="316"/>
      <c r="KZ147" s="316"/>
      <c r="LA147" s="316"/>
      <c r="LB147" s="316"/>
      <c r="LC147" s="316"/>
      <c r="LD147" s="316"/>
      <c r="LE147" s="316"/>
      <c r="LF147" s="316"/>
      <c r="LG147" s="316"/>
      <c r="LH147" s="316"/>
      <c r="LI147" s="316"/>
    </row>
    <row r="148" spans="1:321" ht="30">
      <c r="D148" s="72">
        <v>4316</v>
      </c>
      <c r="E148" s="76" t="s">
        <v>300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82">
        <v>48117.740000000005</v>
      </c>
      <c r="DW148" s="282">
        <v>205967.35</v>
      </c>
      <c r="DX148" s="282">
        <v>139628.79999999999</v>
      </c>
      <c r="DY148" s="282">
        <v>67970.5</v>
      </c>
      <c r="DZ148" s="310">
        <v>163659.67000000001</v>
      </c>
      <c r="EB148" s="313"/>
      <c r="EC148" s="313"/>
      <c r="ED148" s="313"/>
      <c r="EE148" s="313"/>
      <c r="EF148" s="313"/>
      <c r="EG148" s="313"/>
      <c r="EH148" s="316"/>
      <c r="EI148" s="316"/>
      <c r="EJ148" s="316"/>
      <c r="EK148" s="316"/>
      <c r="EL148" s="316"/>
      <c r="EM148" s="316"/>
      <c r="EN148" s="316"/>
      <c r="EO148" s="316"/>
      <c r="EP148" s="316"/>
      <c r="EQ148" s="316"/>
      <c r="ER148" s="316"/>
      <c r="ES148" s="316"/>
      <c r="ET148" s="316"/>
      <c r="EU148" s="316"/>
      <c r="EV148" s="316"/>
      <c r="EW148" s="316"/>
      <c r="EX148" s="316"/>
      <c r="EY148" s="316"/>
      <c r="EZ148" s="316"/>
      <c r="FA148" s="316"/>
      <c r="FB148" s="316"/>
      <c r="FC148" s="316"/>
      <c r="FD148" s="316"/>
      <c r="FE148" s="316"/>
      <c r="FF148" s="316"/>
      <c r="FG148" s="316"/>
      <c r="FH148" s="316"/>
      <c r="FI148" s="316"/>
      <c r="FJ148" s="316"/>
      <c r="FK148" s="316"/>
      <c r="FL148" s="369"/>
      <c r="FM148" s="316"/>
      <c r="FN148" s="316"/>
      <c r="FO148" s="316"/>
      <c r="FP148" s="316"/>
      <c r="FQ148" s="316"/>
      <c r="FR148" s="316"/>
      <c r="FS148" s="316"/>
      <c r="FT148" s="316"/>
      <c r="FU148" s="316"/>
      <c r="FV148" s="316"/>
      <c r="FW148" s="316"/>
      <c r="FX148" s="316"/>
      <c r="FY148" s="316"/>
      <c r="FZ148" s="316"/>
      <c r="GA148" s="316"/>
      <c r="GB148" s="316"/>
      <c r="GC148" s="316"/>
      <c r="GD148" s="316"/>
      <c r="GF148" s="316"/>
      <c r="GG148" s="316"/>
      <c r="GH148" s="316"/>
      <c r="GI148" s="316"/>
      <c r="GJ148" s="316"/>
      <c r="GK148" s="316"/>
      <c r="GL148" s="316"/>
      <c r="GM148" s="316"/>
      <c r="GN148" s="316"/>
      <c r="GO148" s="316"/>
      <c r="GP148" s="316"/>
      <c r="GQ148" s="316"/>
      <c r="GR148" s="316"/>
      <c r="GS148" s="316"/>
      <c r="GT148" s="316"/>
      <c r="GU148" s="316"/>
      <c r="GV148" s="316"/>
      <c r="GW148" s="316"/>
      <c r="GX148" s="316"/>
      <c r="GY148" s="316"/>
      <c r="GZ148" s="316"/>
      <c r="HA148" s="316"/>
      <c r="HB148" s="316"/>
      <c r="HC148" s="316"/>
      <c r="HD148" s="316"/>
      <c r="HE148" s="316"/>
      <c r="HF148" s="316"/>
      <c r="HG148" s="316"/>
      <c r="HH148" s="316"/>
      <c r="HI148" s="316"/>
      <c r="HJ148" s="316"/>
      <c r="HK148" s="316"/>
      <c r="HL148" s="316"/>
      <c r="HM148" s="316"/>
      <c r="HN148" s="316"/>
      <c r="HO148" s="316"/>
      <c r="HP148" s="316"/>
      <c r="HQ148" s="316"/>
      <c r="HR148" s="316"/>
      <c r="HS148" s="316"/>
      <c r="HT148" s="316"/>
      <c r="HU148" s="316"/>
      <c r="HV148" s="316"/>
      <c r="HW148" s="316"/>
      <c r="HX148" s="316"/>
      <c r="HY148" s="316"/>
      <c r="HZ148" s="316"/>
      <c r="IA148" s="316"/>
      <c r="IB148" s="316"/>
      <c r="IC148" s="316"/>
      <c r="ID148" s="316"/>
      <c r="IE148" s="316"/>
      <c r="IF148" s="316"/>
      <c r="IG148" s="316"/>
      <c r="IH148" s="316"/>
      <c r="II148" s="316"/>
      <c r="IJ148" s="316"/>
      <c r="IK148" s="316"/>
      <c r="IL148" s="316"/>
      <c r="IM148" s="316"/>
      <c r="IN148" s="316"/>
      <c r="IO148" s="316"/>
      <c r="IP148" s="316"/>
      <c r="IQ148" s="316"/>
      <c r="IR148" s="316"/>
      <c r="IS148" s="316"/>
      <c r="IT148" s="316"/>
      <c r="IU148" s="316"/>
      <c r="IV148" s="316"/>
      <c r="IW148" s="316"/>
      <c r="IX148" s="316"/>
      <c r="IY148" s="316"/>
      <c r="IZ148" s="316"/>
      <c r="JA148" s="316"/>
      <c r="JB148" s="316"/>
      <c r="JC148" s="316"/>
      <c r="JD148" s="316"/>
      <c r="JE148" s="316"/>
      <c r="JF148" s="316"/>
      <c r="JG148" s="316"/>
      <c r="JH148" s="316"/>
      <c r="JI148" s="316"/>
      <c r="JJ148" s="316"/>
      <c r="JK148" s="316"/>
      <c r="JL148" s="316"/>
      <c r="JM148" s="316"/>
      <c r="JN148" s="316"/>
      <c r="JO148" s="316"/>
      <c r="JP148" s="316"/>
      <c r="JQ148" s="316"/>
      <c r="JR148" s="316"/>
      <c r="JS148" s="316"/>
      <c r="JT148" s="316"/>
      <c r="JU148" s="316"/>
      <c r="JV148" s="316"/>
      <c r="JW148" s="316"/>
      <c r="JX148" s="316"/>
      <c r="JY148" s="316"/>
      <c r="JZ148" s="316"/>
      <c r="KA148" s="316"/>
      <c r="KB148" s="316"/>
      <c r="KC148" s="316"/>
      <c r="KD148" s="316"/>
      <c r="KE148" s="316"/>
      <c r="KF148" s="316"/>
      <c r="KG148" s="316"/>
      <c r="KH148" s="316"/>
      <c r="KI148" s="316"/>
      <c r="KJ148" s="316"/>
      <c r="KK148" s="316"/>
      <c r="KL148" s="316"/>
      <c r="KM148" s="316"/>
      <c r="KN148" s="316"/>
      <c r="KO148" s="316"/>
      <c r="KP148" s="316"/>
      <c r="KQ148" s="316"/>
      <c r="KR148" s="316"/>
      <c r="KS148" s="316"/>
      <c r="KT148" s="316"/>
      <c r="KU148" s="316"/>
      <c r="KV148" s="316"/>
      <c r="KW148" s="316"/>
      <c r="KX148" s="316"/>
      <c r="KY148" s="316"/>
      <c r="KZ148" s="316"/>
      <c r="LA148" s="316"/>
      <c r="LB148" s="316"/>
      <c r="LC148" s="316"/>
      <c r="LD148" s="316"/>
      <c r="LE148" s="316"/>
      <c r="LF148" s="316"/>
      <c r="LG148" s="316"/>
      <c r="LH148" s="316"/>
      <c r="LI148" s="316"/>
    </row>
    <row r="149" spans="1:321" ht="30">
      <c r="D149" s="72">
        <v>4317</v>
      </c>
      <c r="E149" s="76" t="s">
        <v>302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82">
        <v>0</v>
      </c>
      <c r="DW149" s="282">
        <v>376004.54000000004</v>
      </c>
      <c r="DX149" s="282">
        <v>869121.24000000011</v>
      </c>
      <c r="DY149" s="282">
        <v>839366.55</v>
      </c>
      <c r="DZ149" s="310">
        <v>827960.69</v>
      </c>
      <c r="EB149" s="313"/>
      <c r="EC149" s="313"/>
      <c r="ED149" s="313"/>
      <c r="EE149" s="313"/>
      <c r="EF149" s="313"/>
      <c r="EG149" s="313"/>
      <c r="EH149" s="316"/>
      <c r="EI149" s="316"/>
      <c r="EJ149" s="316"/>
      <c r="EK149" s="316"/>
      <c r="EL149" s="316"/>
      <c r="EM149" s="316"/>
      <c r="EN149" s="316"/>
      <c r="EO149" s="316"/>
      <c r="EP149" s="316"/>
      <c r="EQ149" s="316"/>
      <c r="ER149" s="316"/>
      <c r="ES149" s="316"/>
      <c r="ET149" s="316"/>
      <c r="EU149" s="316"/>
      <c r="EV149" s="316"/>
      <c r="EW149" s="316"/>
      <c r="EX149" s="316"/>
      <c r="EY149" s="316"/>
      <c r="EZ149" s="316"/>
      <c r="FA149" s="316"/>
      <c r="FB149" s="316"/>
      <c r="FC149" s="316"/>
      <c r="FD149" s="316"/>
      <c r="FE149" s="316"/>
      <c r="FF149" s="316"/>
      <c r="FG149" s="316"/>
      <c r="FH149" s="316"/>
      <c r="FI149" s="316"/>
      <c r="FJ149" s="316"/>
      <c r="FK149" s="316"/>
      <c r="FL149" s="369"/>
      <c r="FM149" s="316"/>
      <c r="FN149" s="316"/>
      <c r="FO149" s="316"/>
      <c r="FP149" s="316"/>
      <c r="FQ149" s="316"/>
      <c r="FR149" s="316"/>
      <c r="FS149" s="316"/>
      <c r="FT149" s="316"/>
      <c r="FU149" s="316"/>
      <c r="FV149" s="316"/>
      <c r="FW149" s="316"/>
      <c r="FX149" s="316"/>
      <c r="FY149" s="316"/>
      <c r="FZ149" s="316"/>
      <c r="GA149" s="316"/>
      <c r="GB149" s="316"/>
      <c r="GC149" s="316"/>
      <c r="GD149" s="316"/>
      <c r="GF149" s="316"/>
      <c r="GG149" s="316"/>
      <c r="GH149" s="316"/>
      <c r="GI149" s="316"/>
      <c r="GJ149" s="316"/>
      <c r="GK149" s="316"/>
      <c r="GL149" s="316"/>
      <c r="GM149" s="316"/>
      <c r="GN149" s="316"/>
      <c r="GO149" s="316"/>
      <c r="GP149" s="316"/>
      <c r="GQ149" s="316"/>
      <c r="GR149" s="316"/>
      <c r="GS149" s="316"/>
      <c r="GT149" s="316"/>
      <c r="GU149" s="316"/>
      <c r="GV149" s="316"/>
      <c r="GW149" s="316"/>
      <c r="GX149" s="316"/>
      <c r="GY149" s="316"/>
      <c r="GZ149" s="316"/>
      <c r="HA149" s="316"/>
      <c r="HB149" s="316"/>
      <c r="HC149" s="316"/>
      <c r="HD149" s="316"/>
      <c r="HE149" s="316"/>
      <c r="HF149" s="316"/>
      <c r="HG149" s="316"/>
      <c r="HH149" s="316"/>
      <c r="HI149" s="316"/>
      <c r="HJ149" s="316"/>
      <c r="HK149" s="316"/>
      <c r="HL149" s="316"/>
      <c r="HM149" s="316"/>
      <c r="HN149" s="316"/>
      <c r="HO149" s="316"/>
      <c r="HP149" s="316"/>
      <c r="HQ149" s="316"/>
      <c r="HR149" s="316"/>
      <c r="HS149" s="316"/>
      <c r="HT149" s="316"/>
      <c r="HU149" s="316"/>
      <c r="HV149" s="316"/>
      <c r="HW149" s="316"/>
      <c r="HX149" s="316"/>
      <c r="HY149" s="316"/>
      <c r="HZ149" s="316"/>
      <c r="IA149" s="316"/>
      <c r="IB149" s="316"/>
      <c r="IC149" s="316"/>
      <c r="ID149" s="316"/>
      <c r="IE149" s="316"/>
      <c r="IF149" s="316"/>
      <c r="IG149" s="316"/>
      <c r="IH149" s="316"/>
      <c r="II149" s="316"/>
      <c r="IJ149" s="316"/>
      <c r="IK149" s="316"/>
      <c r="IL149" s="316"/>
      <c r="IM149" s="316"/>
      <c r="IN149" s="316"/>
      <c r="IO149" s="316"/>
      <c r="IP149" s="316"/>
      <c r="IQ149" s="316"/>
      <c r="IR149" s="316"/>
      <c r="IS149" s="316"/>
      <c r="IT149" s="316"/>
      <c r="IU149" s="316"/>
      <c r="IV149" s="316"/>
      <c r="IW149" s="316"/>
      <c r="IX149" s="316"/>
      <c r="IY149" s="316"/>
      <c r="IZ149" s="316"/>
      <c r="JA149" s="316"/>
      <c r="JB149" s="316"/>
      <c r="JC149" s="316"/>
      <c r="JD149" s="316"/>
      <c r="JE149" s="316"/>
      <c r="JF149" s="316"/>
      <c r="JG149" s="316"/>
      <c r="JH149" s="316"/>
      <c r="JI149" s="316"/>
      <c r="JJ149" s="316"/>
      <c r="JK149" s="316"/>
      <c r="JL149" s="316"/>
      <c r="JM149" s="316"/>
      <c r="JN149" s="316"/>
      <c r="JO149" s="316"/>
      <c r="JP149" s="316"/>
      <c r="JQ149" s="316"/>
      <c r="JR149" s="316"/>
      <c r="JS149" s="316"/>
      <c r="JT149" s="316"/>
      <c r="JU149" s="316"/>
      <c r="JV149" s="316"/>
      <c r="JW149" s="316"/>
      <c r="JX149" s="316"/>
      <c r="JY149" s="316"/>
      <c r="JZ149" s="316"/>
      <c r="KA149" s="316"/>
      <c r="KB149" s="316"/>
      <c r="KC149" s="316"/>
      <c r="KD149" s="316"/>
      <c r="KE149" s="316"/>
      <c r="KF149" s="316"/>
      <c r="KG149" s="316"/>
      <c r="KH149" s="316"/>
      <c r="KI149" s="316"/>
      <c r="KJ149" s="316"/>
      <c r="KK149" s="316"/>
      <c r="KL149" s="316"/>
      <c r="KM149" s="316"/>
      <c r="KN149" s="316"/>
      <c r="KO149" s="316"/>
      <c r="KP149" s="316"/>
      <c r="KQ149" s="316"/>
      <c r="KR149" s="316"/>
      <c r="KS149" s="316"/>
      <c r="KT149" s="316"/>
      <c r="KU149" s="316"/>
      <c r="KV149" s="316"/>
      <c r="KW149" s="316"/>
      <c r="KX149" s="316"/>
      <c r="KY149" s="316"/>
      <c r="KZ149" s="316"/>
      <c r="LA149" s="316"/>
      <c r="LB149" s="316"/>
      <c r="LC149" s="316"/>
      <c r="LD149" s="316"/>
      <c r="LE149" s="316"/>
      <c r="LF149" s="316"/>
      <c r="LG149" s="316"/>
      <c r="LH149" s="316"/>
      <c r="LI149" s="316"/>
    </row>
    <row r="150" spans="1:321">
      <c r="D150" s="72">
        <v>4318</v>
      </c>
      <c r="E150" s="76" t="s">
        <v>304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82">
        <v>203334.19000000006</v>
      </c>
      <c r="DW150" s="282">
        <v>568203.01000000013</v>
      </c>
      <c r="DX150" s="282">
        <v>581566.50999999989</v>
      </c>
      <c r="DY150" s="282">
        <v>848586.34000000043</v>
      </c>
      <c r="DZ150" s="310">
        <v>997953.14</v>
      </c>
      <c r="EB150" s="313"/>
      <c r="EC150" s="313"/>
      <c r="ED150" s="313"/>
      <c r="EE150" s="313"/>
      <c r="EF150" s="313"/>
      <c r="EG150" s="313"/>
      <c r="EH150" s="316"/>
      <c r="EI150" s="316"/>
      <c r="EJ150" s="316"/>
      <c r="EK150" s="316"/>
      <c r="EL150" s="316"/>
      <c r="EM150" s="316"/>
      <c r="EN150" s="316"/>
      <c r="EO150" s="316"/>
      <c r="EP150" s="316"/>
      <c r="EQ150" s="316"/>
      <c r="ER150" s="316"/>
      <c r="ES150" s="316"/>
      <c r="ET150" s="316"/>
      <c r="EU150" s="316"/>
      <c r="EV150" s="316"/>
      <c r="EW150" s="316"/>
      <c r="EX150" s="316"/>
      <c r="EY150" s="316"/>
      <c r="EZ150" s="316"/>
      <c r="FA150" s="316"/>
      <c r="FB150" s="316"/>
      <c r="FC150" s="316"/>
      <c r="FD150" s="316"/>
      <c r="FE150" s="316"/>
      <c r="FF150" s="316"/>
      <c r="FG150" s="316"/>
      <c r="FH150" s="316"/>
      <c r="FI150" s="316"/>
      <c r="FJ150" s="316"/>
      <c r="FK150" s="316"/>
      <c r="FL150" s="369"/>
      <c r="FM150" s="316"/>
      <c r="FN150" s="316"/>
      <c r="FO150" s="316"/>
      <c r="FP150" s="316"/>
      <c r="FQ150" s="316"/>
      <c r="FR150" s="316"/>
      <c r="FS150" s="316"/>
      <c r="FT150" s="316"/>
      <c r="FU150" s="316"/>
      <c r="FV150" s="316"/>
      <c r="FW150" s="316"/>
      <c r="FX150" s="316"/>
      <c r="FY150" s="316"/>
      <c r="FZ150" s="316"/>
      <c r="GA150" s="316"/>
      <c r="GB150" s="316"/>
      <c r="GC150" s="316"/>
      <c r="GD150" s="316"/>
      <c r="GF150" s="316"/>
      <c r="GG150" s="316"/>
      <c r="GH150" s="316"/>
      <c r="GI150" s="316"/>
      <c r="GJ150" s="316"/>
      <c r="GK150" s="316"/>
      <c r="GL150" s="316"/>
      <c r="GM150" s="316"/>
      <c r="GN150" s="316"/>
      <c r="GO150" s="316"/>
      <c r="GP150" s="316"/>
      <c r="GQ150" s="316"/>
      <c r="GR150" s="316"/>
      <c r="GS150" s="316"/>
      <c r="GT150" s="316"/>
      <c r="GU150" s="316"/>
      <c r="GV150" s="316"/>
      <c r="GW150" s="316"/>
      <c r="GX150" s="316"/>
      <c r="GY150" s="316"/>
      <c r="GZ150" s="316"/>
      <c r="HA150" s="316"/>
      <c r="HB150" s="316"/>
      <c r="HC150" s="316"/>
      <c r="HD150" s="316"/>
      <c r="HE150" s="316"/>
      <c r="HF150" s="316"/>
      <c r="HG150" s="316"/>
      <c r="HH150" s="316"/>
      <c r="HI150" s="316"/>
      <c r="HJ150" s="316"/>
      <c r="HK150" s="316"/>
      <c r="HL150" s="316"/>
      <c r="HM150" s="316"/>
      <c r="HN150" s="316"/>
      <c r="HO150" s="316"/>
      <c r="HP150" s="316"/>
      <c r="HQ150" s="316"/>
      <c r="HR150" s="316"/>
      <c r="HS150" s="316"/>
      <c r="HT150" s="316"/>
      <c r="HU150" s="316"/>
      <c r="HV150" s="316"/>
      <c r="HW150" s="316"/>
      <c r="HX150" s="316"/>
      <c r="HY150" s="316"/>
      <c r="HZ150" s="316"/>
      <c r="IA150" s="316"/>
      <c r="IB150" s="316"/>
      <c r="IC150" s="316"/>
      <c r="ID150" s="316"/>
      <c r="IE150" s="316"/>
      <c r="IF150" s="316"/>
      <c r="IG150" s="316"/>
      <c r="IH150" s="316"/>
      <c r="II150" s="316"/>
      <c r="IJ150" s="316"/>
      <c r="IK150" s="316"/>
      <c r="IL150" s="316"/>
      <c r="IM150" s="316"/>
      <c r="IN150" s="316"/>
      <c r="IO150" s="316"/>
      <c r="IP150" s="316"/>
      <c r="IQ150" s="316"/>
      <c r="IR150" s="316"/>
      <c r="IS150" s="316"/>
      <c r="IT150" s="316"/>
      <c r="IU150" s="316"/>
      <c r="IV150" s="316"/>
      <c r="IW150" s="316"/>
      <c r="IX150" s="316"/>
      <c r="IY150" s="316"/>
      <c r="IZ150" s="316"/>
      <c r="JA150" s="316"/>
      <c r="JB150" s="316"/>
      <c r="JC150" s="316"/>
      <c r="JD150" s="316"/>
      <c r="JE150" s="316"/>
      <c r="JF150" s="316"/>
      <c r="JG150" s="316"/>
      <c r="JH150" s="316"/>
      <c r="JI150" s="316"/>
      <c r="JJ150" s="316"/>
      <c r="JK150" s="316"/>
      <c r="JL150" s="316"/>
      <c r="JM150" s="316"/>
      <c r="JN150" s="316"/>
      <c r="JO150" s="316"/>
      <c r="JP150" s="316"/>
      <c r="JQ150" s="316"/>
      <c r="JR150" s="316"/>
      <c r="JS150" s="316"/>
      <c r="JT150" s="316"/>
      <c r="JU150" s="316"/>
      <c r="JV150" s="316"/>
      <c r="JW150" s="316"/>
      <c r="JX150" s="316"/>
      <c r="JY150" s="316"/>
      <c r="JZ150" s="316"/>
      <c r="KA150" s="316"/>
      <c r="KB150" s="316"/>
      <c r="KC150" s="316"/>
      <c r="KD150" s="316"/>
      <c r="KE150" s="316"/>
      <c r="KF150" s="316"/>
      <c r="KG150" s="316"/>
      <c r="KH150" s="316"/>
      <c r="KI150" s="316"/>
      <c r="KJ150" s="316"/>
      <c r="KK150" s="316"/>
      <c r="KL150" s="316"/>
      <c r="KM150" s="316"/>
      <c r="KN150" s="316"/>
      <c r="KO150" s="316"/>
      <c r="KP150" s="316"/>
      <c r="KQ150" s="316"/>
      <c r="KR150" s="316"/>
      <c r="KS150" s="316"/>
      <c r="KT150" s="316"/>
      <c r="KU150" s="316"/>
      <c r="KV150" s="316"/>
      <c r="KW150" s="316"/>
      <c r="KX150" s="316"/>
      <c r="KY150" s="316"/>
      <c r="KZ150" s="316"/>
      <c r="LA150" s="316"/>
      <c r="LB150" s="316"/>
      <c r="LC150" s="316"/>
      <c r="LD150" s="316"/>
      <c r="LE150" s="316"/>
      <c r="LF150" s="316"/>
      <c r="LG150" s="316"/>
      <c r="LH150" s="316"/>
      <c r="LI150" s="316"/>
    </row>
    <row r="151" spans="1:321">
      <c r="D151" s="72">
        <v>4319</v>
      </c>
      <c r="E151" s="76" t="s">
        <v>306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82">
        <v>621842.88</v>
      </c>
      <c r="DW151" s="282">
        <v>1102854.6800000002</v>
      </c>
      <c r="DX151" s="282">
        <v>4755105.629999998</v>
      </c>
      <c r="DY151" s="282">
        <v>1430956.6900000002</v>
      </c>
      <c r="DZ151" s="310">
        <v>922546.76</v>
      </c>
      <c r="EB151" s="313"/>
      <c r="EC151" s="313"/>
      <c r="ED151" s="313"/>
      <c r="EE151" s="313"/>
      <c r="EF151" s="313"/>
      <c r="EG151" s="313"/>
      <c r="ET151" s="316"/>
      <c r="EU151" s="316"/>
      <c r="EV151" s="316"/>
      <c r="EW151" s="316"/>
      <c r="EX151" s="316"/>
      <c r="EY151" s="316"/>
      <c r="EZ151" s="316"/>
      <c r="FA151" s="316"/>
      <c r="FB151" s="316"/>
      <c r="FC151" s="316"/>
      <c r="FD151" s="316"/>
      <c r="FE151" s="316"/>
      <c r="FF151" s="316"/>
      <c r="FG151" s="316"/>
      <c r="FH151" s="316"/>
      <c r="FI151" s="316"/>
      <c r="FJ151" s="316"/>
      <c r="FK151" s="316"/>
      <c r="FL151" s="369"/>
      <c r="FM151" s="316"/>
      <c r="FN151" s="316"/>
      <c r="FO151" s="316"/>
      <c r="FP151" s="316"/>
      <c r="FQ151" s="316"/>
      <c r="FR151" s="316"/>
      <c r="FS151" s="316"/>
      <c r="FT151" s="316"/>
      <c r="FU151" s="316"/>
      <c r="FV151" s="316"/>
      <c r="FW151" s="316"/>
      <c r="FX151" s="316"/>
      <c r="FY151" s="316"/>
      <c r="FZ151" s="316"/>
      <c r="GA151" s="316"/>
      <c r="GB151" s="316"/>
      <c r="GC151" s="316"/>
      <c r="GD151" s="316"/>
      <c r="GF151" s="316"/>
      <c r="GG151" s="316"/>
      <c r="GH151" s="316"/>
      <c r="GI151" s="316"/>
      <c r="GJ151" s="316"/>
      <c r="GK151" s="316"/>
      <c r="GL151" s="316"/>
      <c r="GM151" s="316"/>
      <c r="GN151" s="316"/>
      <c r="GO151" s="316"/>
      <c r="GP151" s="316"/>
      <c r="GQ151" s="316"/>
      <c r="GR151" s="316"/>
      <c r="GS151" s="316"/>
      <c r="GT151" s="316"/>
      <c r="GU151" s="316"/>
      <c r="GV151" s="316"/>
      <c r="GW151" s="316"/>
      <c r="GX151" s="316"/>
      <c r="GY151" s="316"/>
      <c r="GZ151" s="316"/>
      <c r="HA151" s="316"/>
      <c r="HB151" s="316"/>
      <c r="HC151" s="316"/>
      <c r="HD151" s="316"/>
      <c r="HE151" s="316"/>
      <c r="HF151" s="316"/>
      <c r="HG151" s="316"/>
      <c r="HH151" s="316"/>
      <c r="HI151" s="316"/>
      <c r="HJ151" s="316"/>
      <c r="HK151" s="316"/>
      <c r="HL151" s="316"/>
      <c r="HM151" s="316"/>
      <c r="HN151" s="316"/>
      <c r="HO151" s="316"/>
      <c r="HP151" s="316"/>
      <c r="HQ151" s="316"/>
      <c r="HR151" s="316"/>
      <c r="HS151" s="316"/>
      <c r="HT151" s="316"/>
      <c r="HU151" s="316"/>
      <c r="HV151" s="316"/>
      <c r="HW151" s="316"/>
      <c r="HX151" s="316"/>
      <c r="HY151" s="316"/>
      <c r="HZ151" s="316"/>
      <c r="IA151" s="316"/>
      <c r="IB151" s="316"/>
      <c r="IC151" s="316"/>
      <c r="ID151" s="316"/>
      <c r="IE151" s="316"/>
      <c r="IF151" s="316"/>
      <c r="IG151" s="316"/>
      <c r="IH151" s="316"/>
      <c r="II151" s="316"/>
      <c r="IJ151" s="316"/>
      <c r="IK151" s="316"/>
      <c r="IL151" s="316"/>
      <c r="IM151" s="316"/>
      <c r="IN151" s="316"/>
      <c r="IO151" s="316"/>
      <c r="IP151" s="316"/>
      <c r="IQ151" s="316"/>
      <c r="IR151" s="316"/>
      <c r="IS151" s="316"/>
      <c r="IT151" s="316"/>
      <c r="IU151" s="316"/>
      <c r="IV151" s="316"/>
      <c r="IW151" s="316"/>
      <c r="IX151" s="316"/>
      <c r="IY151" s="316"/>
      <c r="IZ151" s="316"/>
      <c r="JA151" s="316"/>
      <c r="JB151" s="316"/>
      <c r="JC151" s="316"/>
      <c r="JD151" s="316"/>
      <c r="JE151" s="316"/>
      <c r="JF151" s="316"/>
      <c r="JG151" s="316"/>
      <c r="JH151" s="316"/>
      <c r="JI151" s="316"/>
      <c r="JJ151" s="316"/>
      <c r="JK151" s="316"/>
      <c r="JL151" s="316"/>
      <c r="JM151" s="316"/>
      <c r="JN151" s="316"/>
      <c r="JO151" s="316"/>
      <c r="JP151" s="316"/>
      <c r="JQ151" s="316"/>
      <c r="JR151" s="316"/>
      <c r="JS151" s="316"/>
      <c r="JT151" s="316"/>
      <c r="JU151" s="316"/>
      <c r="JV151" s="316"/>
      <c r="JW151" s="316"/>
      <c r="JX151" s="316"/>
      <c r="JY151" s="316"/>
      <c r="JZ151" s="316"/>
      <c r="KA151" s="316"/>
      <c r="KB151" s="316"/>
      <c r="KC151" s="316"/>
      <c r="KD151" s="316"/>
      <c r="KE151" s="316"/>
      <c r="KF151" s="316"/>
      <c r="KG151" s="316"/>
      <c r="KH151" s="316"/>
      <c r="KI151" s="316"/>
      <c r="KJ151" s="316"/>
      <c r="KK151" s="316"/>
      <c r="KL151" s="316"/>
      <c r="KM151" s="316"/>
      <c r="KN151" s="316"/>
      <c r="KO151" s="316"/>
      <c r="KP151" s="316"/>
      <c r="KQ151" s="316"/>
      <c r="KR151" s="316"/>
      <c r="KS151" s="316"/>
      <c r="KT151" s="316"/>
      <c r="KU151" s="316"/>
      <c r="KV151" s="316"/>
      <c r="KW151" s="316"/>
      <c r="KX151" s="316"/>
      <c r="KY151" s="316"/>
      <c r="KZ151" s="316"/>
      <c r="LA151" s="316"/>
      <c r="LB151" s="316"/>
      <c r="LC151" s="316"/>
      <c r="LD151" s="316"/>
      <c r="LE151" s="316"/>
      <c r="LF151" s="316"/>
      <c r="LG151" s="316"/>
      <c r="LH151" s="316"/>
      <c r="LI151" s="316"/>
    </row>
    <row r="152" spans="1:321">
      <c r="A152" s="72" t="s">
        <v>94</v>
      </c>
      <c r="B152" s="72" t="s">
        <v>94</v>
      </c>
      <c r="C152" s="72">
        <v>432</v>
      </c>
      <c r="D152" s="72">
        <v>432</v>
      </c>
      <c r="E152" s="76" t="s">
        <v>308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82">
        <v>0</v>
      </c>
      <c r="DW152" s="282">
        <v>6500</v>
      </c>
      <c r="DX152" s="282">
        <v>296099.21999999997</v>
      </c>
      <c r="DY152" s="282">
        <v>332000</v>
      </c>
      <c r="DZ152" s="310">
        <v>0</v>
      </c>
      <c r="EA152" s="282">
        <v>283000</v>
      </c>
      <c r="EB152" s="313">
        <v>0</v>
      </c>
      <c r="EC152" s="313">
        <v>0</v>
      </c>
      <c r="ED152" s="313">
        <v>0</v>
      </c>
      <c r="EE152" s="313">
        <v>0</v>
      </c>
      <c r="EF152" s="313">
        <v>0</v>
      </c>
      <c r="EG152" s="313">
        <v>276000</v>
      </c>
      <c r="EH152" s="316"/>
      <c r="EI152" s="316"/>
      <c r="EJ152" s="316"/>
      <c r="EK152" s="316">
        <v>468800</v>
      </c>
      <c r="EL152" s="316">
        <v>0</v>
      </c>
      <c r="EM152" s="316">
        <v>58333.35</v>
      </c>
      <c r="EN152" s="316">
        <v>208325.51</v>
      </c>
      <c r="EO152" s="316">
        <v>542037.52</v>
      </c>
      <c r="EP152" s="316"/>
      <c r="EQ152" s="316">
        <v>121333.35</v>
      </c>
      <c r="ER152" s="316">
        <v>4552.88</v>
      </c>
      <c r="ES152" s="316"/>
      <c r="ET152" s="316">
        <v>483333.33</v>
      </c>
      <c r="EU152" s="316">
        <v>283333.33</v>
      </c>
      <c r="EV152" s="316">
        <v>283333.33</v>
      </c>
      <c r="EW152" s="316">
        <v>583333.32999999996</v>
      </c>
      <c r="EX152" s="316">
        <v>300833.33</v>
      </c>
      <c r="EY152" s="316">
        <v>355833.33</v>
      </c>
      <c r="EZ152" s="316">
        <v>968637.17</v>
      </c>
      <c r="FA152" s="316">
        <v>316247.78000000003</v>
      </c>
      <c r="FB152" s="316">
        <v>363727.86</v>
      </c>
      <c r="FC152" s="316">
        <v>592317.5</v>
      </c>
      <c r="FD152" s="316">
        <v>251620.42</v>
      </c>
      <c r="FE152" s="316">
        <v>326140.42</v>
      </c>
      <c r="FF152" s="316"/>
      <c r="FG152" s="316"/>
      <c r="FH152" s="316"/>
      <c r="FI152" s="316"/>
      <c r="FJ152" s="316"/>
      <c r="FK152" s="316"/>
      <c r="FL152" s="369"/>
      <c r="FM152" s="316"/>
      <c r="FN152" s="316"/>
      <c r="FO152" s="316"/>
      <c r="FP152" s="316"/>
      <c r="FQ152" s="316"/>
      <c r="FR152" s="316"/>
      <c r="FS152" s="316"/>
      <c r="FT152" s="316"/>
      <c r="FU152" s="316"/>
      <c r="FV152" s="316"/>
      <c r="FW152" s="316"/>
      <c r="FX152" s="316"/>
      <c r="FY152" s="316"/>
      <c r="FZ152" s="316"/>
      <c r="GA152" s="316"/>
      <c r="GB152" s="316"/>
      <c r="GC152" s="316"/>
      <c r="GD152" s="316"/>
      <c r="GF152" s="316"/>
      <c r="GG152" s="316"/>
      <c r="GH152" s="316"/>
      <c r="GI152" s="316"/>
      <c r="GJ152" s="316"/>
      <c r="GK152" s="316"/>
      <c r="GL152" s="316"/>
      <c r="GM152" s="316"/>
      <c r="GN152" s="316"/>
      <c r="GO152" s="316"/>
      <c r="GP152" s="316"/>
      <c r="GQ152" s="316"/>
      <c r="GR152" s="316"/>
      <c r="GS152" s="316"/>
      <c r="GT152" s="316"/>
      <c r="GU152" s="316"/>
      <c r="GV152" s="316"/>
      <c r="GW152" s="316"/>
      <c r="GX152" s="316"/>
      <c r="GY152" s="316"/>
      <c r="GZ152" s="316"/>
      <c r="HA152" s="316"/>
      <c r="HB152" s="316"/>
      <c r="HC152" s="316"/>
      <c r="HD152" s="316"/>
      <c r="HE152" s="316"/>
      <c r="HF152" s="316"/>
      <c r="HG152" s="316"/>
      <c r="HH152" s="316"/>
      <c r="HI152" s="316"/>
      <c r="HJ152" s="316"/>
      <c r="HK152" s="316"/>
      <c r="HL152" s="316"/>
      <c r="HM152" s="316"/>
      <c r="HN152" s="316"/>
      <c r="HO152" s="316"/>
      <c r="HP152" s="316"/>
      <c r="HQ152" s="316"/>
      <c r="HR152" s="316"/>
      <c r="HS152" s="316"/>
      <c r="HT152" s="316"/>
      <c r="HU152" s="316"/>
      <c r="HV152" s="316"/>
      <c r="HW152" s="316"/>
      <c r="HX152" s="316"/>
      <c r="HY152" s="316"/>
      <c r="HZ152" s="316"/>
      <c r="IA152" s="316"/>
      <c r="IB152" s="316"/>
      <c r="IC152" s="316"/>
      <c r="ID152" s="316"/>
      <c r="IE152" s="316"/>
      <c r="IF152" s="316"/>
      <c r="IG152" s="316"/>
      <c r="IH152" s="316"/>
      <c r="II152" s="316"/>
      <c r="IJ152" s="316"/>
      <c r="IK152" s="316"/>
      <c r="IL152" s="316"/>
      <c r="IM152" s="316"/>
      <c r="IN152" s="316"/>
      <c r="IO152" s="316"/>
      <c r="IP152" s="316"/>
      <c r="IQ152" s="316"/>
      <c r="IR152" s="316"/>
      <c r="IS152" s="316"/>
      <c r="IT152" s="316"/>
      <c r="IU152" s="316"/>
      <c r="IV152" s="316"/>
      <c r="IW152" s="316"/>
      <c r="IX152" s="316"/>
      <c r="IY152" s="316"/>
      <c r="IZ152" s="316"/>
      <c r="JA152" s="316"/>
      <c r="JB152" s="316"/>
      <c r="JC152" s="316"/>
      <c r="JD152" s="316"/>
      <c r="JE152" s="316"/>
      <c r="JF152" s="316"/>
      <c r="JG152" s="316"/>
      <c r="JH152" s="316"/>
      <c r="JI152" s="316"/>
      <c r="JJ152" s="316"/>
      <c r="JK152" s="316"/>
      <c r="JL152" s="316"/>
      <c r="JM152" s="316"/>
      <c r="JN152" s="316"/>
      <c r="JO152" s="316"/>
      <c r="JP152" s="316"/>
      <c r="JQ152" s="316"/>
      <c r="JR152" s="316"/>
      <c r="JS152" s="316"/>
      <c r="JT152" s="316"/>
      <c r="JU152" s="316"/>
      <c r="JV152" s="316"/>
      <c r="JW152" s="316"/>
      <c r="JX152" s="316"/>
      <c r="JY152" s="316"/>
      <c r="JZ152" s="316"/>
      <c r="KA152" s="316"/>
      <c r="KB152" s="316"/>
      <c r="KC152" s="316"/>
      <c r="KD152" s="316"/>
      <c r="KE152" s="316"/>
      <c r="KF152" s="316"/>
      <c r="KG152" s="316"/>
      <c r="KH152" s="316"/>
      <c r="KI152" s="316"/>
      <c r="KJ152" s="316"/>
      <c r="KK152" s="316"/>
      <c r="KL152" s="316"/>
      <c r="KM152" s="316"/>
      <c r="KN152" s="316"/>
      <c r="KO152" s="316"/>
      <c r="KP152" s="316"/>
      <c r="KQ152" s="316"/>
      <c r="KR152" s="316"/>
      <c r="KS152" s="316"/>
      <c r="KT152" s="316"/>
      <c r="KU152" s="316"/>
      <c r="KV152" s="316"/>
      <c r="KW152" s="316"/>
      <c r="KX152" s="316"/>
      <c r="KY152" s="316"/>
      <c r="KZ152" s="316"/>
      <c r="LA152" s="316"/>
      <c r="LB152" s="316"/>
      <c r="LC152" s="316"/>
      <c r="LD152" s="316"/>
      <c r="LE152" s="316"/>
      <c r="LF152" s="316"/>
      <c r="LG152" s="316"/>
      <c r="LH152" s="316"/>
      <c r="LI152" s="316"/>
    </row>
    <row r="153" spans="1:321" ht="30">
      <c r="D153" s="72">
        <v>4321</v>
      </c>
      <c r="E153" s="76" t="s">
        <v>310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82">
        <v>0</v>
      </c>
      <c r="DW153" s="282">
        <v>0</v>
      </c>
      <c r="DX153" s="282">
        <v>0</v>
      </c>
      <c r="DY153" s="282">
        <v>0</v>
      </c>
      <c r="DZ153" s="310"/>
      <c r="EB153" s="313"/>
      <c r="EC153" s="313"/>
      <c r="ED153" s="313"/>
      <c r="EE153" s="313"/>
      <c r="EF153" s="313"/>
      <c r="EG153" s="313"/>
      <c r="EH153" s="316"/>
      <c r="EI153" s="316"/>
      <c r="EJ153" s="316"/>
      <c r="EK153" s="316"/>
      <c r="EL153" s="316"/>
      <c r="EM153" s="316"/>
      <c r="EN153" s="316"/>
      <c r="EO153" s="316"/>
      <c r="EP153" s="316"/>
      <c r="EQ153" s="316"/>
      <c r="ER153" s="316"/>
      <c r="ES153" s="316"/>
      <c r="ET153" s="316"/>
      <c r="EU153" s="316"/>
      <c r="EV153" s="316"/>
      <c r="EW153" s="316"/>
      <c r="EX153" s="316"/>
      <c r="EY153" s="316"/>
      <c r="EZ153" s="316"/>
      <c r="FA153" s="316"/>
      <c r="FB153" s="316"/>
      <c r="FC153" s="316"/>
      <c r="FD153" s="316"/>
      <c r="FE153" s="316"/>
      <c r="FF153" s="316"/>
      <c r="FG153" s="316"/>
      <c r="FH153" s="316"/>
      <c r="FI153" s="316"/>
      <c r="FJ153" s="316"/>
      <c r="FK153" s="316"/>
      <c r="FL153" s="369"/>
      <c r="FM153" s="316"/>
      <c r="FN153" s="316"/>
      <c r="FO153" s="316"/>
      <c r="FP153" s="316"/>
      <c r="FQ153" s="316"/>
      <c r="FR153" s="316"/>
      <c r="FS153" s="316"/>
      <c r="FT153" s="316"/>
      <c r="FU153" s="316"/>
      <c r="FV153" s="316"/>
      <c r="FW153" s="316"/>
      <c r="FX153" s="316"/>
      <c r="FY153" s="316"/>
      <c r="FZ153" s="316"/>
      <c r="GA153" s="316"/>
      <c r="GB153" s="316"/>
      <c r="GC153" s="316"/>
      <c r="GD153" s="316"/>
      <c r="GF153" s="316"/>
      <c r="GG153" s="316"/>
      <c r="GH153" s="316"/>
      <c r="GI153" s="316"/>
      <c r="GJ153" s="316"/>
      <c r="GK153" s="316"/>
      <c r="GL153" s="316"/>
      <c r="GM153" s="316"/>
      <c r="GN153" s="316"/>
      <c r="GO153" s="316"/>
      <c r="GP153" s="316"/>
      <c r="GQ153" s="316"/>
      <c r="GR153" s="316"/>
      <c r="GS153" s="316"/>
      <c r="GT153" s="316"/>
      <c r="GU153" s="316"/>
      <c r="GV153" s="316"/>
      <c r="GW153" s="316"/>
      <c r="GX153" s="316"/>
      <c r="GY153" s="316"/>
      <c r="GZ153" s="316"/>
      <c r="HA153" s="316"/>
      <c r="HB153" s="316"/>
      <c r="HC153" s="316"/>
      <c r="HD153" s="316"/>
      <c r="HE153" s="316"/>
      <c r="HF153" s="316"/>
      <c r="HG153" s="316"/>
      <c r="HH153" s="316"/>
      <c r="HI153" s="316"/>
      <c r="HJ153" s="316"/>
      <c r="HK153" s="316"/>
      <c r="HL153" s="316"/>
      <c r="HM153" s="316"/>
      <c r="HN153" s="316"/>
      <c r="HO153" s="316"/>
      <c r="HP153" s="316"/>
      <c r="HQ153" s="316"/>
      <c r="HR153" s="316"/>
      <c r="HS153" s="316"/>
      <c r="HT153" s="316"/>
      <c r="HU153" s="316"/>
      <c r="HV153" s="316"/>
      <c r="HW153" s="316"/>
      <c r="HX153" s="316"/>
      <c r="HY153" s="316"/>
      <c r="HZ153" s="316"/>
      <c r="IA153" s="316"/>
      <c r="IB153" s="316"/>
      <c r="IC153" s="316"/>
      <c r="ID153" s="316"/>
      <c r="IE153" s="316"/>
      <c r="IF153" s="316"/>
      <c r="IG153" s="316"/>
      <c r="IH153" s="316"/>
      <c r="II153" s="316"/>
      <c r="IJ153" s="316"/>
      <c r="IK153" s="316"/>
      <c r="IL153" s="316"/>
      <c r="IM153" s="316"/>
      <c r="IN153" s="316"/>
      <c r="IO153" s="316"/>
      <c r="IP153" s="316"/>
      <c r="IQ153" s="316"/>
      <c r="IR153" s="316"/>
      <c r="IS153" s="316"/>
      <c r="IT153" s="316"/>
      <c r="IU153" s="316"/>
      <c r="IV153" s="316"/>
      <c r="IW153" s="316"/>
      <c r="IX153" s="316"/>
      <c r="IY153" s="316"/>
      <c r="IZ153" s="316"/>
      <c r="JA153" s="316"/>
      <c r="JB153" s="316"/>
      <c r="JC153" s="316"/>
      <c r="JD153" s="316"/>
      <c r="JE153" s="316"/>
      <c r="JF153" s="316"/>
      <c r="JG153" s="316"/>
      <c r="JH153" s="316"/>
      <c r="JI153" s="316"/>
      <c r="JJ153" s="316"/>
      <c r="JK153" s="316"/>
      <c r="JL153" s="316"/>
      <c r="JM153" s="316"/>
      <c r="JN153" s="316"/>
      <c r="JO153" s="316"/>
      <c r="JP153" s="316"/>
      <c r="JQ153" s="316"/>
      <c r="JR153" s="316"/>
      <c r="JS153" s="316"/>
      <c r="JT153" s="316"/>
      <c r="JU153" s="316"/>
      <c r="JV153" s="316"/>
      <c r="JW153" s="316"/>
      <c r="JX153" s="316"/>
      <c r="JY153" s="316"/>
      <c r="JZ153" s="316"/>
      <c r="KA153" s="316"/>
      <c r="KB153" s="316"/>
      <c r="KC153" s="316"/>
      <c r="KD153" s="316"/>
      <c r="KE153" s="316"/>
      <c r="KF153" s="316"/>
      <c r="KG153" s="316"/>
      <c r="KH153" s="316"/>
      <c r="KI153" s="316"/>
      <c r="KJ153" s="316"/>
      <c r="KK153" s="316"/>
      <c r="KL153" s="316"/>
      <c r="KM153" s="316"/>
      <c r="KN153" s="316"/>
      <c r="KO153" s="316"/>
      <c r="KP153" s="316"/>
      <c r="KQ153" s="316"/>
      <c r="KR153" s="316"/>
      <c r="KS153" s="316"/>
      <c r="KT153" s="316"/>
      <c r="KU153" s="316"/>
      <c r="KV153" s="316"/>
      <c r="KW153" s="316"/>
      <c r="KX153" s="316"/>
      <c r="KY153" s="316"/>
      <c r="KZ153" s="316"/>
      <c r="LA153" s="316"/>
      <c r="LB153" s="316"/>
      <c r="LC153" s="316"/>
      <c r="LD153" s="316"/>
      <c r="LE153" s="316"/>
      <c r="LF153" s="316"/>
      <c r="LG153" s="316"/>
      <c r="LH153" s="316"/>
      <c r="LI153" s="316"/>
    </row>
    <row r="154" spans="1:321">
      <c r="D154" s="72">
        <v>4322</v>
      </c>
      <c r="E154" s="76" t="s">
        <v>312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82">
        <v>0</v>
      </c>
      <c r="DW154" s="282">
        <v>0</v>
      </c>
      <c r="DX154" s="282">
        <v>0</v>
      </c>
      <c r="DY154" s="282">
        <v>0</v>
      </c>
      <c r="DZ154" s="310"/>
      <c r="EB154" s="313"/>
      <c r="EC154" s="313"/>
      <c r="ED154" s="313"/>
      <c r="EE154" s="313"/>
      <c r="EF154" s="313"/>
      <c r="EG154" s="313"/>
      <c r="EH154" s="316"/>
      <c r="EI154" s="316"/>
      <c r="EJ154" s="316"/>
      <c r="EK154" s="316"/>
      <c r="EL154" s="316"/>
      <c r="EM154" s="316"/>
      <c r="EN154" s="316"/>
      <c r="EO154" s="316"/>
      <c r="EP154" s="316"/>
      <c r="EQ154" s="316"/>
      <c r="ER154" s="316"/>
      <c r="ES154" s="316"/>
      <c r="ET154" s="316"/>
      <c r="EU154" s="316"/>
      <c r="EV154" s="316"/>
      <c r="EW154" s="316"/>
      <c r="EX154" s="316"/>
      <c r="EY154" s="316"/>
      <c r="EZ154" s="316"/>
      <c r="FA154" s="316"/>
      <c r="FB154" s="316"/>
      <c r="FC154" s="316"/>
      <c r="FD154" s="316"/>
      <c r="FE154" s="316"/>
      <c r="FF154" s="316"/>
      <c r="FG154" s="316"/>
      <c r="FH154" s="316"/>
      <c r="FI154" s="316"/>
      <c r="FJ154" s="316"/>
      <c r="FK154" s="316"/>
      <c r="FL154" s="369"/>
      <c r="FM154" s="316"/>
      <c r="FN154" s="316"/>
      <c r="FO154" s="316"/>
      <c r="FP154" s="316"/>
      <c r="FQ154" s="316"/>
      <c r="FR154" s="316"/>
      <c r="FS154" s="316"/>
      <c r="FT154" s="316"/>
      <c r="FU154" s="316"/>
      <c r="FV154" s="316"/>
      <c r="FW154" s="316"/>
      <c r="FX154" s="316"/>
      <c r="FY154" s="316"/>
      <c r="FZ154" s="316"/>
      <c r="GA154" s="316"/>
      <c r="GB154" s="316"/>
      <c r="GC154" s="316"/>
      <c r="GD154" s="316"/>
      <c r="GF154" s="316"/>
      <c r="GG154" s="316"/>
      <c r="GH154" s="316"/>
      <c r="GI154" s="316"/>
      <c r="GJ154" s="316"/>
      <c r="GK154" s="316"/>
      <c r="GL154" s="316"/>
      <c r="GM154" s="316"/>
      <c r="GN154" s="316"/>
      <c r="GO154" s="316"/>
      <c r="GP154" s="316"/>
      <c r="GQ154" s="316"/>
      <c r="GR154" s="316"/>
      <c r="GS154" s="316"/>
      <c r="GT154" s="316"/>
      <c r="GU154" s="316"/>
      <c r="GV154" s="316"/>
      <c r="GW154" s="316"/>
      <c r="GX154" s="316"/>
      <c r="GY154" s="316"/>
      <c r="GZ154" s="316"/>
      <c r="HA154" s="316"/>
      <c r="HB154" s="316"/>
      <c r="HC154" s="316"/>
      <c r="HD154" s="316"/>
      <c r="HE154" s="316"/>
      <c r="HF154" s="316"/>
      <c r="HG154" s="316"/>
      <c r="HH154" s="316"/>
      <c r="HI154" s="316"/>
      <c r="HJ154" s="316"/>
      <c r="HK154" s="316"/>
      <c r="HL154" s="316"/>
      <c r="HM154" s="316"/>
      <c r="HN154" s="316"/>
      <c r="HO154" s="316"/>
      <c r="HP154" s="316"/>
      <c r="HQ154" s="316"/>
      <c r="HR154" s="316"/>
      <c r="HS154" s="316"/>
      <c r="HT154" s="316"/>
      <c r="HU154" s="316"/>
      <c r="HV154" s="316"/>
      <c r="HW154" s="316"/>
      <c r="HX154" s="316"/>
      <c r="HY154" s="316"/>
      <c r="HZ154" s="316"/>
      <c r="IA154" s="316"/>
      <c r="IB154" s="316"/>
      <c r="IC154" s="316"/>
      <c r="ID154" s="316"/>
      <c r="IE154" s="316"/>
      <c r="IF154" s="316"/>
      <c r="IG154" s="316"/>
      <c r="IH154" s="316"/>
      <c r="II154" s="316"/>
      <c r="IJ154" s="316"/>
      <c r="IK154" s="316"/>
      <c r="IL154" s="316"/>
      <c r="IM154" s="316"/>
      <c r="IN154" s="316"/>
      <c r="IO154" s="316"/>
      <c r="IP154" s="316"/>
      <c r="IQ154" s="316"/>
      <c r="IR154" s="316"/>
      <c r="IS154" s="316"/>
      <c r="IT154" s="316"/>
      <c r="IU154" s="316"/>
      <c r="IV154" s="316"/>
      <c r="IW154" s="316"/>
      <c r="IX154" s="316"/>
      <c r="IY154" s="316"/>
      <c r="IZ154" s="316"/>
      <c r="JA154" s="316"/>
      <c r="JB154" s="316"/>
      <c r="JC154" s="316"/>
      <c r="JD154" s="316"/>
      <c r="JE154" s="316"/>
      <c r="JF154" s="316"/>
      <c r="JG154" s="316"/>
      <c r="JH154" s="316"/>
      <c r="JI154" s="316"/>
      <c r="JJ154" s="316"/>
      <c r="JK154" s="316"/>
      <c r="JL154" s="316"/>
      <c r="JM154" s="316"/>
      <c r="JN154" s="316"/>
      <c r="JO154" s="316"/>
      <c r="JP154" s="316"/>
      <c r="JQ154" s="316"/>
      <c r="JR154" s="316"/>
      <c r="JS154" s="316"/>
      <c r="JT154" s="316"/>
      <c r="JU154" s="316"/>
      <c r="JV154" s="316"/>
      <c r="JW154" s="316"/>
      <c r="JX154" s="316"/>
      <c r="JY154" s="316"/>
      <c r="JZ154" s="316"/>
      <c r="KA154" s="316"/>
      <c r="KB154" s="316"/>
      <c r="KC154" s="316"/>
      <c r="KD154" s="316"/>
      <c r="KE154" s="316"/>
      <c r="KF154" s="316"/>
      <c r="KG154" s="316"/>
      <c r="KH154" s="316"/>
      <c r="KI154" s="316"/>
      <c r="KJ154" s="316"/>
      <c r="KK154" s="316"/>
      <c r="KL154" s="316"/>
      <c r="KM154" s="316"/>
      <c r="KN154" s="316"/>
      <c r="KO154" s="316"/>
      <c r="KP154" s="316"/>
      <c r="KQ154" s="316"/>
      <c r="KR154" s="316"/>
      <c r="KS154" s="316"/>
      <c r="KT154" s="316"/>
      <c r="KU154" s="316"/>
      <c r="KV154" s="316"/>
      <c r="KW154" s="316"/>
      <c r="KX154" s="316"/>
      <c r="KY154" s="316"/>
      <c r="KZ154" s="316"/>
      <c r="LA154" s="316"/>
      <c r="LB154" s="316"/>
      <c r="LC154" s="316"/>
      <c r="LD154" s="316"/>
      <c r="LE154" s="316"/>
      <c r="LF154" s="316"/>
      <c r="LG154" s="316"/>
      <c r="LH154" s="316"/>
      <c r="LI154" s="316"/>
    </row>
    <row r="155" spans="1:321" ht="30">
      <c r="D155" s="72">
        <v>4323</v>
      </c>
      <c r="E155" s="76" t="s">
        <v>314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82">
        <v>0</v>
      </c>
      <c r="DW155" s="282">
        <v>0</v>
      </c>
      <c r="DX155" s="282">
        <v>0</v>
      </c>
      <c r="DY155" s="282">
        <v>0</v>
      </c>
      <c r="DZ155" s="310"/>
      <c r="EB155" s="313"/>
      <c r="EC155" s="313"/>
      <c r="ED155" s="313"/>
      <c r="EE155" s="313"/>
      <c r="EF155" s="313"/>
      <c r="EG155" s="313"/>
      <c r="EH155" s="316"/>
      <c r="EI155" s="316"/>
      <c r="EJ155" s="316"/>
      <c r="EK155" s="316"/>
      <c r="EL155" s="316"/>
      <c r="EM155" s="316"/>
      <c r="EN155" s="316"/>
      <c r="EO155" s="316"/>
      <c r="EP155" s="316"/>
      <c r="EQ155" s="316"/>
      <c r="ER155" s="316"/>
      <c r="ES155" s="316"/>
      <c r="ET155" s="316"/>
      <c r="EU155" s="316"/>
      <c r="EV155" s="316"/>
      <c r="EW155" s="316"/>
      <c r="EX155" s="316"/>
      <c r="EY155" s="316"/>
      <c r="EZ155" s="316"/>
      <c r="FA155" s="316"/>
      <c r="FB155" s="316"/>
      <c r="FC155" s="316"/>
      <c r="FD155" s="316"/>
      <c r="FE155" s="316"/>
      <c r="FF155" s="316"/>
      <c r="FG155" s="316"/>
      <c r="FH155" s="316"/>
      <c r="FI155" s="316"/>
      <c r="FJ155" s="316"/>
      <c r="FK155" s="316"/>
      <c r="FL155" s="369"/>
      <c r="FM155" s="316"/>
      <c r="FN155" s="316"/>
      <c r="FO155" s="316"/>
      <c r="FP155" s="316"/>
      <c r="FQ155" s="316"/>
      <c r="FR155" s="316"/>
      <c r="FS155" s="316"/>
      <c r="FT155" s="316"/>
      <c r="FU155" s="316"/>
      <c r="FV155" s="316"/>
      <c r="FW155" s="316"/>
      <c r="FX155" s="316"/>
      <c r="FY155" s="316"/>
      <c r="FZ155" s="316"/>
      <c r="GA155" s="316"/>
      <c r="GB155" s="316"/>
      <c r="GC155" s="316"/>
      <c r="GD155" s="316"/>
      <c r="GF155" s="316"/>
      <c r="GG155" s="316"/>
      <c r="GH155" s="316"/>
      <c r="GI155" s="316"/>
      <c r="GJ155" s="316"/>
      <c r="GK155" s="316"/>
      <c r="GL155" s="316"/>
      <c r="GM155" s="316"/>
      <c r="GN155" s="316"/>
      <c r="GO155" s="316"/>
      <c r="GP155" s="316"/>
      <c r="GQ155" s="316"/>
      <c r="GR155" s="316"/>
      <c r="GS155" s="316"/>
      <c r="GT155" s="316"/>
      <c r="GU155" s="316"/>
      <c r="GV155" s="316"/>
      <c r="GW155" s="316"/>
      <c r="GX155" s="316"/>
      <c r="GY155" s="316"/>
      <c r="GZ155" s="316"/>
      <c r="HA155" s="316"/>
      <c r="HB155" s="316"/>
      <c r="HC155" s="316"/>
      <c r="HD155" s="316"/>
      <c r="HE155" s="316"/>
      <c r="HF155" s="316"/>
      <c r="HG155" s="316"/>
      <c r="HH155" s="316"/>
      <c r="HI155" s="316"/>
      <c r="HJ155" s="316"/>
      <c r="HK155" s="316"/>
      <c r="HL155" s="316"/>
      <c r="HM155" s="316"/>
      <c r="HN155" s="316"/>
      <c r="HO155" s="316"/>
      <c r="HP155" s="316"/>
      <c r="HQ155" s="316"/>
      <c r="HR155" s="316"/>
      <c r="HS155" s="316"/>
      <c r="HT155" s="316"/>
      <c r="HU155" s="316"/>
      <c r="HV155" s="316"/>
      <c r="HW155" s="316"/>
      <c r="HX155" s="316"/>
      <c r="HY155" s="316"/>
      <c r="HZ155" s="316"/>
      <c r="IA155" s="316"/>
      <c r="IB155" s="316"/>
      <c r="IC155" s="316"/>
      <c r="ID155" s="316"/>
      <c r="IE155" s="316"/>
      <c r="IF155" s="316"/>
      <c r="IG155" s="316"/>
      <c r="IH155" s="316"/>
      <c r="II155" s="316"/>
      <c r="IJ155" s="316"/>
      <c r="IK155" s="316"/>
      <c r="IL155" s="316"/>
      <c r="IM155" s="316"/>
      <c r="IN155" s="316"/>
      <c r="IO155" s="316"/>
      <c r="IP155" s="316"/>
      <c r="IQ155" s="316"/>
      <c r="IR155" s="316"/>
      <c r="IS155" s="316"/>
      <c r="IT155" s="316"/>
      <c r="IU155" s="316"/>
      <c r="IV155" s="316"/>
      <c r="IW155" s="316"/>
      <c r="IX155" s="316"/>
      <c r="IY155" s="316"/>
      <c r="IZ155" s="316"/>
      <c r="JA155" s="316"/>
      <c r="JB155" s="316"/>
      <c r="JC155" s="316"/>
      <c r="JD155" s="316"/>
      <c r="JE155" s="316"/>
      <c r="JF155" s="316"/>
      <c r="JG155" s="316"/>
      <c r="JH155" s="316"/>
      <c r="JI155" s="316"/>
      <c r="JJ155" s="316"/>
      <c r="JK155" s="316"/>
      <c r="JL155" s="316"/>
      <c r="JM155" s="316"/>
      <c r="JN155" s="316"/>
      <c r="JO155" s="316"/>
      <c r="JP155" s="316"/>
      <c r="JQ155" s="316"/>
      <c r="JR155" s="316"/>
      <c r="JS155" s="316"/>
      <c r="JT155" s="316"/>
      <c r="JU155" s="316"/>
      <c r="JV155" s="316"/>
      <c r="JW155" s="316"/>
      <c r="JX155" s="316"/>
      <c r="JY155" s="316"/>
      <c r="JZ155" s="316"/>
      <c r="KA155" s="316"/>
      <c r="KB155" s="316"/>
      <c r="KC155" s="316"/>
      <c r="KD155" s="316"/>
      <c r="KE155" s="316"/>
      <c r="KF155" s="316"/>
      <c r="KG155" s="316"/>
      <c r="KH155" s="316"/>
      <c r="KI155" s="316"/>
      <c r="KJ155" s="316"/>
      <c r="KK155" s="316"/>
      <c r="KL155" s="316"/>
      <c r="KM155" s="316"/>
      <c r="KN155" s="316"/>
      <c r="KO155" s="316"/>
      <c r="KP155" s="316"/>
      <c r="KQ155" s="316"/>
      <c r="KR155" s="316"/>
      <c r="KS155" s="316"/>
      <c r="KT155" s="316"/>
      <c r="KU155" s="316"/>
      <c r="KV155" s="316"/>
      <c r="KW155" s="316"/>
      <c r="KX155" s="316"/>
      <c r="KY155" s="316"/>
      <c r="KZ155" s="316"/>
      <c r="LA155" s="316"/>
      <c r="LB155" s="316"/>
      <c r="LC155" s="316"/>
      <c r="LD155" s="316"/>
      <c r="LE155" s="316"/>
      <c r="LF155" s="316"/>
      <c r="LG155" s="316"/>
      <c r="LH155" s="316"/>
      <c r="LI155" s="316"/>
    </row>
    <row r="156" spans="1:321">
      <c r="D156" s="72">
        <v>4324</v>
      </c>
      <c r="E156" s="76" t="s">
        <v>316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82">
        <v>0</v>
      </c>
      <c r="DW156" s="282">
        <v>6500</v>
      </c>
      <c r="DX156" s="282">
        <v>296099.21999999997</v>
      </c>
      <c r="DY156" s="282">
        <v>332000</v>
      </c>
      <c r="DZ156" s="310">
        <v>198000</v>
      </c>
      <c r="EB156" s="313"/>
      <c r="EC156" s="313"/>
      <c r="ED156" s="313"/>
      <c r="EE156" s="313"/>
      <c r="EF156" s="313"/>
      <c r="EG156" s="313"/>
      <c r="EH156" s="316"/>
      <c r="EI156" s="316"/>
      <c r="EJ156" s="316"/>
      <c r="EK156" s="316"/>
      <c r="EL156" s="316"/>
      <c r="EM156" s="316"/>
      <c r="EN156" s="316"/>
      <c r="EO156" s="316"/>
      <c r="EP156" s="316"/>
      <c r="EQ156" s="316"/>
      <c r="ER156" s="316"/>
      <c r="ES156" s="316"/>
      <c r="ET156" s="316"/>
      <c r="EU156" s="316"/>
      <c r="EV156" s="316"/>
      <c r="EW156" s="316"/>
      <c r="EX156" s="316"/>
      <c r="EY156" s="316"/>
      <c r="EZ156" s="316"/>
      <c r="FA156" s="316"/>
      <c r="FB156" s="316"/>
      <c r="FC156" s="316"/>
      <c r="FD156" s="316"/>
      <c r="FE156" s="316"/>
      <c r="FF156" s="316"/>
      <c r="FG156" s="316"/>
      <c r="FH156" s="316"/>
      <c r="FI156" s="316"/>
      <c r="FJ156" s="316"/>
      <c r="FK156" s="316"/>
      <c r="FL156" s="369"/>
      <c r="FM156" s="316"/>
      <c r="FN156" s="316"/>
      <c r="FO156" s="316"/>
      <c r="FP156" s="316"/>
      <c r="FQ156" s="316"/>
      <c r="FR156" s="316"/>
      <c r="FS156" s="316"/>
      <c r="FT156" s="316"/>
      <c r="FU156" s="316"/>
      <c r="FV156" s="316"/>
      <c r="FW156" s="316"/>
      <c r="FX156" s="316"/>
      <c r="FY156" s="316"/>
      <c r="FZ156" s="316"/>
      <c r="GA156" s="316"/>
      <c r="GB156" s="316"/>
      <c r="GC156" s="316"/>
      <c r="GD156" s="316"/>
      <c r="GF156" s="316"/>
      <c r="GG156" s="316"/>
      <c r="GH156" s="316"/>
      <c r="GI156" s="316"/>
      <c r="GJ156" s="316"/>
      <c r="GK156" s="316"/>
      <c r="GL156" s="316"/>
      <c r="GM156" s="316"/>
      <c r="GN156" s="316"/>
      <c r="GO156" s="316"/>
      <c r="GP156" s="316"/>
      <c r="GQ156" s="316"/>
      <c r="GR156" s="316"/>
      <c r="GS156" s="316"/>
      <c r="GT156" s="316"/>
      <c r="GU156" s="316"/>
      <c r="GV156" s="316"/>
      <c r="GW156" s="316"/>
      <c r="GX156" s="316"/>
      <c r="GY156" s="316"/>
      <c r="GZ156" s="316"/>
      <c r="HA156" s="316"/>
      <c r="HB156" s="316"/>
      <c r="HC156" s="316"/>
      <c r="HD156" s="316"/>
      <c r="HE156" s="316"/>
      <c r="HF156" s="316"/>
      <c r="HG156" s="316"/>
      <c r="HH156" s="316"/>
      <c r="HI156" s="316"/>
      <c r="HJ156" s="316"/>
      <c r="HK156" s="316"/>
      <c r="HL156" s="316"/>
      <c r="HM156" s="316"/>
      <c r="HN156" s="316"/>
      <c r="HO156" s="316"/>
      <c r="HP156" s="316"/>
      <c r="HQ156" s="316"/>
      <c r="HR156" s="316"/>
      <c r="HS156" s="316"/>
      <c r="HT156" s="316"/>
      <c r="HU156" s="316"/>
      <c r="HV156" s="316"/>
      <c r="HW156" s="316"/>
      <c r="HX156" s="316"/>
      <c r="HY156" s="316"/>
      <c r="HZ156" s="316"/>
      <c r="IA156" s="316"/>
      <c r="IB156" s="316"/>
      <c r="IC156" s="316"/>
      <c r="ID156" s="316"/>
      <c r="IE156" s="316"/>
      <c r="IF156" s="316"/>
      <c r="IG156" s="316"/>
      <c r="IH156" s="316"/>
      <c r="II156" s="316"/>
      <c r="IJ156" s="316"/>
      <c r="IK156" s="316"/>
      <c r="IL156" s="316"/>
      <c r="IM156" s="316"/>
      <c r="IN156" s="316"/>
      <c r="IO156" s="316"/>
      <c r="IP156" s="316"/>
      <c r="IQ156" s="316"/>
      <c r="IR156" s="316"/>
      <c r="IS156" s="316"/>
      <c r="IT156" s="316"/>
      <c r="IU156" s="316"/>
      <c r="IV156" s="316"/>
      <c r="IW156" s="316"/>
      <c r="IX156" s="316"/>
      <c r="IY156" s="316"/>
      <c r="IZ156" s="316"/>
      <c r="JA156" s="316"/>
      <c r="JB156" s="316"/>
      <c r="JC156" s="316"/>
      <c r="JD156" s="316"/>
      <c r="JE156" s="316"/>
      <c r="JF156" s="316"/>
      <c r="JG156" s="316"/>
      <c r="JH156" s="316"/>
      <c r="JI156" s="316"/>
      <c r="JJ156" s="316"/>
      <c r="JK156" s="316"/>
      <c r="JL156" s="316"/>
      <c r="JM156" s="316"/>
      <c r="JN156" s="316"/>
      <c r="JO156" s="316"/>
      <c r="JP156" s="316"/>
      <c r="JQ156" s="316"/>
      <c r="JR156" s="316"/>
      <c r="JS156" s="316"/>
      <c r="JT156" s="316"/>
      <c r="JU156" s="316"/>
      <c r="JV156" s="316"/>
      <c r="JW156" s="316"/>
      <c r="JX156" s="316"/>
      <c r="JY156" s="316"/>
      <c r="JZ156" s="316"/>
      <c r="KA156" s="316"/>
      <c r="KB156" s="316"/>
      <c r="KC156" s="316"/>
      <c r="KD156" s="316"/>
      <c r="KE156" s="316"/>
      <c r="KF156" s="316"/>
      <c r="KG156" s="316"/>
      <c r="KH156" s="316"/>
      <c r="KI156" s="316"/>
      <c r="KJ156" s="316"/>
      <c r="KK156" s="316"/>
      <c r="KL156" s="316"/>
      <c r="KM156" s="316"/>
      <c r="KN156" s="316"/>
      <c r="KO156" s="316"/>
      <c r="KP156" s="316"/>
      <c r="KQ156" s="316"/>
      <c r="KR156" s="316"/>
      <c r="KS156" s="316"/>
      <c r="KT156" s="316"/>
      <c r="KU156" s="316"/>
      <c r="KV156" s="316"/>
      <c r="KW156" s="316"/>
      <c r="KX156" s="316"/>
      <c r="KY156" s="316"/>
      <c r="KZ156" s="316"/>
      <c r="LA156" s="316"/>
      <c r="LB156" s="316"/>
      <c r="LC156" s="316"/>
      <c r="LD156" s="316"/>
      <c r="LE156" s="316"/>
      <c r="LF156" s="316"/>
      <c r="LG156" s="316"/>
      <c r="LH156" s="316"/>
      <c r="LI156" s="316"/>
    </row>
    <row r="157" spans="1:321">
      <c r="D157" s="72">
        <v>4325</v>
      </c>
      <c r="E157" s="76" t="s">
        <v>318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82">
        <v>0</v>
      </c>
      <c r="DW157" s="282">
        <v>0</v>
      </c>
      <c r="DX157" s="282">
        <v>0</v>
      </c>
      <c r="DY157" s="282">
        <v>0</v>
      </c>
      <c r="DZ157" s="310"/>
      <c r="EB157" s="313"/>
      <c r="EC157" s="313"/>
      <c r="ED157" s="313"/>
      <c r="EE157" s="313"/>
      <c r="EF157" s="313"/>
      <c r="EG157" s="313"/>
      <c r="EH157" s="316"/>
      <c r="EI157" s="316"/>
      <c r="EJ157" s="316"/>
      <c r="EK157" s="316"/>
      <c r="EL157" s="316"/>
      <c r="EM157" s="316"/>
      <c r="EN157" s="316"/>
      <c r="EO157" s="316"/>
      <c r="EP157" s="316"/>
      <c r="EQ157" s="316"/>
      <c r="ER157" s="316"/>
      <c r="ES157" s="316"/>
      <c r="ET157" s="316"/>
      <c r="EU157" s="316"/>
      <c r="EV157" s="316"/>
      <c r="EW157" s="316"/>
      <c r="EX157" s="316"/>
      <c r="EY157" s="316"/>
      <c r="EZ157" s="316"/>
      <c r="FA157" s="316"/>
      <c r="FB157" s="316"/>
      <c r="FC157" s="316"/>
      <c r="FD157" s="316"/>
      <c r="FE157" s="316"/>
      <c r="FF157" s="316"/>
      <c r="FG157" s="316"/>
      <c r="FH157" s="316"/>
      <c r="FI157" s="316"/>
      <c r="FJ157" s="316"/>
      <c r="FK157" s="316"/>
      <c r="FL157" s="369"/>
      <c r="FM157" s="316"/>
      <c r="FN157" s="316"/>
      <c r="FO157" s="316"/>
      <c r="FP157" s="316"/>
      <c r="FQ157" s="316"/>
      <c r="FR157" s="316"/>
      <c r="FS157" s="316"/>
      <c r="FT157" s="316"/>
      <c r="FU157" s="316"/>
      <c r="FV157" s="316"/>
      <c r="FW157" s="316"/>
      <c r="FX157" s="316"/>
      <c r="FY157" s="316"/>
      <c r="FZ157" s="316"/>
      <c r="GA157" s="316"/>
      <c r="GB157" s="316"/>
      <c r="GC157" s="316"/>
      <c r="GD157" s="316"/>
      <c r="GF157" s="316"/>
      <c r="GG157" s="316"/>
      <c r="GH157" s="316"/>
      <c r="GI157" s="316"/>
      <c r="GJ157" s="316"/>
      <c r="GK157" s="316"/>
      <c r="GL157" s="316"/>
      <c r="GM157" s="316"/>
      <c r="GN157" s="316"/>
      <c r="GO157" s="316"/>
      <c r="GP157" s="316"/>
      <c r="GQ157" s="316"/>
      <c r="GR157" s="316"/>
      <c r="GS157" s="316"/>
      <c r="GT157" s="316"/>
      <c r="GU157" s="316"/>
      <c r="GV157" s="316"/>
      <c r="GW157" s="316"/>
      <c r="GX157" s="316"/>
      <c r="GY157" s="316"/>
      <c r="GZ157" s="316"/>
      <c r="HA157" s="316"/>
      <c r="HB157" s="316"/>
      <c r="HC157" s="316"/>
      <c r="HD157" s="316"/>
      <c r="HE157" s="316"/>
      <c r="HF157" s="316"/>
      <c r="HG157" s="316"/>
      <c r="HH157" s="316"/>
      <c r="HI157" s="316"/>
      <c r="HJ157" s="316"/>
      <c r="HK157" s="316"/>
      <c r="HL157" s="316"/>
      <c r="HM157" s="316"/>
      <c r="HN157" s="316"/>
      <c r="HO157" s="316"/>
      <c r="HP157" s="316"/>
      <c r="HQ157" s="316"/>
      <c r="HR157" s="316"/>
      <c r="HS157" s="316"/>
      <c r="HT157" s="316"/>
      <c r="HU157" s="316"/>
      <c r="HV157" s="316"/>
      <c r="HW157" s="316"/>
      <c r="HX157" s="316"/>
      <c r="HY157" s="316"/>
      <c r="HZ157" s="316"/>
      <c r="IA157" s="316"/>
      <c r="IB157" s="316"/>
      <c r="IC157" s="316"/>
      <c r="ID157" s="316"/>
      <c r="IE157" s="316"/>
      <c r="IF157" s="316"/>
      <c r="IG157" s="316"/>
      <c r="IH157" s="316"/>
      <c r="II157" s="316"/>
      <c r="IJ157" s="316"/>
      <c r="IK157" s="316"/>
      <c r="IL157" s="316"/>
      <c r="IM157" s="316"/>
      <c r="IN157" s="316"/>
      <c r="IO157" s="316"/>
      <c r="IP157" s="316"/>
      <c r="IQ157" s="316"/>
      <c r="IR157" s="316"/>
      <c r="IS157" s="316"/>
      <c r="IT157" s="316"/>
      <c r="IU157" s="316"/>
      <c r="IV157" s="316"/>
      <c r="IW157" s="316"/>
      <c r="IX157" s="316"/>
      <c r="IY157" s="316"/>
      <c r="IZ157" s="316"/>
      <c r="JA157" s="316"/>
      <c r="JB157" s="316"/>
      <c r="JC157" s="316"/>
      <c r="JD157" s="316"/>
      <c r="JE157" s="316"/>
      <c r="JF157" s="316"/>
      <c r="JG157" s="316"/>
      <c r="JH157" s="316"/>
      <c r="JI157" s="316"/>
      <c r="JJ157" s="316"/>
      <c r="JK157" s="316"/>
      <c r="JL157" s="316"/>
      <c r="JM157" s="316"/>
      <c r="JN157" s="316"/>
      <c r="JO157" s="316"/>
      <c r="JP157" s="316"/>
      <c r="JQ157" s="316"/>
      <c r="JR157" s="316"/>
      <c r="JS157" s="316"/>
      <c r="JT157" s="316"/>
      <c r="JU157" s="316"/>
      <c r="JV157" s="316"/>
      <c r="JW157" s="316"/>
      <c r="JX157" s="316"/>
      <c r="JY157" s="316"/>
      <c r="JZ157" s="316"/>
      <c r="KA157" s="316"/>
      <c r="KB157" s="316"/>
      <c r="KC157" s="316"/>
      <c r="KD157" s="316"/>
      <c r="KE157" s="316"/>
      <c r="KF157" s="316"/>
      <c r="KG157" s="316"/>
      <c r="KH157" s="316"/>
      <c r="KI157" s="316"/>
      <c r="KJ157" s="316"/>
      <c r="KK157" s="316"/>
      <c r="KL157" s="316"/>
      <c r="KM157" s="316"/>
      <c r="KN157" s="316"/>
      <c r="KO157" s="316"/>
      <c r="KP157" s="316"/>
      <c r="KQ157" s="316"/>
      <c r="KR157" s="316"/>
      <c r="KS157" s="316"/>
      <c r="KT157" s="316"/>
      <c r="KU157" s="316"/>
      <c r="KV157" s="316"/>
      <c r="KW157" s="316"/>
      <c r="KX157" s="316"/>
      <c r="KY157" s="316"/>
      <c r="KZ157" s="316"/>
      <c r="LA157" s="316"/>
      <c r="LB157" s="316"/>
      <c r="LC157" s="316"/>
      <c r="LD157" s="316"/>
      <c r="LE157" s="316"/>
      <c r="LF157" s="316"/>
      <c r="LG157" s="316"/>
      <c r="LH157" s="316"/>
      <c r="LI157" s="316"/>
    </row>
    <row r="158" spans="1:321">
      <c r="D158" s="72">
        <v>4326</v>
      </c>
      <c r="E158" s="76" t="s">
        <v>320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82">
        <v>0</v>
      </c>
      <c r="DW158" s="282">
        <v>0</v>
      </c>
      <c r="DX158" s="282">
        <v>0</v>
      </c>
      <c r="DY158" s="282">
        <v>0</v>
      </c>
      <c r="DZ158" s="310"/>
      <c r="EB158" s="313"/>
      <c r="EC158" s="313"/>
      <c r="ED158" s="313"/>
      <c r="EE158" s="313"/>
      <c r="EF158" s="313"/>
      <c r="EG158" s="313"/>
      <c r="ET158" s="316"/>
      <c r="EU158" s="316"/>
      <c r="EV158" s="316"/>
      <c r="EW158" s="316"/>
      <c r="EX158" s="316"/>
      <c r="EY158" s="316"/>
      <c r="EZ158" s="316"/>
      <c r="FA158" s="316"/>
      <c r="FB158" s="316"/>
      <c r="FC158" s="316"/>
      <c r="FD158" s="316"/>
      <c r="FE158" s="316"/>
      <c r="FF158" s="316"/>
      <c r="FG158" s="316"/>
      <c r="FH158" s="316"/>
      <c r="FI158" s="316"/>
      <c r="FJ158" s="316"/>
      <c r="FK158" s="316"/>
      <c r="FL158" s="369"/>
      <c r="FM158" s="316"/>
      <c r="FN158" s="316"/>
      <c r="FO158" s="316"/>
      <c r="FP158" s="316"/>
      <c r="FQ158" s="316"/>
      <c r="FR158" s="316"/>
      <c r="FS158" s="316"/>
      <c r="FT158" s="316"/>
      <c r="FU158" s="316"/>
      <c r="FV158" s="316"/>
      <c r="FW158" s="316"/>
      <c r="FX158" s="316"/>
      <c r="FY158" s="316"/>
      <c r="FZ158" s="316"/>
      <c r="GA158" s="316"/>
      <c r="GB158" s="316"/>
      <c r="GC158" s="316"/>
      <c r="GD158" s="316"/>
      <c r="GF158" s="316"/>
      <c r="GG158" s="316"/>
      <c r="GH158" s="316"/>
      <c r="GI158" s="316"/>
      <c r="GJ158" s="316"/>
      <c r="GK158" s="316"/>
      <c r="GL158" s="316"/>
      <c r="GM158" s="316"/>
      <c r="GN158" s="316"/>
      <c r="GO158" s="316"/>
      <c r="GP158" s="316"/>
      <c r="GQ158" s="316"/>
      <c r="GR158" s="316"/>
      <c r="GS158" s="316"/>
      <c r="GT158" s="316"/>
      <c r="GU158" s="316"/>
      <c r="GV158" s="316"/>
      <c r="GW158" s="316"/>
      <c r="GX158" s="316"/>
      <c r="GY158" s="316"/>
      <c r="GZ158" s="316"/>
      <c r="HA158" s="316"/>
      <c r="HB158" s="316"/>
      <c r="HC158" s="316"/>
      <c r="HD158" s="316"/>
      <c r="HE158" s="316"/>
      <c r="HF158" s="316"/>
      <c r="HG158" s="316"/>
      <c r="HH158" s="316"/>
      <c r="HI158" s="316"/>
      <c r="HJ158" s="316"/>
      <c r="HK158" s="316"/>
      <c r="HL158" s="316"/>
      <c r="HM158" s="316"/>
      <c r="HN158" s="316"/>
      <c r="HO158" s="316"/>
      <c r="HP158" s="316"/>
      <c r="HQ158" s="316"/>
      <c r="HR158" s="316"/>
      <c r="HS158" s="316"/>
      <c r="HT158" s="316"/>
      <c r="HU158" s="316"/>
      <c r="HV158" s="316"/>
      <c r="HW158" s="316"/>
      <c r="HX158" s="316"/>
      <c r="HY158" s="316"/>
      <c r="HZ158" s="316"/>
      <c r="IA158" s="316"/>
      <c r="IB158" s="316"/>
      <c r="IC158" s="316"/>
      <c r="ID158" s="316"/>
      <c r="IE158" s="316"/>
      <c r="IF158" s="316"/>
      <c r="IG158" s="316"/>
      <c r="IH158" s="316"/>
      <c r="II158" s="316"/>
      <c r="IJ158" s="316"/>
      <c r="IK158" s="316"/>
      <c r="IL158" s="316"/>
      <c r="IM158" s="316"/>
      <c r="IN158" s="316"/>
      <c r="IO158" s="316"/>
      <c r="IP158" s="316"/>
      <c r="IQ158" s="316"/>
      <c r="IR158" s="316"/>
      <c r="IS158" s="316"/>
      <c r="IT158" s="316"/>
      <c r="IU158" s="316"/>
      <c r="IV158" s="316"/>
      <c r="IW158" s="316"/>
      <c r="IX158" s="316"/>
      <c r="IY158" s="316"/>
      <c r="IZ158" s="316"/>
      <c r="JA158" s="316"/>
      <c r="JB158" s="316"/>
      <c r="JC158" s="316"/>
      <c r="JD158" s="316"/>
      <c r="JE158" s="316"/>
      <c r="JF158" s="316"/>
      <c r="JG158" s="316"/>
      <c r="JH158" s="316"/>
      <c r="JI158" s="316"/>
      <c r="JJ158" s="316"/>
      <c r="JK158" s="316"/>
      <c r="JL158" s="316"/>
      <c r="JM158" s="316"/>
      <c r="JN158" s="316"/>
      <c r="JO158" s="316"/>
      <c r="JP158" s="316"/>
      <c r="JQ158" s="316"/>
      <c r="JR158" s="316"/>
      <c r="JS158" s="316"/>
      <c r="JT158" s="316"/>
      <c r="JU158" s="316"/>
      <c r="JV158" s="316"/>
      <c r="JW158" s="316"/>
      <c r="JX158" s="316"/>
      <c r="JY158" s="316"/>
      <c r="JZ158" s="316"/>
      <c r="KA158" s="316"/>
      <c r="KB158" s="316"/>
      <c r="KC158" s="316"/>
      <c r="KD158" s="316"/>
      <c r="KE158" s="316"/>
      <c r="KF158" s="316"/>
      <c r="KG158" s="316"/>
      <c r="KH158" s="316"/>
      <c r="KI158" s="316"/>
      <c r="KJ158" s="316"/>
      <c r="KK158" s="316"/>
      <c r="KL158" s="316"/>
      <c r="KM158" s="316"/>
      <c r="KN158" s="316"/>
      <c r="KO158" s="316"/>
      <c r="KP158" s="316"/>
      <c r="KQ158" s="316"/>
      <c r="KR158" s="316"/>
      <c r="KS158" s="316"/>
      <c r="KT158" s="316"/>
      <c r="KU158" s="316"/>
      <c r="KV158" s="316"/>
      <c r="KW158" s="316"/>
      <c r="KX158" s="316"/>
      <c r="KY158" s="316"/>
      <c r="KZ158" s="316"/>
      <c r="LA158" s="316"/>
      <c r="LB158" s="316"/>
      <c r="LC158" s="316"/>
      <c r="LD158" s="316"/>
      <c r="LE158" s="316"/>
      <c r="LF158" s="316"/>
      <c r="LG158" s="316"/>
      <c r="LH158" s="316"/>
      <c r="LI158" s="316"/>
    </row>
    <row r="159" spans="1:321">
      <c r="C159" s="72">
        <v>441</v>
      </c>
      <c r="D159" s="72">
        <v>44</v>
      </c>
      <c r="E159" s="76" t="s">
        <v>794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81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82">
        <v>350458.43</v>
      </c>
      <c r="DW159" s="282">
        <v>577489.29</v>
      </c>
      <c r="DX159" s="282">
        <v>1509977.22</v>
      </c>
      <c r="DY159" s="282">
        <v>3694215.71</v>
      </c>
      <c r="DZ159" s="310">
        <v>4725148.4400000004</v>
      </c>
      <c r="EA159" s="282">
        <v>2369058.61</v>
      </c>
      <c r="EB159" s="313">
        <v>4947585.26</v>
      </c>
      <c r="EC159" s="321">
        <v>3797015.83</v>
      </c>
      <c r="ED159" s="313">
        <v>3313025.22</v>
      </c>
      <c r="EE159" s="313">
        <v>3567484.19</v>
      </c>
      <c r="EF159" s="313">
        <v>6171281.3600000003</v>
      </c>
      <c r="EG159" s="313">
        <v>29796705.440000001</v>
      </c>
      <c r="EH159" s="316">
        <v>109644.44</v>
      </c>
      <c r="EI159" s="316">
        <v>1522597.04</v>
      </c>
      <c r="EJ159" s="316">
        <v>8434786.5999999996</v>
      </c>
      <c r="EK159" s="316">
        <v>6918517.2599999998</v>
      </c>
      <c r="EL159" s="316">
        <v>2561374.17</v>
      </c>
      <c r="EM159" s="316">
        <v>25163803.16</v>
      </c>
      <c r="EN159" s="316">
        <v>10754440.220000001</v>
      </c>
      <c r="EO159" s="316">
        <v>29296079.120000001</v>
      </c>
      <c r="EP159" s="316">
        <v>19940301.670000002</v>
      </c>
      <c r="EQ159" s="316">
        <v>29993285.289999999</v>
      </c>
      <c r="ER159" s="316">
        <v>37935759.630000003</v>
      </c>
      <c r="ES159" s="316">
        <v>82875761.950000003</v>
      </c>
      <c r="ET159" s="316">
        <v>2060574.27</v>
      </c>
      <c r="EU159" s="316">
        <v>2958395.49</v>
      </c>
      <c r="EV159" s="316">
        <v>10806505.67</v>
      </c>
      <c r="EW159" s="316">
        <v>28775491.48</v>
      </c>
      <c r="EX159" s="316">
        <v>12314358.92</v>
      </c>
      <c r="EY159" s="316">
        <v>22250596.559999999</v>
      </c>
      <c r="EZ159" s="316">
        <v>22219463.719999999</v>
      </c>
      <c r="FA159" s="316">
        <v>7067070.5700000003</v>
      </c>
      <c r="FB159" s="316">
        <v>38353416.07</v>
      </c>
      <c r="FC159" s="369">
        <v>27286098.32</v>
      </c>
      <c r="FD159" s="316">
        <v>24712008.18</v>
      </c>
      <c r="FE159" s="316">
        <v>44558470.93</v>
      </c>
      <c r="FF159" s="316">
        <v>27549269.34</v>
      </c>
      <c r="FG159" s="316">
        <v>7152587.8700000001</v>
      </c>
      <c r="FH159" s="316">
        <v>16703145.970000001</v>
      </c>
      <c r="FI159" s="316">
        <v>14162401.840000004</v>
      </c>
      <c r="FJ159" s="316">
        <v>13326416.060000001</v>
      </c>
      <c r="FK159" s="41">
        <v>15925931.16</v>
      </c>
      <c r="FL159" s="369">
        <v>25747912.550000001</v>
      </c>
      <c r="FM159" s="316">
        <v>45712758.009999998</v>
      </c>
      <c r="FN159" s="316">
        <v>16518029.949999999</v>
      </c>
      <c r="FO159" s="316">
        <v>38556251.049999997</v>
      </c>
      <c r="FP159" s="316">
        <v>62850369</v>
      </c>
      <c r="FQ159" s="316">
        <v>60680548.899999999</v>
      </c>
      <c r="FR159" s="316">
        <v>4153095.62</v>
      </c>
      <c r="FS159" s="316">
        <v>8919354.2899999991</v>
      </c>
      <c r="FT159" s="316">
        <v>13085415.970000001</v>
      </c>
      <c r="FU159" s="316">
        <v>17943688.25</v>
      </c>
      <c r="FV159" s="316">
        <v>15872563.539999999</v>
      </c>
      <c r="FW159" s="316">
        <v>24498023.93</v>
      </c>
      <c r="FX159" s="316">
        <v>24763301.23</v>
      </c>
      <c r="FY159" s="316">
        <v>20523045</v>
      </c>
      <c r="FZ159" s="316">
        <v>19124293</v>
      </c>
      <c r="GA159" s="316">
        <v>28780352.289999999</v>
      </c>
      <c r="GB159" s="316"/>
      <c r="GC159" s="316"/>
      <c r="GD159" s="316"/>
      <c r="GF159" s="316"/>
      <c r="GG159" s="316"/>
      <c r="GH159" s="316"/>
      <c r="GI159" s="316"/>
      <c r="GJ159" s="316"/>
      <c r="GK159" s="316"/>
      <c r="GL159" s="316"/>
      <c r="GM159" s="316"/>
      <c r="GN159" s="316"/>
      <c r="GO159" s="316"/>
      <c r="GP159" s="316"/>
      <c r="GQ159" s="316"/>
      <c r="GR159" s="316"/>
      <c r="GS159" s="316"/>
      <c r="GT159" s="316"/>
      <c r="GU159" s="316"/>
      <c r="GV159" s="316"/>
      <c r="GW159" s="316"/>
      <c r="GX159" s="316"/>
      <c r="GY159" s="316"/>
      <c r="GZ159" s="316"/>
      <c r="HA159" s="316"/>
      <c r="HB159" s="316"/>
      <c r="HC159" s="316"/>
      <c r="HD159" s="316"/>
      <c r="HE159" s="316"/>
      <c r="HF159" s="316"/>
      <c r="HG159" s="316"/>
      <c r="HH159" s="316"/>
      <c r="HI159" s="316"/>
      <c r="HJ159" s="316"/>
      <c r="HK159" s="316"/>
      <c r="HL159" s="316"/>
      <c r="HM159" s="316"/>
      <c r="HN159" s="316"/>
      <c r="HO159" s="316"/>
      <c r="HP159" s="316"/>
      <c r="HQ159" s="316"/>
      <c r="HR159" s="316"/>
      <c r="HS159" s="316"/>
      <c r="HT159" s="316"/>
      <c r="HU159" s="316"/>
      <c r="HV159" s="316"/>
      <c r="HW159" s="316"/>
      <c r="HX159" s="316"/>
      <c r="HY159" s="316"/>
      <c r="HZ159" s="316"/>
      <c r="IA159" s="316"/>
      <c r="IB159" s="316"/>
      <c r="IC159" s="316"/>
      <c r="ID159" s="316"/>
      <c r="IE159" s="316"/>
      <c r="IF159" s="316"/>
      <c r="IG159" s="316"/>
      <c r="IH159" s="316"/>
      <c r="II159" s="316"/>
      <c r="IJ159" s="316"/>
      <c r="IK159" s="316"/>
      <c r="IL159" s="316"/>
      <c r="IM159" s="316"/>
      <c r="IN159" s="316"/>
      <c r="IO159" s="316"/>
      <c r="IP159" s="316"/>
      <c r="IQ159" s="316"/>
      <c r="IR159" s="316"/>
      <c r="IS159" s="316"/>
      <c r="IT159" s="316"/>
      <c r="IU159" s="316"/>
      <c r="IV159" s="316"/>
      <c r="IW159" s="316"/>
      <c r="IX159" s="316"/>
      <c r="IY159" s="316"/>
      <c r="IZ159" s="316"/>
      <c r="JA159" s="316"/>
      <c r="JB159" s="316"/>
      <c r="JC159" s="316"/>
      <c r="JD159" s="316"/>
      <c r="JE159" s="316"/>
      <c r="JF159" s="316"/>
      <c r="JG159" s="316"/>
      <c r="JH159" s="316"/>
      <c r="JI159" s="316"/>
      <c r="JJ159" s="316"/>
      <c r="JK159" s="316"/>
      <c r="JL159" s="316"/>
      <c r="JM159" s="316"/>
      <c r="JN159" s="316"/>
      <c r="JO159" s="316"/>
      <c r="JP159" s="316"/>
      <c r="JQ159" s="316"/>
      <c r="JR159" s="316"/>
      <c r="JS159" s="316"/>
      <c r="JT159" s="316"/>
      <c r="JU159" s="316"/>
      <c r="JV159" s="316"/>
      <c r="JW159" s="316"/>
      <c r="JX159" s="316"/>
      <c r="JY159" s="316"/>
      <c r="JZ159" s="316"/>
      <c r="KA159" s="316"/>
      <c r="KB159" s="316"/>
      <c r="KC159" s="316"/>
      <c r="KD159" s="316"/>
      <c r="KE159" s="316"/>
      <c r="KF159" s="316"/>
      <c r="KG159" s="316"/>
      <c r="KH159" s="316"/>
      <c r="KI159" s="316"/>
      <c r="KJ159" s="316"/>
      <c r="KK159" s="316"/>
      <c r="KL159" s="316"/>
      <c r="KM159" s="316"/>
      <c r="KN159" s="316"/>
      <c r="KO159" s="316"/>
      <c r="KP159" s="316"/>
      <c r="KQ159" s="316"/>
      <c r="KR159" s="316"/>
      <c r="KS159" s="316"/>
      <c r="KT159" s="316"/>
      <c r="KU159" s="316"/>
      <c r="KV159" s="316"/>
      <c r="KW159" s="316"/>
      <c r="KX159" s="316"/>
      <c r="KY159" s="316"/>
      <c r="KZ159" s="316"/>
      <c r="LA159" s="316"/>
      <c r="LB159" s="316"/>
      <c r="LC159" s="316"/>
      <c r="LD159" s="316"/>
      <c r="LE159" s="316"/>
      <c r="LF159" s="316"/>
      <c r="LG159" s="316"/>
      <c r="LH159" s="316"/>
      <c r="LI159" s="316"/>
    </row>
    <row r="160" spans="1:321" ht="30">
      <c r="D160" s="72">
        <v>4411</v>
      </c>
      <c r="E160" s="76" t="s">
        <v>324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82">
        <v>0</v>
      </c>
      <c r="DW160" s="282">
        <v>2769.0299999999997</v>
      </c>
      <c r="DX160" s="282">
        <v>8086.78</v>
      </c>
      <c r="DY160" s="282">
        <v>19604.96</v>
      </c>
      <c r="DZ160" s="310"/>
      <c r="EB160" s="313"/>
      <c r="EC160" s="313"/>
      <c r="ED160" s="313"/>
      <c r="EE160" s="313"/>
      <c r="EF160" s="313"/>
      <c r="EG160" s="313"/>
      <c r="EH160" s="316"/>
      <c r="EI160" s="316"/>
      <c r="EJ160" s="316"/>
      <c r="EK160" s="316"/>
      <c r="EL160" s="316"/>
      <c r="EM160" s="316"/>
      <c r="EN160" s="316"/>
      <c r="EO160" s="316"/>
      <c r="EP160" s="316"/>
      <c r="EQ160" s="316"/>
      <c r="ER160" s="316"/>
      <c r="ES160" s="316"/>
      <c r="ET160" s="316"/>
      <c r="EU160" s="316"/>
      <c r="EV160" s="316"/>
      <c r="EW160" s="316"/>
      <c r="EX160" s="316"/>
      <c r="EY160" s="316"/>
      <c r="EZ160" s="316"/>
      <c r="FA160" s="316"/>
      <c r="FB160" s="316"/>
      <c r="FC160" s="316"/>
      <c r="FD160" s="316"/>
      <c r="FE160" s="358"/>
      <c r="FF160" s="316"/>
      <c r="FG160" s="316"/>
      <c r="FH160" s="316"/>
      <c r="FI160" s="316"/>
      <c r="FJ160" s="316"/>
      <c r="FK160" s="316"/>
      <c r="FL160" s="369"/>
      <c r="FM160" s="316"/>
      <c r="FN160" s="316"/>
      <c r="FO160" s="316"/>
      <c r="FP160" s="316"/>
      <c r="FQ160" s="316"/>
      <c r="FR160" s="316"/>
      <c r="FS160" s="316"/>
      <c r="FT160" s="316"/>
      <c r="FU160" s="316"/>
      <c r="FV160" s="316"/>
      <c r="FW160" s="316"/>
      <c r="FX160" s="316"/>
      <c r="FY160" s="316"/>
      <c r="FZ160" s="316"/>
      <c r="GA160" s="316"/>
      <c r="GB160" s="316"/>
      <c r="GC160" s="316"/>
      <c r="GD160" s="316"/>
      <c r="GF160" s="316"/>
      <c r="GG160" s="316"/>
      <c r="GH160" s="316"/>
      <c r="GI160" s="316"/>
      <c r="GJ160" s="316"/>
      <c r="GK160" s="316"/>
      <c r="GL160" s="316"/>
      <c r="GM160" s="316"/>
      <c r="GN160" s="316"/>
      <c r="GO160" s="316"/>
      <c r="GP160" s="316"/>
      <c r="GQ160" s="316"/>
      <c r="GR160" s="316"/>
      <c r="GS160" s="316"/>
      <c r="GT160" s="316"/>
      <c r="GU160" s="316"/>
      <c r="GV160" s="316"/>
      <c r="GW160" s="316"/>
      <c r="GX160" s="316"/>
      <c r="GY160" s="316"/>
      <c r="GZ160" s="316"/>
      <c r="HA160" s="316"/>
      <c r="HB160" s="316"/>
      <c r="HC160" s="316"/>
      <c r="HD160" s="316"/>
      <c r="HE160" s="316"/>
      <c r="HF160" s="316"/>
      <c r="HG160" s="316"/>
      <c r="HH160" s="316"/>
      <c r="HI160" s="316"/>
      <c r="HJ160" s="316"/>
      <c r="HK160" s="316"/>
      <c r="HL160" s="316"/>
      <c r="HM160" s="316"/>
      <c r="HN160" s="316"/>
      <c r="HO160" s="316"/>
      <c r="HP160" s="316"/>
      <c r="HQ160" s="316"/>
      <c r="HR160" s="316"/>
      <c r="HS160" s="316"/>
      <c r="HT160" s="316"/>
      <c r="HU160" s="316"/>
      <c r="HV160" s="316"/>
      <c r="HW160" s="316"/>
      <c r="HX160" s="316"/>
      <c r="HY160" s="316"/>
      <c r="HZ160" s="316"/>
      <c r="IA160" s="316"/>
      <c r="IB160" s="316"/>
      <c r="IC160" s="316"/>
      <c r="ID160" s="316"/>
      <c r="IE160" s="316"/>
      <c r="IF160" s="316"/>
      <c r="IG160" s="316"/>
      <c r="IH160" s="316"/>
      <c r="II160" s="316"/>
      <c r="IJ160" s="316"/>
      <c r="IK160" s="316"/>
      <c r="IL160" s="316"/>
      <c r="IM160" s="316"/>
      <c r="IN160" s="316"/>
      <c r="IO160" s="316"/>
      <c r="IP160" s="316"/>
      <c r="IQ160" s="316"/>
      <c r="IR160" s="316"/>
      <c r="IS160" s="316"/>
      <c r="IT160" s="316"/>
      <c r="IU160" s="316"/>
      <c r="IV160" s="316"/>
      <c r="IW160" s="316"/>
      <c r="IX160" s="316"/>
      <c r="IY160" s="316"/>
      <c r="IZ160" s="316"/>
      <c r="JA160" s="316"/>
      <c r="JB160" s="316"/>
      <c r="JC160" s="316"/>
      <c r="JD160" s="316"/>
      <c r="JE160" s="316"/>
      <c r="JF160" s="316"/>
      <c r="JG160" s="316"/>
      <c r="JH160" s="316"/>
      <c r="JI160" s="316"/>
      <c r="JJ160" s="316"/>
      <c r="JK160" s="316"/>
      <c r="JL160" s="316"/>
      <c r="JM160" s="316"/>
      <c r="JN160" s="316"/>
      <c r="JO160" s="316"/>
      <c r="JP160" s="316"/>
      <c r="JQ160" s="316"/>
      <c r="JR160" s="316"/>
      <c r="JS160" s="316"/>
      <c r="JT160" s="316"/>
      <c r="JU160" s="316"/>
      <c r="JV160" s="316"/>
      <c r="JW160" s="316"/>
      <c r="JX160" s="316"/>
      <c r="JY160" s="316"/>
      <c r="JZ160" s="316"/>
      <c r="KA160" s="316"/>
      <c r="KB160" s="316"/>
      <c r="KC160" s="316"/>
      <c r="KD160" s="316"/>
      <c r="KE160" s="316"/>
      <c r="KF160" s="316"/>
      <c r="KG160" s="316"/>
      <c r="KH160" s="316"/>
      <c r="KI160" s="316"/>
      <c r="KJ160" s="316"/>
      <c r="KK160" s="316"/>
      <c r="KL160" s="316"/>
      <c r="KM160" s="316"/>
      <c r="KN160" s="316"/>
      <c r="KO160" s="316"/>
      <c r="KP160" s="316"/>
      <c r="KQ160" s="316"/>
      <c r="KR160" s="316"/>
      <c r="KS160" s="316"/>
      <c r="KT160" s="316"/>
      <c r="KU160" s="316"/>
      <c r="KV160" s="316"/>
      <c r="KW160" s="316"/>
      <c r="KX160" s="316"/>
      <c r="KY160" s="316"/>
      <c r="KZ160" s="316"/>
      <c r="LA160" s="316"/>
      <c r="LB160" s="316"/>
      <c r="LC160" s="316"/>
      <c r="LD160" s="316"/>
      <c r="LE160" s="316"/>
      <c r="LF160" s="316"/>
      <c r="LG160" s="316"/>
      <c r="LH160" s="316"/>
      <c r="LI160" s="316"/>
    </row>
    <row r="161" spans="1:321">
      <c r="D161" s="72">
        <v>4412</v>
      </c>
      <c r="E161" s="76" t="s">
        <v>326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82">
        <v>0</v>
      </c>
      <c r="DW161" s="282">
        <v>10000</v>
      </c>
      <c r="DX161" s="282">
        <v>77797.5</v>
      </c>
      <c r="DY161" s="282">
        <v>52400</v>
      </c>
      <c r="DZ161" s="310"/>
      <c r="EB161" s="313"/>
      <c r="EC161" s="313"/>
      <c r="ED161" s="313"/>
      <c r="EE161" s="313"/>
      <c r="EF161" s="313"/>
      <c r="EG161" s="313"/>
      <c r="EH161" s="316"/>
      <c r="EI161" s="316"/>
      <c r="EJ161" s="316"/>
      <c r="EK161" s="316"/>
      <c r="EL161" s="316"/>
      <c r="EM161" s="316"/>
      <c r="EN161" s="316"/>
      <c r="EO161" s="316"/>
      <c r="EP161" s="316"/>
      <c r="EQ161" s="316"/>
      <c r="ER161" s="316"/>
      <c r="ES161" s="316"/>
      <c r="ET161" s="316"/>
      <c r="EU161" s="316"/>
      <c r="EV161" s="316"/>
      <c r="EW161" s="316"/>
      <c r="EX161" s="316"/>
      <c r="EY161" s="316"/>
      <c r="EZ161" s="316"/>
      <c r="FA161" s="316"/>
      <c r="FB161" s="316"/>
      <c r="FC161" s="316"/>
      <c r="FD161" s="316"/>
      <c r="FE161" s="316"/>
      <c r="FF161" s="316"/>
      <c r="FG161" s="316"/>
      <c r="FH161" s="316"/>
      <c r="FI161" s="316"/>
      <c r="FJ161" s="316"/>
      <c r="FK161" s="316"/>
      <c r="FL161" s="369"/>
      <c r="FM161" s="316"/>
      <c r="FN161" s="316"/>
      <c r="FO161" s="316"/>
      <c r="FP161" s="316"/>
      <c r="FQ161" s="358"/>
      <c r="FR161" s="316"/>
      <c r="FS161" s="316"/>
      <c r="FT161" s="316"/>
      <c r="FU161" s="316"/>
      <c r="FV161" s="316"/>
      <c r="FW161" s="316"/>
      <c r="FX161" s="316"/>
      <c r="FY161" s="316"/>
      <c r="FZ161" s="316"/>
      <c r="GA161" s="316"/>
      <c r="GB161" s="316"/>
      <c r="GC161" s="316"/>
      <c r="GD161" s="316"/>
      <c r="GF161" s="316"/>
      <c r="GG161" s="316"/>
      <c r="GH161" s="316"/>
      <c r="GI161" s="316"/>
      <c r="GJ161" s="316"/>
      <c r="GK161" s="316"/>
      <c r="GL161" s="316"/>
      <c r="GM161" s="316"/>
      <c r="GN161" s="316"/>
      <c r="GO161" s="316"/>
      <c r="GP161" s="316"/>
      <c r="GQ161" s="316"/>
      <c r="GR161" s="316"/>
      <c r="GS161" s="316"/>
      <c r="GT161" s="316"/>
      <c r="GU161" s="316"/>
      <c r="GV161" s="316"/>
      <c r="GW161" s="316"/>
      <c r="GX161" s="316"/>
      <c r="GY161" s="316"/>
      <c r="GZ161" s="316"/>
      <c r="HA161" s="316"/>
      <c r="HB161" s="316"/>
      <c r="HC161" s="316"/>
      <c r="HD161" s="316"/>
      <c r="HE161" s="316"/>
      <c r="HF161" s="316"/>
      <c r="HG161" s="316"/>
      <c r="HH161" s="316"/>
      <c r="HI161" s="316"/>
      <c r="HJ161" s="316"/>
      <c r="HK161" s="316"/>
      <c r="HL161" s="316"/>
      <c r="HM161" s="316"/>
      <c r="HN161" s="316"/>
      <c r="HO161" s="316"/>
      <c r="HP161" s="316"/>
      <c r="HQ161" s="316"/>
      <c r="HR161" s="316"/>
      <c r="HS161" s="316"/>
      <c r="HT161" s="316"/>
      <c r="HU161" s="316"/>
      <c r="HV161" s="316"/>
      <c r="HW161" s="316"/>
      <c r="HX161" s="316"/>
      <c r="HY161" s="316"/>
      <c r="HZ161" s="316"/>
      <c r="IA161" s="316"/>
      <c r="IB161" s="316"/>
      <c r="IC161" s="316"/>
      <c r="ID161" s="316"/>
      <c r="IE161" s="316"/>
      <c r="IF161" s="316"/>
      <c r="IG161" s="316"/>
      <c r="IH161" s="316"/>
      <c r="II161" s="316"/>
      <c r="IJ161" s="316"/>
      <c r="IK161" s="316"/>
      <c r="IL161" s="316"/>
      <c r="IM161" s="316"/>
      <c r="IN161" s="316"/>
      <c r="IO161" s="316"/>
      <c r="IP161" s="316"/>
      <c r="IQ161" s="316"/>
      <c r="IR161" s="316"/>
      <c r="IS161" s="316"/>
      <c r="IT161" s="316"/>
      <c r="IU161" s="316"/>
      <c r="IV161" s="316"/>
      <c r="IW161" s="316"/>
      <c r="IX161" s="316"/>
      <c r="IY161" s="316"/>
      <c r="IZ161" s="316"/>
      <c r="JA161" s="316"/>
      <c r="JB161" s="316"/>
      <c r="JC161" s="316"/>
      <c r="JD161" s="316"/>
      <c r="JE161" s="316"/>
      <c r="JF161" s="316"/>
      <c r="JG161" s="316"/>
      <c r="JH161" s="316"/>
      <c r="JI161" s="316"/>
      <c r="JJ161" s="316"/>
      <c r="JK161" s="316"/>
      <c r="JL161" s="316"/>
      <c r="JM161" s="316"/>
      <c r="JN161" s="316"/>
      <c r="JO161" s="316"/>
      <c r="JP161" s="316"/>
      <c r="JQ161" s="316"/>
      <c r="JR161" s="316"/>
      <c r="JS161" s="316"/>
      <c r="JT161" s="316"/>
      <c r="JU161" s="316"/>
      <c r="JV161" s="316"/>
      <c r="JW161" s="316"/>
      <c r="JX161" s="316"/>
      <c r="JY161" s="316"/>
      <c r="JZ161" s="316"/>
      <c r="KA161" s="316"/>
      <c r="KB161" s="316"/>
      <c r="KC161" s="316"/>
      <c r="KD161" s="316"/>
      <c r="KE161" s="316"/>
      <c r="KF161" s="316"/>
      <c r="KG161" s="316"/>
      <c r="KH161" s="316"/>
      <c r="KI161" s="316"/>
      <c r="KJ161" s="316"/>
      <c r="KK161" s="316"/>
      <c r="KL161" s="316"/>
      <c r="KM161" s="316"/>
      <c r="KN161" s="316"/>
      <c r="KO161" s="316"/>
      <c r="KP161" s="316"/>
      <c r="KQ161" s="316"/>
      <c r="KR161" s="316"/>
      <c r="KS161" s="316"/>
      <c r="KT161" s="316"/>
      <c r="KU161" s="316"/>
      <c r="KV161" s="316"/>
      <c r="KW161" s="316"/>
      <c r="KX161" s="316"/>
      <c r="KY161" s="316"/>
      <c r="KZ161" s="316"/>
      <c r="LA161" s="316"/>
      <c r="LB161" s="316"/>
      <c r="LC161" s="316"/>
      <c r="LD161" s="316"/>
      <c r="LE161" s="316"/>
      <c r="LF161" s="316"/>
      <c r="LG161" s="316"/>
      <c r="LH161" s="316"/>
      <c r="LI161" s="316"/>
    </row>
    <row r="162" spans="1:321">
      <c r="D162" s="72">
        <v>4413</v>
      </c>
      <c r="E162" s="76" t="s">
        <v>328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82">
        <v>13258.73</v>
      </c>
      <c r="DW162" s="282">
        <v>1846991.28</v>
      </c>
      <c r="DX162" s="282">
        <v>62776.69</v>
      </c>
      <c r="DY162" s="282">
        <v>36323.75</v>
      </c>
      <c r="DZ162" s="310"/>
      <c r="EB162" s="313"/>
      <c r="EC162" s="313"/>
      <c r="ED162" s="313"/>
      <c r="EE162" s="313"/>
      <c r="EF162" s="313"/>
      <c r="EG162" s="313"/>
      <c r="EH162" s="316"/>
      <c r="EI162" s="316"/>
      <c r="EJ162" s="316"/>
      <c r="EK162" s="316"/>
      <c r="EL162" s="316"/>
      <c r="EM162" s="316"/>
      <c r="EN162" s="316"/>
      <c r="EO162" s="316"/>
      <c r="EP162" s="316"/>
      <c r="EQ162" s="316"/>
      <c r="ER162" s="316"/>
      <c r="ES162" s="316"/>
      <c r="ET162" s="316"/>
      <c r="EU162" s="316"/>
      <c r="EV162" s="316"/>
      <c r="EW162" s="316"/>
      <c r="EX162" s="316"/>
      <c r="EY162" s="316"/>
      <c r="EZ162" s="316"/>
      <c r="FA162" s="316"/>
      <c r="FB162" s="316"/>
      <c r="FC162" s="316"/>
      <c r="FD162" s="372"/>
      <c r="FE162" s="316"/>
      <c r="FF162" s="316"/>
      <c r="FG162" s="316"/>
      <c r="FH162" s="369"/>
      <c r="FI162" s="316"/>
      <c r="FJ162" s="316"/>
      <c r="FK162" s="316"/>
      <c r="FL162" s="369"/>
      <c r="FM162" s="316"/>
      <c r="FN162" s="316"/>
      <c r="FO162" s="316"/>
      <c r="FP162" s="316"/>
      <c r="FQ162" s="316"/>
      <c r="FR162" s="316"/>
      <c r="FS162" s="316"/>
      <c r="FT162" s="316"/>
      <c r="FU162" s="316"/>
      <c r="FV162" s="316"/>
      <c r="FW162" s="316"/>
      <c r="FX162" s="316"/>
      <c r="FY162" s="316"/>
      <c r="FZ162" s="316"/>
      <c r="GA162" s="316"/>
      <c r="GB162" s="316"/>
      <c r="GC162" s="316"/>
      <c r="GD162" s="316"/>
      <c r="GF162" s="316"/>
      <c r="GG162" s="316"/>
      <c r="GH162" s="316"/>
      <c r="GI162" s="316"/>
      <c r="GJ162" s="316"/>
      <c r="GK162" s="316"/>
      <c r="GL162" s="316"/>
      <c r="GM162" s="316"/>
      <c r="GN162" s="316"/>
      <c r="GO162" s="316"/>
      <c r="GP162" s="316"/>
      <c r="GQ162" s="316"/>
      <c r="GR162" s="316"/>
      <c r="GS162" s="316"/>
      <c r="GT162" s="316"/>
      <c r="GU162" s="316"/>
      <c r="GV162" s="316"/>
      <c r="GW162" s="316"/>
      <c r="GX162" s="316"/>
      <c r="GY162" s="316"/>
      <c r="GZ162" s="316"/>
      <c r="HA162" s="316"/>
      <c r="HB162" s="316"/>
      <c r="HC162" s="316"/>
      <c r="HD162" s="316"/>
      <c r="HE162" s="316"/>
      <c r="HF162" s="316"/>
      <c r="HG162" s="316"/>
      <c r="HH162" s="316"/>
      <c r="HI162" s="316"/>
      <c r="HJ162" s="316"/>
      <c r="HK162" s="316"/>
      <c r="HL162" s="316"/>
      <c r="HM162" s="316"/>
      <c r="HN162" s="316"/>
      <c r="HO162" s="316"/>
      <c r="HP162" s="316"/>
      <c r="HQ162" s="316"/>
      <c r="HR162" s="316"/>
      <c r="HS162" s="316"/>
      <c r="HT162" s="316"/>
      <c r="HU162" s="316"/>
      <c r="HV162" s="316"/>
      <c r="HW162" s="316"/>
      <c r="HX162" s="316"/>
      <c r="HY162" s="316"/>
      <c r="HZ162" s="316"/>
      <c r="IA162" s="316"/>
      <c r="IB162" s="316"/>
      <c r="IC162" s="316"/>
      <c r="ID162" s="316"/>
      <c r="IE162" s="316"/>
      <c r="IF162" s="316"/>
      <c r="IG162" s="316"/>
      <c r="IH162" s="316"/>
      <c r="II162" s="316"/>
      <c r="IJ162" s="316"/>
      <c r="IK162" s="316"/>
      <c r="IL162" s="316"/>
      <c r="IM162" s="316"/>
      <c r="IN162" s="316"/>
      <c r="IO162" s="316"/>
      <c r="IP162" s="316"/>
      <c r="IQ162" s="316"/>
      <c r="IR162" s="316"/>
      <c r="IS162" s="316"/>
      <c r="IT162" s="316"/>
      <c r="IU162" s="316"/>
      <c r="IV162" s="316"/>
      <c r="IW162" s="316"/>
      <c r="IX162" s="316"/>
      <c r="IY162" s="316"/>
      <c r="IZ162" s="316"/>
      <c r="JA162" s="316"/>
      <c r="JB162" s="316"/>
      <c r="JC162" s="316"/>
      <c r="JD162" s="316"/>
      <c r="JE162" s="316"/>
      <c r="JF162" s="316"/>
      <c r="JG162" s="316"/>
      <c r="JH162" s="316"/>
      <c r="JI162" s="316"/>
      <c r="JJ162" s="316"/>
      <c r="JK162" s="316"/>
      <c r="JL162" s="316"/>
      <c r="JM162" s="316"/>
      <c r="JN162" s="316"/>
      <c r="JO162" s="316"/>
      <c r="JP162" s="316"/>
      <c r="JQ162" s="316"/>
      <c r="JR162" s="316"/>
      <c r="JS162" s="316"/>
      <c r="JT162" s="316"/>
      <c r="JU162" s="316"/>
      <c r="JV162" s="316"/>
      <c r="JW162" s="316"/>
      <c r="JX162" s="316"/>
      <c r="JY162" s="316"/>
      <c r="JZ162" s="316"/>
      <c r="KA162" s="316"/>
      <c r="KB162" s="316"/>
      <c r="KC162" s="316"/>
      <c r="KD162" s="316"/>
      <c r="KE162" s="316"/>
      <c r="KF162" s="316"/>
      <c r="KG162" s="316"/>
      <c r="KH162" s="316"/>
      <c r="KI162" s="316"/>
      <c r="KJ162" s="316"/>
      <c r="KK162" s="316"/>
      <c r="KL162" s="316"/>
      <c r="KM162" s="316"/>
      <c r="KN162" s="316"/>
      <c r="KO162" s="316"/>
      <c r="KP162" s="316"/>
      <c r="KQ162" s="316"/>
      <c r="KR162" s="316"/>
      <c r="KS162" s="316"/>
      <c r="KT162" s="316"/>
      <c r="KU162" s="316"/>
      <c r="KV162" s="316"/>
      <c r="KW162" s="316"/>
      <c r="KX162" s="316"/>
      <c r="KY162" s="316"/>
      <c r="KZ162" s="316"/>
      <c r="LA162" s="316"/>
      <c r="LB162" s="316"/>
      <c r="LC162" s="316"/>
      <c r="LD162" s="316"/>
      <c r="LE162" s="316"/>
      <c r="LF162" s="316"/>
      <c r="LG162" s="316"/>
      <c r="LH162" s="316"/>
      <c r="LI162" s="316"/>
    </row>
    <row r="163" spans="1:321">
      <c r="D163" s="72">
        <v>4414</v>
      </c>
      <c r="E163" s="76" t="s">
        <v>330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82">
        <v>0</v>
      </c>
      <c r="DW163" s="282">
        <v>4237.8500000000004</v>
      </c>
      <c r="DX163" s="282">
        <v>6677.17</v>
      </c>
      <c r="DY163" s="282">
        <v>17567.04</v>
      </c>
      <c r="DZ163" s="310"/>
      <c r="EB163" s="313"/>
      <c r="EC163" s="313"/>
      <c r="ED163" s="313"/>
      <c r="EE163" s="313"/>
      <c r="EF163" s="313"/>
      <c r="EG163" s="313"/>
      <c r="EH163" s="316"/>
      <c r="EI163" s="316"/>
      <c r="EJ163" s="316"/>
      <c r="EK163" s="316"/>
      <c r="EL163" s="316"/>
      <c r="EM163" s="316"/>
      <c r="EN163" s="316"/>
      <c r="EO163" s="316"/>
      <c r="EP163" s="316"/>
      <c r="EQ163" s="316"/>
      <c r="ER163" s="316"/>
      <c r="ES163" s="316"/>
      <c r="ET163" s="316"/>
      <c r="EU163" s="316"/>
      <c r="EV163" s="316"/>
      <c r="EW163" s="316"/>
      <c r="EX163" s="316"/>
      <c r="EY163" s="316"/>
      <c r="EZ163" s="316"/>
      <c r="FA163" s="316"/>
      <c r="FB163" s="316"/>
      <c r="FC163" s="316"/>
      <c r="FD163" s="316"/>
      <c r="FE163" s="316"/>
      <c r="FF163" s="316"/>
      <c r="FG163" s="316"/>
      <c r="FH163" s="316"/>
      <c r="FI163" s="316"/>
      <c r="FJ163" s="316"/>
      <c r="FK163" s="316"/>
      <c r="FL163" s="369"/>
      <c r="FM163" s="316"/>
      <c r="FN163" s="316"/>
      <c r="FO163" s="316"/>
      <c r="FP163" s="316"/>
      <c r="FQ163" s="316"/>
      <c r="FR163" s="316"/>
      <c r="FS163" s="316"/>
      <c r="FT163" s="316"/>
      <c r="FU163" s="316"/>
      <c r="FV163" s="316"/>
      <c r="FW163" s="316"/>
      <c r="FX163" s="316"/>
      <c r="FY163" s="316"/>
      <c r="FZ163" s="316"/>
      <c r="GA163" s="316"/>
      <c r="GB163" s="316"/>
      <c r="GC163" s="316"/>
      <c r="GD163" s="316"/>
      <c r="GF163" s="316"/>
      <c r="GG163" s="316"/>
      <c r="GH163" s="316"/>
      <c r="GI163" s="316"/>
      <c r="GJ163" s="316"/>
      <c r="GK163" s="316"/>
      <c r="GL163" s="316"/>
      <c r="GM163" s="316"/>
      <c r="GN163" s="316"/>
      <c r="GO163" s="316"/>
      <c r="GP163" s="316"/>
      <c r="GQ163" s="316"/>
      <c r="GR163" s="316"/>
      <c r="GS163" s="316"/>
      <c r="GT163" s="316"/>
      <c r="GU163" s="316"/>
      <c r="GV163" s="316"/>
      <c r="GW163" s="316"/>
      <c r="GX163" s="316"/>
      <c r="GY163" s="316"/>
      <c r="GZ163" s="316"/>
      <c r="HA163" s="316"/>
      <c r="HB163" s="316"/>
      <c r="HC163" s="316"/>
      <c r="HD163" s="316"/>
      <c r="HE163" s="316"/>
      <c r="HF163" s="316"/>
      <c r="HG163" s="316"/>
      <c r="HH163" s="316"/>
      <c r="HI163" s="316"/>
      <c r="HJ163" s="316"/>
      <c r="HK163" s="316"/>
      <c r="HL163" s="316"/>
      <c r="HM163" s="316"/>
      <c r="HN163" s="316"/>
      <c r="HO163" s="316"/>
      <c r="HP163" s="316"/>
      <c r="HQ163" s="316"/>
      <c r="HR163" s="316"/>
      <c r="HS163" s="316"/>
      <c r="HT163" s="316"/>
      <c r="HU163" s="316"/>
      <c r="HV163" s="316"/>
      <c r="HW163" s="316"/>
      <c r="HX163" s="316"/>
      <c r="HY163" s="316"/>
      <c r="HZ163" s="316"/>
      <c r="IA163" s="316"/>
      <c r="IB163" s="316"/>
      <c r="IC163" s="316"/>
      <c r="ID163" s="316"/>
      <c r="IE163" s="316"/>
      <c r="IF163" s="316"/>
      <c r="IG163" s="316"/>
      <c r="IH163" s="316"/>
      <c r="II163" s="316"/>
      <c r="IJ163" s="316"/>
      <c r="IK163" s="316"/>
      <c r="IL163" s="316"/>
      <c r="IM163" s="316"/>
      <c r="IN163" s="316"/>
      <c r="IO163" s="316"/>
      <c r="IP163" s="316"/>
      <c r="IQ163" s="316"/>
      <c r="IR163" s="316"/>
      <c r="IS163" s="316"/>
      <c r="IT163" s="316"/>
      <c r="IU163" s="316"/>
      <c r="IV163" s="316"/>
      <c r="IW163" s="316"/>
      <c r="IX163" s="316"/>
      <c r="IY163" s="316"/>
      <c r="IZ163" s="316"/>
      <c r="JA163" s="316"/>
      <c r="JB163" s="316"/>
      <c r="JC163" s="316"/>
      <c r="JD163" s="316"/>
      <c r="JE163" s="316"/>
      <c r="JF163" s="316"/>
      <c r="JG163" s="316"/>
      <c r="JH163" s="316"/>
      <c r="JI163" s="316"/>
      <c r="JJ163" s="316"/>
      <c r="JK163" s="316"/>
      <c r="JL163" s="316"/>
      <c r="JM163" s="316"/>
      <c r="JN163" s="316"/>
      <c r="JO163" s="316"/>
      <c r="JP163" s="316"/>
      <c r="JQ163" s="316"/>
      <c r="JR163" s="316"/>
      <c r="JS163" s="316"/>
      <c r="JT163" s="316"/>
      <c r="JU163" s="316"/>
      <c r="JV163" s="316"/>
      <c r="JW163" s="316"/>
      <c r="JX163" s="316"/>
      <c r="JY163" s="316"/>
      <c r="JZ163" s="316"/>
      <c r="KA163" s="316"/>
      <c r="KB163" s="316"/>
      <c r="KC163" s="316"/>
      <c r="KD163" s="316"/>
      <c r="KE163" s="316"/>
      <c r="KF163" s="316"/>
      <c r="KG163" s="316"/>
      <c r="KH163" s="316"/>
      <c r="KI163" s="316"/>
      <c r="KJ163" s="316"/>
      <c r="KK163" s="316"/>
      <c r="KL163" s="316"/>
      <c r="KM163" s="316"/>
      <c r="KN163" s="316"/>
      <c r="KO163" s="316"/>
      <c r="KP163" s="316"/>
      <c r="KQ163" s="316"/>
      <c r="KR163" s="316"/>
      <c r="KS163" s="316"/>
      <c r="KT163" s="316"/>
      <c r="KU163" s="316"/>
      <c r="KV163" s="316"/>
      <c r="KW163" s="316"/>
      <c r="KX163" s="316"/>
      <c r="KY163" s="316"/>
      <c r="KZ163" s="316"/>
      <c r="LA163" s="316"/>
      <c r="LB163" s="316"/>
      <c r="LC163" s="316"/>
      <c r="LD163" s="316"/>
      <c r="LE163" s="316"/>
      <c r="LF163" s="316"/>
      <c r="LG163" s="316"/>
      <c r="LH163" s="316"/>
      <c r="LI163" s="316"/>
    </row>
    <row r="164" spans="1:321">
      <c r="D164" s="72">
        <v>4415</v>
      </c>
      <c r="E164" s="76" t="s">
        <v>332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82">
        <v>512069.65000000014</v>
      </c>
      <c r="DW164" s="282">
        <v>520701.73</v>
      </c>
      <c r="DX164" s="282">
        <v>1302616.3999999997</v>
      </c>
      <c r="DY164" s="282">
        <v>711662.82</v>
      </c>
      <c r="DZ164" s="310"/>
      <c r="EB164" s="313"/>
      <c r="EC164" s="313"/>
      <c r="ED164" s="313"/>
      <c r="EE164" s="313"/>
      <c r="EF164" s="313"/>
      <c r="EG164" s="313"/>
      <c r="EH164" s="316"/>
      <c r="EI164" s="316"/>
      <c r="EJ164" s="316"/>
      <c r="EK164" s="316"/>
      <c r="EL164" s="316"/>
      <c r="EM164" s="316"/>
      <c r="EN164" s="316"/>
      <c r="EO164" s="316"/>
      <c r="EP164" s="316"/>
      <c r="EQ164" s="316"/>
      <c r="ER164" s="316"/>
      <c r="ES164" s="316"/>
      <c r="ET164" s="316"/>
      <c r="EU164" s="316"/>
      <c r="EV164" s="316"/>
      <c r="EW164" s="316"/>
      <c r="EX164" s="316"/>
      <c r="EY164" s="316"/>
      <c r="EZ164" s="316"/>
      <c r="FA164" s="316"/>
      <c r="FB164" s="316"/>
      <c r="FC164" s="316"/>
      <c r="FD164" s="316"/>
      <c r="FE164" s="316"/>
      <c r="FF164" s="316"/>
      <c r="FG164" s="316"/>
      <c r="FH164" s="316"/>
      <c r="FI164" s="316"/>
      <c r="FJ164" s="316"/>
      <c r="FK164" s="316"/>
      <c r="FL164" s="369"/>
      <c r="FM164" s="316"/>
      <c r="FN164" s="316"/>
      <c r="FO164" s="316"/>
      <c r="FP164" s="316"/>
      <c r="FQ164" s="316"/>
      <c r="FR164" s="316"/>
      <c r="FS164" s="316"/>
      <c r="FT164" s="316"/>
      <c r="FU164" s="316"/>
      <c r="FV164" s="316"/>
      <c r="FW164" s="316"/>
      <c r="FX164" s="316"/>
      <c r="FY164" s="316"/>
      <c r="FZ164" s="316"/>
      <c r="GA164" s="316"/>
      <c r="GB164" s="316"/>
      <c r="GC164" s="316"/>
      <c r="GD164" s="316"/>
      <c r="GF164" s="316"/>
      <c r="GG164" s="316"/>
      <c r="GH164" s="316"/>
      <c r="GI164" s="316"/>
      <c r="GJ164" s="316"/>
      <c r="GK164" s="316"/>
      <c r="GL164" s="316"/>
      <c r="GM164" s="316"/>
      <c r="GN164" s="316"/>
      <c r="GO164" s="316"/>
      <c r="GP164" s="316"/>
      <c r="GQ164" s="316"/>
      <c r="GR164" s="316"/>
      <c r="GS164" s="316"/>
      <c r="GT164" s="316"/>
      <c r="GU164" s="316"/>
      <c r="GV164" s="316"/>
      <c r="GW164" s="316"/>
      <c r="GX164" s="316"/>
      <c r="GY164" s="316"/>
      <c r="GZ164" s="316"/>
      <c r="HA164" s="316"/>
      <c r="HB164" s="316"/>
      <c r="HC164" s="316"/>
      <c r="HD164" s="316"/>
      <c r="HE164" s="316"/>
      <c r="HF164" s="316"/>
      <c r="HG164" s="316"/>
      <c r="HH164" s="316"/>
      <c r="HI164" s="316"/>
      <c r="HJ164" s="316"/>
      <c r="HK164" s="316"/>
      <c r="HL164" s="316"/>
      <c r="HM164" s="316"/>
      <c r="HN164" s="316"/>
      <c r="HO164" s="316"/>
      <c r="HP164" s="316"/>
      <c r="HQ164" s="316"/>
      <c r="HR164" s="316"/>
      <c r="HS164" s="316"/>
      <c r="HT164" s="316"/>
      <c r="HU164" s="316"/>
      <c r="HV164" s="316"/>
      <c r="HW164" s="316"/>
      <c r="HX164" s="316"/>
      <c r="HY164" s="316"/>
      <c r="HZ164" s="316"/>
      <c r="IA164" s="316"/>
      <c r="IB164" s="316"/>
      <c r="IC164" s="316"/>
      <c r="ID164" s="316"/>
      <c r="IE164" s="316"/>
      <c r="IF164" s="316"/>
      <c r="IG164" s="316"/>
      <c r="IH164" s="316"/>
      <c r="II164" s="316"/>
      <c r="IJ164" s="316"/>
      <c r="IK164" s="316"/>
      <c r="IL164" s="316"/>
      <c r="IM164" s="316"/>
      <c r="IN164" s="316"/>
      <c r="IO164" s="316"/>
      <c r="IP164" s="316"/>
      <c r="IQ164" s="316"/>
      <c r="IR164" s="316"/>
      <c r="IS164" s="316"/>
      <c r="IT164" s="316"/>
      <c r="IU164" s="316"/>
      <c r="IV164" s="316"/>
      <c r="IW164" s="316"/>
      <c r="IX164" s="316"/>
      <c r="IY164" s="316"/>
      <c r="IZ164" s="316"/>
      <c r="JA164" s="316"/>
      <c r="JB164" s="316"/>
      <c r="JC164" s="316"/>
      <c r="JD164" s="316"/>
      <c r="JE164" s="316"/>
      <c r="JF164" s="316"/>
      <c r="JG164" s="316"/>
      <c r="JH164" s="316"/>
      <c r="JI164" s="316"/>
      <c r="JJ164" s="316"/>
      <c r="JK164" s="316"/>
      <c r="JL164" s="316"/>
      <c r="JM164" s="316"/>
      <c r="JN164" s="316"/>
      <c r="JO164" s="316"/>
      <c r="JP164" s="316"/>
      <c r="JQ164" s="316"/>
      <c r="JR164" s="316"/>
      <c r="JS164" s="316"/>
      <c r="JT164" s="316"/>
      <c r="JU164" s="316"/>
      <c r="JV164" s="316"/>
      <c r="JW164" s="316"/>
      <c r="JX164" s="316"/>
      <c r="JY164" s="316"/>
      <c r="JZ164" s="316"/>
      <c r="KA164" s="316"/>
      <c r="KB164" s="316"/>
      <c r="KC164" s="316"/>
      <c r="KD164" s="316"/>
      <c r="KE164" s="316"/>
      <c r="KF164" s="316"/>
      <c r="KG164" s="316"/>
      <c r="KH164" s="316"/>
      <c r="KI164" s="316"/>
      <c r="KJ164" s="316"/>
      <c r="KK164" s="316"/>
      <c r="KL164" s="316"/>
      <c r="KM164" s="316"/>
      <c r="KN164" s="316"/>
      <c r="KO164" s="316"/>
      <c r="KP164" s="316"/>
      <c r="KQ164" s="316"/>
      <c r="KR164" s="316"/>
      <c r="KS164" s="316"/>
      <c r="KT164" s="316"/>
      <c r="KU164" s="316"/>
      <c r="KV164" s="316"/>
      <c r="KW164" s="316"/>
      <c r="KX164" s="316"/>
      <c r="KY164" s="316"/>
      <c r="KZ164" s="316"/>
      <c r="LA164" s="316"/>
      <c r="LB164" s="316"/>
      <c r="LC164" s="316"/>
      <c r="LD164" s="316"/>
      <c r="LE164" s="316"/>
      <c r="LF164" s="316"/>
      <c r="LG164" s="316"/>
      <c r="LH164" s="316"/>
      <c r="LI164" s="316"/>
    </row>
    <row r="165" spans="1:321">
      <c r="D165" s="72">
        <v>4416</v>
      </c>
      <c r="E165" s="76" t="s">
        <v>334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82">
        <v>49037.54</v>
      </c>
      <c r="DW165" s="282">
        <v>18864.77</v>
      </c>
      <c r="DX165" s="282">
        <v>212564.91999999998</v>
      </c>
      <c r="DY165" s="282">
        <v>202782.17</v>
      </c>
      <c r="DZ165" s="310"/>
      <c r="EB165" s="313"/>
      <c r="EC165" s="313"/>
      <c r="ED165" s="313"/>
      <c r="EE165" s="313"/>
      <c r="EF165" s="313"/>
      <c r="EG165" s="313"/>
      <c r="EH165" s="316"/>
      <c r="EI165" s="316"/>
      <c r="EJ165" s="316"/>
      <c r="EK165" s="316"/>
      <c r="EL165" s="316"/>
      <c r="EM165" s="316"/>
      <c r="EN165" s="316"/>
      <c r="EO165" s="316"/>
      <c r="EP165" s="316"/>
      <c r="EQ165" s="316"/>
      <c r="ER165" s="316"/>
      <c r="ES165" s="316"/>
      <c r="ET165" s="316"/>
      <c r="EU165" s="316"/>
      <c r="EV165" s="316"/>
      <c r="EW165" s="316"/>
      <c r="EX165" s="316"/>
      <c r="EY165" s="316"/>
      <c r="EZ165" s="316"/>
      <c r="FA165" s="316"/>
      <c r="FB165" s="316"/>
      <c r="FC165" s="316"/>
      <c r="FD165" s="316"/>
      <c r="FE165" s="316"/>
      <c r="FF165" s="316"/>
      <c r="FG165" s="316"/>
      <c r="FH165" s="316"/>
      <c r="FI165" s="316"/>
      <c r="FJ165" s="316"/>
      <c r="FK165" s="316"/>
      <c r="FL165" s="369"/>
      <c r="FM165" s="316"/>
      <c r="FN165" s="316"/>
      <c r="FO165" s="316"/>
      <c r="FP165" s="316"/>
      <c r="FQ165" s="316"/>
      <c r="FR165" s="316"/>
      <c r="FS165" s="316"/>
      <c r="FT165" s="316"/>
      <c r="FU165" s="316"/>
      <c r="FV165" s="316"/>
      <c r="FW165" s="316"/>
      <c r="FX165" s="316"/>
      <c r="FY165" s="316"/>
      <c r="FZ165" s="316"/>
      <c r="GA165" s="316"/>
      <c r="GB165" s="316"/>
      <c r="GC165" s="316"/>
      <c r="GD165" s="316"/>
      <c r="GF165" s="316"/>
      <c r="GG165" s="316"/>
      <c r="GH165" s="316"/>
      <c r="GI165" s="316"/>
      <c r="GJ165" s="316"/>
      <c r="GK165" s="316"/>
      <c r="GL165" s="316"/>
      <c r="GM165" s="316"/>
      <c r="GN165" s="316"/>
      <c r="GO165" s="316"/>
      <c r="GP165" s="316"/>
      <c r="GQ165" s="316"/>
      <c r="GR165" s="316"/>
      <c r="GS165" s="316"/>
      <c r="GT165" s="316"/>
      <c r="GU165" s="316"/>
      <c r="GV165" s="316"/>
      <c r="GW165" s="316"/>
      <c r="GX165" s="316"/>
      <c r="GY165" s="316"/>
      <c r="GZ165" s="316"/>
      <c r="HA165" s="316"/>
      <c r="HB165" s="316"/>
      <c r="HC165" s="316"/>
      <c r="HD165" s="316"/>
      <c r="HE165" s="316"/>
      <c r="HF165" s="316"/>
      <c r="HG165" s="316"/>
      <c r="HH165" s="316"/>
      <c r="HI165" s="316"/>
      <c r="HJ165" s="316"/>
      <c r="HK165" s="316"/>
      <c r="HL165" s="316"/>
      <c r="HM165" s="316"/>
      <c r="HN165" s="316"/>
      <c r="HO165" s="316"/>
      <c r="HP165" s="316"/>
      <c r="HQ165" s="316"/>
      <c r="HR165" s="316"/>
      <c r="HS165" s="316"/>
      <c r="HT165" s="316"/>
      <c r="HU165" s="316"/>
      <c r="HV165" s="316"/>
      <c r="HW165" s="316"/>
      <c r="HX165" s="316"/>
      <c r="HY165" s="316"/>
      <c r="HZ165" s="316"/>
      <c r="IA165" s="316"/>
      <c r="IB165" s="316"/>
      <c r="IC165" s="316"/>
      <c r="ID165" s="316"/>
      <c r="IE165" s="316"/>
      <c r="IF165" s="316"/>
      <c r="IG165" s="316"/>
      <c r="IH165" s="316"/>
      <c r="II165" s="316"/>
      <c r="IJ165" s="316"/>
      <c r="IK165" s="316"/>
      <c r="IL165" s="316"/>
      <c r="IM165" s="316"/>
      <c r="IN165" s="316"/>
      <c r="IO165" s="316"/>
      <c r="IP165" s="316"/>
      <c r="IQ165" s="316"/>
      <c r="IR165" s="316"/>
      <c r="IS165" s="316"/>
      <c r="IT165" s="316"/>
      <c r="IU165" s="316"/>
      <c r="IV165" s="316"/>
      <c r="IW165" s="316"/>
      <c r="IX165" s="316"/>
      <c r="IY165" s="316"/>
      <c r="IZ165" s="316"/>
      <c r="JA165" s="316"/>
      <c r="JB165" s="316"/>
      <c r="JC165" s="316"/>
      <c r="JD165" s="316"/>
      <c r="JE165" s="316"/>
      <c r="JF165" s="316"/>
      <c r="JG165" s="316"/>
      <c r="JH165" s="316"/>
      <c r="JI165" s="316"/>
      <c r="JJ165" s="316"/>
      <c r="JK165" s="316"/>
      <c r="JL165" s="316"/>
      <c r="JM165" s="316"/>
      <c r="JN165" s="316"/>
      <c r="JO165" s="316"/>
      <c r="JP165" s="316"/>
      <c r="JQ165" s="316"/>
      <c r="JR165" s="316"/>
      <c r="JS165" s="316"/>
      <c r="JT165" s="316"/>
      <c r="JU165" s="316"/>
      <c r="JV165" s="316"/>
      <c r="JW165" s="316"/>
      <c r="JX165" s="316"/>
      <c r="JY165" s="316"/>
      <c r="JZ165" s="316"/>
      <c r="KA165" s="316"/>
      <c r="KB165" s="316"/>
      <c r="KC165" s="316"/>
      <c r="KD165" s="316"/>
      <c r="KE165" s="316"/>
      <c r="KF165" s="316"/>
      <c r="KG165" s="316"/>
      <c r="KH165" s="316"/>
      <c r="KI165" s="316"/>
      <c r="KJ165" s="316"/>
      <c r="KK165" s="316"/>
      <c r="KL165" s="316"/>
      <c r="KM165" s="316"/>
      <c r="KN165" s="316"/>
      <c r="KO165" s="316"/>
      <c r="KP165" s="316"/>
      <c r="KQ165" s="316"/>
      <c r="KR165" s="316"/>
      <c r="KS165" s="316"/>
      <c r="KT165" s="316"/>
      <c r="KU165" s="316"/>
      <c r="KV165" s="316"/>
      <c r="KW165" s="316"/>
      <c r="KX165" s="316"/>
      <c r="KY165" s="316"/>
      <c r="KZ165" s="316"/>
      <c r="LA165" s="316"/>
      <c r="LB165" s="316"/>
      <c r="LC165" s="316"/>
      <c r="LD165" s="316"/>
      <c r="LE165" s="316"/>
      <c r="LF165" s="316"/>
      <c r="LG165" s="316"/>
      <c r="LH165" s="316"/>
      <c r="LI165" s="316"/>
    </row>
    <row r="166" spans="1:321">
      <c r="D166" s="72">
        <v>4417</v>
      </c>
      <c r="E166" s="76" t="s">
        <v>336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82">
        <v>0</v>
      </c>
      <c r="DW166" s="282">
        <v>5521.03</v>
      </c>
      <c r="DX166" s="282">
        <v>14250.009999999998</v>
      </c>
      <c r="DY166" s="282">
        <v>6606.45</v>
      </c>
      <c r="DZ166" s="310"/>
      <c r="EB166" s="313"/>
      <c r="EC166" s="313"/>
      <c r="ED166" s="313"/>
      <c r="EE166" s="313"/>
      <c r="EF166" s="313"/>
      <c r="EG166" s="313"/>
      <c r="EH166" s="316"/>
      <c r="EI166" s="316"/>
      <c r="EJ166" s="316"/>
      <c r="EK166" s="316"/>
      <c r="EL166" s="316"/>
      <c r="EM166" s="316"/>
      <c r="EN166" s="316"/>
      <c r="EO166" s="316"/>
      <c r="EP166" s="316"/>
      <c r="EQ166" s="316"/>
      <c r="ER166" s="316"/>
      <c r="ES166" s="316"/>
      <c r="ET166" s="316"/>
      <c r="EU166" s="316"/>
      <c r="EV166" s="316"/>
      <c r="EW166" s="316"/>
      <c r="EX166" s="316"/>
      <c r="EY166" s="316"/>
      <c r="EZ166" s="316"/>
      <c r="FA166" s="316"/>
      <c r="FB166" s="316"/>
      <c r="FC166" s="316"/>
      <c r="FD166" s="316"/>
      <c r="FE166" s="316"/>
      <c r="FF166" s="316"/>
      <c r="FG166" s="316"/>
      <c r="FH166" s="316"/>
      <c r="FI166" s="316"/>
      <c r="FJ166" s="316"/>
      <c r="FK166" s="316"/>
      <c r="FL166" s="369"/>
      <c r="FM166" s="316"/>
      <c r="FN166" s="316"/>
      <c r="FO166" s="316"/>
      <c r="FP166" s="316"/>
      <c r="FQ166" s="316"/>
      <c r="FR166" s="316"/>
      <c r="FS166" s="316"/>
      <c r="FT166" s="316"/>
      <c r="FU166" s="316"/>
      <c r="FV166" s="316"/>
      <c r="FW166" s="316"/>
      <c r="FX166" s="316"/>
      <c r="FY166" s="316"/>
      <c r="FZ166" s="316"/>
      <c r="GA166" s="316"/>
      <c r="GB166" s="316"/>
      <c r="GC166" s="316"/>
      <c r="GD166" s="316"/>
      <c r="GF166" s="316"/>
      <c r="GG166" s="316"/>
      <c r="GH166" s="316"/>
      <c r="GI166" s="316"/>
      <c r="GJ166" s="316"/>
      <c r="GK166" s="316"/>
      <c r="GL166" s="316"/>
      <c r="GM166" s="316"/>
      <c r="GN166" s="316"/>
      <c r="GO166" s="316"/>
      <c r="GP166" s="316"/>
      <c r="GQ166" s="316"/>
      <c r="GR166" s="316"/>
      <c r="GS166" s="316"/>
      <c r="GT166" s="316"/>
      <c r="GU166" s="316"/>
      <c r="GV166" s="316"/>
      <c r="GW166" s="316"/>
      <c r="GX166" s="316"/>
      <c r="GY166" s="316"/>
      <c r="GZ166" s="316"/>
      <c r="HA166" s="316"/>
      <c r="HB166" s="316"/>
      <c r="HC166" s="316"/>
      <c r="HD166" s="316"/>
      <c r="HE166" s="316"/>
      <c r="HF166" s="316"/>
      <c r="HG166" s="316"/>
      <c r="HH166" s="316"/>
      <c r="HI166" s="316"/>
      <c r="HJ166" s="316"/>
      <c r="HK166" s="316"/>
      <c r="HL166" s="316"/>
      <c r="HM166" s="316"/>
      <c r="HN166" s="316"/>
      <c r="HO166" s="316"/>
      <c r="HP166" s="316"/>
      <c r="HQ166" s="316"/>
      <c r="HR166" s="316"/>
      <c r="HS166" s="316"/>
      <c r="HT166" s="316"/>
      <c r="HU166" s="316"/>
      <c r="HV166" s="316"/>
      <c r="HW166" s="316"/>
      <c r="HX166" s="316"/>
      <c r="HY166" s="316"/>
      <c r="HZ166" s="316"/>
      <c r="IA166" s="316"/>
      <c r="IB166" s="316"/>
      <c r="IC166" s="316"/>
      <c r="ID166" s="316"/>
      <c r="IE166" s="316"/>
      <c r="IF166" s="316"/>
      <c r="IG166" s="316"/>
      <c r="IH166" s="316"/>
      <c r="II166" s="316"/>
      <c r="IJ166" s="316"/>
      <c r="IK166" s="316"/>
      <c r="IL166" s="316"/>
      <c r="IM166" s="316"/>
      <c r="IN166" s="316"/>
      <c r="IO166" s="316"/>
      <c r="IP166" s="316"/>
      <c r="IQ166" s="316"/>
      <c r="IR166" s="316"/>
      <c r="IS166" s="316"/>
      <c r="IT166" s="316"/>
      <c r="IU166" s="316"/>
      <c r="IV166" s="316"/>
      <c r="IW166" s="316"/>
      <c r="IX166" s="316"/>
      <c r="IY166" s="316"/>
      <c r="IZ166" s="316"/>
      <c r="JA166" s="316"/>
      <c r="JB166" s="316"/>
      <c r="JC166" s="316"/>
      <c r="JD166" s="316"/>
      <c r="JE166" s="316"/>
      <c r="JF166" s="316"/>
      <c r="JG166" s="316"/>
      <c r="JH166" s="316"/>
      <c r="JI166" s="316"/>
      <c r="JJ166" s="316"/>
      <c r="JK166" s="316"/>
      <c r="JL166" s="316"/>
      <c r="JM166" s="316"/>
      <c r="JN166" s="316"/>
      <c r="JO166" s="316"/>
      <c r="JP166" s="316"/>
      <c r="JQ166" s="316"/>
      <c r="JR166" s="316"/>
      <c r="JS166" s="316"/>
      <c r="JT166" s="316"/>
      <c r="JU166" s="316"/>
      <c r="JV166" s="316"/>
      <c r="JW166" s="316"/>
      <c r="JX166" s="316"/>
      <c r="JY166" s="316"/>
      <c r="JZ166" s="316"/>
      <c r="KA166" s="316"/>
      <c r="KB166" s="316"/>
      <c r="KC166" s="316"/>
      <c r="KD166" s="316"/>
      <c r="KE166" s="316"/>
      <c r="KF166" s="316"/>
      <c r="KG166" s="316"/>
      <c r="KH166" s="316"/>
      <c r="KI166" s="316"/>
      <c r="KJ166" s="316"/>
      <c r="KK166" s="316"/>
      <c r="KL166" s="316"/>
      <c r="KM166" s="316"/>
      <c r="KN166" s="316"/>
      <c r="KO166" s="316"/>
      <c r="KP166" s="316"/>
      <c r="KQ166" s="316"/>
      <c r="KR166" s="316"/>
      <c r="KS166" s="316"/>
      <c r="KT166" s="316"/>
      <c r="KU166" s="316"/>
      <c r="KV166" s="316"/>
      <c r="KW166" s="316"/>
      <c r="KX166" s="316"/>
      <c r="KY166" s="316"/>
      <c r="KZ166" s="316"/>
      <c r="LA166" s="316"/>
      <c r="LB166" s="316"/>
      <c r="LC166" s="316"/>
      <c r="LD166" s="316"/>
      <c r="LE166" s="316"/>
      <c r="LF166" s="316"/>
      <c r="LG166" s="316"/>
      <c r="LH166" s="316"/>
      <c r="LI166" s="316"/>
    </row>
    <row r="167" spans="1:321" ht="30">
      <c r="D167" s="72">
        <v>4418</v>
      </c>
      <c r="E167" s="76" t="s">
        <v>338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82">
        <v>0</v>
      </c>
      <c r="DW167" s="282">
        <v>0</v>
      </c>
      <c r="DX167" s="282">
        <v>0</v>
      </c>
      <c r="DY167" s="282">
        <v>0</v>
      </c>
      <c r="DZ167" s="310"/>
      <c r="EB167" s="313"/>
      <c r="EC167" s="313"/>
      <c r="ED167" s="313"/>
      <c r="EE167" s="313"/>
      <c r="EF167" s="313"/>
      <c r="EG167" s="313"/>
      <c r="EH167" s="316"/>
      <c r="EI167" s="316"/>
      <c r="EJ167" s="316"/>
      <c r="EK167" s="316"/>
      <c r="EL167" s="316"/>
      <c r="EM167" s="316"/>
      <c r="EN167" s="316"/>
      <c r="EO167" s="316"/>
      <c r="EP167" s="316"/>
      <c r="EQ167" s="316"/>
      <c r="ER167" s="316"/>
      <c r="ES167" s="316"/>
      <c r="ET167" s="316"/>
      <c r="EU167" s="316"/>
      <c r="EV167" s="316"/>
      <c r="EW167" s="316"/>
      <c r="EX167" s="316">
        <v>68939595.359999999</v>
      </c>
      <c r="EY167" s="316"/>
      <c r="EZ167" s="316"/>
      <c r="FA167" s="316"/>
      <c r="FB167" s="316"/>
      <c r="FC167" s="316"/>
      <c r="FD167" s="316"/>
      <c r="FE167" s="316">
        <v>305701.3</v>
      </c>
      <c r="FF167" s="316"/>
      <c r="FG167" s="316">
        <v>35272.089999999997</v>
      </c>
      <c r="FH167" s="316"/>
      <c r="FI167" s="316">
        <v>39948396.369999997</v>
      </c>
      <c r="FJ167" s="316"/>
      <c r="FK167" s="316"/>
      <c r="FL167" s="369"/>
      <c r="FM167" s="316"/>
      <c r="FN167" s="316"/>
      <c r="FO167" s="316"/>
      <c r="FP167" s="316">
        <v>14495201.140000001</v>
      </c>
      <c r="FQ167" s="316">
        <v>2849828.78</v>
      </c>
      <c r="FR167" s="316"/>
      <c r="FS167" s="316"/>
      <c r="FT167" s="316"/>
      <c r="FU167" s="316"/>
      <c r="FV167" s="316"/>
      <c r="FW167" s="316"/>
      <c r="FX167" s="316"/>
      <c r="FY167" s="316"/>
      <c r="FZ167" s="316">
        <v>940769.61</v>
      </c>
      <c r="GA167" s="316"/>
      <c r="GB167" s="316"/>
      <c r="GC167" s="316"/>
      <c r="GD167" s="316"/>
      <c r="GF167" s="316"/>
      <c r="GG167" s="316"/>
      <c r="GH167" s="316"/>
      <c r="GI167" s="316"/>
      <c r="GJ167" s="316"/>
      <c r="GK167" s="316"/>
      <c r="GL167" s="316"/>
      <c r="GM167" s="316"/>
      <c r="GN167" s="316"/>
      <c r="GO167" s="316"/>
      <c r="GP167" s="316"/>
      <c r="GQ167" s="316"/>
      <c r="GR167" s="316"/>
      <c r="GS167" s="316"/>
      <c r="GT167" s="316"/>
      <c r="GU167" s="316"/>
      <c r="GV167" s="316"/>
      <c r="GW167" s="316"/>
      <c r="GX167" s="316"/>
      <c r="GY167" s="316"/>
      <c r="GZ167" s="316"/>
      <c r="HA167" s="316"/>
      <c r="HB167" s="316"/>
      <c r="HC167" s="316"/>
      <c r="HD167" s="316"/>
      <c r="HE167" s="316"/>
      <c r="HF167" s="316"/>
      <c r="HG167" s="316"/>
      <c r="HH167" s="316"/>
      <c r="HI167" s="316"/>
      <c r="HJ167" s="316"/>
      <c r="HK167" s="316"/>
      <c r="HL167" s="316"/>
      <c r="HM167" s="316"/>
      <c r="HN167" s="316"/>
      <c r="HO167" s="316"/>
      <c r="HP167" s="316"/>
      <c r="HQ167" s="316"/>
      <c r="HR167" s="316"/>
      <c r="HS167" s="316"/>
      <c r="HT167" s="316"/>
      <c r="HU167" s="316"/>
      <c r="HV167" s="316"/>
      <c r="HW167" s="316"/>
      <c r="HX167" s="316"/>
      <c r="HY167" s="316"/>
      <c r="HZ167" s="316"/>
      <c r="IA167" s="316"/>
      <c r="IB167" s="316"/>
      <c r="IC167" s="316"/>
      <c r="ID167" s="316"/>
      <c r="IE167" s="316"/>
      <c r="IF167" s="316"/>
      <c r="IG167" s="316"/>
      <c r="IH167" s="316"/>
      <c r="II167" s="316"/>
      <c r="IJ167" s="316"/>
      <c r="IK167" s="316"/>
      <c r="IL167" s="316"/>
      <c r="IM167" s="316"/>
      <c r="IN167" s="316"/>
      <c r="IO167" s="316"/>
      <c r="IP167" s="316"/>
      <c r="IQ167" s="316"/>
      <c r="IR167" s="316"/>
      <c r="IS167" s="316"/>
      <c r="IT167" s="316"/>
      <c r="IU167" s="316"/>
      <c r="IV167" s="316"/>
      <c r="IW167" s="316"/>
      <c r="IX167" s="316"/>
      <c r="IY167" s="316"/>
      <c r="IZ167" s="316"/>
      <c r="JA167" s="316"/>
      <c r="JB167" s="316"/>
      <c r="JC167" s="316"/>
      <c r="JD167" s="316"/>
      <c r="JE167" s="316"/>
      <c r="JF167" s="316"/>
      <c r="JG167" s="316"/>
      <c r="JH167" s="316"/>
      <c r="JI167" s="316"/>
      <c r="JJ167" s="316"/>
      <c r="JK167" s="316"/>
      <c r="JL167" s="316"/>
      <c r="JM167" s="316"/>
      <c r="JN167" s="316"/>
      <c r="JO167" s="316"/>
      <c r="JP167" s="316"/>
      <c r="JQ167" s="316"/>
      <c r="JR167" s="316"/>
      <c r="JS167" s="316"/>
      <c r="JT167" s="316"/>
      <c r="JU167" s="316"/>
      <c r="JV167" s="316"/>
      <c r="JW167" s="316"/>
      <c r="JX167" s="316"/>
      <c r="JY167" s="316"/>
      <c r="JZ167" s="316"/>
      <c r="KA167" s="316"/>
      <c r="KB167" s="316"/>
      <c r="KC167" s="316"/>
      <c r="KD167" s="316"/>
      <c r="KE167" s="316"/>
      <c r="KF167" s="316"/>
      <c r="KG167" s="316"/>
      <c r="KH167" s="316"/>
      <c r="KI167" s="316"/>
      <c r="KJ167" s="316"/>
      <c r="KK167" s="316"/>
      <c r="KL167" s="316"/>
      <c r="KM167" s="316"/>
      <c r="KN167" s="316"/>
      <c r="KO167" s="316"/>
      <c r="KP167" s="316"/>
      <c r="KQ167" s="316"/>
      <c r="KR167" s="316"/>
      <c r="KS167" s="316"/>
      <c r="KT167" s="316"/>
      <c r="KU167" s="316"/>
      <c r="KV167" s="316"/>
      <c r="KW167" s="316"/>
      <c r="KX167" s="316"/>
      <c r="KY167" s="316"/>
      <c r="KZ167" s="316"/>
      <c r="LA167" s="316"/>
      <c r="LB167" s="316"/>
      <c r="LC167" s="316"/>
      <c r="LD167" s="316"/>
      <c r="LE167" s="316"/>
      <c r="LF167" s="316"/>
      <c r="LG167" s="316"/>
      <c r="LH167" s="316"/>
      <c r="LI167" s="316"/>
    </row>
    <row r="168" spans="1:321">
      <c r="D168" s="72">
        <v>4419</v>
      </c>
      <c r="E168" s="76" t="s">
        <v>340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82">
        <v>0</v>
      </c>
      <c r="DW168" s="282">
        <v>0</v>
      </c>
      <c r="DX168" s="282">
        <v>0</v>
      </c>
      <c r="DY168" s="282">
        <v>0</v>
      </c>
      <c r="DZ168" s="310"/>
      <c r="EB168" s="313"/>
      <c r="EC168" s="313"/>
      <c r="ED168" s="313"/>
      <c r="EE168" s="313"/>
      <c r="EF168" s="313"/>
      <c r="EG168" s="313"/>
      <c r="ET168" s="316"/>
      <c r="EU168" s="316"/>
      <c r="EV168" s="316"/>
      <c r="EW168" s="316"/>
      <c r="EX168" s="316"/>
      <c r="EY168" s="316"/>
      <c r="EZ168" s="316"/>
      <c r="FA168" s="316"/>
      <c r="FB168" s="316"/>
      <c r="FC168" s="316"/>
      <c r="FD168" s="316"/>
      <c r="FE168" s="316"/>
      <c r="FF168" s="316"/>
      <c r="FG168" s="316"/>
      <c r="FH168" s="316"/>
      <c r="FI168" s="316"/>
      <c r="FJ168" s="316"/>
      <c r="FK168" s="316"/>
      <c r="FL168" s="369"/>
      <c r="FM168" s="316"/>
      <c r="FN168" s="316"/>
      <c r="FO168" s="316"/>
      <c r="FP168" s="316"/>
      <c r="FQ168" s="316"/>
      <c r="FR168" s="316"/>
      <c r="FT168" s="316"/>
      <c r="FU168" s="316"/>
      <c r="FV168" s="316"/>
      <c r="FW168" s="316"/>
      <c r="FX168" s="316"/>
      <c r="FY168" s="316"/>
      <c r="FZ168" s="316"/>
      <c r="GA168" s="316"/>
      <c r="GB168" s="316"/>
      <c r="GC168" s="316"/>
      <c r="GD168" s="316"/>
      <c r="GF168" s="316"/>
      <c r="GG168" s="316"/>
      <c r="GH168" s="316"/>
      <c r="GI168" s="316"/>
      <c r="GJ168" s="316"/>
      <c r="GK168" s="316"/>
      <c r="GL168" s="316"/>
      <c r="GM168" s="316"/>
      <c r="GN168" s="316"/>
      <c r="GO168" s="316"/>
      <c r="GP168" s="316"/>
      <c r="GQ168" s="316"/>
      <c r="GR168" s="316"/>
      <c r="GS168" s="316"/>
      <c r="GT168" s="316"/>
      <c r="GU168" s="316"/>
      <c r="GV168" s="316"/>
      <c r="GW168" s="316"/>
      <c r="GX168" s="316"/>
      <c r="GY168" s="316"/>
      <c r="GZ168" s="316"/>
      <c r="HA168" s="316"/>
      <c r="HB168" s="316"/>
      <c r="HC168" s="316"/>
      <c r="HD168" s="316"/>
      <c r="HE168" s="316"/>
      <c r="HF168" s="316"/>
      <c r="HG168" s="316"/>
      <c r="HH168" s="316"/>
      <c r="HI168" s="316"/>
      <c r="HJ168" s="316"/>
      <c r="HK168" s="316"/>
      <c r="HL168" s="316"/>
      <c r="HM168" s="316"/>
      <c r="HN168" s="316"/>
      <c r="HO168" s="316"/>
      <c r="HP168" s="316"/>
      <c r="HQ168" s="316"/>
      <c r="HR168" s="316"/>
      <c r="HS168" s="316"/>
      <c r="HT168" s="316"/>
      <c r="HU168" s="316"/>
      <c r="HV168" s="316"/>
      <c r="HW168" s="316"/>
      <c r="HX168" s="316"/>
      <c r="HY168" s="316"/>
      <c r="HZ168" s="316"/>
      <c r="IA168" s="316"/>
      <c r="IB168" s="316"/>
      <c r="IC168" s="316"/>
      <c r="ID168" s="316"/>
      <c r="IE168" s="316"/>
      <c r="IF168" s="316"/>
      <c r="IG168" s="316"/>
      <c r="IH168" s="316"/>
      <c r="II168" s="316"/>
      <c r="IJ168" s="316"/>
      <c r="IK168" s="316"/>
      <c r="IL168" s="316"/>
      <c r="IM168" s="316"/>
      <c r="IN168" s="316"/>
      <c r="IO168" s="316"/>
      <c r="IP168" s="316"/>
      <c r="IQ168" s="316"/>
      <c r="IR168" s="316"/>
      <c r="IS168" s="316"/>
      <c r="IT168" s="316"/>
      <c r="IU168" s="316"/>
      <c r="IV168" s="316"/>
      <c r="IW168" s="316"/>
      <c r="IX168" s="316"/>
      <c r="IY168" s="316"/>
      <c r="IZ168" s="316"/>
      <c r="JA168" s="316"/>
      <c r="JB168" s="316"/>
      <c r="JC168" s="316"/>
      <c r="JD168" s="316"/>
      <c r="JE168" s="316"/>
      <c r="JF168" s="316"/>
      <c r="JG168" s="316"/>
      <c r="JH168" s="316"/>
      <c r="JI168" s="316"/>
      <c r="JJ168" s="316"/>
      <c r="JK168" s="316"/>
      <c r="JL168" s="316"/>
      <c r="JM168" s="316"/>
      <c r="JN168" s="316"/>
      <c r="JO168" s="316"/>
      <c r="JP168" s="316"/>
      <c r="JQ168" s="316"/>
      <c r="JR168" s="316"/>
      <c r="JS168" s="316"/>
      <c r="JT168" s="316"/>
      <c r="JU168" s="316"/>
      <c r="JV168" s="316"/>
      <c r="JW168" s="316"/>
      <c r="JX168" s="316"/>
      <c r="JY168" s="316"/>
      <c r="JZ168" s="316"/>
      <c r="KA168" s="316"/>
      <c r="KB168" s="316"/>
      <c r="KC168" s="316"/>
      <c r="KD168" s="316"/>
      <c r="KE168" s="316"/>
      <c r="KF168" s="316"/>
      <c r="KG168" s="316"/>
      <c r="KH168" s="316"/>
      <c r="KI168" s="316"/>
      <c r="KJ168" s="316"/>
      <c r="KK168" s="316"/>
      <c r="KL168" s="316"/>
      <c r="KM168" s="316"/>
      <c r="KN168" s="316"/>
      <c r="KO168" s="316"/>
      <c r="KP168" s="316"/>
      <c r="KQ168" s="316"/>
      <c r="KR168" s="316"/>
      <c r="KS168" s="316"/>
      <c r="KT168" s="316"/>
      <c r="KU168" s="316"/>
      <c r="KV168" s="316"/>
      <c r="KW168" s="316"/>
      <c r="KX168" s="316"/>
      <c r="KY168" s="316"/>
      <c r="KZ168" s="316"/>
      <c r="LA168" s="316"/>
      <c r="LB168" s="316"/>
      <c r="LC168" s="316"/>
      <c r="LD168" s="316"/>
      <c r="LE168" s="316"/>
      <c r="LF168" s="316"/>
      <c r="LG168" s="316"/>
      <c r="LH168" s="316"/>
      <c r="LI168" s="316"/>
    </row>
    <row r="169" spans="1:321">
      <c r="A169" s="72" t="s">
        <v>94</v>
      </c>
      <c r="B169" s="72">
        <v>45</v>
      </c>
      <c r="E169" s="76" t="s">
        <v>342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82">
        <v>138166.66999999998</v>
      </c>
      <c r="DW169" s="282">
        <v>292960</v>
      </c>
      <c r="DX169" s="282">
        <v>160000</v>
      </c>
      <c r="DY169" s="282">
        <v>409078</v>
      </c>
      <c r="DZ169" s="310">
        <v>300594</v>
      </c>
      <c r="EA169" s="310">
        <v>60000</v>
      </c>
      <c r="EB169" s="310">
        <v>190000</v>
      </c>
      <c r="EC169" s="320">
        <v>20000</v>
      </c>
      <c r="ED169" s="313">
        <v>290795</v>
      </c>
      <c r="EE169" s="313">
        <v>100940</v>
      </c>
      <c r="EF169" s="313">
        <v>14820.1</v>
      </c>
      <c r="EG169" s="313">
        <v>890745.53</v>
      </c>
      <c r="EH169" s="316">
        <v>0</v>
      </c>
      <c r="EI169" s="316">
        <v>285802</v>
      </c>
      <c r="EJ169" s="316">
        <v>0</v>
      </c>
      <c r="EK169" s="316">
        <v>294172</v>
      </c>
      <c r="EL169" s="316">
        <v>40272</v>
      </c>
      <c r="EM169" s="316">
        <v>468970.67</v>
      </c>
      <c r="EN169" s="316">
        <v>0</v>
      </c>
      <c r="EO169" s="316">
        <v>40000</v>
      </c>
      <c r="EP169" s="316">
        <v>15000</v>
      </c>
      <c r="EQ169" s="316">
        <v>691995.33</v>
      </c>
      <c r="ER169" s="316">
        <v>70920.759999999995</v>
      </c>
      <c r="ES169" s="316"/>
      <c r="ET169" s="316">
        <v>5000</v>
      </c>
      <c r="EU169" s="316">
        <v>380906.62</v>
      </c>
      <c r="EV169" s="316">
        <v>0</v>
      </c>
      <c r="EW169" s="316">
        <v>285264</v>
      </c>
      <c r="EX169" s="316">
        <v>278222</v>
      </c>
      <c r="EY169" s="316">
        <v>285000.05</v>
      </c>
      <c r="EZ169" s="316">
        <v>236298.33</v>
      </c>
      <c r="FA169" s="316">
        <v>114200</v>
      </c>
      <c r="FB169" s="316">
        <v>359390</v>
      </c>
      <c r="FC169" s="316">
        <v>80000</v>
      </c>
      <c r="FD169" s="316">
        <v>305000</v>
      </c>
      <c r="FE169" s="316">
        <v>2267088</v>
      </c>
      <c r="FF169" s="316"/>
      <c r="FG169" s="316"/>
      <c r="FH169" s="316"/>
      <c r="FI169" s="316"/>
      <c r="FJ169" s="316"/>
      <c r="FK169" s="316"/>
      <c r="FL169" s="369"/>
      <c r="FM169" s="316"/>
      <c r="FN169" s="316"/>
      <c r="FO169" s="316"/>
      <c r="FP169" s="316"/>
      <c r="FQ169" s="316"/>
      <c r="FR169" s="316"/>
      <c r="FS169" s="316">
        <v>277634</v>
      </c>
      <c r="FT169" s="316"/>
      <c r="FU169" s="316">
        <v>268014</v>
      </c>
      <c r="FV169" s="316">
        <v>5000</v>
      </c>
      <c r="FW169" s="316">
        <v>269846</v>
      </c>
      <c r="FX169" s="316">
        <v>97</v>
      </c>
      <c r="FY169" s="316">
        <v>10000</v>
      </c>
      <c r="FZ169" s="316">
        <v>322072</v>
      </c>
      <c r="GA169" s="316">
        <v>280082</v>
      </c>
      <c r="GB169" s="316"/>
      <c r="GC169" s="316"/>
      <c r="GD169" s="316"/>
      <c r="GF169" s="316"/>
      <c r="GG169" s="316"/>
      <c r="GH169" s="316"/>
      <c r="GI169" s="316"/>
      <c r="GJ169" s="316"/>
      <c r="GK169" s="316"/>
      <c r="GL169" s="316"/>
      <c r="GM169" s="316"/>
      <c r="GN169" s="316"/>
      <c r="GO169" s="316"/>
      <c r="GP169" s="316"/>
      <c r="GQ169" s="316"/>
      <c r="GR169" s="316"/>
      <c r="GS169" s="316"/>
      <c r="GT169" s="316"/>
      <c r="GU169" s="316"/>
      <c r="GV169" s="316"/>
      <c r="GW169" s="316"/>
      <c r="GX169" s="316"/>
      <c r="GY169" s="316"/>
      <c r="GZ169" s="316"/>
      <c r="HA169" s="316"/>
      <c r="HB169" s="316"/>
      <c r="HC169" s="316"/>
      <c r="HD169" s="316"/>
      <c r="HE169" s="316"/>
      <c r="HF169" s="316"/>
      <c r="HG169" s="316"/>
      <c r="HH169" s="316"/>
      <c r="HI169" s="316"/>
      <c r="HJ169" s="316"/>
      <c r="HK169" s="316"/>
      <c r="HL169" s="316"/>
      <c r="HM169" s="316"/>
      <c r="HN169" s="316"/>
      <c r="HO169" s="316"/>
      <c r="HP169" s="316"/>
      <c r="HQ169" s="316"/>
      <c r="HR169" s="316"/>
      <c r="HS169" s="316"/>
      <c r="HT169" s="316"/>
      <c r="HU169" s="316"/>
      <c r="HV169" s="316"/>
      <c r="HW169" s="316"/>
      <c r="HX169" s="316"/>
      <c r="HY169" s="316"/>
      <c r="HZ169" s="316"/>
      <c r="IA169" s="316"/>
      <c r="IB169" s="316"/>
      <c r="IC169" s="316"/>
      <c r="ID169" s="316"/>
      <c r="IE169" s="316"/>
      <c r="IF169" s="316"/>
      <c r="IG169" s="316"/>
      <c r="IH169" s="316"/>
      <c r="II169" s="316"/>
      <c r="IJ169" s="316"/>
      <c r="IK169" s="316"/>
      <c r="IL169" s="316"/>
      <c r="IM169" s="316"/>
      <c r="IN169" s="316"/>
      <c r="IO169" s="316"/>
      <c r="IP169" s="316"/>
      <c r="IQ169" s="316"/>
      <c r="IR169" s="316"/>
      <c r="IS169" s="316"/>
      <c r="IT169" s="316"/>
      <c r="IU169" s="316"/>
      <c r="IV169" s="316"/>
      <c r="IW169" s="316"/>
      <c r="IX169" s="316"/>
      <c r="IY169" s="316"/>
      <c r="IZ169" s="316"/>
      <c r="JA169" s="316"/>
      <c r="JB169" s="316"/>
      <c r="JC169" s="316"/>
      <c r="JD169" s="316"/>
      <c r="JE169" s="316"/>
      <c r="JF169" s="316"/>
      <c r="JG169" s="316"/>
      <c r="JH169" s="316"/>
      <c r="JI169" s="316"/>
      <c r="JJ169" s="316"/>
      <c r="JK169" s="316"/>
      <c r="JL169" s="316"/>
      <c r="JM169" s="316"/>
      <c r="JN169" s="316"/>
      <c r="JO169" s="316"/>
      <c r="JP169" s="316"/>
      <c r="JQ169" s="316"/>
      <c r="JR169" s="316"/>
      <c r="JS169" s="316"/>
      <c r="JT169" s="316"/>
      <c r="JU169" s="316"/>
      <c r="JV169" s="316"/>
      <c r="JW169" s="316"/>
      <c r="JX169" s="316"/>
      <c r="JY169" s="316"/>
      <c r="JZ169" s="316"/>
      <c r="KA169" s="316"/>
      <c r="KB169" s="316"/>
      <c r="KC169" s="316"/>
      <c r="KD169" s="316"/>
      <c r="KE169" s="316"/>
      <c r="KF169" s="316"/>
      <c r="KG169" s="316"/>
      <c r="KH169" s="316"/>
      <c r="KI169" s="316"/>
      <c r="KJ169" s="316"/>
      <c r="KK169" s="316"/>
      <c r="KL169" s="316"/>
      <c r="KM169" s="316"/>
      <c r="KN169" s="316"/>
      <c r="KO169" s="316"/>
      <c r="KP169" s="316"/>
      <c r="KQ169" s="316"/>
      <c r="KR169" s="316"/>
      <c r="KS169" s="316"/>
      <c r="KT169" s="316"/>
      <c r="KU169" s="316"/>
      <c r="KV169" s="316"/>
      <c r="KW169" s="316"/>
      <c r="KX169" s="316"/>
      <c r="KY169" s="316"/>
      <c r="KZ169" s="316"/>
      <c r="LA169" s="316"/>
      <c r="LB169" s="316"/>
      <c r="LC169" s="316"/>
      <c r="LD169" s="316"/>
      <c r="LE169" s="316"/>
      <c r="LF169" s="316"/>
      <c r="LG169" s="316"/>
      <c r="LH169" s="316"/>
      <c r="LI169" s="316"/>
    </row>
    <row r="170" spans="1:321">
      <c r="C170" s="72">
        <v>451</v>
      </c>
      <c r="D170" s="72">
        <v>451</v>
      </c>
      <c r="E170" s="76" t="s">
        <v>115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82">
        <v>138166.66999999998</v>
      </c>
      <c r="DW170" s="282">
        <v>292960</v>
      </c>
      <c r="DX170" s="282">
        <v>160000</v>
      </c>
      <c r="DY170" s="282">
        <v>409078</v>
      </c>
      <c r="DZ170" s="310">
        <v>300594</v>
      </c>
      <c r="EA170" s="310">
        <v>60000</v>
      </c>
      <c r="EB170" s="310">
        <v>190000</v>
      </c>
      <c r="EC170" s="320">
        <v>20000</v>
      </c>
      <c r="ED170" s="313">
        <v>290795</v>
      </c>
      <c r="EE170" s="313">
        <v>100940</v>
      </c>
      <c r="EF170" s="313">
        <v>14820.1</v>
      </c>
      <c r="EG170" s="313">
        <v>890745.53</v>
      </c>
      <c r="EH170" s="316">
        <v>0</v>
      </c>
      <c r="EI170" s="316">
        <v>285802</v>
      </c>
      <c r="EJ170" s="316">
        <v>0</v>
      </c>
      <c r="EK170" s="316">
        <v>294172</v>
      </c>
      <c r="EL170" s="316">
        <v>40272</v>
      </c>
      <c r="EM170" s="316">
        <v>468970.67</v>
      </c>
      <c r="EN170" s="316">
        <v>0</v>
      </c>
      <c r="EO170" s="316">
        <v>40000</v>
      </c>
      <c r="EP170" s="316">
        <v>15000</v>
      </c>
      <c r="EQ170" s="316">
        <v>691995.33</v>
      </c>
      <c r="ER170" s="316">
        <v>70920.759999999995</v>
      </c>
      <c r="ES170" s="316">
        <v>2950278</v>
      </c>
      <c r="ET170" s="316">
        <v>5000</v>
      </c>
      <c r="EU170" s="316">
        <v>380906.62</v>
      </c>
      <c r="EV170" s="316">
        <v>0</v>
      </c>
      <c r="EW170" s="316">
        <v>285264</v>
      </c>
      <c r="EX170" s="316">
        <v>278222</v>
      </c>
      <c r="EY170" s="316">
        <v>285000.05</v>
      </c>
      <c r="EZ170" s="316">
        <v>236298.33</v>
      </c>
      <c r="FA170" s="316">
        <v>114200</v>
      </c>
      <c r="FB170" s="316">
        <v>359390</v>
      </c>
      <c r="FC170" s="316">
        <v>80000</v>
      </c>
      <c r="FD170" s="316">
        <v>305000</v>
      </c>
      <c r="FE170" s="316">
        <v>2267088</v>
      </c>
      <c r="FF170" s="316"/>
      <c r="FG170" s="316">
        <v>272323.98</v>
      </c>
      <c r="FH170" s="316">
        <v>30000</v>
      </c>
      <c r="FI170" s="316">
        <v>384534</v>
      </c>
      <c r="FJ170" s="316">
        <v>260000</v>
      </c>
      <c r="FK170" s="316">
        <v>358750</v>
      </c>
      <c r="FL170" s="368">
        <v>335000</v>
      </c>
      <c r="FM170" s="316">
        <v>145000</v>
      </c>
      <c r="FN170" s="316">
        <v>298894</v>
      </c>
      <c r="FO170" s="316">
        <v>10000</v>
      </c>
      <c r="FP170" s="316">
        <v>200000</v>
      </c>
      <c r="FQ170" s="316">
        <v>882434</v>
      </c>
      <c r="FR170" s="316"/>
      <c r="FS170" s="316"/>
      <c r="FT170" s="316"/>
      <c r="FU170" s="316"/>
      <c r="FV170" s="316"/>
      <c r="FW170" s="316"/>
      <c r="FX170" s="316"/>
      <c r="FY170" s="316"/>
      <c r="FZ170" s="316"/>
      <c r="GA170" s="316"/>
      <c r="GB170" s="316"/>
      <c r="GC170" s="316"/>
      <c r="GD170" s="316"/>
      <c r="GF170" s="316"/>
      <c r="GG170" s="316"/>
      <c r="GH170" s="316"/>
      <c r="GI170" s="316"/>
      <c r="GJ170" s="316"/>
      <c r="GK170" s="316"/>
      <c r="GL170" s="316"/>
      <c r="GM170" s="316"/>
      <c r="GN170" s="316"/>
      <c r="GO170" s="316"/>
      <c r="GP170" s="316"/>
      <c r="GQ170" s="316"/>
      <c r="GR170" s="316"/>
      <c r="GS170" s="316"/>
      <c r="GT170" s="316"/>
      <c r="GU170" s="316"/>
      <c r="GV170" s="316"/>
      <c r="GW170" s="316"/>
      <c r="GX170" s="316"/>
      <c r="GY170" s="316"/>
      <c r="GZ170" s="316"/>
      <c r="HA170" s="316"/>
      <c r="HB170" s="316"/>
      <c r="HC170" s="316"/>
      <c r="HD170" s="316"/>
      <c r="HE170" s="316"/>
      <c r="HF170" s="316"/>
      <c r="HG170" s="316"/>
      <c r="HH170" s="316"/>
      <c r="HI170" s="316"/>
      <c r="HJ170" s="316"/>
      <c r="HK170" s="316"/>
      <c r="HL170" s="316"/>
      <c r="HM170" s="316"/>
      <c r="HN170" s="316"/>
      <c r="HO170" s="316"/>
      <c r="HP170" s="316"/>
      <c r="HQ170" s="316"/>
      <c r="HR170" s="316"/>
      <c r="HS170" s="316"/>
      <c r="HT170" s="316"/>
      <c r="HU170" s="316"/>
      <c r="HV170" s="316"/>
      <c r="HW170" s="316"/>
      <c r="HX170" s="316"/>
      <c r="HY170" s="316"/>
      <c r="HZ170" s="316"/>
      <c r="IA170" s="316"/>
      <c r="IB170" s="316"/>
      <c r="IC170" s="316"/>
      <c r="ID170" s="316"/>
      <c r="IE170" s="316"/>
      <c r="IF170" s="316"/>
      <c r="IG170" s="316"/>
      <c r="IH170" s="316"/>
      <c r="II170" s="316"/>
      <c r="IJ170" s="316"/>
      <c r="IK170" s="316"/>
      <c r="IL170" s="316"/>
      <c r="IM170" s="316"/>
      <c r="IN170" s="316"/>
      <c r="IO170" s="316"/>
      <c r="IP170" s="316"/>
      <c r="IQ170" s="316"/>
      <c r="IR170" s="316"/>
      <c r="IS170" s="316"/>
      <c r="IT170" s="316"/>
      <c r="IU170" s="316"/>
      <c r="IV170" s="316"/>
      <c r="IW170" s="316"/>
      <c r="IX170" s="316"/>
      <c r="IY170" s="316"/>
      <c r="IZ170" s="316"/>
      <c r="JA170" s="316"/>
      <c r="JB170" s="316"/>
      <c r="JC170" s="316"/>
      <c r="JD170" s="316"/>
      <c r="JE170" s="316"/>
      <c r="JF170" s="316"/>
      <c r="JG170" s="316"/>
      <c r="JH170" s="316"/>
      <c r="JI170" s="316"/>
      <c r="JJ170" s="316"/>
      <c r="JK170" s="316"/>
      <c r="JL170" s="316"/>
      <c r="JM170" s="316"/>
      <c r="JN170" s="316"/>
      <c r="JO170" s="316"/>
      <c r="JP170" s="316"/>
      <c r="JQ170" s="316"/>
      <c r="JR170" s="316"/>
      <c r="JS170" s="316"/>
      <c r="JT170" s="316"/>
      <c r="JU170" s="316"/>
      <c r="JV170" s="316"/>
      <c r="JW170" s="316"/>
      <c r="JX170" s="316"/>
      <c r="JY170" s="316"/>
      <c r="JZ170" s="316"/>
      <c r="KA170" s="316"/>
      <c r="KB170" s="316"/>
      <c r="KC170" s="316"/>
      <c r="KD170" s="316"/>
      <c r="KE170" s="316"/>
      <c r="KF170" s="316"/>
      <c r="KG170" s="316"/>
      <c r="KH170" s="316"/>
      <c r="KI170" s="316"/>
      <c r="KJ170" s="316"/>
      <c r="KK170" s="316"/>
      <c r="KL170" s="316"/>
      <c r="KM170" s="316"/>
      <c r="KN170" s="316"/>
      <c r="KO170" s="316"/>
      <c r="KP170" s="316"/>
      <c r="KQ170" s="316"/>
      <c r="KR170" s="316"/>
      <c r="KS170" s="316"/>
      <c r="KT170" s="316"/>
      <c r="KU170" s="316"/>
      <c r="KV170" s="316"/>
      <c r="KW170" s="316"/>
      <c r="KX170" s="316"/>
      <c r="KY170" s="316"/>
      <c r="KZ170" s="316"/>
      <c r="LA170" s="316"/>
      <c r="LB170" s="316"/>
      <c r="LC170" s="316"/>
      <c r="LD170" s="316"/>
      <c r="LE170" s="316"/>
      <c r="LF170" s="316"/>
      <c r="LG170" s="316"/>
      <c r="LH170" s="316"/>
      <c r="LI170" s="316"/>
    </row>
    <row r="171" spans="1:321" ht="30">
      <c r="D171" s="72">
        <v>4511</v>
      </c>
      <c r="E171" s="76" t="s">
        <v>344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82">
        <v>0</v>
      </c>
      <c r="DW171" s="282">
        <v>0</v>
      </c>
      <c r="DX171" s="282">
        <v>0</v>
      </c>
      <c r="DY171" s="282">
        <v>0</v>
      </c>
      <c r="DZ171" s="310"/>
      <c r="EB171" s="313"/>
      <c r="EC171" s="313"/>
      <c r="ED171" s="313"/>
      <c r="EE171" s="313"/>
      <c r="EF171" s="313"/>
      <c r="EG171" s="313"/>
      <c r="EH171" s="316"/>
      <c r="EI171" s="316"/>
      <c r="EJ171" s="316"/>
      <c r="EK171" s="316"/>
      <c r="EL171" s="316"/>
      <c r="EM171" s="316"/>
      <c r="EN171" s="316"/>
      <c r="EO171" s="316"/>
      <c r="EP171" s="316"/>
      <c r="EQ171" s="316"/>
      <c r="ER171" s="316"/>
      <c r="ES171" s="316"/>
      <c r="ET171" s="316"/>
      <c r="EU171" s="316"/>
      <c r="EV171" s="316"/>
      <c r="EW171" s="316"/>
      <c r="EX171" s="316"/>
      <c r="EY171" s="316"/>
      <c r="EZ171" s="316"/>
      <c r="FA171" s="316"/>
      <c r="FB171" s="316"/>
      <c r="FC171" s="316"/>
      <c r="FD171" s="316"/>
      <c r="FE171" s="316"/>
      <c r="FF171" s="316"/>
      <c r="FG171" s="316"/>
      <c r="FH171" s="316"/>
      <c r="FI171" s="316"/>
      <c r="FJ171" s="316"/>
      <c r="FK171" s="316"/>
      <c r="FL171" s="369"/>
      <c r="FM171" s="316"/>
      <c r="FN171" s="316"/>
      <c r="FO171" s="316"/>
      <c r="FP171" s="316"/>
      <c r="FQ171" s="316"/>
      <c r="FR171" s="316"/>
      <c r="FS171" s="316"/>
      <c r="FT171" s="316"/>
      <c r="FU171" s="316"/>
      <c r="FV171" s="316"/>
      <c r="FW171" s="316"/>
      <c r="FX171" s="316"/>
      <c r="FY171" s="316"/>
      <c r="FZ171" s="316"/>
      <c r="GA171" s="316"/>
      <c r="GB171" s="316"/>
      <c r="GC171" s="316"/>
      <c r="GD171" s="316"/>
      <c r="GF171" s="316"/>
      <c r="GG171" s="316"/>
      <c r="GH171" s="316"/>
      <c r="GI171" s="316"/>
      <c r="GJ171" s="316"/>
      <c r="GK171" s="316"/>
      <c r="GL171" s="316"/>
      <c r="GM171" s="316"/>
      <c r="GN171" s="316"/>
      <c r="GO171" s="316"/>
      <c r="GP171" s="316"/>
      <c r="GQ171" s="316"/>
      <c r="GR171" s="316"/>
      <c r="GS171" s="316"/>
      <c r="GT171" s="316"/>
      <c r="GU171" s="316"/>
      <c r="GV171" s="316"/>
      <c r="GW171" s="316"/>
      <c r="GX171" s="316"/>
      <c r="GY171" s="316"/>
      <c r="GZ171" s="316"/>
      <c r="HA171" s="316"/>
      <c r="HB171" s="316"/>
      <c r="HC171" s="316"/>
      <c r="HD171" s="316"/>
      <c r="HE171" s="316"/>
      <c r="HF171" s="316"/>
      <c r="HG171" s="316"/>
      <c r="HH171" s="316"/>
      <c r="HI171" s="316"/>
      <c r="HJ171" s="316"/>
      <c r="HK171" s="316"/>
      <c r="HL171" s="316"/>
      <c r="HM171" s="316"/>
      <c r="HN171" s="316"/>
      <c r="HO171" s="316"/>
      <c r="HP171" s="316"/>
      <c r="HQ171" s="316"/>
      <c r="HR171" s="316"/>
      <c r="HS171" s="316"/>
      <c r="HT171" s="316"/>
      <c r="HU171" s="316"/>
      <c r="HV171" s="316"/>
      <c r="HW171" s="316"/>
      <c r="HX171" s="316"/>
      <c r="HY171" s="316"/>
      <c r="HZ171" s="316"/>
      <c r="IA171" s="316"/>
      <c r="IB171" s="316"/>
      <c r="IC171" s="316"/>
      <c r="ID171" s="316"/>
      <c r="IE171" s="316"/>
      <c r="IF171" s="316"/>
      <c r="IG171" s="316"/>
      <c r="IH171" s="316"/>
      <c r="II171" s="316"/>
      <c r="IJ171" s="316"/>
      <c r="IK171" s="316"/>
      <c r="IL171" s="316"/>
      <c r="IM171" s="316"/>
      <c r="IN171" s="316"/>
      <c r="IO171" s="316"/>
      <c r="IP171" s="316"/>
      <c r="IQ171" s="316"/>
      <c r="IR171" s="316"/>
      <c r="IS171" s="316"/>
      <c r="IT171" s="316"/>
      <c r="IU171" s="316"/>
      <c r="IV171" s="316"/>
      <c r="IW171" s="316"/>
      <c r="IX171" s="316"/>
      <c r="IY171" s="316"/>
      <c r="IZ171" s="316"/>
      <c r="JA171" s="316"/>
      <c r="JB171" s="316"/>
      <c r="JC171" s="316"/>
      <c r="JD171" s="316"/>
      <c r="JE171" s="316"/>
      <c r="JF171" s="316"/>
      <c r="JG171" s="316"/>
      <c r="JH171" s="316"/>
      <c r="JI171" s="316"/>
      <c r="JJ171" s="316"/>
      <c r="JK171" s="316"/>
      <c r="JL171" s="316"/>
      <c r="JM171" s="316"/>
      <c r="JN171" s="316"/>
      <c r="JO171" s="316"/>
      <c r="JP171" s="316"/>
      <c r="JQ171" s="316"/>
      <c r="JR171" s="316"/>
      <c r="JS171" s="316"/>
      <c r="JT171" s="316"/>
      <c r="JU171" s="316"/>
      <c r="JV171" s="316"/>
      <c r="JW171" s="316"/>
      <c r="JX171" s="316"/>
      <c r="JY171" s="316"/>
      <c r="JZ171" s="316"/>
      <c r="KA171" s="316"/>
      <c r="KB171" s="316"/>
      <c r="KC171" s="316"/>
      <c r="KD171" s="316"/>
      <c r="KE171" s="316"/>
      <c r="KF171" s="316"/>
      <c r="KG171" s="316"/>
      <c r="KH171" s="316"/>
      <c r="KI171" s="316"/>
      <c r="KJ171" s="316"/>
      <c r="KK171" s="316"/>
      <c r="KL171" s="316"/>
      <c r="KM171" s="316"/>
      <c r="KN171" s="316"/>
      <c r="KO171" s="316"/>
      <c r="KP171" s="316"/>
      <c r="KQ171" s="316"/>
      <c r="KR171" s="316"/>
      <c r="KS171" s="316"/>
      <c r="KT171" s="316"/>
      <c r="KU171" s="316"/>
      <c r="KV171" s="316"/>
      <c r="KW171" s="316"/>
      <c r="KX171" s="316"/>
      <c r="KY171" s="316"/>
      <c r="KZ171" s="316"/>
      <c r="LA171" s="316"/>
      <c r="LB171" s="316"/>
      <c r="LC171" s="316"/>
      <c r="LD171" s="316"/>
      <c r="LE171" s="316"/>
      <c r="LF171" s="316"/>
      <c r="LG171" s="316"/>
      <c r="LH171" s="316"/>
      <c r="LI171" s="316"/>
    </row>
    <row r="172" spans="1:321" ht="30">
      <c r="D172" s="72">
        <v>4512</v>
      </c>
      <c r="E172" s="76" t="s">
        <v>346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82">
        <v>0</v>
      </c>
      <c r="DW172" s="282">
        <v>0</v>
      </c>
      <c r="DX172" s="282">
        <v>0</v>
      </c>
      <c r="DY172" s="282">
        <v>0</v>
      </c>
      <c r="DZ172" s="310"/>
      <c r="EB172" s="313"/>
      <c r="EC172" s="313"/>
      <c r="ED172" s="313"/>
      <c r="EE172" s="313"/>
      <c r="EF172" s="313"/>
      <c r="EG172" s="313"/>
      <c r="EH172" s="316"/>
      <c r="EI172" s="316"/>
      <c r="EJ172" s="316"/>
      <c r="EK172" s="316"/>
      <c r="EL172" s="316"/>
      <c r="EM172" s="316"/>
      <c r="EN172" s="316"/>
      <c r="EO172" s="316"/>
      <c r="EP172" s="316"/>
      <c r="EQ172" s="316"/>
      <c r="ER172" s="316"/>
      <c r="ES172" s="316"/>
      <c r="ET172" s="316"/>
      <c r="EU172" s="316"/>
      <c r="EV172" s="316"/>
      <c r="EW172" s="316"/>
      <c r="EX172" s="316"/>
      <c r="EY172" s="316"/>
      <c r="EZ172" s="316"/>
      <c r="FA172" s="316"/>
      <c r="FB172" s="316"/>
      <c r="FC172" s="316"/>
      <c r="FD172" s="316"/>
      <c r="FE172" s="316"/>
      <c r="FF172" s="316"/>
      <c r="FG172" s="316"/>
      <c r="FH172" s="316"/>
      <c r="FI172" s="316"/>
      <c r="FJ172" s="316"/>
      <c r="FK172" s="316"/>
      <c r="FL172" s="369"/>
      <c r="FM172" s="316"/>
      <c r="FN172" s="316"/>
      <c r="FO172" s="316"/>
      <c r="FP172" s="316"/>
      <c r="FQ172" s="316"/>
      <c r="FR172" s="316"/>
      <c r="FS172" s="316"/>
      <c r="FT172" s="316"/>
      <c r="FU172" s="316"/>
      <c r="FV172" s="316"/>
      <c r="FW172" s="316"/>
      <c r="FX172" s="316"/>
      <c r="FY172" s="316"/>
      <c r="FZ172" s="316"/>
      <c r="GA172" s="316"/>
      <c r="GB172" s="316"/>
      <c r="GC172" s="316"/>
      <c r="GD172" s="316"/>
      <c r="GF172" s="316"/>
      <c r="GG172" s="316"/>
      <c r="GH172" s="316"/>
      <c r="GI172" s="316"/>
      <c r="GJ172" s="316"/>
      <c r="GK172" s="316"/>
      <c r="GL172" s="316"/>
      <c r="GM172" s="316"/>
      <c r="GN172" s="316"/>
      <c r="GO172" s="316"/>
      <c r="GP172" s="316"/>
      <c r="GQ172" s="316"/>
      <c r="GR172" s="316"/>
      <c r="GS172" s="316"/>
      <c r="GT172" s="316"/>
      <c r="GU172" s="316"/>
      <c r="GV172" s="316"/>
      <c r="GW172" s="316"/>
      <c r="GX172" s="316"/>
      <c r="GY172" s="316"/>
      <c r="GZ172" s="316"/>
      <c r="HA172" s="316"/>
      <c r="HB172" s="316"/>
      <c r="HC172" s="316"/>
      <c r="HD172" s="316"/>
      <c r="HE172" s="316"/>
      <c r="HF172" s="316"/>
      <c r="HG172" s="316"/>
      <c r="HH172" s="316"/>
      <c r="HI172" s="316"/>
      <c r="HJ172" s="316"/>
      <c r="HK172" s="316"/>
      <c r="HL172" s="316"/>
      <c r="HM172" s="316"/>
      <c r="HN172" s="316"/>
      <c r="HO172" s="316"/>
      <c r="HP172" s="316"/>
      <c r="HQ172" s="316"/>
      <c r="HR172" s="316"/>
      <c r="HS172" s="316"/>
      <c r="HT172" s="316"/>
      <c r="HU172" s="316"/>
      <c r="HV172" s="316"/>
      <c r="HW172" s="316"/>
      <c r="HX172" s="316"/>
      <c r="HY172" s="316"/>
      <c r="HZ172" s="316"/>
      <c r="IA172" s="316"/>
      <c r="IB172" s="316"/>
      <c r="IC172" s="316"/>
      <c r="ID172" s="316"/>
      <c r="IE172" s="316"/>
      <c r="IF172" s="316"/>
      <c r="IG172" s="316"/>
      <c r="IH172" s="316"/>
      <c r="II172" s="316"/>
      <c r="IJ172" s="316"/>
      <c r="IK172" s="316"/>
      <c r="IL172" s="316"/>
      <c r="IM172" s="316"/>
      <c r="IN172" s="316"/>
      <c r="IO172" s="316"/>
      <c r="IP172" s="316"/>
      <c r="IQ172" s="316"/>
      <c r="IR172" s="316"/>
      <c r="IS172" s="316"/>
      <c r="IT172" s="316"/>
      <c r="IU172" s="316"/>
      <c r="IV172" s="316"/>
      <c r="IW172" s="316"/>
      <c r="IX172" s="316"/>
      <c r="IY172" s="316"/>
      <c r="IZ172" s="316"/>
      <c r="JA172" s="316"/>
      <c r="JB172" s="316"/>
      <c r="JC172" s="316"/>
      <c r="JD172" s="316"/>
      <c r="JE172" s="316"/>
      <c r="JF172" s="316"/>
      <c r="JG172" s="316"/>
      <c r="JH172" s="316"/>
      <c r="JI172" s="316"/>
      <c r="JJ172" s="316"/>
      <c r="JK172" s="316"/>
      <c r="JL172" s="316"/>
      <c r="JM172" s="316"/>
      <c r="JN172" s="316"/>
      <c r="JO172" s="316"/>
      <c r="JP172" s="316"/>
      <c r="JQ172" s="316"/>
      <c r="JR172" s="316"/>
      <c r="JS172" s="316"/>
      <c r="JT172" s="316"/>
      <c r="JU172" s="316"/>
      <c r="JV172" s="316"/>
      <c r="JW172" s="316"/>
      <c r="JX172" s="316"/>
      <c r="JY172" s="316"/>
      <c r="JZ172" s="316"/>
      <c r="KA172" s="316"/>
      <c r="KB172" s="316"/>
      <c r="KC172" s="316"/>
      <c r="KD172" s="316"/>
      <c r="KE172" s="316"/>
      <c r="KF172" s="316"/>
      <c r="KG172" s="316"/>
      <c r="KH172" s="316"/>
      <c r="KI172" s="316"/>
      <c r="KJ172" s="316"/>
      <c r="KK172" s="316"/>
      <c r="KL172" s="316"/>
      <c r="KM172" s="316"/>
      <c r="KN172" s="316"/>
      <c r="KO172" s="316"/>
      <c r="KP172" s="316"/>
      <c r="KQ172" s="316"/>
      <c r="KR172" s="316"/>
      <c r="KS172" s="316"/>
      <c r="KT172" s="316"/>
      <c r="KU172" s="316"/>
      <c r="KV172" s="316"/>
      <c r="KW172" s="316"/>
      <c r="KX172" s="316"/>
      <c r="KY172" s="316"/>
      <c r="KZ172" s="316"/>
      <c r="LA172" s="316"/>
      <c r="LB172" s="316"/>
      <c r="LC172" s="316"/>
      <c r="LD172" s="316"/>
      <c r="LE172" s="316"/>
      <c r="LF172" s="316"/>
      <c r="LG172" s="316"/>
      <c r="LH172" s="316"/>
      <c r="LI172" s="316"/>
    </row>
    <row r="173" spans="1:321">
      <c r="D173" s="72">
        <v>4513</v>
      </c>
      <c r="E173" s="76" t="s">
        <v>348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82">
        <v>0</v>
      </c>
      <c r="DW173" s="282">
        <v>292960</v>
      </c>
      <c r="DX173" s="282">
        <v>0</v>
      </c>
      <c r="DY173" s="282">
        <v>291078</v>
      </c>
      <c r="DZ173" s="310">
        <v>290594</v>
      </c>
      <c r="EB173" s="313"/>
      <c r="EC173" s="313"/>
      <c r="ED173" s="313"/>
      <c r="EE173" s="313"/>
      <c r="EF173" s="313"/>
      <c r="EG173" s="313"/>
      <c r="EH173" s="316"/>
      <c r="EI173" s="316"/>
      <c r="EJ173" s="316"/>
      <c r="EK173" s="316"/>
      <c r="EL173" s="316"/>
      <c r="EM173" s="316"/>
      <c r="EN173" s="316"/>
      <c r="EO173" s="316"/>
      <c r="EP173" s="316"/>
      <c r="EQ173" s="316"/>
      <c r="ER173" s="316"/>
      <c r="ES173" s="316"/>
      <c r="ET173" s="316"/>
      <c r="EU173" s="316"/>
      <c r="EV173" s="316"/>
      <c r="EW173" s="316"/>
      <c r="EX173" s="316"/>
      <c r="EY173" s="316"/>
      <c r="EZ173" s="316"/>
      <c r="FA173" s="316"/>
      <c r="FB173" s="316"/>
      <c r="FC173" s="316"/>
      <c r="FD173" s="316"/>
      <c r="FE173" s="316"/>
      <c r="FF173" s="316"/>
      <c r="FG173" s="316"/>
      <c r="FH173" s="316"/>
      <c r="FI173" s="316"/>
      <c r="FJ173" s="316"/>
      <c r="FK173" s="316"/>
      <c r="FL173" s="369"/>
      <c r="FM173" s="316"/>
      <c r="FN173" s="316"/>
      <c r="FO173" s="316"/>
      <c r="FP173" s="316"/>
      <c r="FQ173" s="316"/>
      <c r="FR173" s="316"/>
      <c r="FS173" s="316"/>
      <c r="FT173" s="316"/>
      <c r="FU173" s="316"/>
      <c r="FV173" s="316"/>
      <c r="FW173" s="316"/>
      <c r="FX173" s="316"/>
      <c r="FY173" s="316"/>
      <c r="FZ173" s="316"/>
      <c r="GA173" s="316"/>
      <c r="GB173" s="316"/>
      <c r="GC173" s="316"/>
      <c r="GD173" s="316"/>
      <c r="GF173" s="316"/>
      <c r="GG173" s="316"/>
      <c r="GH173" s="316"/>
      <c r="GI173" s="316"/>
      <c r="GJ173" s="316"/>
      <c r="GK173" s="316"/>
      <c r="GL173" s="316"/>
      <c r="GM173" s="316"/>
      <c r="GN173" s="316"/>
      <c r="GO173" s="316"/>
      <c r="GP173" s="316"/>
      <c r="GQ173" s="316"/>
      <c r="GR173" s="316"/>
      <c r="GS173" s="316"/>
      <c r="GT173" s="316"/>
      <c r="GU173" s="316"/>
      <c r="GV173" s="316"/>
      <c r="GW173" s="316"/>
      <c r="GX173" s="316"/>
      <c r="GY173" s="316"/>
      <c r="GZ173" s="316"/>
      <c r="HA173" s="316"/>
      <c r="HB173" s="316"/>
      <c r="HC173" s="316"/>
      <c r="HD173" s="316"/>
      <c r="HE173" s="316"/>
      <c r="HF173" s="316"/>
      <c r="HG173" s="316"/>
      <c r="HH173" s="316"/>
      <c r="HI173" s="316"/>
      <c r="HJ173" s="316"/>
      <c r="HK173" s="316"/>
      <c r="HL173" s="316"/>
      <c r="HM173" s="316"/>
      <c r="HN173" s="316"/>
      <c r="HO173" s="316"/>
      <c r="HP173" s="316"/>
      <c r="HQ173" s="316"/>
      <c r="HR173" s="316"/>
      <c r="HS173" s="316"/>
      <c r="HT173" s="316"/>
      <c r="HU173" s="316"/>
      <c r="HV173" s="316"/>
      <c r="HW173" s="316"/>
      <c r="HX173" s="316"/>
      <c r="HY173" s="316"/>
      <c r="HZ173" s="316"/>
      <c r="IA173" s="316"/>
      <c r="IB173" s="316"/>
      <c r="IC173" s="316"/>
      <c r="ID173" s="316"/>
      <c r="IE173" s="316"/>
      <c r="IF173" s="316"/>
      <c r="IG173" s="316"/>
      <c r="IH173" s="316"/>
      <c r="II173" s="316"/>
      <c r="IJ173" s="316"/>
      <c r="IK173" s="316"/>
      <c r="IL173" s="316"/>
      <c r="IM173" s="316"/>
      <c r="IN173" s="316"/>
      <c r="IO173" s="316"/>
      <c r="IP173" s="316"/>
      <c r="IQ173" s="316"/>
      <c r="IR173" s="316"/>
      <c r="IS173" s="316"/>
      <c r="IT173" s="316"/>
      <c r="IU173" s="316"/>
      <c r="IV173" s="316"/>
      <c r="IW173" s="316"/>
      <c r="IX173" s="316"/>
      <c r="IY173" s="316"/>
      <c r="IZ173" s="316"/>
      <c r="JA173" s="316"/>
      <c r="JB173" s="316"/>
      <c r="JC173" s="316"/>
      <c r="JD173" s="316"/>
      <c r="JE173" s="316"/>
      <c r="JF173" s="316"/>
      <c r="JG173" s="316"/>
      <c r="JH173" s="316"/>
      <c r="JI173" s="316"/>
      <c r="JJ173" s="316"/>
      <c r="JK173" s="316"/>
      <c r="JL173" s="316"/>
      <c r="JM173" s="316"/>
      <c r="JN173" s="316"/>
      <c r="JO173" s="316"/>
      <c r="JP173" s="316"/>
      <c r="JQ173" s="316"/>
      <c r="JR173" s="316"/>
      <c r="JS173" s="316"/>
      <c r="JT173" s="316"/>
      <c r="JU173" s="316"/>
      <c r="JV173" s="316"/>
      <c r="JW173" s="316"/>
      <c r="JX173" s="316"/>
      <c r="JY173" s="316"/>
      <c r="JZ173" s="316"/>
      <c r="KA173" s="316"/>
      <c r="KB173" s="316"/>
      <c r="KC173" s="316"/>
      <c r="KD173" s="316"/>
      <c r="KE173" s="316"/>
      <c r="KF173" s="316"/>
      <c r="KG173" s="316"/>
      <c r="KH173" s="316"/>
      <c r="KI173" s="316"/>
      <c r="KJ173" s="316"/>
      <c r="KK173" s="316"/>
      <c r="KL173" s="316"/>
      <c r="KM173" s="316"/>
      <c r="KN173" s="316"/>
      <c r="KO173" s="316"/>
      <c r="KP173" s="316"/>
      <c r="KQ173" s="316"/>
      <c r="KR173" s="316"/>
      <c r="KS173" s="316"/>
      <c r="KT173" s="316"/>
      <c r="KU173" s="316"/>
      <c r="KV173" s="316"/>
      <c r="KW173" s="316"/>
      <c r="KX173" s="316"/>
      <c r="KY173" s="316"/>
      <c r="KZ173" s="316"/>
      <c r="LA173" s="316"/>
      <c r="LB173" s="316"/>
      <c r="LC173" s="316"/>
      <c r="LD173" s="316"/>
      <c r="LE173" s="316"/>
      <c r="LF173" s="316"/>
      <c r="LG173" s="316"/>
      <c r="LH173" s="316"/>
      <c r="LI173" s="316"/>
    </row>
    <row r="174" spans="1:321" ht="45">
      <c r="D174" s="72">
        <v>4514</v>
      </c>
      <c r="E174" s="76" t="s">
        <v>350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82">
        <v>0</v>
      </c>
      <c r="DW174" s="282">
        <v>0</v>
      </c>
      <c r="DX174" s="282">
        <v>0</v>
      </c>
      <c r="DY174" s="282">
        <v>0</v>
      </c>
      <c r="DZ174" s="310"/>
      <c r="EB174" s="313"/>
      <c r="EC174" s="313"/>
      <c r="ED174" s="313"/>
      <c r="EE174" s="313"/>
      <c r="EF174" s="313"/>
      <c r="EG174" s="313"/>
      <c r="EH174" s="316"/>
      <c r="EI174" s="316"/>
      <c r="EJ174" s="316"/>
      <c r="EK174" s="316"/>
      <c r="EL174" s="316"/>
      <c r="EM174" s="316"/>
      <c r="EN174" s="316"/>
      <c r="EO174" s="316"/>
      <c r="EP174" s="316"/>
      <c r="EQ174" s="316"/>
      <c r="ER174" s="316"/>
      <c r="ES174" s="316"/>
      <c r="ET174" s="316"/>
      <c r="EU174" s="316"/>
      <c r="EV174" s="316"/>
      <c r="EW174" s="316"/>
      <c r="EX174" s="316"/>
      <c r="EY174" s="316"/>
      <c r="EZ174" s="316"/>
      <c r="FA174" s="316"/>
      <c r="FB174" s="316"/>
      <c r="FC174" s="316"/>
      <c r="FD174" s="316"/>
      <c r="FE174" s="316"/>
      <c r="FF174" s="316"/>
      <c r="FG174" s="316"/>
      <c r="FH174" s="316"/>
      <c r="FI174" s="316"/>
      <c r="FJ174" s="316"/>
      <c r="FK174" s="316"/>
      <c r="FL174" s="369"/>
      <c r="FM174" s="316"/>
      <c r="FN174" s="316"/>
      <c r="FO174" s="316"/>
      <c r="FP174" s="316"/>
      <c r="FQ174" s="316"/>
      <c r="FR174" s="316"/>
      <c r="FS174" s="316"/>
      <c r="FT174" s="316"/>
      <c r="FU174" s="316"/>
      <c r="FV174" s="316"/>
      <c r="FW174" s="316"/>
      <c r="FX174" s="316"/>
      <c r="FY174" s="316"/>
      <c r="FZ174" s="316"/>
      <c r="GA174" s="316"/>
      <c r="GB174" s="316"/>
      <c r="GC174" s="316"/>
      <c r="GD174" s="316"/>
      <c r="GF174" s="316"/>
      <c r="GG174" s="316"/>
      <c r="GH174" s="316"/>
      <c r="GI174" s="316"/>
      <c r="GJ174" s="316"/>
      <c r="GK174" s="316"/>
      <c r="GL174" s="316"/>
      <c r="GM174" s="316"/>
      <c r="GN174" s="316"/>
      <c r="GO174" s="316"/>
      <c r="GP174" s="316"/>
      <c r="GQ174" s="316"/>
      <c r="GR174" s="316"/>
      <c r="GS174" s="316"/>
      <c r="GT174" s="316"/>
      <c r="GU174" s="316"/>
      <c r="GV174" s="316"/>
      <c r="GW174" s="316"/>
      <c r="GX174" s="316"/>
      <c r="GY174" s="316"/>
      <c r="GZ174" s="316"/>
      <c r="HA174" s="316"/>
      <c r="HB174" s="316"/>
      <c r="HC174" s="316"/>
      <c r="HD174" s="316"/>
      <c r="HE174" s="316"/>
      <c r="HF174" s="316"/>
      <c r="HG174" s="316"/>
      <c r="HH174" s="316"/>
      <c r="HI174" s="316"/>
      <c r="HJ174" s="316"/>
      <c r="HK174" s="316"/>
      <c r="HL174" s="316"/>
      <c r="HM174" s="316"/>
      <c r="HN174" s="316"/>
      <c r="HO174" s="316"/>
      <c r="HP174" s="316"/>
      <c r="HQ174" s="316"/>
      <c r="HR174" s="316"/>
      <c r="HS174" s="316"/>
      <c r="HT174" s="316"/>
      <c r="HU174" s="316"/>
      <c r="HV174" s="316"/>
      <c r="HW174" s="316"/>
      <c r="HX174" s="316"/>
      <c r="HY174" s="316"/>
      <c r="HZ174" s="316"/>
      <c r="IA174" s="316"/>
      <c r="IB174" s="316"/>
      <c r="IC174" s="316"/>
      <c r="ID174" s="316"/>
      <c r="IE174" s="316"/>
      <c r="IF174" s="316"/>
      <c r="IG174" s="316"/>
      <c r="IH174" s="316"/>
      <c r="II174" s="316"/>
      <c r="IJ174" s="316"/>
      <c r="IK174" s="316"/>
      <c r="IL174" s="316"/>
      <c r="IM174" s="316"/>
      <c r="IN174" s="316"/>
      <c r="IO174" s="316"/>
      <c r="IP174" s="316"/>
      <c r="IQ174" s="316"/>
      <c r="IR174" s="316"/>
      <c r="IS174" s="316"/>
      <c r="IT174" s="316"/>
      <c r="IU174" s="316"/>
      <c r="IV174" s="316"/>
      <c r="IW174" s="316"/>
      <c r="IX174" s="316"/>
      <c r="IY174" s="316"/>
      <c r="IZ174" s="316"/>
      <c r="JA174" s="316"/>
      <c r="JB174" s="316"/>
      <c r="JC174" s="316"/>
      <c r="JD174" s="316"/>
      <c r="JE174" s="316"/>
      <c r="JF174" s="316"/>
      <c r="JG174" s="316"/>
      <c r="JH174" s="316"/>
      <c r="JI174" s="316"/>
      <c r="JJ174" s="316"/>
      <c r="JK174" s="316"/>
      <c r="JL174" s="316"/>
      <c r="JM174" s="316"/>
      <c r="JN174" s="316"/>
      <c r="JO174" s="316"/>
      <c r="JP174" s="316"/>
      <c r="JQ174" s="316"/>
      <c r="JR174" s="316"/>
      <c r="JS174" s="316"/>
      <c r="JT174" s="316"/>
      <c r="JU174" s="316"/>
      <c r="JV174" s="316"/>
      <c r="JW174" s="316"/>
      <c r="JX174" s="316"/>
      <c r="JY174" s="316"/>
      <c r="JZ174" s="316"/>
      <c r="KA174" s="316"/>
      <c r="KB174" s="316"/>
      <c r="KC174" s="316"/>
      <c r="KD174" s="316"/>
      <c r="KE174" s="316"/>
      <c r="KF174" s="316"/>
      <c r="KG174" s="316"/>
      <c r="KH174" s="316"/>
      <c r="KI174" s="316"/>
      <c r="KJ174" s="316"/>
      <c r="KK174" s="316"/>
      <c r="KL174" s="316"/>
      <c r="KM174" s="316"/>
      <c r="KN174" s="316"/>
      <c r="KO174" s="316"/>
      <c r="KP174" s="316"/>
      <c r="KQ174" s="316"/>
      <c r="KR174" s="316"/>
      <c r="KS174" s="316"/>
      <c r="KT174" s="316"/>
      <c r="KU174" s="316"/>
      <c r="KV174" s="316"/>
      <c r="KW174" s="316"/>
      <c r="KX174" s="316"/>
      <c r="KY174" s="316"/>
      <c r="KZ174" s="316"/>
      <c r="LA174" s="316"/>
      <c r="LB174" s="316"/>
      <c r="LC174" s="316"/>
      <c r="LD174" s="316"/>
      <c r="LE174" s="316"/>
      <c r="LF174" s="316"/>
      <c r="LG174" s="316"/>
      <c r="LH174" s="316"/>
      <c r="LI174" s="316"/>
    </row>
    <row r="175" spans="1:321">
      <c r="D175" s="72">
        <v>4515</v>
      </c>
      <c r="E175" s="76" t="s">
        <v>352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82">
        <v>138166.66999999998</v>
      </c>
      <c r="DW175" s="282">
        <v>0</v>
      </c>
      <c r="DX175" s="282">
        <v>160000</v>
      </c>
      <c r="DY175" s="282">
        <v>118000</v>
      </c>
      <c r="DZ175" s="310">
        <v>10000</v>
      </c>
      <c r="EB175" s="313"/>
      <c r="EC175" s="313"/>
      <c r="ED175" s="313"/>
      <c r="EE175" s="313"/>
      <c r="EF175" s="313"/>
      <c r="EG175" s="313"/>
      <c r="EH175" s="316"/>
      <c r="EI175" s="316"/>
      <c r="EJ175" s="316"/>
      <c r="EK175" s="316"/>
      <c r="EL175" s="316"/>
      <c r="EM175" s="316"/>
      <c r="EN175" s="316"/>
      <c r="EO175" s="316"/>
      <c r="EP175" s="316"/>
      <c r="EQ175" s="316"/>
      <c r="ER175" s="316"/>
      <c r="ES175" s="316"/>
      <c r="ET175" s="316"/>
      <c r="EU175" s="316"/>
      <c r="EV175" s="316"/>
      <c r="EW175" s="316"/>
      <c r="EX175" s="316"/>
      <c r="EY175" s="316"/>
      <c r="EZ175" s="316"/>
      <c r="FA175" s="316"/>
      <c r="FB175" s="316"/>
      <c r="FC175" s="316"/>
      <c r="FD175" s="316"/>
      <c r="FE175" s="316"/>
      <c r="FF175" s="316"/>
      <c r="FG175" s="316"/>
      <c r="FH175" s="316"/>
      <c r="FI175" s="316"/>
      <c r="FJ175" s="316"/>
      <c r="FK175" s="316">
        <v>80000</v>
      </c>
      <c r="FL175" s="369"/>
      <c r="FM175" s="316"/>
      <c r="FN175" s="316"/>
      <c r="FO175" s="316"/>
      <c r="FP175" s="316"/>
      <c r="FQ175" s="316"/>
      <c r="FR175" s="316"/>
      <c r="FS175" s="316"/>
      <c r="FT175" s="316"/>
      <c r="FU175" s="316"/>
      <c r="FV175" s="316"/>
      <c r="FW175" s="316"/>
      <c r="FX175" s="316"/>
      <c r="FY175" s="316"/>
      <c r="FZ175" s="316"/>
      <c r="GA175" s="316"/>
      <c r="GB175" s="316"/>
      <c r="GC175" s="316"/>
      <c r="GD175" s="316"/>
      <c r="GF175" s="316"/>
      <c r="GG175" s="316"/>
      <c r="GH175" s="316"/>
      <c r="GI175" s="316"/>
      <c r="GJ175" s="316"/>
      <c r="GK175" s="316"/>
      <c r="GL175" s="316"/>
      <c r="GM175" s="316"/>
      <c r="GN175" s="316"/>
      <c r="GO175" s="316"/>
      <c r="GP175" s="316"/>
      <c r="GQ175" s="316"/>
      <c r="GR175" s="316"/>
      <c r="GS175" s="316"/>
      <c r="GT175" s="316"/>
      <c r="GU175" s="316"/>
      <c r="GV175" s="316"/>
      <c r="GW175" s="316"/>
      <c r="GX175" s="316"/>
      <c r="GY175" s="316"/>
      <c r="GZ175" s="316"/>
      <c r="HA175" s="316"/>
      <c r="HB175" s="316"/>
      <c r="HC175" s="316"/>
      <c r="HD175" s="316"/>
      <c r="HE175" s="316"/>
      <c r="HF175" s="316"/>
      <c r="HG175" s="316"/>
      <c r="HH175" s="316"/>
      <c r="HI175" s="316"/>
      <c r="HJ175" s="316"/>
      <c r="HK175" s="316"/>
      <c r="HL175" s="316"/>
      <c r="HM175" s="316"/>
      <c r="HN175" s="316"/>
      <c r="HO175" s="316"/>
      <c r="HP175" s="316"/>
      <c r="HQ175" s="316"/>
      <c r="HR175" s="316"/>
      <c r="HS175" s="316"/>
      <c r="HT175" s="316"/>
      <c r="HU175" s="316"/>
      <c r="HV175" s="316"/>
      <c r="HW175" s="316"/>
      <c r="HX175" s="316"/>
      <c r="HY175" s="316"/>
      <c r="HZ175" s="316"/>
      <c r="IA175" s="316"/>
      <c r="IB175" s="316"/>
      <c r="IC175" s="316"/>
      <c r="ID175" s="316"/>
      <c r="IE175" s="316"/>
      <c r="IF175" s="316"/>
      <c r="IG175" s="316"/>
      <c r="IH175" s="316"/>
      <c r="II175" s="316"/>
      <c r="IJ175" s="316"/>
      <c r="IK175" s="316"/>
      <c r="IL175" s="316"/>
      <c r="IM175" s="316"/>
      <c r="IN175" s="316"/>
      <c r="IO175" s="316"/>
      <c r="IP175" s="316"/>
      <c r="IQ175" s="316"/>
      <c r="IR175" s="316"/>
      <c r="IS175" s="316"/>
      <c r="IT175" s="316"/>
      <c r="IU175" s="316"/>
      <c r="IV175" s="316"/>
      <c r="IW175" s="316"/>
      <c r="IX175" s="316"/>
      <c r="IY175" s="316"/>
      <c r="IZ175" s="316"/>
      <c r="JA175" s="316"/>
      <c r="JB175" s="316"/>
      <c r="JC175" s="316"/>
      <c r="JD175" s="316"/>
      <c r="JE175" s="316"/>
      <c r="JF175" s="316"/>
      <c r="JG175" s="316"/>
      <c r="JH175" s="316"/>
      <c r="JI175" s="316"/>
      <c r="JJ175" s="316"/>
      <c r="JK175" s="316"/>
      <c r="JL175" s="316"/>
      <c r="JM175" s="316"/>
      <c r="JN175" s="316"/>
      <c r="JO175" s="316"/>
      <c r="JP175" s="316"/>
      <c r="JQ175" s="316"/>
      <c r="JR175" s="316"/>
      <c r="JS175" s="316"/>
      <c r="JT175" s="316"/>
      <c r="JU175" s="316"/>
      <c r="JV175" s="316"/>
      <c r="JW175" s="316"/>
      <c r="JX175" s="316"/>
      <c r="JY175" s="316"/>
      <c r="JZ175" s="316"/>
      <c r="KA175" s="316"/>
      <c r="KB175" s="316"/>
      <c r="KC175" s="316"/>
      <c r="KD175" s="316"/>
      <c r="KE175" s="316"/>
      <c r="KF175" s="316"/>
      <c r="KG175" s="316"/>
      <c r="KH175" s="316"/>
      <c r="KI175" s="316"/>
      <c r="KJ175" s="316"/>
      <c r="KK175" s="316"/>
      <c r="KL175" s="316"/>
      <c r="KM175" s="316"/>
      <c r="KN175" s="316"/>
      <c r="KO175" s="316"/>
      <c r="KP175" s="316"/>
      <c r="KQ175" s="316"/>
      <c r="KR175" s="316"/>
      <c r="KS175" s="316"/>
      <c r="KT175" s="316"/>
      <c r="KU175" s="316"/>
      <c r="KV175" s="316"/>
      <c r="KW175" s="316"/>
      <c r="KX175" s="316"/>
      <c r="KY175" s="316"/>
      <c r="KZ175" s="316"/>
      <c r="LA175" s="316"/>
      <c r="LB175" s="316"/>
      <c r="LC175" s="316"/>
      <c r="LD175" s="316"/>
      <c r="LE175" s="316"/>
      <c r="LF175" s="316"/>
      <c r="LG175" s="316"/>
      <c r="LH175" s="316"/>
      <c r="LI175" s="316"/>
    </row>
    <row r="176" spans="1:321">
      <c r="A176" s="72" t="s">
        <v>94</v>
      </c>
      <c r="B176" s="72">
        <v>46</v>
      </c>
      <c r="E176" s="76" t="s">
        <v>354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82">
        <v>16619750.74</v>
      </c>
      <c r="DW176" s="282">
        <v>1379235.0899999999</v>
      </c>
      <c r="DX176" s="282">
        <v>23229015.260000002</v>
      </c>
      <c r="DY176" s="282">
        <v>8252837.79</v>
      </c>
      <c r="DZ176" s="310"/>
      <c r="EB176" s="313"/>
      <c r="EC176" s="320">
        <v>30149651.920000002</v>
      </c>
      <c r="ED176" s="313"/>
      <c r="EE176" s="313"/>
      <c r="EF176" s="313"/>
      <c r="EG176" s="313"/>
      <c r="EH176" s="316"/>
      <c r="EI176" s="316"/>
      <c r="EJ176" s="316"/>
      <c r="EK176" s="316"/>
      <c r="EL176" s="316"/>
      <c r="EM176" s="316"/>
      <c r="EN176" s="316"/>
      <c r="EO176" s="316"/>
      <c r="EP176" s="316"/>
      <c r="EQ176" s="316"/>
      <c r="ER176" s="316"/>
      <c r="ES176" s="316"/>
      <c r="ET176" s="316">
        <v>27871672.789999999</v>
      </c>
      <c r="EU176" s="316">
        <v>56704926.840000004</v>
      </c>
      <c r="EV176" s="316">
        <v>21093802.77</v>
      </c>
      <c r="EW176" s="316">
        <v>22441147.859999999</v>
      </c>
      <c r="EX176" s="316">
        <v>16011539.029999999</v>
      </c>
      <c r="EY176" s="316"/>
      <c r="EZ176" s="316"/>
      <c r="FA176" s="316">
        <v>40542466.609999999</v>
      </c>
      <c r="FB176" s="316"/>
      <c r="FC176" s="316"/>
      <c r="FD176" s="316"/>
      <c r="FE176" s="316"/>
      <c r="FF176" s="316"/>
      <c r="FG176" s="316"/>
      <c r="FH176" s="316"/>
      <c r="FI176" s="316"/>
      <c r="FJ176" s="316"/>
      <c r="FK176" s="316"/>
      <c r="FL176" s="369"/>
      <c r="FM176" s="316"/>
      <c r="FN176" s="316"/>
      <c r="FO176" s="316"/>
      <c r="FP176" s="316"/>
      <c r="FQ176" s="316"/>
      <c r="FR176" s="316"/>
      <c r="FS176" s="316"/>
      <c r="FT176" s="316"/>
      <c r="FU176" s="316"/>
      <c r="FV176" s="316"/>
      <c r="FW176" s="316"/>
      <c r="FX176" s="316"/>
      <c r="FY176" s="316"/>
      <c r="FZ176" s="316"/>
      <c r="GA176" s="316"/>
      <c r="GB176" s="316"/>
      <c r="GC176" s="316"/>
      <c r="GD176" s="316"/>
      <c r="GF176" s="316"/>
      <c r="GG176" s="316"/>
      <c r="GH176" s="316"/>
      <c r="GI176" s="316"/>
      <c r="GJ176" s="316"/>
      <c r="GK176" s="316"/>
      <c r="GL176" s="316"/>
      <c r="GM176" s="316"/>
      <c r="GN176" s="316"/>
      <c r="GO176" s="316"/>
      <c r="GP176" s="316"/>
      <c r="GQ176" s="316"/>
      <c r="GR176" s="316"/>
      <c r="GS176" s="316"/>
      <c r="GT176" s="316"/>
      <c r="GU176" s="316"/>
      <c r="GV176" s="316"/>
      <c r="GW176" s="316"/>
      <c r="GX176" s="316"/>
      <c r="GY176" s="316"/>
      <c r="GZ176" s="316"/>
      <c r="HA176" s="316"/>
      <c r="HB176" s="316"/>
      <c r="HC176" s="316"/>
      <c r="HD176" s="316"/>
      <c r="HE176" s="316"/>
      <c r="HF176" s="316"/>
      <c r="HG176" s="316"/>
      <c r="HH176" s="316"/>
      <c r="HI176" s="316"/>
      <c r="HJ176" s="316"/>
      <c r="HK176" s="316"/>
      <c r="HL176" s="316"/>
      <c r="HM176" s="316"/>
      <c r="HN176" s="316"/>
      <c r="HO176" s="316"/>
      <c r="HP176" s="316"/>
      <c r="HQ176" s="316"/>
      <c r="HR176" s="316"/>
      <c r="HS176" s="316"/>
      <c r="HT176" s="316"/>
      <c r="HU176" s="316"/>
      <c r="HV176" s="316"/>
      <c r="HW176" s="316"/>
      <c r="HX176" s="316"/>
      <c r="HY176" s="316"/>
      <c r="HZ176" s="316"/>
      <c r="IA176" s="316"/>
      <c r="IB176" s="316"/>
      <c r="IC176" s="316"/>
      <c r="ID176" s="316"/>
      <c r="IE176" s="316"/>
      <c r="IF176" s="316"/>
      <c r="IG176" s="316"/>
      <c r="IH176" s="316"/>
      <c r="II176" s="316"/>
      <c r="IJ176" s="316"/>
      <c r="IK176" s="316"/>
      <c r="IL176" s="316"/>
      <c r="IM176" s="316"/>
      <c r="IN176" s="316"/>
      <c r="IO176" s="316"/>
      <c r="IP176" s="316"/>
      <c r="IQ176" s="316"/>
      <c r="IR176" s="316"/>
      <c r="IS176" s="316"/>
      <c r="IT176" s="316"/>
      <c r="IU176" s="316"/>
      <c r="IV176" s="316"/>
      <c r="IW176" s="316"/>
      <c r="IX176" s="316"/>
      <c r="IY176" s="316"/>
      <c r="IZ176" s="316"/>
      <c r="JA176" s="316"/>
      <c r="JB176" s="316"/>
      <c r="JC176" s="316"/>
      <c r="JD176" s="316"/>
      <c r="JE176" s="316"/>
      <c r="JF176" s="316"/>
      <c r="JG176" s="316"/>
      <c r="JH176" s="316"/>
      <c r="JI176" s="316"/>
      <c r="JJ176" s="316"/>
      <c r="JK176" s="316"/>
      <c r="JL176" s="316"/>
      <c r="JM176" s="316"/>
      <c r="JN176" s="316"/>
      <c r="JO176" s="316"/>
      <c r="JP176" s="316"/>
      <c r="JQ176" s="316"/>
      <c r="JR176" s="316"/>
      <c r="JS176" s="316"/>
      <c r="JT176" s="316"/>
      <c r="JU176" s="316"/>
      <c r="JV176" s="316"/>
      <c r="JW176" s="316"/>
      <c r="JX176" s="316"/>
      <c r="JY176" s="316"/>
      <c r="JZ176" s="316"/>
      <c r="KA176" s="316"/>
      <c r="KB176" s="316"/>
      <c r="KC176" s="316"/>
      <c r="KD176" s="316"/>
      <c r="KE176" s="316"/>
      <c r="KF176" s="316"/>
      <c r="KG176" s="316"/>
      <c r="KH176" s="316"/>
      <c r="KI176" s="316"/>
      <c r="KJ176" s="316"/>
      <c r="KK176" s="316"/>
      <c r="KL176" s="316"/>
      <c r="KM176" s="316"/>
      <c r="KN176" s="316"/>
      <c r="KO176" s="316"/>
      <c r="KP176" s="316"/>
      <c r="KQ176" s="316"/>
      <c r="KR176" s="316"/>
      <c r="KS176" s="316"/>
      <c r="KT176" s="316"/>
      <c r="KU176" s="316"/>
      <c r="KV176" s="316"/>
      <c r="KW176" s="316"/>
      <c r="KX176" s="316"/>
      <c r="KY176" s="316"/>
      <c r="KZ176" s="316"/>
      <c r="LA176" s="316"/>
      <c r="LB176" s="316"/>
      <c r="LC176" s="316"/>
      <c r="LD176" s="316"/>
      <c r="LE176" s="316"/>
      <c r="LF176" s="316"/>
      <c r="LG176" s="316"/>
      <c r="LH176" s="316"/>
      <c r="LI176" s="316"/>
    </row>
    <row r="177" spans="1:321">
      <c r="C177" s="72">
        <v>461</v>
      </c>
      <c r="D177" s="72">
        <v>461</v>
      </c>
      <c r="E177" s="76" t="s">
        <v>356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82">
        <v>16619750.74</v>
      </c>
      <c r="DW177" s="282">
        <v>1379235.0899999999</v>
      </c>
      <c r="DX177" s="282">
        <v>23229015.260000002</v>
      </c>
      <c r="DY177" s="282">
        <v>8252837.79</v>
      </c>
      <c r="DZ177" s="310"/>
      <c r="EB177" s="313"/>
      <c r="EC177" s="320">
        <v>26917709.039999999</v>
      </c>
      <c r="ED177" s="313"/>
      <c r="EE177" s="313"/>
      <c r="EF177" s="313"/>
      <c r="EG177" s="313"/>
      <c r="ET177" s="316">
        <v>26200164.98</v>
      </c>
      <c r="EU177" s="316">
        <v>54488971.759999998</v>
      </c>
      <c r="EV177" s="316">
        <v>19066024.489999998</v>
      </c>
      <c r="EW177" s="316">
        <v>19981471.989999998</v>
      </c>
      <c r="EX177" s="316">
        <v>14760695.76</v>
      </c>
      <c r="EY177" s="316"/>
      <c r="EZ177" s="316"/>
      <c r="FA177" s="316">
        <v>39580105.140000001</v>
      </c>
      <c r="FB177" s="316"/>
      <c r="FC177" s="316"/>
      <c r="FD177" s="316"/>
      <c r="FE177" s="316"/>
      <c r="FF177" s="316"/>
      <c r="FG177" s="316"/>
      <c r="FH177" s="316"/>
      <c r="FI177" s="316"/>
      <c r="FJ177" s="316"/>
      <c r="FK177" s="316"/>
      <c r="FL177" s="369"/>
      <c r="FM177" s="316"/>
      <c r="FN177" s="316"/>
      <c r="FO177" s="316"/>
      <c r="FP177" s="316"/>
      <c r="FQ177" s="316"/>
      <c r="FR177" s="316"/>
      <c r="FS177" s="316"/>
      <c r="FT177" s="316"/>
      <c r="FU177" s="316"/>
      <c r="FV177" s="316"/>
      <c r="FW177" s="316"/>
      <c r="FX177" s="316"/>
      <c r="FY177" s="316"/>
      <c r="FZ177" s="316"/>
      <c r="GA177" s="316"/>
      <c r="GB177" s="316"/>
      <c r="GC177" s="316"/>
      <c r="GD177" s="316"/>
      <c r="GF177" s="316"/>
      <c r="GG177" s="316"/>
      <c r="GH177" s="316"/>
      <c r="GI177" s="316"/>
      <c r="GJ177" s="316"/>
      <c r="GK177" s="316"/>
      <c r="GL177" s="316"/>
      <c r="GM177" s="316"/>
      <c r="GN177" s="316"/>
      <c r="GO177" s="316"/>
      <c r="GP177" s="316"/>
      <c r="GQ177" s="316"/>
      <c r="GR177" s="316"/>
      <c r="GS177" s="316"/>
      <c r="GT177" s="316"/>
      <c r="GU177" s="316"/>
      <c r="GV177" s="316"/>
      <c r="GW177" s="316"/>
      <c r="GX177" s="316"/>
      <c r="GY177" s="316"/>
      <c r="GZ177" s="316"/>
      <c r="HA177" s="316"/>
      <c r="HB177" s="316"/>
      <c r="HC177" s="316"/>
      <c r="HD177" s="316"/>
      <c r="HE177" s="316"/>
      <c r="HF177" s="316"/>
      <c r="HG177" s="316"/>
      <c r="HH177" s="316"/>
      <c r="HI177" s="316"/>
      <c r="HJ177" s="316"/>
      <c r="HK177" s="316"/>
      <c r="HL177" s="316"/>
      <c r="HM177" s="316"/>
      <c r="HN177" s="316"/>
      <c r="HO177" s="316"/>
      <c r="HP177" s="316"/>
      <c r="HQ177" s="316"/>
      <c r="HR177" s="316"/>
      <c r="HS177" s="316"/>
      <c r="HT177" s="316"/>
      <c r="HU177" s="316"/>
      <c r="HV177" s="316"/>
      <c r="HW177" s="316"/>
      <c r="HX177" s="316"/>
      <c r="HY177" s="316"/>
      <c r="HZ177" s="316"/>
      <c r="IA177" s="316"/>
      <c r="IB177" s="316"/>
      <c r="IC177" s="316"/>
      <c r="ID177" s="316"/>
      <c r="IE177" s="316"/>
      <c r="IF177" s="316"/>
      <c r="IG177" s="316"/>
      <c r="IH177" s="316"/>
      <c r="II177" s="316"/>
      <c r="IJ177" s="316"/>
      <c r="IK177" s="316"/>
      <c r="IL177" s="316"/>
      <c r="IM177" s="316"/>
      <c r="IN177" s="316"/>
      <c r="IO177" s="316"/>
      <c r="IP177" s="316"/>
      <c r="IQ177" s="316"/>
      <c r="IR177" s="316"/>
      <c r="IS177" s="316"/>
      <c r="IT177" s="316"/>
      <c r="IU177" s="316"/>
      <c r="IV177" s="316"/>
      <c r="IW177" s="316"/>
      <c r="IX177" s="316"/>
      <c r="IY177" s="316"/>
      <c r="IZ177" s="316"/>
      <c r="JA177" s="316"/>
      <c r="JB177" s="316"/>
      <c r="JC177" s="316"/>
      <c r="JD177" s="316"/>
      <c r="JE177" s="316"/>
      <c r="JF177" s="316"/>
      <c r="JG177" s="316"/>
      <c r="JH177" s="316"/>
      <c r="JI177" s="316"/>
      <c r="JJ177" s="316"/>
      <c r="JK177" s="316"/>
      <c r="JL177" s="316"/>
      <c r="JM177" s="316"/>
      <c r="JN177" s="316"/>
      <c r="JO177" s="316"/>
      <c r="JP177" s="316"/>
      <c r="JQ177" s="316"/>
      <c r="JR177" s="316"/>
      <c r="JS177" s="316"/>
      <c r="JT177" s="316"/>
      <c r="JU177" s="316"/>
      <c r="JV177" s="316"/>
      <c r="JW177" s="316"/>
      <c r="JX177" s="316"/>
      <c r="JY177" s="316"/>
      <c r="JZ177" s="316"/>
      <c r="KA177" s="316"/>
      <c r="KB177" s="316"/>
      <c r="KC177" s="316"/>
      <c r="KD177" s="316"/>
      <c r="KE177" s="316"/>
      <c r="KF177" s="316"/>
      <c r="KG177" s="316"/>
      <c r="KH177" s="316"/>
      <c r="KI177" s="316"/>
      <c r="KJ177" s="316"/>
      <c r="KK177" s="316"/>
      <c r="KL177" s="316"/>
      <c r="KM177" s="316"/>
      <c r="KN177" s="316"/>
      <c r="KO177" s="316"/>
      <c r="KP177" s="316"/>
      <c r="KQ177" s="316"/>
      <c r="KR177" s="316"/>
      <c r="KS177" s="316"/>
      <c r="KT177" s="316"/>
      <c r="KU177" s="316"/>
      <c r="KV177" s="316"/>
      <c r="KW177" s="316"/>
      <c r="KX177" s="316"/>
      <c r="KY177" s="316"/>
      <c r="KZ177" s="316"/>
      <c r="LA177" s="316"/>
      <c r="LB177" s="316"/>
      <c r="LC177" s="316"/>
      <c r="LD177" s="316"/>
      <c r="LE177" s="316"/>
      <c r="LF177" s="316"/>
      <c r="LG177" s="316"/>
      <c r="LH177" s="316"/>
      <c r="LI177" s="316"/>
    </row>
    <row r="178" spans="1:321" ht="30">
      <c r="D178" s="72">
        <v>4611</v>
      </c>
      <c r="E178" s="76" t="s">
        <v>357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82">
        <v>16586331.92</v>
      </c>
      <c r="DW178" s="282">
        <v>40102784.689999998</v>
      </c>
      <c r="DX178" s="282">
        <v>34153922.979999997</v>
      </c>
      <c r="DY178" s="282">
        <v>11303919.65</v>
      </c>
      <c r="DZ178" s="308">
        <v>104634.18</v>
      </c>
      <c r="EA178" s="308">
        <v>7652930.54</v>
      </c>
      <c r="EB178" s="313">
        <v>17783759.899999999</v>
      </c>
      <c r="EC178" s="321">
        <v>65876428.729999997</v>
      </c>
      <c r="ED178" s="313">
        <v>9291204.8200000003</v>
      </c>
      <c r="EE178" s="313">
        <v>13507697.57</v>
      </c>
      <c r="EF178" s="313">
        <v>108168.99</v>
      </c>
      <c r="EG178" s="313">
        <v>8974836.0099999998</v>
      </c>
      <c r="EH178" s="316">
        <v>16509330.02</v>
      </c>
      <c r="EI178" s="316">
        <v>40459986.270000003</v>
      </c>
      <c r="EJ178" s="316">
        <v>28547623.149999999</v>
      </c>
      <c r="EK178" s="316">
        <v>111178.77</v>
      </c>
      <c r="EL178" s="316">
        <v>861846.67</v>
      </c>
      <c r="EM178" s="316">
        <v>18678429.690000001</v>
      </c>
      <c r="EN178" s="316">
        <v>25930516.890000001</v>
      </c>
      <c r="EO178" s="316">
        <v>65870871.859999999</v>
      </c>
      <c r="EP178" s="316">
        <v>8684013.8599999994</v>
      </c>
      <c r="EQ178" s="316">
        <v>2314998.5699999998</v>
      </c>
      <c r="ER178" s="316">
        <v>865501.84</v>
      </c>
      <c r="ES178" s="316">
        <v>17178358.239999998</v>
      </c>
      <c r="ET178" s="316">
        <v>24566746.16</v>
      </c>
      <c r="EU178" s="316">
        <v>50952373.509999998</v>
      </c>
      <c r="EV178" s="316">
        <v>7051404.0099999998</v>
      </c>
      <c r="EW178" s="316">
        <v>2231658.5099999998</v>
      </c>
      <c r="EX178" s="316">
        <v>831498.83</v>
      </c>
      <c r="EY178" s="316">
        <v>4420027.8</v>
      </c>
      <c r="EZ178" s="316">
        <v>42332347.200000003</v>
      </c>
      <c r="FA178" s="316">
        <v>95932773.739999995</v>
      </c>
      <c r="FB178" s="316">
        <v>1208382.96</v>
      </c>
      <c r="FC178" s="316">
        <v>2260146.02</v>
      </c>
      <c r="FD178" s="316">
        <v>834069.65</v>
      </c>
      <c r="FE178" s="316">
        <v>2202164.71</v>
      </c>
      <c r="FF178" s="316">
        <v>18084948.579999998</v>
      </c>
      <c r="FG178" s="316">
        <v>64835364.859999999</v>
      </c>
      <c r="FH178" s="316">
        <v>1062241.2</v>
      </c>
      <c r="FI178" s="316">
        <v>2291816.1800000002</v>
      </c>
      <c r="FJ178" s="316">
        <v>5836708.6600000001</v>
      </c>
      <c r="FK178" s="316">
        <v>1304074.52</v>
      </c>
      <c r="FL178" s="368">
        <v>18837613.199999999</v>
      </c>
      <c r="FM178" s="316">
        <v>54838105.140000001</v>
      </c>
      <c r="FN178" s="316">
        <v>1831381.37</v>
      </c>
      <c r="FO178" s="316">
        <v>6571880.8899999997</v>
      </c>
      <c r="FP178" s="316">
        <v>839474.95</v>
      </c>
      <c r="FQ178" s="316">
        <v>2081948.73</v>
      </c>
      <c r="FR178" s="316">
        <v>23090399.57</v>
      </c>
      <c r="FS178" s="316">
        <v>54840868.399999999</v>
      </c>
      <c r="FT178" s="316">
        <v>1854849.15</v>
      </c>
      <c r="FU178" s="316">
        <v>1603895.49</v>
      </c>
      <c r="FV178" s="316">
        <v>1842278.41</v>
      </c>
      <c r="FW178" s="316">
        <v>2108350.36</v>
      </c>
      <c r="FX178" s="316">
        <v>14993230.529999999</v>
      </c>
      <c r="FY178" s="316">
        <v>23750000</v>
      </c>
      <c r="FZ178" s="316">
        <v>1782512.05</v>
      </c>
      <c r="GA178" s="316">
        <v>18541765.760000002</v>
      </c>
      <c r="GB178" s="316"/>
      <c r="GC178" s="316"/>
      <c r="GD178" s="316"/>
      <c r="GF178" s="316"/>
      <c r="GG178" s="316"/>
      <c r="GH178" s="316"/>
      <c r="GI178" s="316"/>
      <c r="GJ178" s="316"/>
      <c r="GK178" s="316"/>
      <c r="GL178" s="316"/>
      <c r="GM178" s="316"/>
      <c r="GN178" s="316"/>
      <c r="GO178" s="316"/>
      <c r="GP178" s="316"/>
      <c r="GQ178" s="316"/>
      <c r="GR178" s="316"/>
      <c r="GS178" s="316"/>
      <c r="GT178" s="316"/>
      <c r="GU178" s="316"/>
      <c r="GV178" s="316"/>
      <c r="GW178" s="316"/>
      <c r="GX178" s="316"/>
      <c r="GY178" s="316"/>
      <c r="GZ178" s="316"/>
      <c r="HA178" s="316"/>
      <c r="HB178" s="316"/>
      <c r="HC178" s="316"/>
      <c r="HD178" s="316"/>
      <c r="HE178" s="316"/>
      <c r="HF178" s="316"/>
      <c r="HG178" s="316"/>
      <c r="HH178" s="316"/>
      <c r="HI178" s="316"/>
      <c r="HJ178" s="316"/>
      <c r="HK178" s="316"/>
      <c r="HL178" s="316"/>
      <c r="HM178" s="316"/>
      <c r="HN178" s="316"/>
      <c r="HO178" s="316"/>
      <c r="HP178" s="316"/>
      <c r="HQ178" s="316"/>
      <c r="HR178" s="316"/>
      <c r="HS178" s="316"/>
      <c r="HT178" s="316"/>
      <c r="HU178" s="316"/>
      <c r="HV178" s="316"/>
      <c r="HW178" s="316"/>
      <c r="HX178" s="316"/>
      <c r="HY178" s="316"/>
      <c r="HZ178" s="316"/>
      <c r="IA178" s="316"/>
      <c r="IB178" s="316"/>
      <c r="IC178" s="316"/>
      <c r="ID178" s="316"/>
      <c r="IE178" s="316"/>
      <c r="IF178" s="316"/>
      <c r="IG178" s="316"/>
      <c r="IH178" s="316"/>
      <c r="II178" s="316"/>
      <c r="IJ178" s="316"/>
      <c r="IK178" s="316"/>
      <c r="IL178" s="316"/>
      <c r="IM178" s="316"/>
      <c r="IN178" s="316"/>
      <c r="IO178" s="316"/>
      <c r="IP178" s="316"/>
      <c r="IQ178" s="316"/>
      <c r="IR178" s="316"/>
      <c r="IS178" s="316"/>
      <c r="IT178" s="316"/>
      <c r="IU178" s="316"/>
      <c r="IV178" s="316"/>
      <c r="IW178" s="316"/>
      <c r="IX178" s="316"/>
      <c r="IY178" s="316"/>
      <c r="IZ178" s="316"/>
      <c r="JA178" s="316"/>
      <c r="JB178" s="316"/>
      <c r="JC178" s="316"/>
      <c r="JD178" s="316"/>
      <c r="JE178" s="316"/>
      <c r="JF178" s="316"/>
      <c r="JG178" s="316"/>
      <c r="JH178" s="316"/>
      <c r="JI178" s="316"/>
      <c r="JJ178" s="316"/>
      <c r="JK178" s="316"/>
      <c r="JL178" s="316"/>
      <c r="JM178" s="316"/>
      <c r="JN178" s="316"/>
      <c r="JO178" s="316"/>
      <c r="JP178" s="316"/>
      <c r="JQ178" s="316"/>
      <c r="JR178" s="316"/>
      <c r="JS178" s="316"/>
      <c r="JT178" s="316"/>
      <c r="JU178" s="316"/>
      <c r="JV178" s="316"/>
      <c r="JW178" s="316"/>
      <c r="JX178" s="316"/>
      <c r="JY178" s="316"/>
      <c r="JZ178" s="316"/>
      <c r="KA178" s="316"/>
      <c r="KB178" s="316"/>
      <c r="KC178" s="316"/>
      <c r="KD178" s="316"/>
      <c r="KE178" s="316"/>
      <c r="KF178" s="316"/>
      <c r="KG178" s="316"/>
      <c r="KH178" s="316"/>
      <c r="KI178" s="316"/>
      <c r="KJ178" s="316"/>
      <c r="KK178" s="316"/>
      <c r="KL178" s="316"/>
      <c r="KM178" s="316"/>
      <c r="KN178" s="316"/>
      <c r="KO178" s="316"/>
      <c r="KP178" s="316"/>
      <c r="KQ178" s="316"/>
      <c r="KR178" s="316"/>
      <c r="KS178" s="316"/>
      <c r="KT178" s="316"/>
      <c r="KU178" s="316"/>
      <c r="KV178" s="316"/>
      <c r="KW178" s="316"/>
      <c r="KX178" s="316"/>
      <c r="KY178" s="316"/>
      <c r="KZ178" s="316"/>
      <c r="LA178" s="316"/>
      <c r="LB178" s="316"/>
      <c r="LC178" s="316"/>
      <c r="LD178" s="316"/>
      <c r="LE178" s="316"/>
      <c r="LF178" s="316"/>
      <c r="LG178" s="316"/>
      <c r="LH178" s="316"/>
      <c r="LI178" s="316"/>
    </row>
    <row r="179" spans="1:321" ht="30">
      <c r="D179" s="72">
        <v>4612</v>
      </c>
      <c r="E179" s="76" t="s">
        <v>359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82">
        <v>16433418.82</v>
      </c>
      <c r="DW179" s="282">
        <v>1276450.3999999999</v>
      </c>
      <c r="DX179" s="282">
        <v>12225107.449999999</v>
      </c>
      <c r="DY179" s="282">
        <v>179944918.13999999</v>
      </c>
      <c r="DZ179" s="310">
        <v>4911459.87</v>
      </c>
      <c r="EA179" s="314">
        <v>21164551.23</v>
      </c>
      <c r="EB179" s="313">
        <v>24633418.82</v>
      </c>
      <c r="EC179" s="321">
        <v>1391280.31</v>
      </c>
      <c r="ED179" s="313">
        <v>12961164.189999999</v>
      </c>
      <c r="EE179" s="313">
        <v>4513519.3899999997</v>
      </c>
      <c r="EF179" s="313">
        <v>5916393.0599999996</v>
      </c>
      <c r="EG179" s="313">
        <v>22297884.649999999</v>
      </c>
      <c r="EH179" s="316">
        <v>1802308.17</v>
      </c>
      <c r="EI179" s="316">
        <v>1892608.13</v>
      </c>
      <c r="EJ179" s="316">
        <v>7944436.3899999997</v>
      </c>
      <c r="EK179" s="316">
        <v>65321070.240000002</v>
      </c>
      <c r="EL179" s="316">
        <v>5208332.1500000004</v>
      </c>
      <c r="EM179" s="316">
        <v>11220533.199999999</v>
      </c>
      <c r="EN179" s="316">
        <v>9633419.2899999991</v>
      </c>
      <c r="EO179" s="316">
        <v>2539646.15</v>
      </c>
      <c r="EP179" s="316">
        <v>4390481.9000000004</v>
      </c>
      <c r="EQ179" s="316">
        <v>4884517.4000000004</v>
      </c>
      <c r="ER179" s="316">
        <v>6156717.2599999998</v>
      </c>
      <c r="ES179" s="316">
        <v>11593842.74</v>
      </c>
      <c r="ET179" s="316">
        <v>1633418.82</v>
      </c>
      <c r="EU179" s="316">
        <v>3536598.25</v>
      </c>
      <c r="EV179" s="316">
        <v>12014620.48</v>
      </c>
      <c r="EW179" s="316">
        <v>380100813.48000002</v>
      </c>
      <c r="EX179" s="316">
        <v>13929196.93</v>
      </c>
      <c r="EY179" s="316">
        <v>8509523.0099999998</v>
      </c>
      <c r="EZ179" s="316">
        <v>1633418.82</v>
      </c>
      <c r="FA179" s="316">
        <v>2647331.4</v>
      </c>
      <c r="FB179" s="316">
        <v>16215322.939999999</v>
      </c>
      <c r="FC179" s="316">
        <v>3771846.45</v>
      </c>
      <c r="FD179" s="316">
        <v>8756253.1600000001</v>
      </c>
      <c r="FE179" s="316">
        <v>8709523.0700000003</v>
      </c>
      <c r="FF179" s="316">
        <v>1433418.82</v>
      </c>
      <c r="FG179" s="316">
        <v>2530058.2599999998</v>
      </c>
      <c r="FH179" s="316">
        <v>16724343.27</v>
      </c>
      <c r="FI179" s="316">
        <v>16010234.699999999</v>
      </c>
      <c r="FJ179" s="316">
        <v>177846023.16</v>
      </c>
      <c r="FK179" s="316">
        <v>9790699.6799999997</v>
      </c>
      <c r="FL179" s="368">
        <v>61633418.82</v>
      </c>
      <c r="FM179" s="316">
        <v>2917512.03</v>
      </c>
      <c r="FN179" s="316">
        <v>16057936.98</v>
      </c>
      <c r="FO179" s="316">
        <v>4520498.25</v>
      </c>
      <c r="FP179" s="316">
        <v>9323019.1699999999</v>
      </c>
      <c r="FQ179" s="316">
        <v>10138531.67</v>
      </c>
      <c r="FR179" s="316">
        <v>1435793.71</v>
      </c>
      <c r="FS179" s="316">
        <v>10524954.35</v>
      </c>
      <c r="FT179" s="316">
        <v>330204648.48000002</v>
      </c>
      <c r="FU179" s="316">
        <v>15609634.58</v>
      </c>
      <c r="FV179" s="316">
        <v>9553316.6400000006</v>
      </c>
      <c r="FW179" s="316">
        <v>9938531.6699999999</v>
      </c>
      <c r="FX179" s="316">
        <v>1633418.82</v>
      </c>
      <c r="FY179" s="316">
        <v>10972559.57</v>
      </c>
      <c r="FZ179" s="316">
        <v>8038553.5099999998</v>
      </c>
      <c r="GA179" s="316">
        <v>3909321.17</v>
      </c>
      <c r="GB179" s="316"/>
      <c r="GC179" s="316"/>
      <c r="GD179" s="316"/>
      <c r="GF179" s="316"/>
      <c r="GG179" s="316"/>
      <c r="GH179" s="316"/>
      <c r="GI179" s="316"/>
      <c r="GJ179" s="316"/>
      <c r="GK179" s="316"/>
      <c r="GL179" s="316"/>
      <c r="GM179" s="316"/>
      <c r="GN179" s="316"/>
      <c r="GO179" s="316"/>
      <c r="GP179" s="316"/>
      <c r="GQ179" s="316"/>
      <c r="GR179" s="316"/>
      <c r="GS179" s="316"/>
      <c r="GT179" s="316"/>
      <c r="GU179" s="316"/>
      <c r="GV179" s="316"/>
      <c r="GW179" s="316"/>
      <c r="GX179" s="316"/>
      <c r="GY179" s="316"/>
      <c r="GZ179" s="316"/>
      <c r="HA179" s="316"/>
      <c r="HB179" s="316"/>
      <c r="HC179" s="316"/>
      <c r="HD179" s="316"/>
      <c r="HE179" s="316"/>
      <c r="HF179" s="316"/>
      <c r="HG179" s="316"/>
      <c r="HH179" s="316"/>
      <c r="HI179" s="316"/>
      <c r="HJ179" s="316"/>
      <c r="HK179" s="316"/>
      <c r="HL179" s="316"/>
      <c r="HM179" s="316"/>
      <c r="HN179" s="316"/>
      <c r="HO179" s="316"/>
      <c r="HP179" s="316"/>
      <c r="HQ179" s="316"/>
      <c r="HR179" s="316"/>
      <c r="HS179" s="316"/>
      <c r="HT179" s="316"/>
      <c r="HU179" s="316"/>
      <c r="HV179" s="316"/>
      <c r="HW179" s="316"/>
      <c r="HX179" s="316"/>
      <c r="HY179" s="316"/>
      <c r="HZ179" s="316"/>
      <c r="IA179" s="316"/>
      <c r="IB179" s="316"/>
      <c r="IC179" s="316"/>
      <c r="ID179" s="316"/>
      <c r="IE179" s="316"/>
      <c r="IF179" s="316"/>
      <c r="IG179" s="316"/>
      <c r="IH179" s="316"/>
      <c r="II179" s="316"/>
      <c r="IJ179" s="316"/>
      <c r="IK179" s="316"/>
      <c r="IL179" s="316"/>
      <c r="IM179" s="316"/>
      <c r="IN179" s="316"/>
      <c r="IO179" s="316"/>
      <c r="IP179" s="316"/>
      <c r="IQ179" s="316"/>
      <c r="IR179" s="316"/>
      <c r="IS179" s="316"/>
      <c r="IT179" s="316"/>
      <c r="IU179" s="316"/>
      <c r="IV179" s="316"/>
      <c r="IW179" s="316"/>
      <c r="IX179" s="316"/>
      <c r="IY179" s="316"/>
      <c r="IZ179" s="316"/>
      <c r="JA179" s="316"/>
      <c r="JB179" s="316"/>
      <c r="JC179" s="316"/>
      <c r="JD179" s="316"/>
      <c r="JE179" s="316"/>
      <c r="JF179" s="316"/>
      <c r="JG179" s="316"/>
      <c r="JH179" s="316"/>
      <c r="JI179" s="316"/>
      <c r="JJ179" s="316"/>
      <c r="JK179" s="316"/>
      <c r="JL179" s="316"/>
      <c r="JM179" s="316"/>
      <c r="JN179" s="316"/>
      <c r="JO179" s="316"/>
      <c r="JP179" s="316"/>
      <c r="JQ179" s="316"/>
      <c r="JR179" s="316"/>
      <c r="JS179" s="316"/>
      <c r="JT179" s="316"/>
      <c r="JU179" s="316"/>
      <c r="JV179" s="316"/>
      <c r="JW179" s="316"/>
      <c r="JX179" s="316"/>
      <c r="JY179" s="316"/>
      <c r="JZ179" s="316"/>
      <c r="KA179" s="316"/>
      <c r="KB179" s="316"/>
      <c r="KC179" s="316"/>
      <c r="KD179" s="316"/>
      <c r="KE179" s="316"/>
      <c r="KF179" s="316"/>
      <c r="KG179" s="316"/>
      <c r="KH179" s="316"/>
      <c r="KI179" s="316"/>
      <c r="KJ179" s="316"/>
      <c r="KK179" s="316"/>
      <c r="KL179" s="316"/>
      <c r="KM179" s="316"/>
      <c r="KN179" s="316"/>
      <c r="KO179" s="316"/>
      <c r="KP179" s="316"/>
      <c r="KQ179" s="316"/>
      <c r="KR179" s="316"/>
      <c r="KS179" s="316"/>
      <c r="KT179" s="316"/>
      <c r="KU179" s="316"/>
      <c r="KV179" s="316"/>
      <c r="KW179" s="316"/>
      <c r="KX179" s="316"/>
      <c r="KY179" s="316"/>
      <c r="KZ179" s="316"/>
      <c r="LA179" s="316"/>
      <c r="LB179" s="316"/>
      <c r="LC179" s="316"/>
      <c r="LD179" s="316"/>
      <c r="LE179" s="316"/>
      <c r="LF179" s="316"/>
      <c r="LG179" s="316"/>
      <c r="LH179" s="316"/>
      <c r="LI179" s="316"/>
    </row>
    <row r="180" spans="1:321">
      <c r="C180" s="72">
        <v>462</v>
      </c>
      <c r="D180" s="72">
        <v>462</v>
      </c>
      <c r="E180" s="76" t="s">
        <v>361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82">
        <v>0</v>
      </c>
      <c r="DW180" s="282">
        <v>0</v>
      </c>
      <c r="DX180" s="282">
        <v>0</v>
      </c>
      <c r="DY180" s="282">
        <v>0</v>
      </c>
      <c r="DZ180" s="310"/>
      <c r="EB180" s="313"/>
      <c r="EC180" s="313"/>
      <c r="ED180" s="313"/>
      <c r="EE180" s="313"/>
      <c r="EF180" s="313"/>
      <c r="EG180" s="313"/>
      <c r="EH180" s="316"/>
      <c r="EI180" s="316"/>
      <c r="EJ180" s="316"/>
      <c r="EK180" s="316"/>
      <c r="EL180" s="316"/>
      <c r="EM180" s="316"/>
      <c r="EN180" s="316"/>
      <c r="EO180" s="316"/>
      <c r="EP180" s="316"/>
      <c r="EQ180" s="316"/>
      <c r="ER180" s="316"/>
      <c r="ES180" s="316"/>
      <c r="ET180" s="316"/>
      <c r="EU180" s="316"/>
      <c r="EV180" s="316"/>
      <c r="EW180" s="316"/>
      <c r="EX180" s="316"/>
      <c r="EY180" s="316"/>
      <c r="EZ180" s="316"/>
      <c r="FA180" s="316"/>
      <c r="FB180" s="316"/>
      <c r="FC180" s="316"/>
      <c r="FD180" s="316"/>
      <c r="FE180" s="316"/>
      <c r="FF180" s="316">
        <v>2253720.0299999998</v>
      </c>
      <c r="FG180" s="316">
        <v>494.04</v>
      </c>
      <c r="FH180" s="316">
        <v>7180485.3399999999</v>
      </c>
      <c r="FI180" s="316"/>
      <c r="FJ180" s="316"/>
      <c r="FK180" s="316"/>
      <c r="FL180" s="369"/>
      <c r="FM180" s="316"/>
      <c r="FN180" s="316"/>
      <c r="FO180" s="316"/>
      <c r="FP180" s="316"/>
      <c r="FQ180" s="316">
        <v>29250000</v>
      </c>
      <c r="FR180" s="316"/>
      <c r="FS180" s="316"/>
      <c r="FT180" s="316"/>
      <c r="FU180" s="316"/>
      <c r="FV180" s="316"/>
      <c r="FW180" s="316"/>
      <c r="FX180" s="316"/>
      <c r="FY180" s="316"/>
      <c r="FZ180" s="316"/>
      <c r="GA180" s="316"/>
      <c r="GB180" s="316"/>
      <c r="GC180" s="316"/>
      <c r="GD180" s="316"/>
      <c r="GF180" s="316"/>
      <c r="GG180" s="316"/>
      <c r="GH180" s="316"/>
      <c r="GI180" s="316"/>
      <c r="GJ180" s="316"/>
      <c r="GK180" s="316"/>
      <c r="GL180" s="316"/>
      <c r="GM180" s="316"/>
      <c r="GN180" s="316"/>
      <c r="GO180" s="316"/>
      <c r="GP180" s="316"/>
      <c r="GQ180" s="316"/>
      <c r="GR180" s="316"/>
      <c r="GS180" s="316"/>
      <c r="GT180" s="316"/>
      <c r="GU180" s="316"/>
      <c r="GV180" s="316"/>
      <c r="GW180" s="316"/>
      <c r="GX180" s="316"/>
      <c r="GY180" s="316"/>
      <c r="GZ180" s="316"/>
      <c r="HA180" s="316"/>
      <c r="HB180" s="316"/>
      <c r="HC180" s="316"/>
      <c r="HD180" s="316"/>
      <c r="HE180" s="316"/>
      <c r="HF180" s="316"/>
      <c r="HG180" s="316"/>
      <c r="HH180" s="316"/>
      <c r="HI180" s="316"/>
      <c r="HJ180" s="316"/>
      <c r="HK180" s="316"/>
      <c r="HL180" s="316"/>
      <c r="HM180" s="316"/>
      <c r="HN180" s="316"/>
      <c r="HO180" s="316"/>
      <c r="HP180" s="316"/>
      <c r="HQ180" s="316"/>
      <c r="HR180" s="316"/>
      <c r="HS180" s="316"/>
      <c r="HT180" s="316"/>
      <c r="HU180" s="316"/>
      <c r="HV180" s="316"/>
      <c r="HW180" s="316"/>
      <c r="HX180" s="316"/>
      <c r="HY180" s="316"/>
      <c r="HZ180" s="316"/>
      <c r="IA180" s="316"/>
      <c r="IB180" s="316"/>
      <c r="IC180" s="316"/>
      <c r="ID180" s="316"/>
      <c r="IE180" s="316"/>
      <c r="IF180" s="316"/>
      <c r="IG180" s="316"/>
      <c r="IH180" s="316"/>
      <c r="II180" s="316"/>
      <c r="IJ180" s="316"/>
      <c r="IK180" s="316"/>
      <c r="IL180" s="316"/>
      <c r="IM180" s="316"/>
      <c r="IN180" s="316"/>
      <c r="IO180" s="316"/>
      <c r="IP180" s="316"/>
      <c r="IQ180" s="316"/>
      <c r="IR180" s="316"/>
      <c r="IS180" s="316"/>
      <c r="IT180" s="316"/>
      <c r="IU180" s="316"/>
      <c r="IV180" s="316"/>
      <c r="IW180" s="316"/>
      <c r="IX180" s="316"/>
      <c r="IY180" s="316"/>
      <c r="IZ180" s="316"/>
      <c r="JA180" s="316"/>
      <c r="JB180" s="316"/>
      <c r="JC180" s="316"/>
      <c r="JD180" s="316"/>
      <c r="JE180" s="316"/>
      <c r="JF180" s="316"/>
      <c r="JG180" s="316"/>
      <c r="JH180" s="316"/>
      <c r="JI180" s="316"/>
      <c r="JJ180" s="316"/>
      <c r="JK180" s="316"/>
      <c r="JL180" s="316"/>
      <c r="JM180" s="316"/>
      <c r="JN180" s="316"/>
      <c r="JO180" s="316"/>
      <c r="JP180" s="316"/>
      <c r="JQ180" s="316"/>
      <c r="JR180" s="316"/>
      <c r="JS180" s="316"/>
      <c r="JT180" s="316"/>
      <c r="JU180" s="316"/>
      <c r="JV180" s="316"/>
      <c r="JW180" s="316"/>
      <c r="JX180" s="316"/>
      <c r="JY180" s="316"/>
      <c r="JZ180" s="316"/>
      <c r="KA180" s="316"/>
      <c r="KB180" s="316"/>
      <c r="KC180" s="316"/>
      <c r="KD180" s="316"/>
      <c r="KE180" s="316"/>
      <c r="KF180" s="316"/>
      <c r="KG180" s="316"/>
      <c r="KH180" s="316"/>
      <c r="KI180" s="316"/>
      <c r="KJ180" s="316"/>
      <c r="KK180" s="316"/>
      <c r="KL180" s="316"/>
      <c r="KM180" s="316"/>
      <c r="KN180" s="316"/>
      <c r="KO180" s="316"/>
      <c r="KP180" s="316"/>
      <c r="KQ180" s="316"/>
      <c r="KR180" s="316"/>
      <c r="KS180" s="316"/>
      <c r="KT180" s="316"/>
      <c r="KU180" s="316"/>
      <c r="KV180" s="316"/>
      <c r="KW180" s="316"/>
      <c r="KX180" s="316"/>
      <c r="KY180" s="316"/>
      <c r="KZ180" s="316"/>
      <c r="LA180" s="316"/>
      <c r="LB180" s="316"/>
      <c r="LC180" s="316"/>
      <c r="LD180" s="316"/>
      <c r="LE180" s="316"/>
      <c r="LF180" s="316"/>
      <c r="LG180" s="316"/>
      <c r="LH180" s="316"/>
      <c r="LI180" s="316"/>
    </row>
    <row r="181" spans="1:321">
      <c r="D181" s="72">
        <v>4621</v>
      </c>
      <c r="E181" s="76" t="s">
        <v>363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82">
        <v>0</v>
      </c>
      <c r="DW181" s="282">
        <v>0</v>
      </c>
      <c r="DX181" s="282">
        <v>0</v>
      </c>
      <c r="DY181" s="282">
        <v>0</v>
      </c>
      <c r="DZ181" s="310"/>
      <c r="EB181" s="313"/>
      <c r="EC181" s="313"/>
      <c r="ED181" s="313"/>
      <c r="EE181" s="313"/>
      <c r="EF181" s="313"/>
      <c r="EG181" s="313"/>
      <c r="EH181" s="316"/>
      <c r="EI181" s="316"/>
      <c r="EJ181" s="316"/>
      <c r="EK181" s="316"/>
      <c r="EL181" s="316"/>
      <c r="EM181" s="316"/>
      <c r="EN181" s="316"/>
      <c r="EO181" s="316"/>
      <c r="EP181" s="316"/>
      <c r="EQ181" s="316"/>
      <c r="ER181" s="316"/>
      <c r="ES181" s="316"/>
      <c r="ET181" s="316"/>
      <c r="EU181" s="316"/>
      <c r="EV181" s="316"/>
      <c r="EW181" s="316"/>
      <c r="EX181" s="316"/>
      <c r="EY181" s="316"/>
      <c r="EZ181" s="316"/>
      <c r="FA181" s="316"/>
      <c r="FB181" s="316"/>
      <c r="FC181" s="316"/>
      <c r="FD181" s="316"/>
      <c r="FE181" s="316"/>
      <c r="FF181" s="316"/>
      <c r="FG181" s="316"/>
      <c r="FH181" s="316"/>
      <c r="FI181" s="316"/>
      <c r="FJ181" s="316"/>
      <c r="FK181" s="316"/>
      <c r="FL181" s="369"/>
      <c r="FM181" s="316"/>
      <c r="FN181" s="316"/>
      <c r="FO181" s="316"/>
      <c r="FP181" s="316"/>
      <c r="FQ181" s="316"/>
      <c r="FR181" s="316"/>
      <c r="FS181" s="316"/>
      <c r="FT181" s="316"/>
      <c r="FU181" s="316"/>
      <c r="FV181" s="316"/>
      <c r="FW181" s="316"/>
      <c r="FX181" s="316"/>
      <c r="FY181" s="316"/>
      <c r="FZ181" s="316"/>
      <c r="GA181" s="316"/>
      <c r="GB181" s="316"/>
      <c r="GC181" s="316"/>
      <c r="GD181" s="316"/>
      <c r="GF181" s="316"/>
      <c r="GG181" s="316"/>
      <c r="GH181" s="316"/>
      <c r="GI181" s="316"/>
      <c r="GJ181" s="316"/>
      <c r="GK181" s="316"/>
      <c r="GL181" s="316"/>
      <c r="GM181" s="316"/>
      <c r="GN181" s="316"/>
      <c r="GO181" s="316"/>
      <c r="GP181" s="316"/>
      <c r="GQ181" s="316"/>
      <c r="GR181" s="316"/>
      <c r="GS181" s="316"/>
      <c r="GT181" s="316"/>
      <c r="GU181" s="316"/>
      <c r="GV181" s="316"/>
      <c r="GW181" s="316"/>
      <c r="GX181" s="316"/>
      <c r="GY181" s="316"/>
      <c r="GZ181" s="316"/>
      <c r="HA181" s="316"/>
      <c r="HB181" s="316"/>
      <c r="HC181" s="316"/>
      <c r="HD181" s="316"/>
      <c r="HE181" s="316"/>
      <c r="HF181" s="316"/>
      <c r="HG181" s="316"/>
      <c r="HH181" s="316"/>
      <c r="HI181" s="316"/>
      <c r="HJ181" s="316"/>
      <c r="HK181" s="316"/>
      <c r="HL181" s="316"/>
      <c r="HM181" s="316"/>
      <c r="HN181" s="316"/>
      <c r="HO181" s="316"/>
      <c r="HP181" s="316"/>
      <c r="HQ181" s="316"/>
      <c r="HR181" s="316"/>
      <c r="HS181" s="316"/>
      <c r="HT181" s="316"/>
      <c r="HU181" s="316"/>
      <c r="HV181" s="316"/>
      <c r="HW181" s="316"/>
      <c r="HX181" s="316"/>
      <c r="HY181" s="316"/>
      <c r="HZ181" s="316"/>
      <c r="IA181" s="316"/>
      <c r="IB181" s="316"/>
      <c r="IC181" s="316"/>
      <c r="ID181" s="316"/>
      <c r="IE181" s="316"/>
      <c r="IF181" s="316"/>
      <c r="IG181" s="316"/>
      <c r="IH181" s="316"/>
      <c r="II181" s="316"/>
      <c r="IJ181" s="316"/>
      <c r="IK181" s="316"/>
      <c r="IL181" s="316"/>
      <c r="IM181" s="316"/>
      <c r="IN181" s="316"/>
      <c r="IO181" s="316"/>
      <c r="IP181" s="316"/>
      <c r="IQ181" s="316"/>
      <c r="IR181" s="316"/>
      <c r="IS181" s="316"/>
      <c r="IT181" s="316"/>
      <c r="IU181" s="316"/>
      <c r="IV181" s="316"/>
      <c r="IW181" s="316"/>
      <c r="IX181" s="316"/>
      <c r="IY181" s="316"/>
      <c r="IZ181" s="316"/>
      <c r="JA181" s="316"/>
      <c r="JB181" s="316"/>
      <c r="JC181" s="316"/>
      <c r="JD181" s="316"/>
      <c r="JE181" s="316"/>
      <c r="JF181" s="316"/>
      <c r="JG181" s="316"/>
      <c r="JH181" s="316"/>
      <c r="JI181" s="316"/>
      <c r="JJ181" s="316"/>
      <c r="JK181" s="316"/>
      <c r="JL181" s="316"/>
      <c r="JM181" s="316"/>
      <c r="JN181" s="316"/>
      <c r="JO181" s="316"/>
      <c r="JP181" s="316"/>
      <c r="JQ181" s="316"/>
      <c r="JR181" s="316"/>
      <c r="JS181" s="316"/>
      <c r="JT181" s="316"/>
      <c r="JU181" s="316"/>
      <c r="JV181" s="316"/>
      <c r="JW181" s="316"/>
      <c r="JX181" s="316"/>
      <c r="JY181" s="316"/>
      <c r="JZ181" s="316"/>
      <c r="KA181" s="316"/>
      <c r="KB181" s="316"/>
      <c r="KC181" s="316"/>
      <c r="KD181" s="316"/>
      <c r="KE181" s="316"/>
      <c r="KF181" s="316"/>
      <c r="KG181" s="316"/>
      <c r="KH181" s="316"/>
      <c r="KI181" s="316"/>
      <c r="KJ181" s="316"/>
      <c r="KK181" s="316"/>
      <c r="KL181" s="316"/>
      <c r="KM181" s="316"/>
      <c r="KN181" s="316"/>
      <c r="KO181" s="316"/>
      <c r="KP181" s="316"/>
      <c r="KQ181" s="316"/>
      <c r="KR181" s="316"/>
      <c r="KS181" s="316"/>
      <c r="KT181" s="316"/>
      <c r="KU181" s="316"/>
      <c r="KV181" s="316"/>
      <c r="KW181" s="316"/>
      <c r="KX181" s="316"/>
      <c r="KY181" s="316"/>
      <c r="KZ181" s="316"/>
      <c r="LA181" s="316"/>
      <c r="LB181" s="316"/>
      <c r="LC181" s="316"/>
      <c r="LD181" s="316"/>
      <c r="LE181" s="316"/>
      <c r="LF181" s="316"/>
      <c r="LG181" s="316"/>
      <c r="LH181" s="316"/>
      <c r="LI181" s="316"/>
    </row>
    <row r="182" spans="1:321">
      <c r="D182" s="72">
        <v>4622</v>
      </c>
      <c r="E182" s="76" t="s">
        <v>365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82">
        <v>0</v>
      </c>
      <c r="DW182" s="282">
        <v>0</v>
      </c>
      <c r="DX182" s="282">
        <v>0</v>
      </c>
      <c r="DY182" s="282">
        <v>0</v>
      </c>
      <c r="DZ182" s="310"/>
      <c r="EB182" s="313"/>
      <c r="EC182" s="313"/>
      <c r="ED182" s="313"/>
      <c r="EE182" s="313"/>
      <c r="EF182" s="313"/>
      <c r="EG182" s="313"/>
      <c r="ET182" s="316"/>
      <c r="EU182" s="316"/>
      <c r="EV182" s="316"/>
      <c r="EW182" s="316"/>
      <c r="EX182" s="316"/>
      <c r="EY182" s="316"/>
      <c r="EZ182" s="316"/>
      <c r="FA182" s="316"/>
      <c r="FB182" s="316"/>
      <c r="FC182" s="316"/>
      <c r="FD182" s="316"/>
      <c r="FE182" s="316"/>
      <c r="FF182" s="316"/>
      <c r="FG182" s="316"/>
      <c r="FH182" s="316"/>
      <c r="FI182" s="316"/>
      <c r="FJ182" s="316"/>
      <c r="FK182" s="316"/>
      <c r="FL182" s="369"/>
      <c r="FM182" s="316"/>
      <c r="FN182" s="316"/>
      <c r="FO182" s="316"/>
      <c r="FP182" s="316"/>
      <c r="FQ182" s="316"/>
      <c r="FR182" s="316"/>
      <c r="FS182" s="316"/>
      <c r="FT182" s="316"/>
      <c r="FU182" s="316"/>
      <c r="FV182" s="316"/>
      <c r="FW182" s="316"/>
      <c r="FX182" s="316"/>
      <c r="FY182" s="316"/>
      <c r="FZ182" s="316"/>
      <c r="GA182" s="316"/>
      <c r="GB182" s="316"/>
      <c r="GC182" s="316"/>
      <c r="GD182" s="316"/>
      <c r="GF182" s="316"/>
      <c r="GG182" s="316"/>
      <c r="GH182" s="316"/>
      <c r="GI182" s="316"/>
      <c r="GJ182" s="316"/>
      <c r="GK182" s="316"/>
      <c r="GL182" s="316"/>
      <c r="GM182" s="316"/>
      <c r="GN182" s="316"/>
      <c r="GO182" s="316"/>
      <c r="GP182" s="316"/>
      <c r="GQ182" s="316"/>
      <c r="GR182" s="316"/>
      <c r="GS182" s="316"/>
      <c r="GT182" s="316"/>
      <c r="GU182" s="316"/>
      <c r="GV182" s="316"/>
      <c r="GW182" s="316"/>
      <c r="GX182" s="316"/>
      <c r="GY182" s="316"/>
      <c r="GZ182" s="316"/>
      <c r="HA182" s="316"/>
      <c r="HB182" s="316"/>
      <c r="HC182" s="316"/>
      <c r="HD182" s="316"/>
      <c r="HE182" s="316"/>
      <c r="HF182" s="316"/>
      <c r="HG182" s="316"/>
      <c r="HH182" s="316"/>
      <c r="HI182" s="316"/>
      <c r="HJ182" s="316"/>
      <c r="HK182" s="316"/>
      <c r="HL182" s="316"/>
      <c r="HM182" s="316"/>
      <c r="HN182" s="316"/>
      <c r="HO182" s="316"/>
      <c r="HP182" s="316"/>
      <c r="HQ182" s="316"/>
      <c r="HR182" s="316"/>
      <c r="HS182" s="316"/>
      <c r="HT182" s="316"/>
      <c r="HU182" s="316"/>
      <c r="HV182" s="316"/>
      <c r="HW182" s="316"/>
      <c r="HX182" s="316"/>
      <c r="HY182" s="316"/>
      <c r="HZ182" s="316"/>
      <c r="IA182" s="316"/>
      <c r="IB182" s="316"/>
      <c r="IC182" s="316"/>
      <c r="ID182" s="316"/>
      <c r="IE182" s="316"/>
      <c r="IF182" s="316"/>
      <c r="IG182" s="316"/>
      <c r="IH182" s="316"/>
      <c r="II182" s="316"/>
      <c r="IJ182" s="316"/>
      <c r="IK182" s="316"/>
      <c r="IL182" s="316"/>
      <c r="IM182" s="316"/>
      <c r="IN182" s="316"/>
      <c r="IO182" s="316"/>
      <c r="IP182" s="316"/>
      <c r="IQ182" s="316"/>
      <c r="IR182" s="316"/>
      <c r="IS182" s="316"/>
      <c r="IT182" s="316"/>
      <c r="IU182" s="316"/>
      <c r="IV182" s="316"/>
      <c r="IW182" s="316"/>
      <c r="IX182" s="316"/>
      <c r="IY182" s="316"/>
      <c r="IZ182" s="316"/>
      <c r="JA182" s="316"/>
      <c r="JB182" s="316"/>
      <c r="JC182" s="316"/>
      <c r="JD182" s="316"/>
      <c r="JE182" s="316"/>
      <c r="JF182" s="316"/>
      <c r="JG182" s="316"/>
      <c r="JH182" s="316"/>
      <c r="JI182" s="316"/>
      <c r="JJ182" s="316"/>
      <c r="JK182" s="316"/>
      <c r="JL182" s="316"/>
      <c r="JM182" s="316"/>
      <c r="JN182" s="316"/>
      <c r="JO182" s="316"/>
      <c r="JP182" s="316"/>
      <c r="JQ182" s="316"/>
      <c r="JR182" s="316"/>
      <c r="JS182" s="316"/>
      <c r="JT182" s="316"/>
      <c r="JU182" s="316"/>
      <c r="JV182" s="316"/>
      <c r="JW182" s="316"/>
      <c r="JX182" s="316"/>
      <c r="JY182" s="316"/>
      <c r="JZ182" s="316"/>
      <c r="KA182" s="316"/>
      <c r="KB182" s="316"/>
      <c r="KC182" s="316"/>
      <c r="KD182" s="316"/>
      <c r="KE182" s="316"/>
      <c r="KF182" s="316"/>
      <c r="KG182" s="316"/>
      <c r="KH182" s="316"/>
      <c r="KI182" s="316"/>
      <c r="KJ182" s="316"/>
      <c r="KK182" s="316"/>
      <c r="KL182" s="316"/>
      <c r="KM182" s="316"/>
      <c r="KN182" s="316"/>
      <c r="KO182" s="316"/>
      <c r="KP182" s="316"/>
      <c r="KQ182" s="316"/>
      <c r="KR182" s="316"/>
      <c r="KS182" s="316"/>
      <c r="KT182" s="316"/>
      <c r="KU182" s="316"/>
      <c r="KV182" s="316"/>
      <c r="KW182" s="316"/>
      <c r="KX182" s="316"/>
      <c r="KY182" s="316"/>
      <c r="KZ182" s="316"/>
      <c r="LA182" s="316"/>
      <c r="LB182" s="316"/>
      <c r="LC182" s="316"/>
      <c r="LD182" s="316"/>
      <c r="LE182" s="316"/>
      <c r="LF182" s="316"/>
      <c r="LG182" s="316"/>
      <c r="LH182" s="316"/>
      <c r="LI182" s="316"/>
    </row>
    <row r="183" spans="1:321" ht="30">
      <c r="C183" s="72">
        <v>463</v>
      </c>
      <c r="D183" s="72">
        <v>4630</v>
      </c>
      <c r="E183" s="76" t="s">
        <v>367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82">
        <v>1609721.35</v>
      </c>
      <c r="DW183" s="282">
        <v>10483507.640000001</v>
      </c>
      <c r="DX183" s="282">
        <v>4724051.7699999996</v>
      </c>
      <c r="DY183" s="282">
        <v>2047957.73</v>
      </c>
      <c r="DZ183" s="310">
        <v>2053386.86</v>
      </c>
      <c r="EA183" s="310">
        <v>8110472.5899999999</v>
      </c>
      <c r="EB183" s="313">
        <v>7965006.6600000001</v>
      </c>
      <c r="EC183" s="320">
        <v>3231942.88</v>
      </c>
      <c r="ED183" s="313">
        <v>1945521.6</v>
      </c>
      <c r="EE183" s="313">
        <v>1915541.45</v>
      </c>
      <c r="EF183" s="313">
        <v>8036203.4800000004</v>
      </c>
      <c r="EG183" s="313">
        <v>17139214.640000001</v>
      </c>
      <c r="EH183" s="316">
        <v>2184051.7200000002</v>
      </c>
      <c r="EI183" s="316">
        <v>1764900.98</v>
      </c>
      <c r="EJ183" s="316">
        <v>2883254.52</v>
      </c>
      <c r="EK183" s="316">
        <v>1767565.23</v>
      </c>
      <c r="EL183" s="316">
        <v>1819114.92</v>
      </c>
      <c r="EM183" s="316">
        <v>3273831.52</v>
      </c>
      <c r="EN183" s="316">
        <v>12593149</v>
      </c>
      <c r="EO183" s="316">
        <v>3919363.28</v>
      </c>
      <c r="EP183" s="316">
        <v>2388146.7200000002</v>
      </c>
      <c r="EQ183" s="316">
        <v>2862908.84</v>
      </c>
      <c r="ER183" s="316">
        <v>2620351.65</v>
      </c>
      <c r="ES183" s="316">
        <v>1884186.27</v>
      </c>
      <c r="ET183" s="316">
        <v>1698819.3</v>
      </c>
      <c r="EU183" s="316">
        <v>2215955.08</v>
      </c>
      <c r="EV183" s="316">
        <v>2027778.28</v>
      </c>
      <c r="EW183" s="316">
        <v>2489375.33</v>
      </c>
      <c r="EX183" s="316">
        <v>1250843.27</v>
      </c>
      <c r="EY183" s="316">
        <v>1981350.35</v>
      </c>
      <c r="EZ183" s="316">
        <v>4562283.55</v>
      </c>
      <c r="FA183" s="316">
        <v>924617.69</v>
      </c>
      <c r="FB183" s="316">
        <v>872755.39</v>
      </c>
      <c r="FC183" s="316">
        <v>1966075.9</v>
      </c>
      <c r="FD183" s="316">
        <v>1659582.3</v>
      </c>
      <c r="FE183" s="316">
        <v>1578931.59</v>
      </c>
      <c r="FF183" s="316">
        <v>1205053.3500000001</v>
      </c>
      <c r="FG183" s="316">
        <v>1401737.72</v>
      </c>
      <c r="FH183" s="316">
        <v>1741137.89</v>
      </c>
      <c r="FI183" s="316">
        <v>1783880</v>
      </c>
      <c r="FJ183" s="316">
        <v>1470007.64</v>
      </c>
      <c r="FK183" s="316">
        <v>1833346.11</v>
      </c>
      <c r="FL183" s="368">
        <v>4446503.8099999996</v>
      </c>
      <c r="FM183" s="316">
        <v>903390.64</v>
      </c>
      <c r="FN183" s="316">
        <v>1579978.54</v>
      </c>
      <c r="FO183" s="316">
        <v>1224373.1000000001</v>
      </c>
      <c r="FP183" s="316">
        <v>1244693.3799999999</v>
      </c>
      <c r="FQ183" s="316">
        <v>1806907.1</v>
      </c>
      <c r="FR183" s="316">
        <v>1234088.2</v>
      </c>
      <c r="FS183" s="316">
        <v>1922034.51</v>
      </c>
      <c r="FT183" s="316">
        <v>1368605.81</v>
      </c>
      <c r="FU183" s="316">
        <v>1039845.76</v>
      </c>
      <c r="FV183" s="316">
        <v>1116425.95</v>
      </c>
      <c r="FW183" s="316">
        <v>2100790.54</v>
      </c>
      <c r="FX183" s="316">
        <v>2646738.2599999998</v>
      </c>
      <c r="FY183" s="316">
        <v>837443.38</v>
      </c>
      <c r="FZ183" s="316">
        <v>806095.67</v>
      </c>
      <c r="GA183" s="316">
        <v>814975.41</v>
      </c>
      <c r="GB183" s="316"/>
      <c r="GC183" s="316"/>
      <c r="GD183" s="316"/>
      <c r="GF183" s="316"/>
      <c r="GG183" s="316"/>
      <c r="GH183" s="316"/>
      <c r="GI183" s="316"/>
      <c r="GJ183" s="316"/>
      <c r="GK183" s="316"/>
      <c r="GL183" s="316"/>
      <c r="GM183" s="316"/>
      <c r="GN183" s="316"/>
      <c r="GO183" s="316"/>
      <c r="GP183" s="316"/>
      <c r="GQ183" s="316"/>
      <c r="GR183" s="316"/>
      <c r="GS183" s="316"/>
      <c r="GT183" s="316"/>
      <c r="GU183" s="316"/>
      <c r="GV183" s="316"/>
      <c r="GW183" s="316"/>
      <c r="GX183" s="316"/>
      <c r="GY183" s="316"/>
      <c r="GZ183" s="316"/>
      <c r="HA183" s="316"/>
      <c r="HB183" s="316"/>
      <c r="HC183" s="316"/>
      <c r="HD183" s="316"/>
      <c r="HE183" s="316"/>
      <c r="HF183" s="316"/>
      <c r="HG183" s="316"/>
      <c r="HH183" s="316"/>
      <c r="HI183" s="316"/>
      <c r="HJ183" s="316"/>
      <c r="HK183" s="316"/>
      <c r="HL183" s="316"/>
      <c r="HM183" s="316"/>
      <c r="HN183" s="316"/>
      <c r="HO183" s="316"/>
      <c r="HP183" s="316"/>
      <c r="HQ183" s="316"/>
      <c r="HR183" s="316"/>
      <c r="HS183" s="316"/>
      <c r="HT183" s="316"/>
      <c r="HU183" s="316"/>
      <c r="HV183" s="316"/>
      <c r="HW183" s="316"/>
      <c r="HX183" s="316"/>
      <c r="HY183" s="316"/>
      <c r="HZ183" s="316"/>
      <c r="IA183" s="316"/>
      <c r="IB183" s="316"/>
      <c r="IC183" s="316"/>
      <c r="ID183" s="316"/>
      <c r="IE183" s="316"/>
      <c r="IF183" s="316"/>
      <c r="IG183" s="316"/>
      <c r="IH183" s="316"/>
      <c r="II183" s="316"/>
      <c r="IJ183" s="316"/>
      <c r="IK183" s="316"/>
      <c r="IL183" s="316"/>
      <c r="IM183" s="316"/>
      <c r="IN183" s="316"/>
      <c r="IO183" s="316"/>
      <c r="IP183" s="316"/>
      <c r="IQ183" s="316"/>
      <c r="IR183" s="316"/>
      <c r="IS183" s="316"/>
      <c r="IT183" s="316"/>
      <c r="IU183" s="316"/>
      <c r="IV183" s="316"/>
      <c r="IW183" s="316"/>
      <c r="IX183" s="316"/>
      <c r="IY183" s="316"/>
      <c r="IZ183" s="316"/>
      <c r="JA183" s="316"/>
      <c r="JB183" s="316"/>
      <c r="JC183" s="316"/>
      <c r="JD183" s="316"/>
      <c r="JE183" s="316"/>
      <c r="JF183" s="316"/>
      <c r="JG183" s="316"/>
      <c r="JH183" s="316"/>
      <c r="JI183" s="316"/>
      <c r="JJ183" s="316"/>
      <c r="JK183" s="316"/>
      <c r="JL183" s="316"/>
      <c r="JM183" s="316"/>
      <c r="JN183" s="316"/>
      <c r="JO183" s="316"/>
      <c r="JP183" s="316"/>
      <c r="JQ183" s="316"/>
      <c r="JR183" s="316"/>
      <c r="JS183" s="316"/>
      <c r="JT183" s="316"/>
      <c r="JU183" s="316"/>
      <c r="JV183" s="316"/>
      <c r="JW183" s="316"/>
      <c r="JX183" s="316"/>
      <c r="JY183" s="316"/>
      <c r="JZ183" s="316"/>
      <c r="KA183" s="316"/>
      <c r="KB183" s="316"/>
      <c r="KC183" s="316"/>
      <c r="KD183" s="316"/>
      <c r="KE183" s="316"/>
      <c r="KF183" s="316"/>
      <c r="KG183" s="316"/>
      <c r="KH183" s="316"/>
      <c r="KI183" s="316"/>
      <c r="KJ183" s="316"/>
      <c r="KK183" s="316"/>
      <c r="KL183" s="316"/>
      <c r="KM183" s="316"/>
      <c r="KN183" s="316"/>
      <c r="KO183" s="316"/>
      <c r="KP183" s="316"/>
      <c r="KQ183" s="316"/>
      <c r="KR183" s="316"/>
      <c r="KS183" s="316"/>
      <c r="KT183" s="316"/>
      <c r="KU183" s="316"/>
      <c r="KV183" s="316"/>
      <c r="KW183" s="316"/>
      <c r="KX183" s="316"/>
      <c r="KY183" s="316"/>
      <c r="KZ183" s="316"/>
      <c r="LA183" s="316"/>
      <c r="LB183" s="316"/>
      <c r="LC183" s="316"/>
      <c r="LD183" s="316"/>
      <c r="LE183" s="316"/>
      <c r="LF183" s="316"/>
      <c r="LG183" s="316"/>
      <c r="LH183" s="316"/>
      <c r="LI183" s="316"/>
    </row>
    <row r="184" spans="1:321">
      <c r="A184" s="72" t="s">
        <v>94</v>
      </c>
      <c r="B184" s="72">
        <v>47</v>
      </c>
      <c r="D184" s="72">
        <v>47</v>
      </c>
      <c r="E184" s="76" t="s">
        <v>368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82">
        <v>130000</v>
      </c>
      <c r="DW184" s="282">
        <v>3436897.95</v>
      </c>
      <c r="DX184" s="282">
        <v>959016.23</v>
      </c>
      <c r="DY184" s="282">
        <v>768573.09000000008</v>
      </c>
      <c r="DZ184" s="310">
        <v>772013.71</v>
      </c>
      <c r="EA184" s="310"/>
      <c r="EB184" s="313">
        <v>2744750.61</v>
      </c>
      <c r="EC184" s="320">
        <v>290224.19</v>
      </c>
      <c r="ED184" s="313">
        <v>181226.94</v>
      </c>
      <c r="EE184" s="313">
        <v>773947.6</v>
      </c>
      <c r="EF184" s="313">
        <v>415858.03</v>
      </c>
      <c r="EG184" s="313">
        <v>8425505.6199999992</v>
      </c>
      <c r="EH184" s="316">
        <v>5000</v>
      </c>
      <c r="EI184" s="316">
        <v>25400</v>
      </c>
      <c r="EJ184" s="316">
        <v>493700</v>
      </c>
      <c r="EK184" s="316">
        <v>285897.84000000003</v>
      </c>
      <c r="EL184" s="316">
        <v>4315705.9400000004</v>
      </c>
      <c r="EM184" s="316">
        <v>1297104.97</v>
      </c>
      <c r="EN184" s="316">
        <v>826758.17</v>
      </c>
      <c r="EO184" s="316">
        <v>1509270</v>
      </c>
      <c r="EP184" s="316">
        <v>1178123.47</v>
      </c>
      <c r="EQ184" s="316">
        <v>4740919.33</v>
      </c>
      <c r="ER184" s="316">
        <v>1360299.94</v>
      </c>
      <c r="ES184" s="316">
        <v>3645650.27</v>
      </c>
      <c r="ET184" s="316">
        <v>190000</v>
      </c>
      <c r="EU184" s="316">
        <v>92000</v>
      </c>
      <c r="EV184" s="316">
        <v>2352909.08</v>
      </c>
      <c r="EW184" s="316">
        <v>460039.86</v>
      </c>
      <c r="EX184" s="316">
        <v>4042331.56</v>
      </c>
      <c r="EY184" s="316">
        <v>1980934.15</v>
      </c>
      <c r="EZ184" s="316">
        <v>1798952.01</v>
      </c>
      <c r="FA184" s="316">
        <v>249386.57</v>
      </c>
      <c r="FB184" s="316">
        <v>1509208.74</v>
      </c>
      <c r="FC184" s="316">
        <v>559184.78</v>
      </c>
      <c r="FD184" s="316">
        <v>1953551.9</v>
      </c>
      <c r="FE184" s="316">
        <v>8699001.4000000004</v>
      </c>
      <c r="FF184" s="316"/>
      <c r="FG184" s="316">
        <v>1952871.71</v>
      </c>
      <c r="FH184" s="316">
        <v>278787.49</v>
      </c>
      <c r="FI184" s="316">
        <v>1806704.1</v>
      </c>
      <c r="FJ184" s="316">
        <v>1407800</v>
      </c>
      <c r="FK184" s="316">
        <v>1291723.94</v>
      </c>
      <c r="FL184" s="368">
        <v>6488928.9000000004</v>
      </c>
      <c r="FM184" s="316">
        <v>433973.31</v>
      </c>
      <c r="FN184" s="316">
        <v>745665.27</v>
      </c>
      <c r="FO184" s="316">
        <v>424125.36</v>
      </c>
      <c r="FP184" s="316">
        <v>5226150</v>
      </c>
      <c r="FQ184" s="316">
        <v>4239725.51</v>
      </c>
      <c r="FR184" s="316">
        <v>1941194</v>
      </c>
      <c r="FS184" s="316">
        <v>720000</v>
      </c>
      <c r="FT184" s="316">
        <v>117020</v>
      </c>
      <c r="FU184" s="316">
        <v>3138464.05</v>
      </c>
      <c r="FV184" s="316">
        <v>16941995.850000001</v>
      </c>
      <c r="FW184" s="316">
        <v>18264699.84</v>
      </c>
      <c r="FX184" s="316">
        <v>10247185.029999999</v>
      </c>
      <c r="FY184" s="316">
        <v>34716650.759999998</v>
      </c>
      <c r="FZ184" s="316">
        <v>5007344.8</v>
      </c>
      <c r="GA184" s="316">
        <v>9782266.6999999993</v>
      </c>
      <c r="GB184" s="316"/>
      <c r="GC184" s="316"/>
      <c r="GD184" s="316"/>
      <c r="GF184" s="316"/>
      <c r="GG184" s="316"/>
      <c r="GH184" s="316"/>
      <c r="GI184" s="316"/>
      <c r="GJ184" s="316"/>
      <c r="GK184" s="316"/>
      <c r="GL184" s="316"/>
      <c r="GM184" s="316"/>
      <c r="GN184" s="316"/>
      <c r="GO184" s="316"/>
      <c r="GP184" s="316"/>
      <c r="GQ184" s="316"/>
      <c r="GR184" s="316"/>
      <c r="GS184" s="316"/>
      <c r="GT184" s="316"/>
      <c r="GU184" s="316"/>
      <c r="GV184" s="316"/>
      <c r="GW184" s="316"/>
      <c r="GX184" s="316"/>
      <c r="GY184" s="316"/>
      <c r="GZ184" s="316"/>
      <c r="HA184" s="316"/>
      <c r="HB184" s="316"/>
      <c r="HC184" s="316"/>
      <c r="HD184" s="316"/>
      <c r="HE184" s="316"/>
      <c r="HF184" s="316"/>
      <c r="HG184" s="316"/>
      <c r="HH184" s="316"/>
      <c r="HI184" s="316"/>
      <c r="HJ184" s="316"/>
      <c r="HK184" s="316"/>
      <c r="HL184" s="316"/>
      <c r="HM184" s="316"/>
      <c r="HN184" s="316"/>
      <c r="HO184" s="316"/>
      <c r="HP184" s="316"/>
      <c r="HQ184" s="316"/>
      <c r="HR184" s="316"/>
      <c r="HS184" s="316"/>
      <c r="HT184" s="316"/>
      <c r="HU184" s="316"/>
      <c r="HV184" s="316"/>
      <c r="HW184" s="316"/>
      <c r="HX184" s="316"/>
      <c r="HY184" s="316"/>
      <c r="HZ184" s="316"/>
      <c r="IA184" s="316"/>
      <c r="IB184" s="316"/>
      <c r="IC184" s="316"/>
      <c r="ID184" s="316"/>
      <c r="IE184" s="316"/>
      <c r="IF184" s="316"/>
      <c r="IG184" s="316"/>
      <c r="IH184" s="316"/>
      <c r="II184" s="316"/>
      <c r="IJ184" s="316"/>
      <c r="IK184" s="316"/>
      <c r="IL184" s="316"/>
      <c r="IM184" s="316"/>
      <c r="IN184" s="316"/>
      <c r="IO184" s="316"/>
      <c r="IP184" s="316"/>
      <c r="IQ184" s="316"/>
      <c r="IR184" s="316"/>
      <c r="IS184" s="316"/>
      <c r="IT184" s="316"/>
      <c r="IU184" s="316"/>
      <c r="IV184" s="316"/>
      <c r="IW184" s="316"/>
      <c r="IX184" s="316"/>
      <c r="IY184" s="316"/>
      <c r="IZ184" s="316"/>
      <c r="JA184" s="316"/>
      <c r="JB184" s="316"/>
      <c r="JC184" s="316"/>
      <c r="JD184" s="316"/>
      <c r="JE184" s="316"/>
      <c r="JF184" s="316"/>
      <c r="JG184" s="316"/>
      <c r="JH184" s="316"/>
      <c r="JI184" s="316"/>
      <c r="JJ184" s="316"/>
      <c r="JK184" s="316"/>
      <c r="JL184" s="316"/>
      <c r="JM184" s="316"/>
      <c r="JN184" s="316"/>
      <c r="JO184" s="316"/>
      <c r="JP184" s="316"/>
      <c r="JQ184" s="316"/>
      <c r="JR184" s="316"/>
      <c r="JS184" s="316"/>
      <c r="JT184" s="316"/>
      <c r="JU184" s="316"/>
      <c r="JV184" s="316"/>
      <c r="JW184" s="316"/>
      <c r="JX184" s="316"/>
      <c r="JY184" s="316"/>
      <c r="JZ184" s="316"/>
      <c r="KA184" s="316"/>
      <c r="KB184" s="316"/>
      <c r="KC184" s="316"/>
      <c r="KD184" s="316"/>
      <c r="KE184" s="316"/>
      <c r="KF184" s="316"/>
      <c r="KG184" s="316"/>
      <c r="KH184" s="316"/>
      <c r="KI184" s="316"/>
      <c r="KJ184" s="316"/>
      <c r="KK184" s="316"/>
      <c r="KL184" s="316"/>
      <c r="KM184" s="316"/>
      <c r="KN184" s="316"/>
      <c r="KO184" s="316"/>
      <c r="KP184" s="316"/>
      <c r="KQ184" s="316"/>
      <c r="KR184" s="316"/>
      <c r="KS184" s="316"/>
      <c r="KT184" s="316"/>
      <c r="KU184" s="316"/>
      <c r="KV184" s="316"/>
      <c r="KW184" s="316"/>
      <c r="KX184" s="316"/>
      <c r="KY184" s="316"/>
      <c r="KZ184" s="316"/>
      <c r="LA184" s="316"/>
      <c r="LB184" s="316"/>
      <c r="LC184" s="316"/>
      <c r="LD184" s="316"/>
      <c r="LE184" s="316"/>
      <c r="LF184" s="316"/>
      <c r="LG184" s="316"/>
      <c r="LH184" s="316"/>
      <c r="LI184" s="316"/>
    </row>
    <row r="185" spans="1:321">
      <c r="A185" s="72" t="s">
        <v>94</v>
      </c>
      <c r="B185" s="72" t="s">
        <v>94</v>
      </c>
      <c r="C185" s="72">
        <v>471</v>
      </c>
      <c r="D185" s="72">
        <v>4710</v>
      </c>
      <c r="E185" s="76" t="s">
        <v>370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82">
        <v>130000</v>
      </c>
      <c r="DW185" s="282">
        <v>3436897.95</v>
      </c>
      <c r="DX185" s="282">
        <v>959016.23</v>
      </c>
      <c r="DY185" s="282">
        <v>768573.09000000008</v>
      </c>
      <c r="DZ185" s="310">
        <v>772013.71</v>
      </c>
      <c r="EB185" s="313">
        <v>2744750.61</v>
      </c>
      <c r="EC185" s="313"/>
      <c r="ED185" s="313"/>
      <c r="EE185" s="313"/>
      <c r="EF185" s="313"/>
      <c r="EG185" s="313"/>
      <c r="EH185" s="316">
        <v>5000</v>
      </c>
      <c r="EI185" s="316">
        <v>25400</v>
      </c>
      <c r="EJ185" s="316"/>
      <c r="EK185" s="316"/>
      <c r="EL185" s="316"/>
      <c r="EM185" s="316"/>
      <c r="EN185" s="316"/>
      <c r="EO185" s="316"/>
      <c r="EP185" s="316"/>
      <c r="EQ185" s="316"/>
      <c r="ER185" s="316"/>
      <c r="ES185" s="316"/>
      <c r="ET185" s="316"/>
      <c r="EU185" s="316"/>
      <c r="EV185" s="316"/>
      <c r="EW185" s="316"/>
      <c r="EX185" s="316"/>
      <c r="EY185" s="316"/>
      <c r="EZ185" s="316"/>
      <c r="FA185" s="316"/>
      <c r="FB185" s="316"/>
      <c r="FC185" s="316"/>
      <c r="FD185" s="316"/>
      <c r="FE185" s="316"/>
      <c r="FF185" s="316"/>
      <c r="FG185" s="316"/>
      <c r="FH185" s="316"/>
      <c r="FI185" s="316"/>
      <c r="FJ185" s="316"/>
      <c r="FK185" s="316"/>
      <c r="FL185" s="316"/>
      <c r="FM185" s="316"/>
      <c r="FN185" s="316"/>
      <c r="FO185" s="316"/>
      <c r="FP185" s="316"/>
      <c r="FQ185" s="316"/>
      <c r="FR185" s="316"/>
      <c r="FS185" s="316"/>
      <c r="FT185" s="316"/>
      <c r="FU185" s="316"/>
      <c r="FV185" s="316"/>
      <c r="FW185" s="316"/>
      <c r="FX185" s="316"/>
      <c r="FY185" s="316"/>
      <c r="FZ185" s="316"/>
      <c r="GA185" s="316"/>
      <c r="GB185" s="316"/>
      <c r="GC185" s="316"/>
      <c r="GD185" s="316"/>
      <c r="GF185" s="316"/>
      <c r="GG185" s="316"/>
      <c r="GH185" s="316"/>
      <c r="GI185" s="316"/>
      <c r="GJ185" s="316"/>
      <c r="GK185" s="316"/>
      <c r="GL185" s="316"/>
      <c r="GM185" s="316"/>
      <c r="GN185" s="316"/>
      <c r="GO185" s="316"/>
      <c r="GP185" s="316"/>
      <c r="GQ185" s="316"/>
      <c r="GR185" s="316"/>
      <c r="GS185" s="316"/>
      <c r="GT185" s="316"/>
      <c r="GU185" s="316"/>
      <c r="GV185" s="316"/>
      <c r="GW185" s="316"/>
      <c r="GX185" s="316"/>
      <c r="GY185" s="316"/>
      <c r="GZ185" s="316"/>
      <c r="HA185" s="316"/>
      <c r="HB185" s="316"/>
      <c r="HC185" s="316"/>
      <c r="HD185" s="316"/>
      <c r="HE185" s="316"/>
      <c r="HF185" s="316"/>
      <c r="HG185" s="316"/>
      <c r="HH185" s="316"/>
      <c r="HI185" s="316"/>
      <c r="HJ185" s="316"/>
      <c r="HK185" s="316"/>
      <c r="HL185" s="316"/>
      <c r="HM185" s="316"/>
      <c r="HN185" s="316"/>
      <c r="HO185" s="316"/>
      <c r="HP185" s="316"/>
      <c r="HQ185" s="316"/>
      <c r="HR185" s="316"/>
      <c r="HS185" s="316"/>
      <c r="HT185" s="316"/>
      <c r="HU185" s="316"/>
      <c r="HV185" s="316"/>
      <c r="HW185" s="316"/>
      <c r="HX185" s="316"/>
      <c r="HY185" s="316"/>
      <c r="HZ185" s="316"/>
      <c r="IA185" s="316"/>
      <c r="IB185" s="316"/>
      <c r="IC185" s="316"/>
      <c r="ID185" s="316"/>
      <c r="IE185" s="316"/>
      <c r="IF185" s="316"/>
      <c r="IG185" s="316"/>
      <c r="IH185" s="316"/>
      <c r="II185" s="316"/>
      <c r="IJ185" s="316"/>
      <c r="IK185" s="316"/>
      <c r="IL185" s="316"/>
      <c r="IM185" s="316"/>
      <c r="IN185" s="316"/>
      <c r="IO185" s="316"/>
      <c r="IP185" s="316"/>
      <c r="IQ185" s="316"/>
      <c r="IR185" s="316"/>
      <c r="IS185" s="316"/>
      <c r="IT185" s="316"/>
      <c r="IU185" s="316"/>
      <c r="IV185" s="316"/>
      <c r="IW185" s="316"/>
      <c r="IX185" s="316"/>
      <c r="IY185" s="316"/>
      <c r="IZ185" s="316"/>
      <c r="JA185" s="316"/>
      <c r="JB185" s="316"/>
      <c r="JC185" s="316"/>
      <c r="JD185" s="316"/>
      <c r="JE185" s="316"/>
      <c r="JF185" s="316"/>
      <c r="JG185" s="316"/>
      <c r="JH185" s="316"/>
      <c r="JI185" s="316"/>
      <c r="JJ185" s="316"/>
      <c r="JK185" s="316"/>
      <c r="JL185" s="316"/>
      <c r="JM185" s="316"/>
      <c r="JN185" s="316"/>
      <c r="JO185" s="316"/>
      <c r="JP185" s="316"/>
      <c r="JQ185" s="316"/>
      <c r="JR185" s="316"/>
      <c r="JS185" s="316"/>
      <c r="JT185" s="316"/>
      <c r="JU185" s="316"/>
      <c r="JV185" s="316"/>
      <c r="JW185" s="316"/>
      <c r="JX185" s="316"/>
      <c r="JY185" s="316"/>
      <c r="JZ185" s="316"/>
      <c r="KA185" s="316"/>
      <c r="KB185" s="316"/>
      <c r="KC185" s="316"/>
      <c r="KD185" s="316"/>
      <c r="KE185" s="316"/>
      <c r="KF185" s="316"/>
      <c r="KG185" s="316"/>
      <c r="KH185" s="316"/>
      <c r="KI185" s="316"/>
      <c r="KJ185" s="316"/>
      <c r="KK185" s="316"/>
      <c r="KL185" s="316"/>
      <c r="KM185" s="316"/>
      <c r="KN185" s="316"/>
      <c r="KO185" s="316"/>
      <c r="KP185" s="316"/>
      <c r="KQ185" s="316"/>
      <c r="KR185" s="316"/>
      <c r="KS185" s="316"/>
      <c r="KT185" s="316"/>
      <c r="KU185" s="316"/>
      <c r="KV185" s="316"/>
      <c r="KW185" s="316"/>
      <c r="KX185" s="316"/>
      <c r="KY185" s="316"/>
      <c r="KZ185" s="316"/>
      <c r="LA185" s="316"/>
      <c r="LB185" s="316"/>
      <c r="LC185" s="316"/>
      <c r="LD185" s="316"/>
      <c r="LE185" s="316"/>
      <c r="LF185" s="316"/>
      <c r="LG185" s="316"/>
      <c r="LH185" s="316"/>
      <c r="LI185" s="316"/>
    </row>
    <row r="186" spans="1:321">
      <c r="C186" s="72">
        <v>472</v>
      </c>
      <c r="D186" s="72">
        <v>4720</v>
      </c>
      <c r="E186" s="76" t="s">
        <v>372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82">
        <v>0</v>
      </c>
      <c r="DW186" s="282">
        <v>0</v>
      </c>
      <c r="DX186" s="282">
        <v>0</v>
      </c>
      <c r="DY186" s="282">
        <v>0</v>
      </c>
      <c r="DZ186" s="310"/>
      <c r="EB186" s="313"/>
      <c r="EC186" s="313"/>
      <c r="ED186" s="313"/>
      <c r="EE186" s="313"/>
      <c r="EF186" s="313"/>
      <c r="EG186" s="313"/>
      <c r="EH186" s="316"/>
      <c r="EI186" s="316"/>
      <c r="EJ186" s="316"/>
      <c r="EK186" s="316"/>
      <c r="EL186" s="316"/>
      <c r="EM186" s="316"/>
      <c r="EN186" s="316"/>
      <c r="EO186" s="316"/>
      <c r="EP186" s="316"/>
      <c r="EQ186" s="316"/>
      <c r="ER186" s="316"/>
      <c r="ES186" s="316"/>
      <c r="ET186" s="316"/>
      <c r="EU186" s="316"/>
      <c r="EV186" s="316"/>
      <c r="EW186" s="316"/>
      <c r="EX186" s="316"/>
      <c r="EY186" s="357"/>
      <c r="EZ186" s="316"/>
      <c r="FA186" s="316"/>
      <c r="FB186" s="316"/>
      <c r="FC186" s="316"/>
      <c r="FD186" s="316"/>
      <c r="FE186" s="316"/>
      <c r="FF186" s="316"/>
      <c r="FG186" s="316"/>
      <c r="FH186" s="316"/>
      <c r="FI186" s="316"/>
      <c r="FJ186" s="316"/>
      <c r="FK186" s="316"/>
      <c r="FL186" s="316"/>
      <c r="FM186" s="316"/>
      <c r="FN186" s="316"/>
      <c r="FO186" s="316"/>
      <c r="FP186" s="316"/>
      <c r="FQ186" s="316"/>
      <c r="FR186" s="316"/>
      <c r="FS186" s="316"/>
      <c r="FT186" s="316"/>
      <c r="FU186" s="316"/>
      <c r="FV186" s="316"/>
      <c r="FW186" s="316"/>
      <c r="FX186" s="316"/>
      <c r="FY186" s="316"/>
      <c r="FZ186" s="316"/>
      <c r="GA186" s="316"/>
      <c r="GB186" s="316"/>
      <c r="GC186" s="316"/>
      <c r="GD186" s="316"/>
      <c r="GF186" s="316"/>
      <c r="GG186" s="316"/>
      <c r="GH186" s="316"/>
      <c r="GI186" s="316"/>
      <c r="GJ186" s="316"/>
      <c r="GK186" s="316"/>
      <c r="GL186" s="316"/>
      <c r="GM186" s="316"/>
      <c r="GN186" s="316"/>
      <c r="GO186" s="316"/>
      <c r="GP186" s="316"/>
      <c r="GQ186" s="316"/>
      <c r="GR186" s="316"/>
      <c r="GS186" s="316"/>
      <c r="GT186" s="316"/>
      <c r="GU186" s="316"/>
      <c r="GV186" s="316"/>
      <c r="GW186" s="316"/>
      <c r="GX186" s="316"/>
      <c r="GY186" s="316"/>
      <c r="GZ186" s="316"/>
      <c r="HA186" s="316"/>
      <c r="HB186" s="316"/>
      <c r="HC186" s="316"/>
      <c r="HD186" s="316"/>
      <c r="HE186" s="316"/>
      <c r="HF186" s="316"/>
      <c r="HG186" s="316"/>
      <c r="HH186" s="316"/>
      <c r="HI186" s="316"/>
      <c r="HJ186" s="316"/>
      <c r="HK186" s="316"/>
      <c r="HL186" s="316"/>
      <c r="HM186" s="316"/>
      <c r="HN186" s="316"/>
      <c r="HO186" s="316"/>
      <c r="HP186" s="316"/>
      <c r="HQ186" s="316"/>
      <c r="HR186" s="316"/>
      <c r="HS186" s="316"/>
      <c r="HT186" s="316"/>
      <c r="HU186" s="316"/>
      <c r="HV186" s="316"/>
      <c r="HW186" s="316"/>
      <c r="HX186" s="316"/>
      <c r="HY186" s="316"/>
      <c r="HZ186" s="316"/>
      <c r="IA186" s="316"/>
      <c r="IB186" s="316"/>
      <c r="IC186" s="316"/>
      <c r="ID186" s="316"/>
      <c r="IE186" s="316"/>
      <c r="IF186" s="316"/>
      <c r="IG186" s="316"/>
      <c r="IH186" s="316"/>
      <c r="II186" s="316"/>
      <c r="IJ186" s="316"/>
      <c r="IK186" s="316"/>
      <c r="IL186" s="316"/>
      <c r="IM186" s="316"/>
      <c r="IN186" s="316"/>
      <c r="IO186" s="316"/>
      <c r="IP186" s="316"/>
      <c r="IQ186" s="316"/>
      <c r="IR186" s="316"/>
      <c r="IS186" s="316"/>
      <c r="IT186" s="316"/>
      <c r="IU186" s="316"/>
      <c r="IV186" s="316"/>
      <c r="IW186" s="316"/>
      <c r="IX186" s="316"/>
      <c r="IY186" s="316"/>
      <c r="IZ186" s="316"/>
      <c r="JA186" s="316"/>
      <c r="JB186" s="316"/>
      <c r="JC186" s="316"/>
      <c r="JD186" s="316"/>
      <c r="JE186" s="316"/>
      <c r="JF186" s="316"/>
      <c r="JG186" s="316"/>
      <c r="JH186" s="316"/>
      <c r="JI186" s="316"/>
      <c r="JJ186" s="316"/>
      <c r="JK186" s="316"/>
      <c r="JL186" s="316"/>
      <c r="JM186" s="316"/>
      <c r="JN186" s="316"/>
      <c r="JO186" s="316"/>
      <c r="JP186" s="316"/>
      <c r="JQ186" s="316"/>
      <c r="JR186" s="316"/>
      <c r="JS186" s="316"/>
      <c r="JT186" s="316"/>
      <c r="JU186" s="316"/>
      <c r="JV186" s="316"/>
      <c r="JW186" s="316"/>
      <c r="JX186" s="316"/>
      <c r="JY186" s="316"/>
      <c r="JZ186" s="316"/>
      <c r="KA186" s="316"/>
      <c r="KB186" s="316"/>
      <c r="KC186" s="316"/>
      <c r="KD186" s="316"/>
      <c r="KE186" s="316"/>
      <c r="KF186" s="316"/>
      <c r="KG186" s="316"/>
      <c r="KH186" s="316"/>
      <c r="KI186" s="316"/>
      <c r="KJ186" s="316"/>
      <c r="KK186" s="316"/>
      <c r="KL186" s="316"/>
      <c r="KM186" s="316"/>
      <c r="KN186" s="316"/>
      <c r="KO186" s="316"/>
      <c r="KP186" s="316"/>
      <c r="KQ186" s="316"/>
      <c r="KR186" s="316"/>
      <c r="KS186" s="316"/>
      <c r="KT186" s="316"/>
      <c r="KU186" s="316"/>
      <c r="KV186" s="316"/>
      <c r="KW186" s="316"/>
      <c r="KX186" s="316"/>
      <c r="KY186" s="316"/>
      <c r="KZ186" s="316"/>
      <c r="LA186" s="316"/>
      <c r="LB186" s="316"/>
      <c r="LC186" s="316"/>
      <c r="LD186" s="316"/>
      <c r="LE186" s="316"/>
      <c r="LF186" s="316"/>
      <c r="LG186" s="316"/>
      <c r="LH186" s="316"/>
      <c r="LI186" s="316"/>
    </row>
    <row r="187" spans="1:321">
      <c r="C187" s="72">
        <v>473</v>
      </c>
      <c r="D187" s="72">
        <v>4730</v>
      </c>
      <c r="E187" s="76" t="s">
        <v>374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82">
        <v>0</v>
      </c>
      <c r="DW187" s="282">
        <v>0</v>
      </c>
      <c r="DX187" s="282">
        <v>0</v>
      </c>
      <c r="DY187" s="282">
        <v>0</v>
      </c>
      <c r="DZ187" s="310"/>
      <c r="EC187" s="313"/>
      <c r="ED187" s="313"/>
      <c r="EE187" s="313"/>
      <c r="EF187" s="313"/>
      <c r="EG187" s="313"/>
      <c r="EH187" s="316"/>
      <c r="EI187" s="316"/>
      <c r="EJ187" s="316"/>
      <c r="EK187" s="316"/>
      <c r="EL187" s="316"/>
      <c r="EM187" s="316"/>
      <c r="EN187" s="316"/>
      <c r="EO187" s="316"/>
      <c r="EP187" s="316"/>
      <c r="EQ187" s="316"/>
      <c r="ER187" s="316"/>
      <c r="ES187" s="316"/>
      <c r="ET187" s="316"/>
      <c r="EU187" s="316"/>
      <c r="EV187" s="316"/>
      <c r="EW187" s="316"/>
      <c r="EX187" s="316"/>
      <c r="EY187" s="316"/>
      <c r="EZ187" s="316"/>
      <c r="FA187" s="316"/>
      <c r="FB187" s="316"/>
      <c r="FC187" s="316"/>
      <c r="FD187" s="316"/>
      <c r="FE187" s="316"/>
      <c r="FF187" s="316"/>
      <c r="FG187" s="316"/>
      <c r="FH187" s="316"/>
      <c r="FI187" s="316"/>
      <c r="FJ187" s="316"/>
      <c r="FK187" s="316"/>
      <c r="FL187" s="316"/>
      <c r="FM187" s="316"/>
      <c r="FN187" s="316"/>
      <c r="FO187" s="316"/>
      <c r="FP187" s="316"/>
      <c r="FQ187" s="316"/>
      <c r="FR187" s="316"/>
      <c r="FS187" s="316"/>
      <c r="FT187" s="316"/>
      <c r="FU187" s="316"/>
      <c r="FV187" s="316"/>
      <c r="FW187" s="316"/>
      <c r="FX187" s="316"/>
      <c r="FY187" s="316"/>
      <c r="FZ187" s="316"/>
      <c r="GA187" s="316"/>
      <c r="GB187" s="316"/>
      <c r="GC187" s="316"/>
      <c r="GD187" s="316"/>
      <c r="GF187" s="316"/>
      <c r="GG187" s="316"/>
      <c r="GH187" s="316"/>
      <c r="GI187" s="316"/>
      <c r="GJ187" s="316"/>
      <c r="GK187" s="316"/>
      <c r="GL187" s="316"/>
      <c r="GM187" s="316"/>
      <c r="GN187" s="316"/>
      <c r="GO187" s="316"/>
      <c r="GP187" s="316"/>
      <c r="GQ187" s="316"/>
      <c r="GR187" s="316"/>
      <c r="GS187" s="316"/>
      <c r="GT187" s="316"/>
      <c r="GU187" s="316"/>
      <c r="GV187" s="316"/>
      <c r="GW187" s="316"/>
      <c r="GX187" s="316"/>
      <c r="GY187" s="316"/>
      <c r="GZ187" s="316"/>
      <c r="HA187" s="316"/>
      <c r="HB187" s="316"/>
      <c r="HC187" s="316"/>
      <c r="HD187" s="316"/>
      <c r="HE187" s="316"/>
      <c r="HF187" s="316"/>
      <c r="HG187" s="316"/>
      <c r="HH187" s="316"/>
      <c r="HI187" s="316"/>
      <c r="HJ187" s="316"/>
      <c r="HK187" s="316"/>
      <c r="HL187" s="316"/>
      <c r="HM187" s="316"/>
      <c r="HN187" s="316"/>
      <c r="HO187" s="316"/>
      <c r="HP187" s="316"/>
      <c r="HQ187" s="316"/>
      <c r="HR187" s="316"/>
      <c r="HS187" s="316"/>
      <c r="HT187" s="316"/>
      <c r="HU187" s="316"/>
      <c r="HV187" s="316"/>
      <c r="HW187" s="316"/>
      <c r="HX187" s="316"/>
      <c r="HY187" s="316"/>
      <c r="HZ187" s="316"/>
      <c r="IA187" s="316"/>
      <c r="IB187" s="316"/>
      <c r="IC187" s="316"/>
      <c r="ID187" s="316"/>
      <c r="IE187" s="316"/>
      <c r="IF187" s="316"/>
      <c r="IG187" s="316"/>
      <c r="IH187" s="316"/>
      <c r="II187" s="316"/>
      <c r="IJ187" s="316"/>
      <c r="IK187" s="316"/>
      <c r="IL187" s="316"/>
      <c r="IM187" s="316"/>
      <c r="IN187" s="316"/>
      <c r="IO187" s="316"/>
      <c r="IP187" s="316"/>
      <c r="IQ187" s="316"/>
      <c r="IR187" s="316"/>
      <c r="IS187" s="316"/>
      <c r="IT187" s="316"/>
      <c r="IU187" s="316"/>
      <c r="IV187" s="316"/>
      <c r="IW187" s="316"/>
      <c r="IX187" s="316"/>
      <c r="IY187" s="316"/>
      <c r="IZ187" s="316"/>
      <c r="JA187" s="316"/>
      <c r="JB187" s="316"/>
      <c r="JC187" s="316"/>
      <c r="JD187" s="316"/>
      <c r="JE187" s="316"/>
      <c r="JF187" s="316"/>
      <c r="JG187" s="316"/>
      <c r="JH187" s="316"/>
      <c r="JI187" s="316"/>
      <c r="JJ187" s="316"/>
      <c r="JK187" s="316"/>
      <c r="JL187" s="316"/>
      <c r="JM187" s="316"/>
      <c r="JN187" s="316"/>
      <c r="JO187" s="316"/>
      <c r="JP187" s="316"/>
      <c r="JQ187" s="316"/>
      <c r="JR187" s="316"/>
      <c r="JS187" s="316"/>
      <c r="JT187" s="316"/>
      <c r="JU187" s="316"/>
      <c r="JV187" s="316"/>
      <c r="JW187" s="316"/>
      <c r="JX187" s="316"/>
      <c r="JY187" s="316"/>
      <c r="JZ187" s="316"/>
      <c r="KA187" s="316"/>
      <c r="KB187" s="316"/>
      <c r="KC187" s="316"/>
      <c r="KD187" s="316"/>
      <c r="KE187" s="316"/>
      <c r="KF187" s="316"/>
      <c r="KG187" s="316"/>
      <c r="KH187" s="316"/>
      <c r="KI187" s="316"/>
      <c r="KJ187" s="316"/>
      <c r="KK187" s="316"/>
      <c r="KL187" s="316"/>
      <c r="KM187" s="316"/>
      <c r="KN187" s="316"/>
      <c r="KO187" s="316"/>
      <c r="KP187" s="316"/>
      <c r="KQ187" s="316"/>
      <c r="KR187" s="316"/>
      <c r="KS187" s="316"/>
      <c r="KT187" s="316"/>
      <c r="KU187" s="316"/>
      <c r="KV187" s="316"/>
      <c r="KW187" s="316"/>
      <c r="KX187" s="316"/>
      <c r="KY187" s="316"/>
      <c r="KZ187" s="316"/>
      <c r="LA187" s="316"/>
      <c r="LB187" s="316"/>
      <c r="LC187" s="316"/>
      <c r="LD187" s="316"/>
      <c r="LE187" s="316"/>
      <c r="LF187" s="316"/>
      <c r="LG187" s="316"/>
      <c r="LH187" s="316"/>
      <c r="LI187" s="316"/>
    </row>
    <row r="188" spans="1:321">
      <c r="D188" s="72">
        <v>1005</v>
      </c>
      <c r="E188" s="76" t="s">
        <v>687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309"/>
      <c r="EC188" s="313"/>
      <c r="ED188" s="313"/>
      <c r="EE188" s="313"/>
      <c r="EF188" s="313"/>
      <c r="EG188" s="313">
        <v>-12686256.23</v>
      </c>
      <c r="EH188" s="316"/>
      <c r="EI188" s="316"/>
      <c r="EJ188" s="316"/>
      <c r="EK188" s="316"/>
      <c r="EL188" s="316"/>
      <c r="EM188" s="316"/>
      <c r="EN188" s="316"/>
      <c r="EO188" s="316"/>
      <c r="EP188" s="316"/>
      <c r="EQ188" s="316"/>
      <c r="ER188" s="316"/>
      <c r="ES188" s="313">
        <v>13993228.51</v>
      </c>
      <c r="ET188" s="316"/>
      <c r="EU188" s="316"/>
      <c r="EV188" s="316"/>
      <c r="EW188" s="316"/>
      <c r="EX188" s="316"/>
      <c r="EY188" s="351"/>
      <c r="EZ188" s="316"/>
      <c r="FA188" s="316"/>
      <c r="FB188" s="316"/>
      <c r="FC188" s="316"/>
      <c r="FD188" s="316"/>
      <c r="FE188" s="369">
        <v>28097590.27</v>
      </c>
      <c r="FF188" s="316"/>
      <c r="FG188" s="316"/>
      <c r="FH188" s="316"/>
      <c r="FI188" s="316"/>
      <c r="FJ188" s="316"/>
      <c r="FK188" s="316"/>
      <c r="FL188" s="316"/>
      <c r="FM188" s="316"/>
      <c r="FN188" s="316"/>
      <c r="FO188" s="316"/>
      <c r="FP188" s="316"/>
      <c r="FQ188" s="316"/>
      <c r="FR188" s="316"/>
      <c r="FS188" s="316"/>
      <c r="FT188" s="316"/>
      <c r="FU188" s="316"/>
      <c r="FV188" s="316"/>
      <c r="FW188" s="316"/>
      <c r="FX188" s="316"/>
      <c r="FY188" s="316"/>
      <c r="FZ188" s="316"/>
      <c r="GA188" s="316"/>
      <c r="GB188" s="316"/>
      <c r="GC188" s="316"/>
      <c r="GD188" s="316"/>
      <c r="GF188" s="316"/>
      <c r="GG188" s="316"/>
      <c r="GH188" s="316"/>
      <c r="GI188" s="316"/>
      <c r="GJ188" s="316"/>
      <c r="GK188" s="316"/>
      <c r="GL188" s="316"/>
      <c r="GM188" s="316"/>
      <c r="GN188" s="316"/>
      <c r="GO188" s="316"/>
      <c r="GP188" s="316"/>
      <c r="GQ188" s="316"/>
      <c r="GR188" s="316"/>
      <c r="GS188" s="316"/>
      <c r="GT188" s="316"/>
      <c r="GU188" s="316"/>
      <c r="GV188" s="316"/>
      <c r="GW188" s="316"/>
      <c r="GX188" s="316"/>
      <c r="GY188" s="316"/>
      <c r="GZ188" s="316"/>
      <c r="HA188" s="316"/>
      <c r="HB188" s="316"/>
      <c r="HC188" s="316"/>
      <c r="HD188" s="316"/>
      <c r="HE188" s="316"/>
      <c r="HF188" s="316"/>
      <c r="HG188" s="316"/>
      <c r="HH188" s="316"/>
      <c r="HI188" s="316"/>
      <c r="HJ188" s="316"/>
      <c r="HK188" s="316"/>
      <c r="HL188" s="316"/>
      <c r="HM188" s="316"/>
      <c r="HN188" s="316"/>
      <c r="HO188" s="316"/>
      <c r="HP188" s="316"/>
      <c r="HQ188" s="316"/>
      <c r="HR188" s="316"/>
      <c r="HS188" s="316"/>
      <c r="HT188" s="316"/>
      <c r="HU188" s="316"/>
      <c r="HV188" s="316"/>
      <c r="HW188" s="316"/>
      <c r="HX188" s="316"/>
      <c r="HY188" s="316"/>
      <c r="HZ188" s="316"/>
      <c r="IA188" s="316"/>
      <c r="IB188" s="316"/>
      <c r="IC188" s="316"/>
      <c r="ID188" s="316"/>
      <c r="IE188" s="316"/>
      <c r="IF188" s="316"/>
      <c r="IG188" s="316"/>
      <c r="IH188" s="316"/>
      <c r="II188" s="316"/>
      <c r="IJ188" s="316"/>
      <c r="IK188" s="316"/>
      <c r="IL188" s="316"/>
      <c r="IM188" s="316"/>
      <c r="IN188" s="316"/>
      <c r="IO188" s="316"/>
      <c r="IP188" s="316"/>
      <c r="IQ188" s="316"/>
      <c r="IR188" s="316"/>
      <c r="IS188" s="316"/>
      <c r="IT188" s="316"/>
      <c r="IU188" s="316"/>
      <c r="IV188" s="316"/>
      <c r="IW188" s="316"/>
      <c r="IX188" s="316"/>
      <c r="IY188" s="316"/>
      <c r="IZ188" s="316"/>
      <c r="JA188" s="316"/>
      <c r="JB188" s="316"/>
      <c r="JC188" s="316"/>
      <c r="JD188" s="316"/>
      <c r="JE188" s="316"/>
      <c r="JF188" s="316"/>
      <c r="JG188" s="316"/>
      <c r="JH188" s="316"/>
      <c r="JI188" s="316"/>
      <c r="JJ188" s="316"/>
      <c r="JK188" s="316"/>
      <c r="JL188" s="316"/>
      <c r="JM188" s="316"/>
      <c r="JN188" s="316"/>
      <c r="JO188" s="316"/>
      <c r="JP188" s="316"/>
      <c r="JQ188" s="316"/>
      <c r="JR188" s="316"/>
      <c r="JS188" s="316"/>
      <c r="JT188" s="316"/>
      <c r="JU188" s="316"/>
      <c r="JV188" s="316"/>
      <c r="JW188" s="316"/>
      <c r="JX188" s="316"/>
      <c r="JY188" s="316"/>
      <c r="JZ188" s="316"/>
      <c r="KA188" s="316"/>
      <c r="KB188" s="316"/>
      <c r="KC188" s="316"/>
      <c r="KD188" s="316"/>
      <c r="KE188" s="316"/>
      <c r="KF188" s="316"/>
      <c r="KG188" s="316"/>
      <c r="KH188" s="316"/>
      <c r="KI188" s="316"/>
      <c r="KJ188" s="316"/>
      <c r="KK188" s="316"/>
      <c r="KL188" s="316"/>
      <c r="KM188" s="316"/>
      <c r="KN188" s="316"/>
      <c r="KO188" s="316"/>
      <c r="KP188" s="316"/>
      <c r="KQ188" s="316"/>
      <c r="KR188" s="316"/>
      <c r="KS188" s="316"/>
      <c r="KT188" s="316"/>
      <c r="KU188" s="316"/>
      <c r="KV188" s="316"/>
      <c r="KW188" s="316"/>
      <c r="KX188" s="316"/>
      <c r="KY188" s="316"/>
      <c r="KZ188" s="316"/>
      <c r="LA188" s="316"/>
      <c r="LB188" s="316"/>
      <c r="LC188" s="316"/>
      <c r="LD188" s="316"/>
      <c r="LE188" s="316"/>
      <c r="LF188" s="316"/>
      <c r="LG188" s="316"/>
      <c r="LH188" s="316"/>
      <c r="LI188" s="316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313"/>
      <c r="ED189" s="313"/>
      <c r="EE189" s="313"/>
      <c r="EF189" s="313"/>
      <c r="EG189" s="313"/>
      <c r="EH189" s="316"/>
      <c r="EI189" s="316"/>
      <c r="EJ189" s="316"/>
      <c r="EK189" s="316"/>
      <c r="EL189" s="316"/>
      <c r="EM189" s="316"/>
      <c r="EN189" s="316"/>
      <c r="EO189" s="316"/>
      <c r="EP189" s="316"/>
      <c r="EQ189" s="316"/>
      <c r="ER189" s="316"/>
      <c r="ES189" s="316"/>
      <c r="ET189" s="316"/>
      <c r="EU189" s="316"/>
      <c r="EV189" s="316"/>
      <c r="EW189" s="316"/>
      <c r="EX189" s="316"/>
      <c r="EY189" s="316"/>
      <c r="EZ189" s="316"/>
      <c r="FA189" s="316"/>
      <c r="FB189" s="316"/>
      <c r="FC189" s="316"/>
      <c r="FD189" s="316"/>
      <c r="FE189" s="316"/>
      <c r="FF189" s="316"/>
      <c r="FG189" s="316"/>
      <c r="FH189" s="316"/>
      <c r="FI189" s="316"/>
      <c r="FJ189" s="316"/>
      <c r="FK189" s="316"/>
      <c r="FL189" s="316"/>
      <c r="FM189" s="316"/>
      <c r="FN189" s="316"/>
      <c r="FO189" s="316"/>
      <c r="FP189" s="316"/>
      <c r="FQ189" s="316"/>
      <c r="FR189" s="316"/>
      <c r="FS189" s="316"/>
      <c r="FT189" s="316"/>
      <c r="FU189" s="316"/>
      <c r="FV189" s="316"/>
      <c r="FW189" s="316"/>
      <c r="FX189" s="316"/>
      <c r="FY189" s="316"/>
      <c r="FZ189" s="316"/>
      <c r="GA189" s="316"/>
      <c r="GB189" s="316"/>
      <c r="GC189" s="316"/>
      <c r="GD189" s="316"/>
      <c r="GF189" s="316"/>
      <c r="GG189" s="316"/>
      <c r="GH189" s="316"/>
      <c r="GI189" s="316"/>
      <c r="GJ189" s="316"/>
      <c r="GK189" s="316"/>
      <c r="GL189" s="316"/>
      <c r="GM189" s="316"/>
      <c r="GN189" s="316"/>
      <c r="GO189" s="316"/>
      <c r="GP189" s="316"/>
      <c r="GQ189" s="316"/>
      <c r="GR189" s="316"/>
      <c r="GS189" s="316"/>
      <c r="GT189" s="316"/>
      <c r="GU189" s="316"/>
      <c r="GV189" s="316"/>
      <c r="GW189" s="316"/>
      <c r="GX189" s="316"/>
      <c r="GY189" s="316"/>
      <c r="GZ189" s="316"/>
      <c r="HA189" s="316"/>
      <c r="HB189" s="316"/>
      <c r="HC189" s="316"/>
      <c r="HD189" s="316"/>
      <c r="HE189" s="316"/>
      <c r="HF189" s="316"/>
      <c r="HG189" s="316"/>
      <c r="HH189" s="316"/>
      <c r="HI189" s="316"/>
      <c r="HJ189" s="316"/>
      <c r="HK189" s="316"/>
      <c r="HL189" s="316"/>
      <c r="HM189" s="316"/>
      <c r="HN189" s="316"/>
      <c r="HO189" s="316"/>
      <c r="HP189" s="316"/>
      <c r="HQ189" s="316"/>
      <c r="HR189" s="316"/>
      <c r="HS189" s="316"/>
      <c r="HT189" s="316"/>
      <c r="HU189" s="316"/>
      <c r="HV189" s="316"/>
      <c r="HW189" s="316"/>
      <c r="HX189" s="316"/>
      <c r="HY189" s="316"/>
      <c r="HZ189" s="316"/>
      <c r="IA189" s="316"/>
      <c r="IB189" s="316"/>
      <c r="IC189" s="316"/>
      <c r="ID189" s="316"/>
      <c r="IE189" s="316"/>
      <c r="IF189" s="316"/>
      <c r="IG189" s="316"/>
      <c r="IH189" s="316"/>
      <c r="II189" s="316"/>
      <c r="IJ189" s="316"/>
      <c r="IK189" s="316"/>
      <c r="IL189" s="316"/>
      <c r="IM189" s="316"/>
      <c r="IN189" s="316"/>
      <c r="IO189" s="316"/>
      <c r="IP189" s="316"/>
      <c r="IQ189" s="316"/>
      <c r="IR189" s="316"/>
      <c r="IS189" s="316"/>
      <c r="IT189" s="316"/>
      <c r="IU189" s="316"/>
      <c r="IV189" s="316"/>
      <c r="IW189" s="316"/>
      <c r="IX189" s="316"/>
      <c r="IY189" s="316"/>
      <c r="IZ189" s="316"/>
      <c r="JA189" s="316"/>
      <c r="JB189" s="316"/>
      <c r="JC189" s="316"/>
      <c r="JD189" s="316"/>
      <c r="JE189" s="316"/>
      <c r="JF189" s="316"/>
      <c r="JG189" s="316"/>
      <c r="JH189" s="316"/>
      <c r="JI189" s="316"/>
      <c r="JJ189" s="316"/>
      <c r="JK189" s="316"/>
      <c r="JL189" s="316"/>
      <c r="JM189" s="316"/>
      <c r="JN189" s="316"/>
      <c r="JO189" s="316"/>
      <c r="JP189" s="316"/>
      <c r="JQ189" s="316"/>
      <c r="JR189" s="316"/>
      <c r="JS189" s="316"/>
      <c r="JT189" s="316"/>
      <c r="JU189" s="316"/>
      <c r="JV189" s="316"/>
      <c r="JW189" s="316"/>
      <c r="JX189" s="316"/>
      <c r="JY189" s="316"/>
      <c r="JZ189" s="316"/>
      <c r="KA189" s="316"/>
      <c r="KB189" s="316"/>
      <c r="KC189" s="316"/>
      <c r="KD189" s="316"/>
      <c r="KE189" s="316"/>
      <c r="KF189" s="316"/>
      <c r="KG189" s="316"/>
      <c r="KH189" s="316"/>
      <c r="KI189" s="316"/>
      <c r="KJ189" s="316"/>
      <c r="KK189" s="316"/>
      <c r="KL189" s="316"/>
      <c r="KM189" s="316"/>
      <c r="KN189" s="316"/>
      <c r="KO189" s="316"/>
      <c r="KP189" s="316"/>
      <c r="KQ189" s="316"/>
      <c r="KR189" s="316"/>
      <c r="KS189" s="316"/>
      <c r="KT189" s="316"/>
      <c r="KU189" s="316"/>
      <c r="KV189" s="316"/>
      <c r="KW189" s="316"/>
      <c r="KX189" s="316"/>
      <c r="KY189" s="316"/>
      <c r="KZ189" s="316"/>
      <c r="LA189" s="316"/>
      <c r="LB189" s="316"/>
      <c r="LC189" s="316"/>
      <c r="LD189" s="316"/>
      <c r="LE189" s="316"/>
      <c r="LF189" s="316"/>
      <c r="LG189" s="316"/>
      <c r="LH189" s="316"/>
      <c r="LI189" s="316"/>
    </row>
    <row r="190" spans="1:321">
      <c r="E190" s="76" t="str">
        <f>+Master!G28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313"/>
      <c r="ED190" s="313"/>
      <c r="EE190" s="313"/>
      <c r="EF190" s="313"/>
      <c r="EG190" s="313"/>
      <c r="EH190" s="316"/>
      <c r="EI190" s="316"/>
      <c r="EJ190" s="316"/>
      <c r="EK190" s="316"/>
      <c r="EL190" s="316"/>
      <c r="EM190" s="316"/>
      <c r="EN190" s="316"/>
      <c r="EO190" s="316"/>
      <c r="EP190" s="316"/>
      <c r="EQ190" s="316"/>
      <c r="ER190" s="316"/>
      <c r="ES190" s="316"/>
      <c r="ET190" s="316"/>
      <c r="EU190" s="316"/>
      <c r="EV190" s="316"/>
      <c r="EW190" s="316"/>
      <c r="EX190" s="316"/>
      <c r="EY190" s="316"/>
      <c r="EZ190" s="316"/>
      <c r="FA190" s="316"/>
      <c r="FB190" s="316"/>
      <c r="FC190" s="316"/>
      <c r="FD190" s="316"/>
      <c r="FE190" s="316"/>
      <c r="FF190" s="316"/>
      <c r="FG190" s="316"/>
      <c r="FH190" s="316"/>
      <c r="FI190" s="316"/>
      <c r="FJ190" s="316"/>
      <c r="FK190" s="316"/>
      <c r="FL190" s="316"/>
      <c r="FM190" s="316"/>
      <c r="FN190" s="316"/>
      <c r="FO190" s="316"/>
      <c r="FP190" s="316"/>
      <c r="FQ190" s="316"/>
      <c r="FR190" s="316"/>
      <c r="FS190" s="316"/>
      <c r="FT190" s="316"/>
      <c r="FU190" s="316"/>
      <c r="FV190" s="316"/>
      <c r="FW190" s="316"/>
      <c r="FX190" s="316"/>
      <c r="FY190" s="316"/>
      <c r="FZ190" s="316"/>
      <c r="GA190" s="316"/>
      <c r="GB190" s="316"/>
      <c r="GC190" s="316"/>
      <c r="GD190" s="316"/>
      <c r="GF190" s="316"/>
      <c r="GG190" s="316"/>
      <c r="GH190" s="316"/>
      <c r="GI190" s="316"/>
      <c r="GJ190" s="316"/>
      <c r="GK190" s="316"/>
      <c r="GL190" s="316"/>
      <c r="GM190" s="316"/>
      <c r="GN190" s="316"/>
      <c r="GO190" s="316"/>
      <c r="GP190" s="316"/>
      <c r="GQ190" s="316"/>
      <c r="GR190" s="316"/>
      <c r="GS190" s="316"/>
      <c r="GT190" s="316"/>
      <c r="GU190" s="316"/>
      <c r="GV190" s="316"/>
      <c r="GW190" s="316"/>
      <c r="GX190" s="316"/>
      <c r="GY190" s="316"/>
      <c r="GZ190" s="316"/>
      <c r="HA190" s="316"/>
      <c r="HB190" s="316"/>
      <c r="HC190" s="316"/>
      <c r="HD190" s="316"/>
      <c r="HE190" s="316"/>
      <c r="HF190" s="316"/>
      <c r="HG190" s="316"/>
      <c r="HH190" s="316"/>
      <c r="HI190" s="316"/>
      <c r="HJ190" s="316"/>
      <c r="HK190" s="316"/>
      <c r="HL190" s="316"/>
      <c r="HM190" s="316"/>
      <c r="HN190" s="316"/>
      <c r="HO190" s="316"/>
      <c r="HP190" s="316"/>
      <c r="HQ190" s="316"/>
      <c r="HR190" s="316"/>
      <c r="HS190" s="316"/>
      <c r="HT190" s="316"/>
      <c r="HU190" s="316"/>
      <c r="HV190" s="316"/>
      <c r="HW190" s="316"/>
      <c r="HX190" s="316"/>
      <c r="HY190" s="316"/>
      <c r="HZ190" s="316"/>
      <c r="IA190" s="316"/>
      <c r="IB190" s="316"/>
      <c r="IC190" s="316"/>
      <c r="ID190" s="316"/>
      <c r="IE190" s="316"/>
      <c r="IF190" s="316"/>
      <c r="IG190" s="316"/>
      <c r="IH190" s="316"/>
      <c r="II190" s="316"/>
      <c r="IJ190" s="316"/>
      <c r="IK190" s="316"/>
      <c r="IL190" s="316"/>
      <c r="IM190" s="316"/>
      <c r="IN190" s="316"/>
      <c r="IO190" s="316"/>
      <c r="IP190" s="316"/>
      <c r="IQ190" s="316"/>
      <c r="IR190" s="316"/>
      <c r="IS190" s="316"/>
      <c r="IT190" s="316"/>
      <c r="IU190" s="316"/>
      <c r="IV190" s="316"/>
      <c r="IW190" s="316"/>
      <c r="IX190" s="316"/>
      <c r="IY190" s="316"/>
      <c r="IZ190" s="316"/>
      <c r="JA190" s="316"/>
      <c r="JB190" s="316"/>
      <c r="JC190" s="316"/>
      <c r="JD190" s="316"/>
      <c r="JE190" s="316"/>
      <c r="JF190" s="316"/>
      <c r="JG190" s="316"/>
      <c r="JH190" s="316"/>
      <c r="JI190" s="316"/>
      <c r="JJ190" s="316"/>
      <c r="JK190" s="316"/>
      <c r="JL190" s="316"/>
      <c r="JM190" s="316"/>
      <c r="JN190" s="316"/>
      <c r="JO190" s="316"/>
      <c r="JP190" s="316"/>
      <c r="JQ190" s="316"/>
      <c r="JR190" s="316"/>
      <c r="JS190" s="316"/>
      <c r="JT190" s="316"/>
      <c r="JU190" s="316"/>
      <c r="JV190" s="316"/>
      <c r="JW190" s="316"/>
      <c r="JX190" s="316"/>
      <c r="JY190" s="316"/>
      <c r="JZ190" s="316"/>
      <c r="KA190" s="316"/>
      <c r="KB190" s="316"/>
      <c r="KC190" s="316"/>
      <c r="KD190" s="316"/>
      <c r="KE190" s="316"/>
      <c r="KF190" s="316"/>
      <c r="KG190" s="316"/>
      <c r="KH190" s="316"/>
      <c r="KI190" s="316"/>
      <c r="KJ190" s="316"/>
      <c r="KK190" s="316"/>
      <c r="KL190" s="316"/>
      <c r="KM190" s="316"/>
      <c r="KN190" s="316"/>
      <c r="KO190" s="316"/>
      <c r="KP190" s="316"/>
      <c r="KQ190" s="316"/>
      <c r="KR190" s="316"/>
      <c r="KS190" s="316"/>
      <c r="KT190" s="316"/>
      <c r="KU190" s="316"/>
      <c r="KV190" s="316"/>
      <c r="KW190" s="316"/>
      <c r="KX190" s="316"/>
      <c r="KY190" s="316"/>
      <c r="KZ190" s="316"/>
      <c r="LA190" s="316"/>
      <c r="LB190" s="316"/>
      <c r="LC190" s="316"/>
      <c r="LD190" s="316"/>
      <c r="LE190" s="316"/>
      <c r="LF190" s="316"/>
      <c r="LG190" s="316"/>
      <c r="LH190" s="316"/>
      <c r="LI190" s="316"/>
    </row>
    <row r="191" spans="1:321">
      <c r="E191" s="76" t="str">
        <f>+Master!G80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313"/>
      <c r="ED191" s="313"/>
      <c r="EE191" s="313"/>
      <c r="EF191" s="313"/>
      <c r="EG191" s="313"/>
      <c r="EH191" s="316"/>
      <c r="EI191" s="316"/>
      <c r="EJ191" s="316"/>
      <c r="EK191" s="316"/>
      <c r="EL191" s="316"/>
      <c r="EM191" s="316"/>
      <c r="EN191" s="316"/>
      <c r="EO191" s="316"/>
      <c r="EP191" s="316"/>
      <c r="EQ191" s="316"/>
      <c r="ER191" s="316"/>
      <c r="ES191" s="316"/>
      <c r="ET191" s="316"/>
      <c r="EU191" s="316"/>
      <c r="EV191" s="316"/>
      <c r="EW191" s="316"/>
      <c r="EX191" s="316"/>
      <c r="EY191" s="316"/>
      <c r="EZ191" s="316"/>
      <c r="FA191" s="316"/>
      <c r="FB191" s="316"/>
      <c r="FC191" s="316"/>
      <c r="FD191" s="316"/>
      <c r="FE191" s="316"/>
      <c r="FF191" s="316"/>
      <c r="FG191" s="316"/>
      <c r="FH191" s="316"/>
      <c r="FI191" s="316"/>
      <c r="FJ191" s="316"/>
      <c r="FK191" s="316"/>
      <c r="FL191" s="316"/>
      <c r="FM191" s="316"/>
      <c r="FN191" s="316"/>
      <c r="FO191" s="316"/>
      <c r="FP191" s="316"/>
      <c r="FQ191" s="316"/>
      <c r="FR191" s="316"/>
      <c r="FS191" s="316"/>
      <c r="FT191" s="316"/>
      <c r="FU191" s="316"/>
      <c r="FV191" s="316"/>
      <c r="FW191" s="316"/>
      <c r="FX191" s="316"/>
      <c r="FY191" s="316"/>
      <c r="FZ191" s="316"/>
      <c r="GA191" s="316"/>
      <c r="GB191" s="316"/>
      <c r="GC191" s="316"/>
      <c r="GD191" s="316"/>
      <c r="GF191" s="316"/>
      <c r="GG191" s="316"/>
      <c r="GH191" s="316"/>
      <c r="GI191" s="316"/>
      <c r="GJ191" s="316"/>
      <c r="GK191" s="316"/>
      <c r="GL191" s="316"/>
      <c r="GM191" s="316"/>
      <c r="GN191" s="316"/>
      <c r="GO191" s="316"/>
      <c r="GP191" s="316"/>
      <c r="GQ191" s="316"/>
      <c r="GR191" s="316"/>
      <c r="GS191" s="316"/>
      <c r="GT191" s="316"/>
      <c r="GU191" s="316"/>
      <c r="GV191" s="316"/>
      <c r="GW191" s="316"/>
      <c r="GX191" s="316"/>
      <c r="GY191" s="316"/>
      <c r="GZ191" s="316"/>
      <c r="HA191" s="316"/>
      <c r="HB191" s="316"/>
      <c r="HC191" s="316"/>
      <c r="HD191" s="316"/>
      <c r="HE191" s="316"/>
      <c r="HF191" s="316"/>
      <c r="HG191" s="316"/>
      <c r="HH191" s="316"/>
      <c r="HI191" s="316"/>
      <c r="HJ191" s="316"/>
      <c r="HK191" s="316"/>
      <c r="HL191" s="316"/>
      <c r="HM191" s="316"/>
      <c r="HN191" s="316"/>
      <c r="HO191" s="316"/>
      <c r="HP191" s="316"/>
      <c r="HQ191" s="316"/>
      <c r="HR191" s="316"/>
      <c r="HS191" s="316"/>
      <c r="HT191" s="316"/>
      <c r="HU191" s="316"/>
      <c r="HV191" s="316"/>
      <c r="HW191" s="316"/>
      <c r="HX191" s="316"/>
      <c r="HY191" s="316"/>
      <c r="HZ191" s="316"/>
      <c r="IA191" s="316"/>
      <c r="IB191" s="316"/>
      <c r="IC191" s="316"/>
      <c r="ID191" s="316"/>
      <c r="IE191" s="316"/>
      <c r="IF191" s="316"/>
      <c r="IG191" s="316"/>
      <c r="IH191" s="316"/>
      <c r="II191" s="316"/>
      <c r="IJ191" s="316"/>
      <c r="IK191" s="316"/>
      <c r="IL191" s="316"/>
      <c r="IM191" s="316"/>
      <c r="IN191" s="316"/>
      <c r="IO191" s="316"/>
      <c r="IP191" s="316"/>
      <c r="IQ191" s="316"/>
      <c r="IR191" s="316"/>
      <c r="IS191" s="316"/>
      <c r="IT191" s="316"/>
      <c r="IU191" s="316"/>
      <c r="IV191" s="316"/>
      <c r="IW191" s="316"/>
      <c r="IX191" s="316"/>
      <c r="IY191" s="316"/>
      <c r="IZ191" s="316"/>
      <c r="JA191" s="316"/>
      <c r="JB191" s="316"/>
      <c r="JC191" s="316"/>
      <c r="JD191" s="316"/>
      <c r="JE191" s="316"/>
      <c r="JF191" s="316"/>
      <c r="JG191" s="316"/>
      <c r="JH191" s="316"/>
      <c r="JI191" s="316"/>
      <c r="JJ191" s="316"/>
      <c r="JK191" s="316"/>
      <c r="JL191" s="316"/>
      <c r="JM191" s="316"/>
      <c r="JN191" s="316"/>
      <c r="JO191" s="316"/>
      <c r="JP191" s="316"/>
      <c r="JQ191" s="316"/>
      <c r="JR191" s="316"/>
      <c r="JS191" s="316"/>
      <c r="JT191" s="316"/>
      <c r="JU191" s="316"/>
      <c r="JV191" s="316"/>
      <c r="JW191" s="316"/>
      <c r="JX191" s="316"/>
      <c r="JY191" s="316"/>
      <c r="JZ191" s="316"/>
      <c r="KA191" s="316"/>
      <c r="KB191" s="316"/>
      <c r="KC191" s="316"/>
      <c r="KD191" s="316"/>
      <c r="KE191" s="316"/>
      <c r="KF191" s="316"/>
      <c r="KG191" s="316"/>
      <c r="KH191" s="316"/>
      <c r="KI191" s="316"/>
      <c r="KJ191" s="316"/>
      <c r="KK191" s="316"/>
      <c r="KL191" s="316"/>
      <c r="KM191" s="316"/>
      <c r="KN191" s="316"/>
      <c r="KO191" s="316"/>
      <c r="KP191" s="316"/>
      <c r="KQ191" s="316"/>
      <c r="KR191" s="316"/>
      <c r="KS191" s="316"/>
      <c r="KT191" s="316"/>
      <c r="KU191" s="316"/>
      <c r="KV191" s="316"/>
      <c r="KW191" s="316"/>
      <c r="KX191" s="316"/>
      <c r="KY191" s="316"/>
      <c r="KZ191" s="316"/>
      <c r="LA191" s="316"/>
      <c r="LB191" s="316"/>
      <c r="LC191" s="316"/>
      <c r="LD191" s="316"/>
      <c r="LE191" s="316"/>
      <c r="LF191" s="316"/>
      <c r="LG191" s="316"/>
      <c r="LH191" s="316"/>
      <c r="LI191" s="316"/>
    </row>
    <row r="192" spans="1:321">
      <c r="E192" s="76" t="str">
        <f>+Master!G218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313"/>
      <c r="ED192" s="313"/>
      <c r="EE192" s="313"/>
      <c r="EF192" s="313"/>
      <c r="EG192" s="313"/>
      <c r="EH192" s="316"/>
      <c r="EI192" s="316"/>
      <c r="EJ192" s="316"/>
      <c r="EK192" s="316"/>
      <c r="EL192" s="316"/>
      <c r="EM192" s="316"/>
      <c r="EN192" s="316"/>
      <c r="EO192" s="316"/>
      <c r="EP192" s="316"/>
      <c r="EQ192" s="316"/>
      <c r="ER192" s="316"/>
      <c r="ES192" s="316"/>
      <c r="ET192" s="358"/>
      <c r="EU192" s="316"/>
      <c r="EV192" s="316"/>
      <c r="EW192" s="316"/>
      <c r="EX192" s="316"/>
      <c r="EY192" s="316"/>
      <c r="EZ192" s="316"/>
      <c r="FA192" s="316"/>
      <c r="FB192" s="316"/>
      <c r="FC192" s="316"/>
      <c r="FD192" s="316"/>
      <c r="FE192" s="316"/>
      <c r="FF192" s="316"/>
      <c r="FG192" s="316"/>
      <c r="FH192" s="316"/>
      <c r="FI192" s="316"/>
      <c r="FJ192" s="316"/>
      <c r="FK192" s="316"/>
      <c r="FL192" s="316"/>
      <c r="FM192" s="316"/>
      <c r="FN192" s="316"/>
      <c r="FO192" s="316"/>
      <c r="FP192" s="316"/>
      <c r="FQ192" s="316"/>
      <c r="FR192" s="316"/>
      <c r="FS192" s="316"/>
      <c r="FT192" s="316"/>
      <c r="FU192" s="316"/>
      <c r="FV192" s="316"/>
      <c r="FW192" s="316"/>
      <c r="FX192" s="316"/>
      <c r="FY192" s="316"/>
      <c r="FZ192" s="316"/>
      <c r="GA192" s="316"/>
      <c r="GB192" s="316"/>
      <c r="GC192" s="316"/>
      <c r="GD192" s="316"/>
      <c r="GF192" s="316"/>
      <c r="GG192" s="316"/>
      <c r="GH192" s="316"/>
      <c r="GI192" s="316"/>
      <c r="GJ192" s="316"/>
      <c r="GK192" s="316"/>
      <c r="GL192" s="316"/>
      <c r="GM192" s="316"/>
      <c r="GN192" s="316"/>
      <c r="GO192" s="316"/>
      <c r="GP192" s="316"/>
      <c r="GQ192" s="316"/>
      <c r="GR192" s="316"/>
      <c r="GS192" s="316"/>
      <c r="GT192" s="316"/>
      <c r="GU192" s="316"/>
      <c r="GV192" s="316"/>
      <c r="GW192" s="316"/>
      <c r="GX192" s="316"/>
      <c r="GY192" s="316"/>
      <c r="GZ192" s="316"/>
      <c r="HA192" s="316"/>
      <c r="HB192" s="316"/>
      <c r="HC192" s="316"/>
      <c r="HD192" s="316"/>
      <c r="HE192" s="316"/>
      <c r="HF192" s="316"/>
      <c r="HG192" s="316"/>
      <c r="HH192" s="316"/>
      <c r="HI192" s="316"/>
      <c r="HJ192" s="316"/>
      <c r="HK192" s="316"/>
      <c r="HL192" s="316"/>
      <c r="HM192" s="316"/>
      <c r="HN192" s="316"/>
      <c r="HO192" s="316"/>
      <c r="HP192" s="316"/>
      <c r="HQ192" s="316"/>
      <c r="HR192" s="316"/>
      <c r="HS192" s="316"/>
      <c r="HT192" s="316"/>
      <c r="HU192" s="316"/>
      <c r="HV192" s="316"/>
      <c r="HW192" s="316"/>
      <c r="HX192" s="316"/>
      <c r="HY192" s="316"/>
      <c r="HZ192" s="316"/>
      <c r="IA192" s="316"/>
      <c r="IB192" s="316"/>
      <c r="IC192" s="316"/>
      <c r="ID192" s="316"/>
      <c r="IE192" s="316"/>
      <c r="IF192" s="316"/>
      <c r="IG192" s="316"/>
      <c r="IH192" s="316"/>
      <c r="II192" s="316"/>
      <c r="IJ192" s="316"/>
      <c r="IK192" s="316"/>
      <c r="IL192" s="316"/>
      <c r="IM192" s="316"/>
      <c r="IN192" s="316"/>
      <c r="IO192" s="316"/>
      <c r="IP192" s="316"/>
      <c r="IQ192" s="316"/>
      <c r="IR192" s="316"/>
      <c r="IS192" s="316"/>
      <c r="IT192" s="316"/>
      <c r="IU192" s="316"/>
      <c r="IV192" s="316"/>
      <c r="IW192" s="316"/>
      <c r="IX192" s="316"/>
      <c r="IY192" s="316"/>
      <c r="IZ192" s="316"/>
      <c r="JA192" s="316"/>
      <c r="JB192" s="316"/>
      <c r="JC192" s="316"/>
      <c r="JD192" s="316"/>
      <c r="JE192" s="316"/>
      <c r="JF192" s="316"/>
      <c r="JG192" s="316"/>
      <c r="JH192" s="316"/>
      <c r="JI192" s="316"/>
      <c r="JJ192" s="316"/>
      <c r="JK192" s="316"/>
      <c r="JL192" s="316"/>
      <c r="JM192" s="316"/>
      <c r="JN192" s="316"/>
      <c r="JO192" s="316"/>
      <c r="JP192" s="316"/>
      <c r="JQ192" s="316"/>
      <c r="JR192" s="316"/>
      <c r="JS192" s="316"/>
      <c r="JT192" s="316"/>
      <c r="JU192" s="316"/>
      <c r="JV192" s="316"/>
      <c r="JW192" s="316"/>
      <c r="JX192" s="316"/>
      <c r="JY192" s="316"/>
      <c r="JZ192" s="316"/>
      <c r="KA192" s="316"/>
      <c r="KB192" s="316"/>
      <c r="KC192" s="316"/>
      <c r="KD192" s="316"/>
      <c r="KE192" s="316"/>
      <c r="KF192" s="316"/>
      <c r="KG192" s="316"/>
      <c r="KH192" s="316"/>
      <c r="KI192" s="316"/>
      <c r="KJ192" s="316"/>
      <c r="KK192" s="316"/>
      <c r="KL192" s="316"/>
      <c r="KM192" s="316"/>
      <c r="KN192" s="316"/>
      <c r="KO192" s="316"/>
      <c r="KP192" s="316"/>
      <c r="KQ192" s="316"/>
      <c r="KR192" s="316"/>
      <c r="KS192" s="316"/>
      <c r="KT192" s="316"/>
      <c r="KU192" s="316"/>
      <c r="KV192" s="316"/>
      <c r="KW192" s="316"/>
      <c r="KX192" s="316"/>
      <c r="KY192" s="316"/>
      <c r="KZ192" s="316"/>
      <c r="LA192" s="316"/>
      <c r="LB192" s="316"/>
      <c r="LC192" s="316"/>
      <c r="LD192" s="316"/>
      <c r="LE192" s="316"/>
      <c r="LF192" s="316"/>
      <c r="LG192" s="316"/>
      <c r="LH192" s="316"/>
      <c r="LI192" s="316"/>
    </row>
    <row r="193" spans="133:321">
      <c r="EC193" s="313"/>
      <c r="ED193" s="313"/>
      <c r="EE193" s="313"/>
      <c r="EF193" s="313"/>
      <c r="EG193" s="313"/>
      <c r="EH193" s="316"/>
      <c r="EI193" s="316"/>
      <c r="EJ193" s="316"/>
      <c r="EK193" s="316"/>
      <c r="EL193" s="316"/>
      <c r="EM193" s="316"/>
      <c r="EN193" s="316"/>
      <c r="EO193" s="316"/>
      <c r="EP193" s="316"/>
      <c r="EQ193" s="316"/>
      <c r="ER193" s="316"/>
      <c r="ES193" s="316"/>
      <c r="ET193" s="316"/>
      <c r="EU193" s="316"/>
      <c r="EV193" s="316"/>
      <c r="EW193" s="316"/>
      <c r="EX193" s="316"/>
      <c r="EY193" s="316"/>
      <c r="EZ193" s="316"/>
      <c r="FA193" s="316"/>
      <c r="FB193" s="316"/>
      <c r="FC193" s="316"/>
      <c r="FD193" s="316"/>
      <c r="FE193" s="316"/>
      <c r="FF193" s="316"/>
      <c r="FG193" s="316"/>
      <c r="FH193" s="316"/>
      <c r="FI193" s="316"/>
      <c r="FJ193" s="316"/>
      <c r="FK193" s="316"/>
      <c r="FL193" s="316"/>
      <c r="FM193" s="316"/>
      <c r="FN193" s="316"/>
      <c r="FO193" s="316"/>
      <c r="FP193" s="316"/>
      <c r="FQ193" s="316"/>
      <c r="FR193" s="316"/>
      <c r="FS193" s="316"/>
      <c r="FT193" s="316"/>
      <c r="FU193" s="316"/>
      <c r="FV193" s="316"/>
      <c r="FW193" s="316"/>
      <c r="FX193" s="316"/>
      <c r="FY193" s="316"/>
      <c r="FZ193" s="316"/>
      <c r="GA193" s="316"/>
      <c r="GB193" s="316"/>
      <c r="GC193" s="316"/>
      <c r="GD193" s="316"/>
      <c r="GF193" s="316"/>
      <c r="GG193" s="316"/>
      <c r="GH193" s="316"/>
      <c r="GI193" s="316"/>
      <c r="GJ193" s="316"/>
      <c r="GK193" s="316"/>
      <c r="GL193" s="316"/>
      <c r="GM193" s="316"/>
      <c r="GN193" s="316"/>
      <c r="GO193" s="316"/>
      <c r="GP193" s="316"/>
      <c r="GQ193" s="316"/>
      <c r="GR193" s="316"/>
      <c r="GS193" s="316"/>
      <c r="GT193" s="316"/>
      <c r="GU193" s="316"/>
      <c r="GV193" s="316"/>
      <c r="GW193" s="316"/>
      <c r="GX193" s="316"/>
      <c r="GY193" s="316"/>
      <c r="GZ193" s="316"/>
      <c r="HA193" s="316"/>
      <c r="HB193" s="316"/>
      <c r="HC193" s="316"/>
      <c r="HD193" s="316"/>
      <c r="HE193" s="316"/>
      <c r="HF193" s="316"/>
      <c r="HG193" s="316"/>
      <c r="HH193" s="316"/>
      <c r="HI193" s="316"/>
      <c r="HJ193" s="316"/>
      <c r="HK193" s="316"/>
      <c r="HL193" s="316"/>
      <c r="HM193" s="316"/>
      <c r="HN193" s="316"/>
      <c r="HO193" s="316"/>
      <c r="HP193" s="316"/>
      <c r="HQ193" s="316"/>
      <c r="HR193" s="316"/>
      <c r="HS193" s="316"/>
      <c r="HT193" s="316"/>
      <c r="HU193" s="316"/>
      <c r="HV193" s="316"/>
      <c r="HW193" s="316"/>
      <c r="HX193" s="316"/>
      <c r="HY193" s="316"/>
      <c r="HZ193" s="316"/>
      <c r="IA193" s="316"/>
      <c r="IB193" s="316"/>
      <c r="IC193" s="316"/>
      <c r="ID193" s="316"/>
      <c r="IE193" s="316"/>
      <c r="IF193" s="316"/>
      <c r="IG193" s="316"/>
      <c r="IH193" s="316"/>
      <c r="II193" s="316"/>
      <c r="IJ193" s="316"/>
      <c r="IK193" s="316"/>
      <c r="IL193" s="316"/>
      <c r="IM193" s="316"/>
      <c r="IN193" s="316"/>
      <c r="IO193" s="316"/>
      <c r="IP193" s="316"/>
      <c r="IQ193" s="316"/>
      <c r="IR193" s="316"/>
      <c r="IS193" s="316"/>
      <c r="IT193" s="316"/>
      <c r="IU193" s="316"/>
      <c r="IV193" s="316"/>
      <c r="IW193" s="316"/>
      <c r="IX193" s="316"/>
      <c r="IY193" s="316"/>
      <c r="IZ193" s="316"/>
      <c r="JA193" s="316"/>
      <c r="JB193" s="316"/>
      <c r="JC193" s="316"/>
      <c r="JD193" s="316"/>
      <c r="JE193" s="316"/>
      <c r="JF193" s="316"/>
      <c r="JG193" s="316"/>
      <c r="JH193" s="316"/>
      <c r="JI193" s="316"/>
      <c r="JJ193" s="316"/>
      <c r="JK193" s="316"/>
      <c r="JL193" s="316"/>
      <c r="JM193" s="316"/>
      <c r="JN193" s="316"/>
      <c r="JO193" s="316"/>
      <c r="JP193" s="316"/>
      <c r="JQ193" s="316"/>
      <c r="JR193" s="316"/>
      <c r="JS193" s="316"/>
      <c r="JT193" s="316"/>
      <c r="JU193" s="316"/>
      <c r="JV193" s="316"/>
      <c r="JW193" s="316"/>
      <c r="JX193" s="316"/>
      <c r="JY193" s="316"/>
      <c r="JZ193" s="316"/>
      <c r="KA193" s="316"/>
      <c r="KB193" s="316"/>
      <c r="KC193" s="316"/>
      <c r="KD193" s="316"/>
      <c r="KE193" s="316"/>
      <c r="KF193" s="316"/>
      <c r="KG193" s="316"/>
      <c r="KH193" s="316"/>
      <c r="KI193" s="316"/>
      <c r="KJ193" s="316"/>
      <c r="KK193" s="316"/>
      <c r="KL193" s="316"/>
      <c r="KM193" s="316"/>
      <c r="KN193" s="316"/>
      <c r="KO193" s="316"/>
      <c r="KP193" s="316"/>
      <c r="KQ193" s="316"/>
      <c r="KR193" s="316"/>
      <c r="KS193" s="316"/>
      <c r="KT193" s="316"/>
      <c r="KU193" s="316"/>
      <c r="KV193" s="316"/>
      <c r="KW193" s="316"/>
      <c r="KX193" s="316"/>
      <c r="KY193" s="316"/>
      <c r="KZ193" s="316"/>
      <c r="LA193" s="316"/>
      <c r="LB193" s="316"/>
      <c r="LC193" s="316"/>
      <c r="LD193" s="316"/>
      <c r="LE193" s="316"/>
      <c r="LF193" s="316"/>
      <c r="LG193" s="316"/>
      <c r="LH193" s="316"/>
      <c r="LI193" s="316"/>
    </row>
    <row r="194" spans="133:321">
      <c r="EC194" s="313"/>
      <c r="ED194" s="313"/>
      <c r="EE194" s="313"/>
      <c r="EF194" s="313"/>
      <c r="EG194" s="313"/>
      <c r="EH194" s="316"/>
      <c r="EI194" s="316"/>
      <c r="EJ194" s="316"/>
      <c r="EK194" s="316"/>
      <c r="EL194" s="316"/>
      <c r="EM194" s="316"/>
      <c r="EN194" s="316"/>
      <c r="EO194" s="316"/>
      <c r="EP194" s="316"/>
      <c r="EQ194" s="316"/>
      <c r="ER194" s="316"/>
      <c r="ES194" s="316"/>
      <c r="ET194" s="316"/>
      <c r="EU194" s="316"/>
      <c r="EV194" s="316"/>
      <c r="EW194" s="316"/>
      <c r="EX194" s="316"/>
      <c r="EY194" s="316"/>
      <c r="EZ194" s="316"/>
      <c r="FA194" s="316"/>
      <c r="FB194" s="316"/>
      <c r="FC194" s="316"/>
      <c r="FD194" s="316"/>
      <c r="FE194" s="316"/>
      <c r="FF194" s="316"/>
      <c r="FG194" s="316"/>
      <c r="FH194" s="316"/>
      <c r="FI194" s="316"/>
      <c r="FJ194" s="316"/>
      <c r="FK194" s="316"/>
      <c r="FL194" s="316"/>
      <c r="FM194" s="316"/>
      <c r="FN194" s="316"/>
      <c r="FO194" s="316"/>
      <c r="FP194" s="316"/>
      <c r="FQ194" s="316"/>
      <c r="FR194" s="316"/>
      <c r="FS194" s="316"/>
      <c r="FT194" s="316"/>
      <c r="FU194" s="316"/>
      <c r="FV194" s="316"/>
      <c r="FW194" s="316"/>
      <c r="FX194" s="316"/>
      <c r="FY194" s="316"/>
      <c r="FZ194" s="316"/>
      <c r="GA194" s="316"/>
      <c r="GB194" s="316"/>
      <c r="GC194" s="316"/>
      <c r="GD194" s="316"/>
      <c r="GF194" s="316"/>
      <c r="GG194" s="316"/>
      <c r="GH194" s="316"/>
      <c r="GI194" s="316"/>
      <c r="GJ194" s="316"/>
      <c r="GK194" s="316"/>
      <c r="GL194" s="316"/>
      <c r="GM194" s="316"/>
      <c r="GN194" s="316"/>
      <c r="GO194" s="316"/>
      <c r="GP194" s="316"/>
      <c r="GQ194" s="316"/>
      <c r="GR194" s="316"/>
      <c r="GS194" s="316"/>
      <c r="GT194" s="316"/>
      <c r="GU194" s="316"/>
      <c r="GV194" s="316"/>
      <c r="GW194" s="316"/>
      <c r="GX194" s="316"/>
      <c r="GY194" s="316"/>
      <c r="GZ194" s="316"/>
      <c r="HA194" s="316"/>
      <c r="HB194" s="316"/>
      <c r="HC194" s="316"/>
      <c r="HD194" s="316"/>
      <c r="HE194" s="316"/>
      <c r="HF194" s="316"/>
      <c r="HG194" s="316"/>
      <c r="HH194" s="316"/>
      <c r="HI194" s="316"/>
      <c r="HJ194" s="316"/>
      <c r="HK194" s="316"/>
      <c r="HL194" s="316"/>
      <c r="HM194" s="316"/>
      <c r="HN194" s="316"/>
      <c r="HO194" s="316"/>
      <c r="HP194" s="316"/>
      <c r="HQ194" s="316"/>
      <c r="HR194" s="316"/>
      <c r="HS194" s="316"/>
      <c r="HT194" s="316"/>
      <c r="HU194" s="316"/>
      <c r="HV194" s="316"/>
      <c r="HW194" s="316"/>
      <c r="HX194" s="316"/>
      <c r="HY194" s="316"/>
      <c r="HZ194" s="316"/>
      <c r="IA194" s="316"/>
      <c r="IB194" s="316"/>
      <c r="IC194" s="316"/>
      <c r="ID194" s="316"/>
      <c r="IE194" s="316"/>
      <c r="IF194" s="316"/>
      <c r="IG194" s="316"/>
      <c r="IH194" s="316"/>
      <c r="II194" s="316"/>
      <c r="IJ194" s="316"/>
      <c r="IK194" s="316"/>
      <c r="IL194" s="316"/>
      <c r="IM194" s="316"/>
      <c r="IN194" s="316"/>
      <c r="IO194" s="316"/>
      <c r="IP194" s="316"/>
      <c r="IQ194" s="316"/>
      <c r="IR194" s="316"/>
      <c r="IS194" s="316"/>
      <c r="IT194" s="316"/>
      <c r="IU194" s="316"/>
      <c r="IV194" s="316"/>
      <c r="IW194" s="316"/>
      <c r="IX194" s="316"/>
      <c r="IY194" s="316"/>
      <c r="IZ194" s="316"/>
      <c r="JA194" s="316"/>
      <c r="JB194" s="316"/>
      <c r="JC194" s="316"/>
      <c r="JD194" s="316"/>
      <c r="JE194" s="316"/>
      <c r="JF194" s="316"/>
      <c r="JG194" s="316"/>
      <c r="JH194" s="316"/>
      <c r="JI194" s="316"/>
      <c r="JJ194" s="316"/>
      <c r="JK194" s="316"/>
      <c r="JL194" s="316"/>
      <c r="JM194" s="316"/>
      <c r="JN194" s="316"/>
      <c r="JO194" s="316"/>
      <c r="JP194" s="316"/>
      <c r="JQ194" s="316"/>
      <c r="JR194" s="316"/>
      <c r="JS194" s="316"/>
      <c r="JT194" s="316"/>
      <c r="JU194" s="316"/>
      <c r="JV194" s="316"/>
      <c r="JW194" s="316"/>
      <c r="JX194" s="316"/>
      <c r="JY194" s="316"/>
      <c r="JZ194" s="316"/>
      <c r="KA194" s="316"/>
      <c r="KB194" s="316"/>
      <c r="KC194" s="316"/>
      <c r="KD194" s="316"/>
      <c r="KE194" s="316"/>
      <c r="KF194" s="316"/>
      <c r="KG194" s="316"/>
      <c r="KH194" s="316"/>
      <c r="KI194" s="316"/>
      <c r="KJ194" s="316"/>
      <c r="KK194" s="316"/>
      <c r="KL194" s="316"/>
      <c r="KM194" s="316"/>
      <c r="KN194" s="316"/>
      <c r="KO194" s="316"/>
      <c r="KP194" s="316"/>
      <c r="KQ194" s="316"/>
      <c r="KR194" s="316"/>
      <c r="KS194" s="316"/>
      <c r="KT194" s="316"/>
      <c r="KU194" s="316"/>
      <c r="KV194" s="316"/>
      <c r="KW194" s="316"/>
      <c r="KX194" s="316"/>
      <c r="KY194" s="316"/>
      <c r="KZ194" s="316"/>
      <c r="LA194" s="316"/>
      <c r="LB194" s="316"/>
      <c r="LC194" s="316"/>
      <c r="LD194" s="316"/>
      <c r="LE194" s="316"/>
      <c r="LF194" s="316"/>
      <c r="LG194" s="316"/>
      <c r="LH194" s="316"/>
      <c r="LI194" s="316"/>
    </row>
    <row r="195" spans="133:321">
      <c r="EC195" s="313"/>
      <c r="ED195" s="313"/>
      <c r="EE195" s="313"/>
      <c r="EF195" s="313"/>
      <c r="EG195" s="313"/>
      <c r="EH195" s="316"/>
      <c r="EI195" s="316"/>
      <c r="EJ195" s="316"/>
      <c r="EK195" s="316"/>
      <c r="EL195" s="316"/>
      <c r="EM195" s="316"/>
      <c r="EN195" s="316"/>
      <c r="EO195" s="316"/>
      <c r="EP195" s="316"/>
      <c r="EQ195" s="316"/>
      <c r="ER195" s="316"/>
      <c r="ES195" s="316"/>
      <c r="ET195" s="316"/>
      <c r="EU195" s="359"/>
      <c r="EV195" s="316"/>
      <c r="EW195" s="316"/>
      <c r="EX195" s="316"/>
      <c r="EY195" s="316"/>
      <c r="EZ195" s="316"/>
      <c r="FA195" s="316"/>
      <c r="FB195" s="316"/>
      <c r="FC195" s="316"/>
      <c r="FD195" s="316"/>
      <c r="FE195" s="316"/>
      <c r="FF195" s="316"/>
      <c r="FG195" s="316"/>
      <c r="FH195" s="316"/>
      <c r="FI195" s="316"/>
      <c r="FJ195" s="316"/>
      <c r="FK195" s="316"/>
      <c r="FL195" s="316"/>
      <c r="FM195" s="316"/>
      <c r="FN195" s="316"/>
      <c r="FO195" s="316"/>
      <c r="FP195" s="316"/>
      <c r="FQ195" s="316"/>
      <c r="FR195" s="316"/>
      <c r="FS195" s="316"/>
      <c r="FT195" s="316"/>
      <c r="FU195" s="316"/>
      <c r="FV195" s="316"/>
      <c r="FW195" s="316"/>
      <c r="FX195" s="316"/>
      <c r="FY195" s="316"/>
      <c r="FZ195" s="316"/>
      <c r="GA195" s="316"/>
      <c r="GB195" s="316"/>
      <c r="GC195" s="316"/>
      <c r="GD195" s="316"/>
      <c r="GF195" s="316"/>
      <c r="GG195" s="316"/>
      <c r="GH195" s="316"/>
      <c r="GI195" s="316"/>
      <c r="GJ195" s="316"/>
      <c r="GK195" s="316"/>
      <c r="GL195" s="316"/>
      <c r="GM195" s="316"/>
      <c r="GN195" s="316"/>
      <c r="GO195" s="316"/>
      <c r="GP195" s="316"/>
      <c r="GQ195" s="316"/>
      <c r="GR195" s="316"/>
      <c r="GS195" s="316"/>
      <c r="GT195" s="316"/>
      <c r="GU195" s="316"/>
      <c r="GV195" s="316"/>
      <c r="GW195" s="316"/>
      <c r="GX195" s="316"/>
      <c r="GY195" s="316"/>
      <c r="GZ195" s="316"/>
      <c r="HA195" s="316"/>
      <c r="HB195" s="316"/>
      <c r="HC195" s="316"/>
      <c r="HD195" s="316"/>
      <c r="HE195" s="316"/>
      <c r="HF195" s="316"/>
      <c r="HG195" s="316"/>
      <c r="HH195" s="316"/>
      <c r="HI195" s="316"/>
      <c r="HJ195" s="316"/>
      <c r="HK195" s="316"/>
      <c r="HL195" s="316"/>
      <c r="HM195" s="316"/>
      <c r="HN195" s="316"/>
      <c r="HO195" s="316"/>
      <c r="HP195" s="316"/>
      <c r="HQ195" s="316"/>
      <c r="HR195" s="316"/>
      <c r="HS195" s="316"/>
      <c r="HT195" s="316"/>
      <c r="HU195" s="316"/>
      <c r="HV195" s="316"/>
      <c r="HW195" s="316"/>
      <c r="HX195" s="316"/>
      <c r="HY195" s="316"/>
      <c r="HZ195" s="316"/>
      <c r="IA195" s="316"/>
      <c r="IB195" s="316"/>
      <c r="IC195" s="316"/>
      <c r="ID195" s="316"/>
      <c r="IE195" s="316"/>
      <c r="IF195" s="316"/>
      <c r="IG195" s="316"/>
      <c r="IH195" s="316"/>
      <c r="II195" s="316"/>
      <c r="IJ195" s="316"/>
      <c r="IK195" s="316"/>
      <c r="IL195" s="316"/>
      <c r="IM195" s="316"/>
      <c r="IN195" s="316"/>
      <c r="IO195" s="316"/>
      <c r="IP195" s="316"/>
      <c r="IQ195" s="316"/>
      <c r="IR195" s="316"/>
      <c r="IS195" s="316"/>
      <c r="IT195" s="316"/>
      <c r="IU195" s="316"/>
      <c r="IV195" s="316"/>
      <c r="IW195" s="316"/>
      <c r="IX195" s="316"/>
      <c r="IY195" s="316"/>
      <c r="IZ195" s="316"/>
      <c r="JA195" s="316"/>
      <c r="JB195" s="316"/>
      <c r="JC195" s="316"/>
      <c r="JD195" s="316"/>
      <c r="JE195" s="316"/>
      <c r="JF195" s="316"/>
      <c r="JG195" s="316"/>
      <c r="JH195" s="316"/>
      <c r="JI195" s="316"/>
      <c r="JJ195" s="316"/>
      <c r="JK195" s="316"/>
      <c r="JL195" s="316"/>
      <c r="JM195" s="316"/>
      <c r="JN195" s="316"/>
      <c r="JO195" s="316"/>
      <c r="JP195" s="316"/>
      <c r="JQ195" s="316"/>
      <c r="JR195" s="316"/>
      <c r="JS195" s="316"/>
      <c r="JT195" s="316"/>
      <c r="JU195" s="316"/>
      <c r="JV195" s="316"/>
      <c r="JW195" s="316"/>
      <c r="JX195" s="316"/>
      <c r="JY195" s="316"/>
      <c r="JZ195" s="316"/>
      <c r="KA195" s="316"/>
      <c r="KB195" s="316"/>
      <c r="KC195" s="316"/>
      <c r="KD195" s="316"/>
      <c r="KE195" s="316"/>
      <c r="KF195" s="316"/>
      <c r="KG195" s="316"/>
      <c r="KH195" s="316"/>
      <c r="KI195" s="316"/>
      <c r="KJ195" s="316"/>
      <c r="KK195" s="316"/>
      <c r="KL195" s="316"/>
      <c r="KM195" s="316"/>
      <c r="KN195" s="316"/>
      <c r="KO195" s="316"/>
      <c r="KP195" s="316"/>
      <c r="KQ195" s="316"/>
      <c r="KR195" s="316"/>
      <c r="KS195" s="316"/>
      <c r="KT195" s="316"/>
      <c r="KU195" s="316"/>
      <c r="KV195" s="316"/>
      <c r="KW195" s="316"/>
      <c r="KX195" s="316"/>
      <c r="KY195" s="316"/>
      <c r="KZ195" s="316"/>
      <c r="LA195" s="316"/>
      <c r="LB195" s="316"/>
      <c r="LC195" s="316"/>
      <c r="LD195" s="316"/>
      <c r="LE195" s="316"/>
      <c r="LF195" s="316"/>
      <c r="LG195" s="316"/>
      <c r="LH195" s="316"/>
      <c r="LI195" s="316"/>
    </row>
    <row r="211" spans="1:187">
      <c r="EH211" s="284"/>
    </row>
    <row r="214" spans="1:187">
      <c r="E214" s="597" t="s">
        <v>678</v>
      </c>
      <c r="F214" s="594">
        <v>2006</v>
      </c>
      <c r="G214" s="595"/>
      <c r="H214" s="595"/>
      <c r="I214" s="595"/>
      <c r="J214" s="595"/>
      <c r="K214" s="595"/>
      <c r="L214" s="595"/>
      <c r="M214" s="595"/>
      <c r="N214" s="595"/>
      <c r="O214" s="595"/>
      <c r="P214" s="595"/>
      <c r="Q214" s="596"/>
      <c r="R214" s="594">
        <v>2007</v>
      </c>
      <c r="S214" s="595"/>
      <c r="T214" s="595"/>
      <c r="U214" s="595"/>
      <c r="V214" s="595"/>
      <c r="W214" s="595"/>
      <c r="X214" s="595"/>
      <c r="Y214" s="595"/>
      <c r="Z214" s="595"/>
      <c r="AA214" s="595"/>
      <c r="AB214" s="595"/>
      <c r="AC214" s="596"/>
      <c r="AD214" s="594">
        <v>2008</v>
      </c>
      <c r="AE214" s="595"/>
      <c r="AF214" s="595"/>
      <c r="AG214" s="595"/>
      <c r="AH214" s="595"/>
      <c r="AI214" s="595"/>
      <c r="AJ214" s="595"/>
      <c r="AK214" s="595"/>
      <c r="AL214" s="595"/>
      <c r="AM214" s="595"/>
      <c r="AN214" s="595"/>
      <c r="AO214" s="596"/>
      <c r="AP214" s="594">
        <v>2009</v>
      </c>
      <c r="AQ214" s="595"/>
      <c r="AR214" s="595"/>
      <c r="AS214" s="595"/>
      <c r="AT214" s="595"/>
      <c r="AU214" s="595"/>
      <c r="AV214" s="595"/>
      <c r="AW214" s="595"/>
      <c r="AX214" s="595"/>
      <c r="AY214" s="595"/>
      <c r="AZ214" s="595"/>
      <c r="BA214" s="596"/>
      <c r="BB214" s="594">
        <v>2010</v>
      </c>
      <c r="BC214" s="595"/>
      <c r="BD214" s="595"/>
      <c r="BE214" s="595"/>
      <c r="BF214" s="595"/>
      <c r="BG214" s="595"/>
      <c r="BH214" s="595"/>
      <c r="BI214" s="595"/>
      <c r="BJ214" s="595"/>
      <c r="BK214" s="595"/>
      <c r="BL214" s="595"/>
      <c r="BM214" s="596"/>
      <c r="BN214" s="594">
        <v>2011</v>
      </c>
      <c r="BO214" s="595"/>
      <c r="BP214" s="595"/>
      <c r="BQ214" s="595"/>
      <c r="BR214" s="595"/>
      <c r="BS214" s="595"/>
      <c r="BT214" s="595"/>
      <c r="BU214" s="595"/>
      <c r="BV214" s="595"/>
      <c r="BW214" s="595"/>
      <c r="BX214" s="595"/>
      <c r="BY214" s="596"/>
      <c r="BZ214" s="595">
        <v>2012</v>
      </c>
      <c r="CA214" s="595"/>
      <c r="CB214" s="595"/>
      <c r="CC214" s="595"/>
      <c r="CD214" s="595"/>
      <c r="CE214" s="595"/>
      <c r="CF214" s="595"/>
      <c r="CG214" s="595"/>
      <c r="CH214" s="595"/>
      <c r="CI214" s="595"/>
      <c r="CJ214" s="595"/>
      <c r="CK214" s="595"/>
      <c r="CL214" s="594">
        <v>2013</v>
      </c>
      <c r="CM214" s="595"/>
      <c r="CN214" s="595"/>
      <c r="CO214" s="595"/>
      <c r="CP214" s="595"/>
      <c r="CQ214" s="595"/>
      <c r="CR214" s="595"/>
      <c r="CS214" s="595"/>
      <c r="CT214" s="595"/>
      <c r="CU214" s="595"/>
      <c r="CV214" s="595"/>
      <c r="CW214" s="596"/>
      <c r="CX214" s="594">
        <v>2014</v>
      </c>
      <c r="CY214" s="595"/>
      <c r="CZ214" s="595"/>
      <c r="DA214" s="595"/>
      <c r="DB214" s="595"/>
      <c r="DC214" s="595"/>
      <c r="DD214" s="595"/>
      <c r="DE214" s="595"/>
      <c r="DF214" s="595"/>
      <c r="DG214" s="595"/>
      <c r="DH214" s="595"/>
      <c r="DI214" s="596"/>
      <c r="DJ214" s="594">
        <v>2015</v>
      </c>
      <c r="DK214" s="595"/>
      <c r="DL214" s="595"/>
      <c r="DM214" s="595"/>
      <c r="DN214" s="595"/>
      <c r="DO214" s="595"/>
      <c r="DP214" s="595"/>
      <c r="DQ214" s="595"/>
      <c r="DR214" s="595"/>
      <c r="DS214" s="595"/>
      <c r="DT214" s="595"/>
      <c r="DU214" s="596"/>
    </row>
    <row r="215" spans="1:187">
      <c r="E215" s="597"/>
      <c r="F215" s="73" t="s">
        <v>558</v>
      </c>
      <c r="G215" s="74" t="s">
        <v>559</v>
      </c>
      <c r="H215" s="74" t="s">
        <v>560</v>
      </c>
      <c r="I215" s="74" t="s">
        <v>561</v>
      </c>
      <c r="J215" s="74" t="s">
        <v>562</v>
      </c>
      <c r="K215" s="74" t="s">
        <v>563</v>
      </c>
      <c r="L215" s="74" t="s">
        <v>564</v>
      </c>
      <c r="M215" s="74" t="s">
        <v>565</v>
      </c>
      <c r="N215" s="74" t="s">
        <v>566</v>
      </c>
      <c r="O215" s="74" t="s">
        <v>567</v>
      </c>
      <c r="P215" s="74" t="s">
        <v>568</v>
      </c>
      <c r="Q215" s="75" t="s">
        <v>569</v>
      </c>
      <c r="R215" s="73" t="s">
        <v>570</v>
      </c>
      <c r="S215" s="74" t="s">
        <v>571</v>
      </c>
      <c r="T215" s="74" t="s">
        <v>572</v>
      </c>
      <c r="U215" s="74" t="s">
        <v>573</v>
      </c>
      <c r="V215" s="74" t="s">
        <v>574</v>
      </c>
      <c r="W215" s="74" t="s">
        <v>575</v>
      </c>
      <c r="X215" s="74" t="s">
        <v>576</v>
      </c>
      <c r="Y215" s="74" t="s">
        <v>577</v>
      </c>
      <c r="Z215" s="74" t="s">
        <v>578</v>
      </c>
      <c r="AA215" s="74" t="s">
        <v>579</v>
      </c>
      <c r="AB215" s="74" t="s">
        <v>580</v>
      </c>
      <c r="AC215" s="75" t="s">
        <v>581</v>
      </c>
      <c r="AD215" s="73" t="s">
        <v>582</v>
      </c>
      <c r="AE215" s="74" t="s">
        <v>583</v>
      </c>
      <c r="AF215" s="74" t="s">
        <v>584</v>
      </c>
      <c r="AG215" s="74" t="s">
        <v>585</v>
      </c>
      <c r="AH215" s="74" t="s">
        <v>586</v>
      </c>
      <c r="AI215" s="74" t="s">
        <v>587</v>
      </c>
      <c r="AJ215" s="74" t="s">
        <v>588</v>
      </c>
      <c r="AK215" s="74" t="s">
        <v>589</v>
      </c>
      <c r="AL215" s="74" t="s">
        <v>590</v>
      </c>
      <c r="AM215" s="74" t="s">
        <v>591</v>
      </c>
      <c r="AN215" s="74" t="s">
        <v>592</v>
      </c>
      <c r="AO215" s="75" t="s">
        <v>593</v>
      </c>
      <c r="AP215" s="73" t="s">
        <v>594</v>
      </c>
      <c r="AQ215" s="74" t="s">
        <v>595</v>
      </c>
      <c r="AR215" s="74" t="s">
        <v>596</v>
      </c>
      <c r="AS215" s="74" t="s">
        <v>597</v>
      </c>
      <c r="AT215" s="74" t="s">
        <v>598</v>
      </c>
      <c r="AU215" s="74" t="s">
        <v>599</v>
      </c>
      <c r="AV215" s="74" t="s">
        <v>600</v>
      </c>
      <c r="AW215" s="74" t="s">
        <v>601</v>
      </c>
      <c r="AX215" s="74" t="s">
        <v>602</v>
      </c>
      <c r="AY215" s="74" t="s">
        <v>603</v>
      </c>
      <c r="AZ215" s="74" t="s">
        <v>604</v>
      </c>
      <c r="BA215" s="75" t="s">
        <v>605</v>
      </c>
      <c r="BB215" s="73" t="s">
        <v>606</v>
      </c>
      <c r="BC215" s="74" t="s">
        <v>607</v>
      </c>
      <c r="BD215" s="74" t="s">
        <v>608</v>
      </c>
      <c r="BE215" s="74" t="s">
        <v>609</v>
      </c>
      <c r="BF215" s="74" t="s">
        <v>610</v>
      </c>
      <c r="BG215" s="74" t="s">
        <v>611</v>
      </c>
      <c r="BH215" s="74" t="s">
        <v>612</v>
      </c>
      <c r="BI215" s="74" t="s">
        <v>613</v>
      </c>
      <c r="BJ215" s="74" t="s">
        <v>614</v>
      </c>
      <c r="BK215" s="74" t="s">
        <v>615</v>
      </c>
      <c r="BL215" s="74" t="s">
        <v>616</v>
      </c>
      <c r="BM215" s="75" t="s">
        <v>617</v>
      </c>
      <c r="BN215" s="73" t="s">
        <v>618</v>
      </c>
      <c r="BO215" s="74" t="s">
        <v>619</v>
      </c>
      <c r="BP215" s="74" t="s">
        <v>620</v>
      </c>
      <c r="BQ215" s="74" t="s">
        <v>621</v>
      </c>
      <c r="BR215" s="74" t="s">
        <v>622</v>
      </c>
      <c r="BS215" s="74" t="s">
        <v>623</v>
      </c>
      <c r="BT215" s="74" t="s">
        <v>624</v>
      </c>
      <c r="BU215" s="74" t="s">
        <v>625</v>
      </c>
      <c r="BV215" s="74" t="s">
        <v>626</v>
      </c>
      <c r="BW215" s="74" t="s">
        <v>627</v>
      </c>
      <c r="BX215" s="74" t="s">
        <v>628</v>
      </c>
      <c r="BY215" s="75" t="s">
        <v>629</v>
      </c>
      <c r="BZ215" s="74" t="s">
        <v>630</v>
      </c>
      <c r="CA215" s="74" t="s">
        <v>631</v>
      </c>
      <c r="CB215" s="74" t="s">
        <v>632</v>
      </c>
      <c r="CC215" s="74" t="s">
        <v>633</v>
      </c>
      <c r="CD215" s="74" t="s">
        <v>634</v>
      </c>
      <c r="CE215" s="74" t="s">
        <v>635</v>
      </c>
      <c r="CF215" s="74" t="s">
        <v>636</v>
      </c>
      <c r="CG215" s="74" t="s">
        <v>637</v>
      </c>
      <c r="CH215" s="74" t="s">
        <v>638</v>
      </c>
      <c r="CI215" s="74" t="s">
        <v>639</v>
      </c>
      <c r="CJ215" s="74" t="s">
        <v>640</v>
      </c>
      <c r="CK215" s="74" t="s">
        <v>641</v>
      </c>
      <c r="CL215" s="73" t="s">
        <v>642</v>
      </c>
      <c r="CM215" s="74" t="s">
        <v>643</v>
      </c>
      <c r="CN215" s="74" t="s">
        <v>644</v>
      </c>
      <c r="CO215" s="74" t="s">
        <v>645</v>
      </c>
      <c r="CP215" s="74" t="s">
        <v>646</v>
      </c>
      <c r="CQ215" s="74" t="s">
        <v>647</v>
      </c>
      <c r="CR215" s="74" t="s">
        <v>648</v>
      </c>
      <c r="CS215" s="74" t="s">
        <v>649</v>
      </c>
      <c r="CT215" s="74" t="s">
        <v>650</v>
      </c>
      <c r="CU215" s="74" t="s">
        <v>651</v>
      </c>
      <c r="CV215" s="74" t="s">
        <v>652</v>
      </c>
      <c r="CW215" s="75" t="s">
        <v>653</v>
      </c>
      <c r="CX215" s="73" t="s">
        <v>654</v>
      </c>
      <c r="CY215" s="74" t="s">
        <v>655</v>
      </c>
      <c r="CZ215" s="74" t="s">
        <v>656</v>
      </c>
      <c r="DA215" s="74" t="s">
        <v>657</v>
      </c>
      <c r="DB215" s="74" t="s">
        <v>658</v>
      </c>
      <c r="DC215" s="74" t="s">
        <v>659</v>
      </c>
      <c r="DD215" s="74" t="s">
        <v>660</v>
      </c>
      <c r="DE215" s="74" t="s">
        <v>661</v>
      </c>
      <c r="DF215" s="74" t="s">
        <v>662</v>
      </c>
      <c r="DG215" s="74" t="s">
        <v>663</v>
      </c>
      <c r="DH215" s="74" t="s">
        <v>664</v>
      </c>
      <c r="DI215" s="75" t="s">
        <v>665</v>
      </c>
      <c r="DJ215" s="73" t="s">
        <v>666</v>
      </c>
      <c r="DK215" s="74" t="s">
        <v>667</v>
      </c>
      <c r="DL215" s="74" t="s">
        <v>668</v>
      </c>
      <c r="DM215" s="74" t="s">
        <v>669</v>
      </c>
      <c r="DN215" s="74" t="s">
        <v>670</v>
      </c>
      <c r="DO215" s="74" t="s">
        <v>671</v>
      </c>
      <c r="DP215" s="74" t="s">
        <v>672</v>
      </c>
      <c r="DQ215" s="74" t="s">
        <v>673</v>
      </c>
      <c r="DR215" s="74" t="s">
        <v>674</v>
      </c>
      <c r="DS215" s="74" t="s">
        <v>675</v>
      </c>
      <c r="DT215" s="74" t="s">
        <v>676</v>
      </c>
      <c r="DU215" s="75" t="s">
        <v>677</v>
      </c>
      <c r="DV215" s="42" t="s">
        <v>707</v>
      </c>
      <c r="DW215" s="42" t="s">
        <v>708</v>
      </c>
      <c r="DX215" s="42" t="s">
        <v>709</v>
      </c>
      <c r="DY215" s="42" t="s">
        <v>710</v>
      </c>
      <c r="DZ215" s="42" t="s">
        <v>711</v>
      </c>
      <c r="EA215" s="42" t="s">
        <v>712</v>
      </c>
      <c r="EB215" s="42" t="s">
        <v>713</v>
      </c>
      <c r="EC215" s="42" t="s">
        <v>714</v>
      </c>
      <c r="ED215" s="42" t="s">
        <v>715</v>
      </c>
      <c r="EE215" s="42" t="s">
        <v>716</v>
      </c>
      <c r="EF215" s="42" t="s">
        <v>717</v>
      </c>
      <c r="EG215" s="42" t="s">
        <v>718</v>
      </c>
      <c r="EH215" s="331" t="s">
        <v>726</v>
      </c>
      <c r="EI215" s="331" t="s">
        <v>727</v>
      </c>
      <c r="EJ215" s="331" t="s">
        <v>728</v>
      </c>
      <c r="EK215" s="331" t="s">
        <v>729</v>
      </c>
      <c r="EL215" s="331" t="s">
        <v>730</v>
      </c>
      <c r="EM215" s="331" t="s">
        <v>731</v>
      </c>
      <c r="EN215" s="331" t="s">
        <v>732</v>
      </c>
      <c r="EO215" s="331" t="s">
        <v>733</v>
      </c>
      <c r="EP215" s="331" t="s">
        <v>734</v>
      </c>
      <c r="EQ215" s="331" t="s">
        <v>735</v>
      </c>
      <c r="ER215" s="331" t="s">
        <v>736</v>
      </c>
      <c r="ES215" s="331" t="s">
        <v>737</v>
      </c>
      <c r="ET215" s="331" t="s">
        <v>744</v>
      </c>
      <c r="EU215" s="331" t="s">
        <v>745</v>
      </c>
      <c r="EV215" s="331" t="s">
        <v>746</v>
      </c>
      <c r="EW215" s="331" t="s">
        <v>747</v>
      </c>
      <c r="EX215" s="331" t="s">
        <v>748</v>
      </c>
      <c r="EY215" s="331" t="s">
        <v>749</v>
      </c>
      <c r="EZ215" s="331" t="s">
        <v>750</v>
      </c>
      <c r="FA215" s="331" t="s">
        <v>751</v>
      </c>
      <c r="FB215" s="331" t="s">
        <v>752</v>
      </c>
      <c r="FC215" s="331" t="s">
        <v>753</v>
      </c>
      <c r="FD215" s="331" t="s">
        <v>754</v>
      </c>
      <c r="FE215" s="331" t="s">
        <v>755</v>
      </c>
      <c r="FF215" s="331" t="s">
        <v>761</v>
      </c>
      <c r="FG215" s="331" t="s">
        <v>762</v>
      </c>
      <c r="FH215" s="331" t="s">
        <v>763</v>
      </c>
      <c r="FI215" s="331" t="s">
        <v>764</v>
      </c>
      <c r="FJ215" s="331" t="s">
        <v>765</v>
      </c>
      <c r="FK215" s="331" t="s">
        <v>766</v>
      </c>
      <c r="FL215" s="331" t="s">
        <v>767</v>
      </c>
      <c r="FM215" s="331" t="s">
        <v>768</v>
      </c>
      <c r="FN215" s="331" t="s">
        <v>769</v>
      </c>
      <c r="FO215" s="331" t="s">
        <v>770</v>
      </c>
      <c r="FP215" s="331" t="s">
        <v>771</v>
      </c>
      <c r="FQ215" s="331" t="s">
        <v>772</v>
      </c>
      <c r="FR215" s="41" t="s">
        <v>780</v>
      </c>
      <c r="FS215" s="364" t="s">
        <v>781</v>
      </c>
      <c r="FT215" s="41" t="s">
        <v>782</v>
      </c>
      <c r="FU215" s="41" t="s">
        <v>783</v>
      </c>
      <c r="FV215" s="41" t="s">
        <v>784</v>
      </c>
      <c r="FW215" s="41" t="s">
        <v>785</v>
      </c>
      <c r="FX215" s="41" t="s">
        <v>786</v>
      </c>
      <c r="FY215" s="41" t="s">
        <v>787</v>
      </c>
      <c r="FZ215" s="41" t="s">
        <v>788</v>
      </c>
      <c r="GA215" s="41" t="s">
        <v>789</v>
      </c>
      <c r="GB215" s="41" t="s">
        <v>790</v>
      </c>
      <c r="GC215" s="41" t="s">
        <v>791</v>
      </c>
    </row>
    <row r="216" spans="1:187">
      <c r="A216" s="72">
        <v>7</v>
      </c>
      <c r="B216" s="72" t="s">
        <v>94</v>
      </c>
      <c r="D216" s="72" t="str">
        <f t="shared" ref="D216:D224" si="16">+CONCATENATE(D8,"p")</f>
        <v>7p</v>
      </c>
      <c r="E216" s="76" t="s">
        <v>19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7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84">
        <f t="shared" ref="DV216:ES216" si="18">DV217+DV249+DV259</f>
        <v>128850563.59659526</v>
      </c>
      <c r="DW216" s="284">
        <f t="shared" si="18"/>
        <v>146614404.76445901</v>
      </c>
      <c r="DX216" s="284">
        <f t="shared" si="18"/>
        <v>163468653.87502012</v>
      </c>
      <c r="DY216" s="284">
        <f t="shared" si="18"/>
        <v>175371539.58759058</v>
      </c>
      <c r="DZ216" s="284">
        <f t="shared" si="18"/>
        <v>164767421.70767844</v>
      </c>
      <c r="EA216" s="284">
        <f t="shared" si="18"/>
        <v>180014582.75346881</v>
      </c>
      <c r="EB216" s="284">
        <f t="shared" si="18"/>
        <v>195825830.75993624</v>
      </c>
      <c r="EC216" s="284">
        <f t="shared" si="18"/>
        <v>197931941.23618484</v>
      </c>
      <c r="ED216" s="284">
        <f t="shared" si="18"/>
        <v>188242241.54629749</v>
      </c>
      <c r="EE216" s="284">
        <f t="shared" si="18"/>
        <v>198826191.33020011</v>
      </c>
      <c r="EF216" s="284">
        <f t="shared" si="18"/>
        <v>162119388.44968379</v>
      </c>
      <c r="EG216" s="284">
        <f t="shared" si="18"/>
        <v>223583117.22288498</v>
      </c>
      <c r="EH216" s="284">
        <f t="shared" si="18"/>
        <v>109927912.88314301</v>
      </c>
      <c r="EI216" s="284">
        <f t="shared" si="18"/>
        <v>139988884.7104401</v>
      </c>
      <c r="EJ216" s="284">
        <f t="shared" si="18"/>
        <v>168619244.90199408</v>
      </c>
      <c r="EK216" s="284">
        <f t="shared" si="18"/>
        <v>161064908.13011798</v>
      </c>
      <c r="EL216" s="284">
        <f t="shared" si="18"/>
        <v>157187778.36459905</v>
      </c>
      <c r="EM216" s="284">
        <f t="shared" si="18"/>
        <v>173103498.61527026</v>
      </c>
      <c r="EN216" s="284">
        <f t="shared" si="18"/>
        <v>173549199.05869666</v>
      </c>
      <c r="EO216" s="284">
        <f t="shared" si="18"/>
        <v>189139313.24435988</v>
      </c>
      <c r="EP216" s="284">
        <f t="shared" si="18"/>
        <v>182820453.81019896</v>
      </c>
      <c r="EQ216" s="284">
        <f t="shared" si="18"/>
        <v>169544272.17165217</v>
      </c>
      <c r="ER216" s="284">
        <f t="shared" si="18"/>
        <v>161107751.27361044</v>
      </c>
      <c r="ES216" s="284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21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7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84">
        <f t="shared" ref="DV217:ES217" si="19">DV218+DV227+DV232+DV237+DV244+DV252+DV255</f>
        <v>73254807.508548588</v>
      </c>
      <c r="DW217" s="284">
        <f t="shared" si="19"/>
        <v>91018648.676412344</v>
      </c>
      <c r="DX217" s="284">
        <f t="shared" si="19"/>
        <v>107872897.78697345</v>
      </c>
      <c r="DY217" s="284">
        <f t="shared" si="19"/>
        <v>119775783.49954391</v>
      </c>
      <c r="DZ217" s="284">
        <f t="shared" si="19"/>
        <v>109171665.61963177</v>
      </c>
      <c r="EA217" s="284">
        <f t="shared" si="19"/>
        <v>124418826.66542214</v>
      </c>
      <c r="EB217" s="284">
        <f t="shared" si="19"/>
        <v>140230074.67188957</v>
      </c>
      <c r="EC217" s="284">
        <f t="shared" si="19"/>
        <v>142336185.14813817</v>
      </c>
      <c r="ED217" s="284">
        <f t="shared" si="19"/>
        <v>132646485.45825082</v>
      </c>
      <c r="EE217" s="284">
        <f t="shared" si="19"/>
        <v>143230435.24215344</v>
      </c>
      <c r="EF217" s="284">
        <f t="shared" si="19"/>
        <v>106523632.36163713</v>
      </c>
      <c r="EG217" s="284">
        <f t="shared" si="19"/>
        <v>167987361.13483831</v>
      </c>
      <c r="EH217" s="284">
        <f t="shared" si="19"/>
        <v>72080094.246903852</v>
      </c>
      <c r="EI217" s="284">
        <f t="shared" si="19"/>
        <v>102141066.07420093</v>
      </c>
      <c r="EJ217" s="284">
        <f t="shared" si="19"/>
        <v>130771426.26575491</v>
      </c>
      <c r="EK217" s="284">
        <f t="shared" si="19"/>
        <v>123217089.49387881</v>
      </c>
      <c r="EL217" s="284">
        <f t="shared" si="19"/>
        <v>119339959.72835988</v>
      </c>
      <c r="EM217" s="284">
        <f t="shared" si="19"/>
        <v>135255679.97903109</v>
      </c>
      <c r="EN217" s="284">
        <f t="shared" si="19"/>
        <v>135701380.42245749</v>
      </c>
      <c r="EO217" s="284">
        <f t="shared" si="19"/>
        <v>151291494.60812071</v>
      </c>
      <c r="EP217" s="284">
        <f t="shared" si="19"/>
        <v>144972635.17395979</v>
      </c>
      <c r="EQ217" s="284">
        <f t="shared" si="19"/>
        <v>131696453.535413</v>
      </c>
      <c r="ER217" s="284">
        <f t="shared" si="19"/>
        <v>123259932.63737127</v>
      </c>
      <c r="ES217" s="284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23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80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85">
        <f>SUM(DV219:DV226)</f>
        <v>48519296.02748242</v>
      </c>
      <c r="DW218" s="285">
        <f t="shared" ref="DW218:ES218" si="23">SUM(DW219:DW226)</f>
        <v>51347232.904158622</v>
      </c>
      <c r="DX218" s="285">
        <f t="shared" si="23"/>
        <v>65011100.969904706</v>
      </c>
      <c r="DY218" s="285">
        <f t="shared" si="23"/>
        <v>75093253.280867532</v>
      </c>
      <c r="DZ218" s="285">
        <f t="shared" si="23"/>
        <v>64376516.948674828</v>
      </c>
      <c r="EA218" s="285">
        <f t="shared" si="23"/>
        <v>71906788.704869837</v>
      </c>
      <c r="EB218" s="285">
        <f t="shared" si="23"/>
        <v>84224318.482175812</v>
      </c>
      <c r="EC218" s="285">
        <f t="shared" si="23"/>
        <v>88333743.072993502</v>
      </c>
      <c r="ED218" s="285">
        <f t="shared" si="23"/>
        <v>82494871.783352494</v>
      </c>
      <c r="EE218" s="285">
        <f t="shared" si="23"/>
        <v>82511282.288320467</v>
      </c>
      <c r="EF218" s="285">
        <f t="shared" si="23"/>
        <v>60879285.246393085</v>
      </c>
      <c r="EG218" s="285">
        <f t="shared" si="23"/>
        <v>73552702.357222885</v>
      </c>
      <c r="EH218" s="285">
        <f>SUM(EH219:EH226)</f>
        <v>53393011.197744071</v>
      </c>
      <c r="EI218" s="285">
        <f t="shared" si="23"/>
        <v>59298498.751362592</v>
      </c>
      <c r="EJ218" s="285">
        <f t="shared" si="23"/>
        <v>79240240.613968194</v>
      </c>
      <c r="EK218" s="285">
        <f t="shared" si="23"/>
        <v>76769826.71535778</v>
      </c>
      <c r="EL218" s="285">
        <f t="shared" si="23"/>
        <v>72284574.424425364</v>
      </c>
      <c r="EM218" s="285">
        <f t="shared" si="23"/>
        <v>82867820.454024225</v>
      </c>
      <c r="EN218" s="285">
        <f t="shared" si="23"/>
        <v>90215653.451355755</v>
      </c>
      <c r="EO218" s="285">
        <f t="shared" si="23"/>
        <v>102091916.6793773</v>
      </c>
      <c r="EP218" s="285">
        <f t="shared" si="23"/>
        <v>90311561.121648863</v>
      </c>
      <c r="EQ218" s="285">
        <f t="shared" si="23"/>
        <v>81590409.643190965</v>
      </c>
      <c r="ER218" s="285">
        <f t="shared" si="23"/>
        <v>71104013.719024956</v>
      </c>
      <c r="ES218" s="285">
        <f t="shared" si="23"/>
        <v>85109067.493094087</v>
      </c>
      <c r="ET218" s="342">
        <v>60295851.510000005</v>
      </c>
      <c r="EU218" s="342">
        <v>64797597.330000006</v>
      </c>
      <c r="EV218" s="342">
        <v>89261850.609999985</v>
      </c>
      <c r="EW218" s="342">
        <v>97799793.080000013</v>
      </c>
      <c r="EX218" s="342">
        <v>90553351.069999993</v>
      </c>
      <c r="EY218" s="342">
        <v>87503254.430000007</v>
      </c>
      <c r="EZ218" s="342">
        <v>99397799.482830197</v>
      </c>
      <c r="FA218" s="342">
        <v>110357770.3498607</v>
      </c>
      <c r="FB218" s="342">
        <v>102093047.15872496</v>
      </c>
      <c r="FC218" s="342">
        <v>95698512.829288453</v>
      </c>
      <c r="FD218" s="342">
        <v>82424829.046484277</v>
      </c>
      <c r="FE218" s="342">
        <v>98213532.499999791</v>
      </c>
      <c r="FF218" s="365">
        <v>72429730.420000002</v>
      </c>
      <c r="FG218" s="365">
        <v>68470908.439999998</v>
      </c>
      <c r="FH218" s="365">
        <v>98709545.510000005</v>
      </c>
      <c r="FI218" s="365">
        <v>106791818.52</v>
      </c>
      <c r="FJ218" s="365">
        <v>94372185.030000001</v>
      </c>
      <c r="FK218" s="365">
        <v>89389439.689999998</v>
      </c>
      <c r="FL218" s="365">
        <v>106366803.00672032</v>
      </c>
      <c r="FM218" s="365">
        <v>110847613.63774106</v>
      </c>
      <c r="FN218" s="365">
        <f>105712748.66474-4000000</f>
        <v>101712748.66474</v>
      </c>
      <c r="FO218" s="365">
        <f>92295636.2285859+4000000</f>
        <v>96295636.228585899</v>
      </c>
      <c r="FP218" s="365">
        <v>84393107.743797168</v>
      </c>
      <c r="FQ218" s="365">
        <v>92890414.095145509</v>
      </c>
      <c r="FR218" s="452">
        <f>SUM(FR219:FR226)</f>
        <v>73320205.209999993</v>
      </c>
      <c r="FS218" s="452">
        <f t="shared" ref="FS218:FW218" si="24">SUM(FS219:FS226)</f>
        <v>69683087.399999991</v>
      </c>
      <c r="FT218" s="452">
        <f t="shared" si="24"/>
        <v>105613736.66000001</v>
      </c>
      <c r="FU218" s="452">
        <f t="shared" si="24"/>
        <v>83521974.920000002</v>
      </c>
      <c r="FV218" s="452">
        <f t="shared" si="24"/>
        <v>69752758.120000005</v>
      </c>
      <c r="FW218" s="452">
        <f t="shared" si="24"/>
        <v>82125472.672907159</v>
      </c>
      <c r="FX218" s="452">
        <f>SUM(FX219:FX226)</f>
        <v>97440527.99295114</v>
      </c>
      <c r="FY218" s="452">
        <f t="shared" ref="FY218" si="25">SUM(FY219:FY226)</f>
        <v>102835982.17822319</v>
      </c>
      <c r="FZ218" s="452">
        <f t="shared" ref="FZ218" si="26">SUM(FZ219:FZ226)</f>
        <v>99861898.573637322</v>
      </c>
      <c r="GA218" s="452">
        <f t="shared" ref="GA218" si="27">SUM(GA219:GA226)</f>
        <v>96098494.299763739</v>
      </c>
      <c r="GB218" s="452">
        <f t="shared" ref="GB218" si="28">SUM(GB219:GB226)</f>
        <v>81549422.466298312</v>
      </c>
      <c r="GC218" s="452">
        <f t="shared" ref="GC218" si="29">SUM(GC219:GC226)</f>
        <v>93633799.201363876</v>
      </c>
      <c r="GE218" s="445">
        <f>SUM(FR218:GC218)</f>
        <v>1055437359.695145</v>
      </c>
    </row>
    <row r="219" spans="1:187">
      <c r="D219" s="72" t="str">
        <f t="shared" si="16"/>
        <v>7111p</v>
      </c>
      <c r="E219" s="76" t="s">
        <v>25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7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84">
        <v>3256274.170259011</v>
      </c>
      <c r="DW219" s="284">
        <v>6307067.1265346296</v>
      </c>
      <c r="DX219" s="284">
        <v>7185867.0962893497</v>
      </c>
      <c r="DY219" s="284">
        <v>7337843.0794201987</v>
      </c>
      <c r="DZ219" s="284">
        <v>7549134.215325322</v>
      </c>
      <c r="EA219" s="284">
        <v>7983088.0958320322</v>
      </c>
      <c r="EB219" s="284">
        <v>8209438.0719818696</v>
      </c>
      <c r="EC219" s="284">
        <v>8656256.586545825</v>
      </c>
      <c r="ED219" s="284">
        <v>8265680.3878533607</v>
      </c>
      <c r="EE219" s="284">
        <v>10422468.304093841</v>
      </c>
      <c r="EF219" s="284">
        <v>9053001.7482958268</v>
      </c>
      <c r="EG219" s="284">
        <v>14496765.94178308</v>
      </c>
      <c r="EH219" s="284">
        <v>3445730.68</v>
      </c>
      <c r="EI219" s="282">
        <v>9145427.7004242092</v>
      </c>
      <c r="EJ219" s="282">
        <v>10121749.817724096</v>
      </c>
      <c r="EK219" s="282">
        <v>8543881.1088797171</v>
      </c>
      <c r="EL219" s="282">
        <v>8733654.6548668258</v>
      </c>
      <c r="EM219" s="282">
        <v>9954508.8904511016</v>
      </c>
      <c r="EN219" s="282">
        <v>12848847.212564949</v>
      </c>
      <c r="EO219" s="282">
        <v>11972281.172638645</v>
      </c>
      <c r="EP219" s="282">
        <v>12910432.881604763</v>
      </c>
      <c r="EQ219" s="282">
        <v>10424403.066179592</v>
      </c>
      <c r="ER219" s="282">
        <v>8922339.2000792101</v>
      </c>
      <c r="ES219" s="282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3">
        <v>4317755.12</v>
      </c>
      <c r="FS219" s="263">
        <v>9514934.0399999991</v>
      </c>
      <c r="FT219" s="263">
        <v>9988296.0800000001</v>
      </c>
      <c r="FU219" s="263">
        <v>6960084.75</v>
      </c>
      <c r="FV219" s="263">
        <v>10104597.5</v>
      </c>
      <c r="FW219" s="263">
        <v>9233273.1269990597</v>
      </c>
      <c r="FX219" s="263">
        <v>9150318.9104051236</v>
      </c>
      <c r="FY219" s="263">
        <v>8725946.6834637858</v>
      </c>
      <c r="FZ219" s="263">
        <v>8605027.815261459</v>
      </c>
      <c r="GA219" s="263">
        <v>12215525.566863246</v>
      </c>
      <c r="GB219" s="263">
        <v>8318398.763873809</v>
      </c>
      <c r="GC219" s="263">
        <v>15525209.395355014</v>
      </c>
      <c r="GE219" s="44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27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7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84">
        <v>879216.6252275107</v>
      </c>
      <c r="DW220" s="284">
        <v>978704.97459082201</v>
      </c>
      <c r="DX220" s="284">
        <v>9565619.7261311747</v>
      </c>
      <c r="DY220" s="284">
        <v>14480647.367470991</v>
      </c>
      <c r="DZ220" s="284">
        <v>2750731.3293431252</v>
      </c>
      <c r="EA220" s="284">
        <v>3704741.9987834813</v>
      </c>
      <c r="EB220" s="284">
        <v>4542486.8831950836</v>
      </c>
      <c r="EC220" s="284">
        <v>2539403.2975392533</v>
      </c>
      <c r="ED220" s="284">
        <v>2385044.0612207768</v>
      </c>
      <c r="EE220" s="284">
        <v>1382622.7151631019</v>
      </c>
      <c r="EF220" s="284">
        <v>718783.39737050491</v>
      </c>
      <c r="EG220" s="284">
        <v>1297842.5948828864</v>
      </c>
      <c r="EH220" s="284">
        <v>319868.36632967507</v>
      </c>
      <c r="EI220" s="282">
        <v>1275692.7823229732</v>
      </c>
      <c r="EJ220" s="282">
        <v>15606774.300851075</v>
      </c>
      <c r="EK220" s="282">
        <v>11880917.025348544</v>
      </c>
      <c r="EL220" s="282">
        <v>2694890.5355524938</v>
      </c>
      <c r="EM220" s="282">
        <v>4614984.2836715048</v>
      </c>
      <c r="EN220" s="282">
        <v>2644838.5201759087</v>
      </c>
      <c r="EO220" s="282">
        <v>2920331.1421357361</v>
      </c>
      <c r="EP220" s="282">
        <v>1809770.5258781903</v>
      </c>
      <c r="EQ220" s="282">
        <v>1613666.6581515796</v>
      </c>
      <c r="ER220" s="282">
        <v>541050.49431968771</v>
      </c>
      <c r="ES220" s="282">
        <v>999903.42131223751</v>
      </c>
      <c r="ET220" s="282">
        <v>475602.8</v>
      </c>
      <c r="EU220" s="282">
        <v>1641570.62</v>
      </c>
      <c r="EV220" s="282">
        <v>22262597.649999999</v>
      </c>
      <c r="EW220" s="282">
        <v>18095823.48</v>
      </c>
      <c r="EX220" s="282">
        <v>3730435.57</v>
      </c>
      <c r="EY220" s="282">
        <v>3402383.37</v>
      </c>
      <c r="EZ220" s="282">
        <v>2907159.2955213021</v>
      </c>
      <c r="FA220" s="282">
        <v>3013650.2072513374</v>
      </c>
      <c r="FB220" s="282">
        <v>1324416.4348228676</v>
      </c>
      <c r="FC220" s="282">
        <v>2025728.058812635</v>
      </c>
      <c r="FD220" s="282">
        <v>801101.06022479141</v>
      </c>
      <c r="FE220" s="282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3">
        <v>673739.6</v>
      </c>
      <c r="FS220" s="263">
        <v>2402403.02</v>
      </c>
      <c r="FT220" s="263">
        <v>21201257.989999998</v>
      </c>
      <c r="FU220" s="263">
        <v>24401832.57</v>
      </c>
      <c r="FV220" s="263">
        <v>4691004.47</v>
      </c>
      <c r="FW220" s="263">
        <v>4393088.9950781623</v>
      </c>
      <c r="FX220" s="263">
        <v>2315331.8626998202</v>
      </c>
      <c r="FY220" s="263">
        <v>2012009.4317284632</v>
      </c>
      <c r="FZ220" s="263">
        <v>2197471.5206857999</v>
      </c>
      <c r="GA220" s="263">
        <v>448859.9419620441</v>
      </c>
      <c r="GB220" s="263">
        <v>572222.09031102341</v>
      </c>
      <c r="GC220" s="263">
        <v>2287912.9892877061</v>
      </c>
      <c r="GE220" s="446">
        <f t="shared" si="30"/>
        <v>67597134.481753007</v>
      </c>
    </row>
    <row r="221" spans="1:187">
      <c r="D221" s="72" t="str">
        <f t="shared" si="16"/>
        <v>7113p</v>
      </c>
      <c r="E221" s="76" t="s">
        <v>29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7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84">
        <v>89812.337994626199</v>
      </c>
      <c r="DW221" s="284">
        <v>125605.87790916764</v>
      </c>
      <c r="DX221" s="284">
        <v>126382.3151345364</v>
      </c>
      <c r="DY221" s="284">
        <v>113339.33642942409</v>
      </c>
      <c r="DZ221" s="284">
        <v>81752.089929508642</v>
      </c>
      <c r="EA221" s="284">
        <v>109588.60372302438</v>
      </c>
      <c r="EB221" s="284">
        <v>122410.08849255976</v>
      </c>
      <c r="EC221" s="284">
        <v>122577.82624468152</v>
      </c>
      <c r="ED221" s="284">
        <v>122631.24943535826</v>
      </c>
      <c r="EE221" s="284">
        <v>142176.60213635428</v>
      </c>
      <c r="EF221" s="284">
        <v>111230.89453217729</v>
      </c>
      <c r="EG221" s="284">
        <v>166744.30114189265</v>
      </c>
      <c r="EH221" s="284">
        <v>156784.53115028006</v>
      </c>
      <c r="EI221" s="282">
        <v>215996.23844451422</v>
      </c>
      <c r="EJ221" s="282">
        <v>172844.23524068185</v>
      </c>
      <c r="EK221" s="282">
        <v>166312.68055694172</v>
      </c>
      <c r="EL221" s="282">
        <v>177348.58546757439</v>
      </c>
      <c r="EM221" s="282">
        <v>232734.91327750011</v>
      </c>
      <c r="EN221" s="282">
        <v>162468.08893173773</v>
      </c>
      <c r="EO221" s="282">
        <v>245981.65668851638</v>
      </c>
      <c r="EP221" s="282">
        <v>296340.06182741246</v>
      </c>
      <c r="EQ221" s="282">
        <v>190322.06899586218</v>
      </c>
      <c r="ER221" s="282">
        <v>224798.65338931847</v>
      </c>
      <c r="ES221" s="282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3">
        <v>185009.31</v>
      </c>
      <c r="FS221" s="263">
        <v>168097.86</v>
      </c>
      <c r="FT221" s="263">
        <v>129165.08</v>
      </c>
      <c r="FU221" s="263">
        <v>48149.33</v>
      </c>
      <c r="FV221" s="263">
        <v>95187.63</v>
      </c>
      <c r="FW221" s="263">
        <v>161561.36570369586</v>
      </c>
      <c r="FX221" s="263">
        <v>155879.21216548377</v>
      </c>
      <c r="FY221" s="263">
        <v>176011.76588988586</v>
      </c>
      <c r="FZ221" s="263">
        <v>134410.42099123687</v>
      </c>
      <c r="GA221" s="263">
        <v>177686.88135689148</v>
      </c>
      <c r="GB221" s="263">
        <v>176411.24461530321</v>
      </c>
      <c r="GC221" s="263">
        <v>295411.18930750317</v>
      </c>
      <c r="GE221" s="446">
        <f t="shared" si="30"/>
        <v>1902981.29003</v>
      </c>
    </row>
    <row r="222" spans="1:187">
      <c r="D222" s="72" t="str">
        <f t="shared" si="16"/>
        <v>7114p</v>
      </c>
      <c r="E222" s="76" t="s">
        <v>31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7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84">
        <v>31679573.180653565</v>
      </c>
      <c r="DW222" s="284">
        <v>31928103.158560321</v>
      </c>
      <c r="DX222" s="284">
        <v>34104565.830024712</v>
      </c>
      <c r="DY222" s="284">
        <v>37842157.867834173</v>
      </c>
      <c r="DZ222" s="284">
        <v>37499397.053443842</v>
      </c>
      <c r="EA222" s="284">
        <v>40999614.220945761</v>
      </c>
      <c r="EB222" s="284">
        <v>49404174.365267023</v>
      </c>
      <c r="EC222" s="284">
        <v>50808197.54559686</v>
      </c>
      <c r="ED222" s="284">
        <v>48941259.772591494</v>
      </c>
      <c r="EE222" s="284">
        <v>50674252.604080558</v>
      </c>
      <c r="EF222" s="284">
        <v>34472392.733843513</v>
      </c>
      <c r="EG222" s="284">
        <v>39750004.058720417</v>
      </c>
      <c r="EH222" s="284">
        <v>35038006.882620126</v>
      </c>
      <c r="EI222" s="282">
        <v>34439419.532361373</v>
      </c>
      <c r="EJ222" s="282">
        <v>36610416.4961081</v>
      </c>
      <c r="EK222" s="282">
        <v>38572572.842501707</v>
      </c>
      <c r="EL222" s="282">
        <v>41434170.447496742</v>
      </c>
      <c r="EM222" s="282">
        <v>46352523.998122126</v>
      </c>
      <c r="EN222" s="282">
        <v>50698247.403485686</v>
      </c>
      <c r="EO222" s="282">
        <v>58728722.217279099</v>
      </c>
      <c r="EP222" s="282">
        <v>48579978.228629358</v>
      </c>
      <c r="EQ222" s="282">
        <v>46963099.251775004</v>
      </c>
      <c r="ER222" s="282">
        <v>42160271.759740531</v>
      </c>
      <c r="ES222" s="282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3">
        <v>47781207.189999998</v>
      </c>
      <c r="FS222" s="263">
        <v>40097544.82</v>
      </c>
      <c r="FT222" s="263">
        <v>54963852.219999999</v>
      </c>
      <c r="FU222" s="263">
        <v>35570662.579999998</v>
      </c>
      <c r="FV222" s="263">
        <v>38250745.619999997</v>
      </c>
      <c r="FW222" s="263">
        <v>47380778.616715282</v>
      </c>
      <c r="FX222" s="263">
        <v>60262693.256538242</v>
      </c>
      <c r="FY222" s="263">
        <v>62819967.506489195</v>
      </c>
      <c r="FZ222" s="263">
        <v>61535814.430397995</v>
      </c>
      <c r="GA222" s="263">
        <v>60132973.705961175</v>
      </c>
      <c r="GB222" s="263">
        <v>51634389.126871005</v>
      </c>
      <c r="GC222" s="263">
        <v>55352726.018547282</v>
      </c>
      <c r="GE222" s="446">
        <f t="shared" si="30"/>
        <v>615783355.09152019</v>
      </c>
    </row>
    <row r="223" spans="1:187">
      <c r="D223" s="72" t="str">
        <f t="shared" si="16"/>
        <v>7115p</v>
      </c>
      <c r="E223" s="76" t="s">
        <v>33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7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84">
        <v>11120032.514063414</v>
      </c>
      <c r="DW223" s="284">
        <v>10159884.393436292</v>
      </c>
      <c r="DX223" s="284">
        <v>11541404.231549168</v>
      </c>
      <c r="DY223" s="284">
        <v>12686872.226631973</v>
      </c>
      <c r="DZ223" s="284">
        <v>13828107.792372638</v>
      </c>
      <c r="EA223" s="284">
        <v>16174553.418030523</v>
      </c>
      <c r="EB223" s="284">
        <v>18497907.983898904</v>
      </c>
      <c r="EC223" s="284">
        <v>22949187.355199177</v>
      </c>
      <c r="ED223" s="284">
        <v>19735591.308796823</v>
      </c>
      <c r="EE223" s="284">
        <v>16832757.074621882</v>
      </c>
      <c r="EF223" s="284">
        <v>14338219.799717059</v>
      </c>
      <c r="EG223" s="284">
        <v>15239347.412479252</v>
      </c>
      <c r="EH223" s="284">
        <v>12892504.45877865</v>
      </c>
      <c r="EI223" s="282">
        <v>12119703.851627368</v>
      </c>
      <c r="EJ223" s="282">
        <v>13870804.729335839</v>
      </c>
      <c r="EK223" s="282">
        <v>14610210.360753594</v>
      </c>
      <c r="EL223" s="282">
        <v>16300422.349870451</v>
      </c>
      <c r="EM223" s="282">
        <v>18609472.866493613</v>
      </c>
      <c r="EN223" s="282">
        <v>20547920.740498953</v>
      </c>
      <c r="EO223" s="282">
        <v>24414293.57144583</v>
      </c>
      <c r="EP223" s="282">
        <v>23471505.696022253</v>
      </c>
      <c r="EQ223" s="282">
        <v>19541702.474037282</v>
      </c>
      <c r="ER223" s="282">
        <v>16768578.081388976</v>
      </c>
      <c r="ES223" s="282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3">
        <v>18070145.100000001</v>
      </c>
      <c r="FS223" s="263">
        <v>14831752.550000001</v>
      </c>
      <c r="FT223" s="263">
        <v>16111610.99</v>
      </c>
      <c r="FU223" s="263">
        <v>14097368.300000001</v>
      </c>
      <c r="FV223" s="263">
        <v>14366315.76</v>
      </c>
      <c r="FW223" s="263">
        <v>17736423.0479693</v>
      </c>
      <c r="FX223" s="263">
        <v>21674329.506149229</v>
      </c>
      <c r="FY223" s="263">
        <v>25493581.742318999</v>
      </c>
      <c r="FZ223" s="263">
        <v>24034334.199540369</v>
      </c>
      <c r="GA223" s="263">
        <v>19896747.919690695</v>
      </c>
      <c r="GB223" s="263">
        <v>18041848.774917983</v>
      </c>
      <c r="GC223" s="263">
        <v>17033297.467273451</v>
      </c>
      <c r="GE223" s="446">
        <f t="shared" si="30"/>
        <v>221387755.35786003</v>
      </c>
    </row>
    <row r="224" spans="1:187" ht="30">
      <c r="D224" s="72" t="str">
        <f t="shared" si="16"/>
        <v>7116p</v>
      </c>
      <c r="E224" s="76" t="s">
        <v>35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7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84">
        <v>1044333.5847040946</v>
      </c>
      <c r="DW224" s="284">
        <v>1372829.090518791</v>
      </c>
      <c r="DX224" s="284">
        <v>1899074.8246946216</v>
      </c>
      <c r="DY224" s="284">
        <v>1934618.6277946457</v>
      </c>
      <c r="DZ224" s="284">
        <v>1937428.4331486213</v>
      </c>
      <c r="EA224" s="284">
        <v>2127170.3374280212</v>
      </c>
      <c r="EB224" s="284">
        <v>2549323.2677289024</v>
      </c>
      <c r="EC224" s="284">
        <v>2367849.4282178474</v>
      </c>
      <c r="ED224" s="284">
        <v>2194114.3691908875</v>
      </c>
      <c r="EE224" s="284">
        <v>2276435.1122387154</v>
      </c>
      <c r="EF224" s="284">
        <v>1500993.7865445174</v>
      </c>
      <c r="EG224" s="284">
        <v>1773412.2815320112</v>
      </c>
      <c r="EH224" s="284">
        <v>1020117.0792786785</v>
      </c>
      <c r="EI224" s="282">
        <v>1549568.1072133458</v>
      </c>
      <c r="EJ224" s="282">
        <v>1995477.1757682527</v>
      </c>
      <c r="EK224" s="282">
        <v>2074792.1116972775</v>
      </c>
      <c r="EL224" s="282">
        <v>2086161.3669564624</v>
      </c>
      <c r="EM224" s="282">
        <v>2213983.5460728402</v>
      </c>
      <c r="EN224" s="282">
        <v>2470029.8389860876</v>
      </c>
      <c r="EO224" s="282">
        <v>2792769.9688101793</v>
      </c>
      <c r="EP224" s="282">
        <v>2392576.4889084394</v>
      </c>
      <c r="EQ224" s="282">
        <v>2053687.1611713313</v>
      </c>
      <c r="ER224" s="282">
        <v>1789771.7782482144</v>
      </c>
      <c r="ES224" s="282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3">
        <v>1537206.63</v>
      </c>
      <c r="FS224" s="263">
        <v>1922810.55</v>
      </c>
      <c r="FT224" s="263">
        <v>2363697.87</v>
      </c>
      <c r="FU224" s="263">
        <v>1725304.75</v>
      </c>
      <c r="FV224" s="263">
        <v>1588906.58</v>
      </c>
      <c r="FW224" s="263">
        <v>2454615.7357150163</v>
      </c>
      <c r="FX224" s="263">
        <v>3049614.4672733559</v>
      </c>
      <c r="FY224" s="263">
        <v>2753955.9122244404</v>
      </c>
      <c r="FZ224" s="263">
        <v>2521316.1020952258</v>
      </c>
      <c r="GA224" s="263">
        <v>2461642.7901004632</v>
      </c>
      <c r="GB224" s="263">
        <v>1998547.6299790684</v>
      </c>
      <c r="GC224" s="263">
        <v>2408802.737472435</v>
      </c>
      <c r="GE224" s="44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7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84"/>
      <c r="DW225" s="284"/>
      <c r="DX225" s="284"/>
      <c r="DY225" s="284"/>
      <c r="DZ225" s="284"/>
      <c r="EA225" s="284"/>
      <c r="EB225" s="284"/>
      <c r="EC225" s="284"/>
      <c r="ED225" s="284"/>
      <c r="EE225" s="284"/>
      <c r="EF225" s="284"/>
      <c r="EG225" s="284"/>
      <c r="EH225" s="284"/>
      <c r="EI225" s="282"/>
      <c r="EJ225" s="282"/>
      <c r="EK225" s="282"/>
      <c r="EL225" s="282"/>
      <c r="EM225" s="282"/>
      <c r="EN225" s="282"/>
      <c r="EO225" s="282"/>
      <c r="EP225" s="282"/>
      <c r="EQ225" s="282"/>
      <c r="ER225" s="282"/>
      <c r="ES225" s="282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3"/>
      <c r="FS225" s="263"/>
      <c r="FT225" s="263"/>
      <c r="FU225" s="263"/>
      <c r="FV225" s="263"/>
      <c r="FW225" s="263"/>
      <c r="FX225" s="263"/>
      <c r="FY225" s="263"/>
      <c r="FZ225" s="263"/>
      <c r="GA225" s="263"/>
      <c r="GB225" s="263"/>
      <c r="GC225" s="263"/>
      <c r="GE225" s="44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37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7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84">
        <v>450053.61458020721</v>
      </c>
      <c r="DW226" s="284">
        <v>475038.28260860743</v>
      </c>
      <c r="DX226" s="284">
        <v>588186.946081153</v>
      </c>
      <c r="DY226" s="284">
        <v>697774.7752861263</v>
      </c>
      <c r="DZ226" s="284">
        <v>729966.03511176899</v>
      </c>
      <c r="EA226" s="284">
        <v>808032.03012700868</v>
      </c>
      <c r="EB226" s="284">
        <v>898577.82161147927</v>
      </c>
      <c r="EC226" s="284">
        <v>890271.03364985739</v>
      </c>
      <c r="ED226" s="284">
        <v>850550.63426379242</v>
      </c>
      <c r="EE226" s="284">
        <v>780569.87598601193</v>
      </c>
      <c r="EF226" s="284">
        <v>684662.88608948409</v>
      </c>
      <c r="EG226" s="284">
        <v>828585.76668335497</v>
      </c>
      <c r="EH226" s="284">
        <v>519999.19958666293</v>
      </c>
      <c r="EI226" s="282">
        <v>552690.53896879952</v>
      </c>
      <c r="EJ226" s="282">
        <v>862173.85894013394</v>
      </c>
      <c r="EK226" s="282">
        <v>921140.58562000177</v>
      </c>
      <c r="EL226" s="282">
        <v>857926.48421483312</v>
      </c>
      <c r="EM226" s="282">
        <v>889611.95593554468</v>
      </c>
      <c r="EN226" s="282">
        <v>843301.64671243716</v>
      </c>
      <c r="EO226" s="282">
        <v>1017536.9503792862</v>
      </c>
      <c r="EP226" s="282">
        <v>850957.23877843586</v>
      </c>
      <c r="EQ226" s="282">
        <v>803528.96288030746</v>
      </c>
      <c r="ER226" s="282">
        <v>697203.75185900577</v>
      </c>
      <c r="ES226" s="282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3">
        <v>755142.26</v>
      </c>
      <c r="FS226" s="263">
        <v>745544.56</v>
      </c>
      <c r="FT226" s="263">
        <v>855856.43</v>
      </c>
      <c r="FU226" s="263">
        <v>718572.64</v>
      </c>
      <c r="FV226" s="263">
        <v>656000.56000000006</v>
      </c>
      <c r="FW226" s="263">
        <v>765731.78472662985</v>
      </c>
      <c r="FX226" s="263">
        <v>832360.77771988919</v>
      </c>
      <c r="FY226" s="263">
        <v>854509.13610841858</v>
      </c>
      <c r="FZ226" s="263">
        <v>833524.08466524491</v>
      </c>
      <c r="GA226" s="263">
        <v>765057.49382921238</v>
      </c>
      <c r="GB226" s="263">
        <v>807604.8357300983</v>
      </c>
      <c r="GC226" s="263">
        <v>730439.40412050928</v>
      </c>
      <c r="GE226" s="44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39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80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85">
        <f>SUM(DV228:DV231)</f>
        <v>18354060.58487517</v>
      </c>
      <c r="DW227" s="285">
        <f t="shared" ref="DW227:ES227" si="35">SUM(DW228:DW231)</f>
        <v>32251984.308998123</v>
      </c>
      <c r="DX227" s="285">
        <f t="shared" si="35"/>
        <v>35252780.4112795</v>
      </c>
      <c r="DY227" s="285">
        <f t="shared" si="35"/>
        <v>36048622.442372173</v>
      </c>
      <c r="DZ227" s="285">
        <f t="shared" si="35"/>
        <v>36467046.907571375</v>
      </c>
      <c r="EA227" s="285">
        <f t="shared" si="35"/>
        <v>39962406.622471027</v>
      </c>
      <c r="EB227" s="285">
        <f t="shared" si="35"/>
        <v>41754281.859282047</v>
      </c>
      <c r="EC227" s="285">
        <f t="shared" si="35"/>
        <v>41778770.739156105</v>
      </c>
      <c r="ED227" s="285">
        <f t="shared" si="35"/>
        <v>40678217.175356045</v>
      </c>
      <c r="EE227" s="285">
        <f t="shared" si="35"/>
        <v>50087168.979291983</v>
      </c>
      <c r="EF227" s="285">
        <f t="shared" si="35"/>
        <v>35104466.825188249</v>
      </c>
      <c r="EG227" s="285">
        <f t="shared" si="35"/>
        <v>75416411.255019069</v>
      </c>
      <c r="EH227" s="285">
        <f t="shared" si="35"/>
        <v>14494391.656080697</v>
      </c>
      <c r="EI227" s="285">
        <f t="shared" si="35"/>
        <v>38286134.504472315</v>
      </c>
      <c r="EJ227" s="285">
        <f t="shared" si="35"/>
        <v>42512596.169410236</v>
      </c>
      <c r="EK227" s="285">
        <f t="shared" si="35"/>
        <v>36881500.656790689</v>
      </c>
      <c r="EL227" s="285">
        <f t="shared" si="35"/>
        <v>37654579.061565474</v>
      </c>
      <c r="EM227" s="285">
        <f t="shared" si="35"/>
        <v>40791760.633679733</v>
      </c>
      <c r="EN227" s="285">
        <f t="shared" si="35"/>
        <v>36948873.818993188</v>
      </c>
      <c r="EO227" s="285">
        <f t="shared" si="35"/>
        <v>40320200.299979933</v>
      </c>
      <c r="EP227" s="285">
        <f t="shared" si="35"/>
        <v>44012184.309503838</v>
      </c>
      <c r="EQ227" s="285">
        <f t="shared" si="35"/>
        <v>39620758.48069074</v>
      </c>
      <c r="ER227" s="285">
        <f t="shared" si="35"/>
        <v>41454472.958962008</v>
      </c>
      <c r="ES227" s="285">
        <f t="shared" si="35"/>
        <v>79179339.503347233</v>
      </c>
      <c r="ET227" s="342">
        <v>14572676.99</v>
      </c>
      <c r="EU227" s="342">
        <v>36938118.07</v>
      </c>
      <c r="EV227" s="342">
        <v>43053255.970000006</v>
      </c>
      <c r="EW227" s="342">
        <v>41029948.000000007</v>
      </c>
      <c r="EX227" s="342">
        <v>40388291.549999997</v>
      </c>
      <c r="EY227" s="342">
        <v>42077356.240000002</v>
      </c>
      <c r="EZ227" s="342">
        <v>46362054.926801726</v>
      </c>
      <c r="FA227" s="342">
        <v>45724084.253699668</v>
      </c>
      <c r="FB227" s="342">
        <v>41947258.969554022</v>
      </c>
      <c r="FC227" s="342">
        <v>44433442.802094914</v>
      </c>
      <c r="FD227" s="342">
        <v>45788790.684398532</v>
      </c>
      <c r="FE227" s="342">
        <v>79938550.463845864</v>
      </c>
      <c r="FF227" s="365">
        <v>16498881.48</v>
      </c>
      <c r="FG227" s="365">
        <v>41912269.38000001</v>
      </c>
      <c r="FH227" s="365">
        <v>41047599.18</v>
      </c>
      <c r="FI227" s="365">
        <v>50290988.940000005</v>
      </c>
      <c r="FJ227" s="365">
        <v>37496285.130000003</v>
      </c>
      <c r="FK227" s="365">
        <v>45280786.510000005</v>
      </c>
      <c r="FL227" s="365">
        <v>46250891.035691187</v>
      </c>
      <c r="FM227" s="365">
        <v>44632014.674295112</v>
      </c>
      <c r="FN227" s="365">
        <v>41120271.333377153</v>
      </c>
      <c r="FO227" s="365">
        <v>46928850.635902815</v>
      </c>
      <c r="FP227" s="365">
        <v>44128259.697538294</v>
      </c>
      <c r="FQ227" s="365">
        <v>78626416.07852602</v>
      </c>
      <c r="FR227" s="452">
        <f>SUM(FR228:FR231)</f>
        <v>15749286.220000001</v>
      </c>
      <c r="FS227" s="452">
        <f t="shared" ref="FS227:GC227" si="36">SUM(FS228:FS231)</f>
        <v>42574769.890000001</v>
      </c>
      <c r="FT227" s="452">
        <f t="shared" si="36"/>
        <v>44888756.57</v>
      </c>
      <c r="FU227" s="452">
        <f t="shared" si="36"/>
        <v>33882602.5</v>
      </c>
      <c r="FV227" s="452">
        <f t="shared" si="36"/>
        <v>40418289.450000003</v>
      </c>
      <c r="FW227" s="452">
        <f t="shared" si="36"/>
        <v>39209561.537363522</v>
      </c>
      <c r="FX227" s="452">
        <f t="shared" si="36"/>
        <v>39824401.286702745</v>
      </c>
      <c r="FY227" s="452">
        <f t="shared" si="36"/>
        <v>37466342.331191912</v>
      </c>
      <c r="FZ227" s="452">
        <f t="shared" si="36"/>
        <v>35714950.117071614</v>
      </c>
      <c r="GA227" s="452">
        <f t="shared" si="36"/>
        <v>56930028.965902433</v>
      </c>
      <c r="GB227" s="452">
        <f t="shared" si="36"/>
        <v>36060885.689019322</v>
      </c>
      <c r="GC227" s="452">
        <f t="shared" si="36"/>
        <v>69780505.759044364</v>
      </c>
      <c r="GE227" s="445">
        <f>SUM(FR227:GC227)</f>
        <v>492500380.31629592</v>
      </c>
    </row>
    <row r="228" spans="1:187" ht="30">
      <c r="D228" s="72" t="str">
        <f t="shared" si="31"/>
        <v>7121p</v>
      </c>
      <c r="E228" s="76" t="s">
        <v>41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7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84">
        <v>11085421.334241258</v>
      </c>
      <c r="DW228" s="284">
        <v>19390616.050749641</v>
      </c>
      <c r="DX228" s="284">
        <v>20800888.666321442</v>
      </c>
      <c r="DY228" s="284">
        <v>21481603.2962908</v>
      </c>
      <c r="DZ228" s="284">
        <v>21730009.656220071</v>
      </c>
      <c r="EA228" s="284">
        <v>24013249.966546282</v>
      </c>
      <c r="EB228" s="284">
        <v>25276026.550293617</v>
      </c>
      <c r="EC228" s="284">
        <v>24832266.431256961</v>
      </c>
      <c r="ED228" s="284">
        <v>24767047.400017716</v>
      </c>
      <c r="EE228" s="284">
        <v>29750626.17076052</v>
      </c>
      <c r="EF228" s="284">
        <v>20838978.405508582</v>
      </c>
      <c r="EG228" s="284">
        <v>45626445.851901822</v>
      </c>
      <c r="EH228" s="284">
        <v>9060796.079177171</v>
      </c>
      <c r="EI228" s="282">
        <v>23124706.852591999</v>
      </c>
      <c r="EJ228" s="282">
        <v>25778145.761630509</v>
      </c>
      <c r="EK228" s="282">
        <v>22315006.097604383</v>
      </c>
      <c r="EL228" s="282">
        <v>22883149.755243029</v>
      </c>
      <c r="EM228" s="282">
        <v>24653399.098267406</v>
      </c>
      <c r="EN228" s="282">
        <v>21096909.436257415</v>
      </c>
      <c r="EO228" s="282">
        <v>23562273.747153763</v>
      </c>
      <c r="EP228" s="282">
        <v>25444734.42588995</v>
      </c>
      <c r="EQ228" s="282">
        <v>23008561.099321935</v>
      </c>
      <c r="ER228" s="282">
        <v>25730958.328370228</v>
      </c>
      <c r="ES228" s="282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3">
        <v>9790363.4800000004</v>
      </c>
      <c r="FS228" s="263">
        <v>26782162.98</v>
      </c>
      <c r="FT228" s="263">
        <v>28314388.120000001</v>
      </c>
      <c r="FU228" s="263">
        <v>21078780.449999999</v>
      </c>
      <c r="FV228" s="263">
        <v>24736473.050000001</v>
      </c>
      <c r="FW228" s="263">
        <v>23760773.544303603</v>
      </c>
      <c r="FX228" s="263">
        <v>23871756.047780998</v>
      </c>
      <c r="FY228" s="263">
        <v>22680826.45380101</v>
      </c>
      <c r="FZ228" s="263">
        <v>22031125.278228957</v>
      </c>
      <c r="GA228" s="263">
        <v>35541512.532779805</v>
      </c>
      <c r="GB228" s="263">
        <v>22450966.125881754</v>
      </c>
      <c r="GC228" s="263">
        <v>43833950.057554863</v>
      </c>
      <c r="GE228" s="446">
        <f>SUM(FR228:GD228)</f>
        <v>304873078.12033099</v>
      </c>
    </row>
    <row r="229" spans="1:187" ht="30">
      <c r="D229" s="72" t="str">
        <f t="shared" si="31"/>
        <v>7122p</v>
      </c>
      <c r="E229" s="76" t="s">
        <v>43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7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84">
        <v>6336000.2739841603</v>
      </c>
      <c r="DW229" s="284">
        <v>11085374.864924161</v>
      </c>
      <c r="DX229" s="284">
        <v>12503494.771613788</v>
      </c>
      <c r="DY229" s="284">
        <v>12513053.180853466</v>
      </c>
      <c r="DZ229" s="284">
        <v>12781508.834290098</v>
      </c>
      <c r="EA229" s="284">
        <v>13647407.540884396</v>
      </c>
      <c r="EB229" s="284">
        <v>14167187.436191265</v>
      </c>
      <c r="EC229" s="284">
        <v>14617983.144756434</v>
      </c>
      <c r="ED229" s="284">
        <v>13735412.757885324</v>
      </c>
      <c r="EE229" s="284">
        <v>17526894.880343959</v>
      </c>
      <c r="EF229" s="284">
        <v>12402384.494983494</v>
      </c>
      <c r="EG229" s="284">
        <v>25778282.913810931</v>
      </c>
      <c r="EH229" s="284">
        <v>5033763.6031913934</v>
      </c>
      <c r="EI229" s="282">
        <v>13190874.32162513</v>
      </c>
      <c r="EJ229" s="282">
        <v>14560034.842802931</v>
      </c>
      <c r="EK229" s="282">
        <v>12426424.31774326</v>
      </c>
      <c r="EL229" s="282">
        <v>12780246.575118551</v>
      </c>
      <c r="EM229" s="282">
        <v>13948223.892347284</v>
      </c>
      <c r="EN229" s="282">
        <v>13453637.29564468</v>
      </c>
      <c r="EO229" s="282">
        <v>14173979.781966317</v>
      </c>
      <c r="EP229" s="282">
        <v>15976537.492320921</v>
      </c>
      <c r="EQ229" s="282">
        <v>14029532.008260634</v>
      </c>
      <c r="ER229" s="282">
        <v>13649270.684277592</v>
      </c>
      <c r="ES229" s="282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3">
        <v>5160073.6100000003</v>
      </c>
      <c r="FS229" s="263">
        <v>13521231.24</v>
      </c>
      <c r="FT229" s="263">
        <v>14020072.800000001</v>
      </c>
      <c r="FU229" s="263">
        <v>10884138.67</v>
      </c>
      <c r="FV229" s="263">
        <v>13478103.310000001</v>
      </c>
      <c r="FW229" s="263">
        <v>13288147.029656813</v>
      </c>
      <c r="FX229" s="263">
        <v>13813968.415664224</v>
      </c>
      <c r="FY229" s="263">
        <v>12735872.686387273</v>
      </c>
      <c r="FZ229" s="263">
        <v>11644606.27986688</v>
      </c>
      <c r="GA229" s="263">
        <v>18421242.178837776</v>
      </c>
      <c r="GB229" s="263">
        <v>11548434.74327364</v>
      </c>
      <c r="GC229" s="263">
        <v>21908596.728818417</v>
      </c>
      <c r="GE229" s="446">
        <f>SUM(FR229:GD229)</f>
        <v>160424487.69250503</v>
      </c>
    </row>
    <row r="230" spans="1:187" ht="30">
      <c r="D230" s="72" t="str">
        <f t="shared" si="31"/>
        <v>7123p</v>
      </c>
      <c r="E230" s="76" t="s">
        <v>45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7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84">
        <v>501823.54251431441</v>
      </c>
      <c r="DW230" s="284">
        <v>950234.13294904761</v>
      </c>
      <c r="DX230" s="284">
        <v>1014200.5696253183</v>
      </c>
      <c r="DY230" s="284">
        <v>1034570.7033292244</v>
      </c>
      <c r="DZ230" s="284">
        <v>1048079.1771939988</v>
      </c>
      <c r="EA230" s="284">
        <v>1121096.2953115944</v>
      </c>
      <c r="EB230" s="284">
        <v>1161121.5995876256</v>
      </c>
      <c r="EC230" s="284">
        <v>1201695.8976089575</v>
      </c>
      <c r="ED230" s="284">
        <v>1141500.9175202574</v>
      </c>
      <c r="EE230" s="284">
        <v>1429884.1677832296</v>
      </c>
      <c r="EF230" s="284">
        <v>1002399.8788701226</v>
      </c>
      <c r="EG230" s="284">
        <v>2162740.4812991857</v>
      </c>
      <c r="EH230" s="284">
        <v>34766.900814828943</v>
      </c>
      <c r="EI230" s="282">
        <v>993654.74277777073</v>
      </c>
      <c r="EJ230" s="282">
        <v>1113836.8565952757</v>
      </c>
      <c r="EK230" s="282">
        <v>1233130.4486106783</v>
      </c>
      <c r="EL230" s="282">
        <v>1051463.2957267121</v>
      </c>
      <c r="EM230" s="282">
        <v>1178569.585246797</v>
      </c>
      <c r="EN230" s="282">
        <v>1439912.5864559195</v>
      </c>
      <c r="EO230" s="282">
        <v>1558367.0915362868</v>
      </c>
      <c r="EP230" s="282">
        <v>1553495.4782926445</v>
      </c>
      <c r="EQ230" s="282">
        <v>1431813.379118765</v>
      </c>
      <c r="ER230" s="282">
        <v>1071760.2162897959</v>
      </c>
      <c r="ES230" s="282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3">
        <v>455742.13</v>
      </c>
      <c r="FS230" s="263">
        <v>1236727.53</v>
      </c>
      <c r="FT230" s="263">
        <v>1425690.07</v>
      </c>
      <c r="FU230" s="263">
        <v>1042509.86</v>
      </c>
      <c r="FV230" s="263">
        <v>1190738.6299999999</v>
      </c>
      <c r="FW230" s="263">
        <v>1153093.0495231841</v>
      </c>
      <c r="FX230" s="263">
        <v>1134262.4482684694</v>
      </c>
      <c r="FY230" s="263">
        <v>1082167.7137135214</v>
      </c>
      <c r="FZ230" s="263">
        <v>1070252.608124112</v>
      </c>
      <c r="GA230" s="263">
        <v>1551370.5209708875</v>
      </c>
      <c r="GB230" s="263">
        <v>1061855.749121662</v>
      </c>
      <c r="GC230" s="263">
        <v>2050776.7425857519</v>
      </c>
      <c r="GE230" s="446">
        <f>SUM(FR230:GD230)</f>
        <v>14455187.052307591</v>
      </c>
    </row>
    <row r="231" spans="1:187">
      <c r="D231" s="72" t="str">
        <f t="shared" si="31"/>
        <v>7124p</v>
      </c>
      <c r="E231" s="76" t="s">
        <v>47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7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84">
        <v>430815.43413543771</v>
      </c>
      <c r="DW231" s="284">
        <v>825759.26037527679</v>
      </c>
      <c r="DX231" s="284">
        <v>934196.40371895151</v>
      </c>
      <c r="DY231" s="284">
        <v>1019395.2618986784</v>
      </c>
      <c r="DZ231" s="284">
        <v>907449.23986721074</v>
      </c>
      <c r="EA231" s="284">
        <v>1180652.819728754</v>
      </c>
      <c r="EB231" s="284">
        <v>1149946.2732095311</v>
      </c>
      <c r="EC231" s="284">
        <v>1126825.2655337546</v>
      </c>
      <c r="ED231" s="284">
        <v>1034256.0999327494</v>
      </c>
      <c r="EE231" s="284">
        <v>1379763.7604042704</v>
      </c>
      <c r="EF231" s="284">
        <v>860704.04582604812</v>
      </c>
      <c r="EG231" s="284">
        <v>1848942.0080071224</v>
      </c>
      <c r="EH231" s="284">
        <v>365065.07289730239</v>
      </c>
      <c r="EI231" s="282">
        <v>976898.58747741836</v>
      </c>
      <c r="EJ231" s="282">
        <v>1060578.7083815164</v>
      </c>
      <c r="EK231" s="282">
        <v>906939.79283236968</v>
      </c>
      <c r="EL231" s="282">
        <v>939719.43547718064</v>
      </c>
      <c r="EM231" s="282">
        <v>1011568.0578182479</v>
      </c>
      <c r="EN231" s="282">
        <v>958414.50063517841</v>
      </c>
      <c r="EO231" s="282">
        <v>1025579.6793235709</v>
      </c>
      <c r="EP231" s="282">
        <v>1037416.9130003202</v>
      </c>
      <c r="EQ231" s="282">
        <v>1150851.9939894073</v>
      </c>
      <c r="ER231" s="282">
        <v>1002483.7300243885</v>
      </c>
      <c r="ES231" s="282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3">
        <v>343107</v>
      </c>
      <c r="FS231" s="263">
        <v>1034648.14</v>
      </c>
      <c r="FT231" s="263">
        <v>1128605.58</v>
      </c>
      <c r="FU231" s="263">
        <v>877173.52</v>
      </c>
      <c r="FV231" s="263">
        <v>1012974.46</v>
      </c>
      <c r="FW231" s="263">
        <v>1007547.9138799232</v>
      </c>
      <c r="FX231" s="263">
        <v>1004414.3749890528</v>
      </c>
      <c r="FY231" s="263">
        <v>967475.47729010729</v>
      </c>
      <c r="FZ231" s="263">
        <v>968965.95085166604</v>
      </c>
      <c r="GA231" s="263">
        <v>1415903.733313961</v>
      </c>
      <c r="GB231" s="263">
        <v>999629.07074226905</v>
      </c>
      <c r="GC231" s="263">
        <v>1987182.2300853299</v>
      </c>
      <c r="GE231" s="44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49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80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85">
        <f t="shared" ref="DV232:ES232" si="38">SUM(DV233:DV236)</f>
        <v>723207.81855982868</v>
      </c>
      <c r="DW232" s="285">
        <f t="shared" si="38"/>
        <v>1375936.6828377536</v>
      </c>
      <c r="DX232" s="285">
        <f t="shared" si="38"/>
        <v>1085048.6732404828</v>
      </c>
      <c r="DY232" s="285">
        <f t="shared" si="38"/>
        <v>1135307.1677424815</v>
      </c>
      <c r="DZ232" s="285">
        <f t="shared" si="38"/>
        <v>1038831.7010082075</v>
      </c>
      <c r="EA232" s="285">
        <f t="shared" si="38"/>
        <v>1185196.3988510575</v>
      </c>
      <c r="EB232" s="285">
        <f t="shared" si="38"/>
        <v>1392519.4702588716</v>
      </c>
      <c r="EC232" s="285">
        <f t="shared" si="38"/>
        <v>1336120.0015746492</v>
      </c>
      <c r="ED232" s="285">
        <f t="shared" si="38"/>
        <v>1100943.0740307707</v>
      </c>
      <c r="EE232" s="285">
        <f t="shared" si="38"/>
        <v>1348017.839179961</v>
      </c>
      <c r="EF232" s="285">
        <f t="shared" si="38"/>
        <v>1208363.2775689771</v>
      </c>
      <c r="EG232" s="285">
        <f t="shared" si="38"/>
        <v>1458355.2073679506</v>
      </c>
      <c r="EH232" s="285">
        <f t="shared" si="38"/>
        <v>610864.67030384962</v>
      </c>
      <c r="EI232" s="285">
        <f t="shared" si="38"/>
        <v>956190.19217041158</v>
      </c>
      <c r="EJ232" s="285">
        <f t="shared" si="38"/>
        <v>1101531.2378384364</v>
      </c>
      <c r="EK232" s="285">
        <f t="shared" si="38"/>
        <v>1012659.4044928866</v>
      </c>
      <c r="EL232" s="285">
        <f t="shared" si="38"/>
        <v>1178564.1353407067</v>
      </c>
      <c r="EM232" s="285">
        <f t="shared" si="38"/>
        <v>1356946.2184835174</v>
      </c>
      <c r="EN232" s="285">
        <f t="shared" si="38"/>
        <v>1348470.7634851695</v>
      </c>
      <c r="EO232" s="285">
        <f t="shared" si="38"/>
        <v>1646935.436847656</v>
      </c>
      <c r="EP232" s="285">
        <f t="shared" si="38"/>
        <v>1304957.8822505821</v>
      </c>
      <c r="EQ232" s="285">
        <f t="shared" si="38"/>
        <v>1090007.5802936796</v>
      </c>
      <c r="ER232" s="285">
        <f t="shared" si="38"/>
        <v>1069514.6174671263</v>
      </c>
      <c r="ES232" s="285">
        <f t="shared" si="38"/>
        <v>1155633.7530853748</v>
      </c>
      <c r="ET232" s="342">
        <v>785627.23999999987</v>
      </c>
      <c r="EU232" s="342">
        <v>993423.94</v>
      </c>
      <c r="EV232" s="342">
        <v>1089343.29</v>
      </c>
      <c r="EW232" s="342">
        <v>1198538.77</v>
      </c>
      <c r="EX232" s="342">
        <v>1382138.7799999998</v>
      </c>
      <c r="EY232" s="342">
        <v>1539773.02</v>
      </c>
      <c r="EZ232" s="342">
        <v>1993333.2050530105</v>
      </c>
      <c r="FA232" s="342">
        <v>2094009.8411112905</v>
      </c>
      <c r="FB232" s="342">
        <v>1758705.3100069393</v>
      </c>
      <c r="FC232" s="342">
        <v>1756312.8353634721</v>
      </c>
      <c r="FD232" s="342">
        <v>1538063.0039378535</v>
      </c>
      <c r="FE232" s="342">
        <v>1571199.152751297</v>
      </c>
      <c r="FF232" s="365">
        <v>851162.27</v>
      </c>
      <c r="FG232" s="365">
        <v>1041125.3899999999</v>
      </c>
      <c r="FH232" s="365">
        <v>1066481.8799999999</v>
      </c>
      <c r="FI232" s="365">
        <v>1290371.49</v>
      </c>
      <c r="FJ232" s="365">
        <v>1208813.17</v>
      </c>
      <c r="FK232" s="365">
        <v>1252534.6599999999</v>
      </c>
      <c r="FL232" s="365">
        <v>1795731.4641523927</v>
      </c>
      <c r="FM232" s="365">
        <v>1701456.5372229549</v>
      </c>
      <c r="FN232" s="365">
        <v>1388736.0694359436</v>
      </c>
      <c r="FO232" s="365">
        <v>1341528.8515351652</v>
      </c>
      <c r="FP232" s="365">
        <v>1134405.6022195939</v>
      </c>
      <c r="FQ232" s="365">
        <v>1246141.5409339513</v>
      </c>
      <c r="FR232" s="452">
        <f>SUM(FR233:FR236)</f>
        <v>669819.01</v>
      </c>
      <c r="FS232" s="452">
        <f t="shared" ref="FS232:GC232" si="39">SUM(FS233:FS236)</f>
        <v>845756.92</v>
      </c>
      <c r="FT232" s="452">
        <f t="shared" si="39"/>
        <v>720374.53</v>
      </c>
      <c r="FU232" s="452">
        <f t="shared" si="39"/>
        <v>316937.24</v>
      </c>
      <c r="FV232" s="452">
        <f t="shared" si="39"/>
        <v>469045.42</v>
      </c>
      <c r="FW232" s="452">
        <f t="shared" si="39"/>
        <v>1161870.8532355535</v>
      </c>
      <c r="FX232" s="452">
        <f t="shared" si="39"/>
        <v>1673430.2546007757</v>
      </c>
      <c r="FY232" s="452">
        <f t="shared" si="39"/>
        <v>1388372.9389781314</v>
      </c>
      <c r="FZ232" s="452">
        <f t="shared" si="39"/>
        <v>1416214.8034873675</v>
      </c>
      <c r="GA232" s="452">
        <f t="shared" si="39"/>
        <v>1276386.1061063381</v>
      </c>
      <c r="GB232" s="452">
        <f t="shared" si="39"/>
        <v>963348.80250703567</v>
      </c>
      <c r="GC232" s="452">
        <f t="shared" si="39"/>
        <v>1285597.5253147981</v>
      </c>
      <c r="GE232" s="445">
        <f>SUM(FR232:GC232)</f>
        <v>12187154.40423</v>
      </c>
    </row>
    <row r="233" spans="1:187">
      <c r="D233" s="72" t="str">
        <f t="shared" si="31"/>
        <v>7131p</v>
      </c>
      <c r="E233" s="76" t="s">
        <v>51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7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84">
        <v>452718.04697181634</v>
      </c>
      <c r="DW233" s="284">
        <v>606769.38355775224</v>
      </c>
      <c r="DX233" s="284">
        <v>635656.54436637426</v>
      </c>
      <c r="DY233" s="284">
        <v>746130.59497986338</v>
      </c>
      <c r="DZ233" s="284">
        <v>704432.72175556247</v>
      </c>
      <c r="EA233" s="284">
        <v>817283.0749885313</v>
      </c>
      <c r="EB233" s="284">
        <v>816495.30161271268</v>
      </c>
      <c r="EC233" s="284">
        <v>721448.0336151825</v>
      </c>
      <c r="ED233" s="284">
        <v>702689.19974077621</v>
      </c>
      <c r="EE233" s="284">
        <v>793275.5901505925</v>
      </c>
      <c r="EF233" s="284">
        <v>662613.41313093528</v>
      </c>
      <c r="EG233" s="284">
        <v>795634.23365310486</v>
      </c>
      <c r="EH233" s="284">
        <v>396618.36641045683</v>
      </c>
      <c r="EI233" s="282">
        <v>657583.8855803319</v>
      </c>
      <c r="EJ233" s="282">
        <v>770426.66515654104</v>
      </c>
      <c r="EK233" s="282">
        <v>664564.67104628449</v>
      </c>
      <c r="EL233" s="282">
        <v>789031.85507598589</v>
      </c>
      <c r="EM233" s="282">
        <v>885998.04252955969</v>
      </c>
      <c r="EN233" s="282">
        <v>726415.65029595362</v>
      </c>
      <c r="EO233" s="282">
        <v>851708.23841278849</v>
      </c>
      <c r="EP233" s="282">
        <v>737768.80354883452</v>
      </c>
      <c r="EQ233" s="282">
        <v>672281.42568541598</v>
      </c>
      <c r="ER233" s="282">
        <v>633521.74994362786</v>
      </c>
      <c r="ES233" s="282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3">
        <v>520343.73</v>
      </c>
      <c r="FS233" s="263">
        <v>652056.92000000004</v>
      </c>
      <c r="FT233" s="263">
        <v>553031.42000000004</v>
      </c>
      <c r="FU233" s="263">
        <v>279110.88</v>
      </c>
      <c r="FV233" s="263">
        <v>389225.04</v>
      </c>
      <c r="FW233" s="263">
        <v>785977.46893773007</v>
      </c>
      <c r="FX233" s="263">
        <v>1031818.6341445583</v>
      </c>
      <c r="FY233" s="263">
        <v>729189.96460606705</v>
      </c>
      <c r="FZ233" s="263">
        <v>905458.1843526474</v>
      </c>
      <c r="GA233" s="263">
        <v>851833.89135936275</v>
      </c>
      <c r="GB233" s="263">
        <v>666605.59471104096</v>
      </c>
      <c r="GC233" s="263">
        <v>846375.24254859425</v>
      </c>
      <c r="GE233" s="446">
        <f>SUM(FR233:GD233)</f>
        <v>8211026.970660001</v>
      </c>
    </row>
    <row r="234" spans="1:187">
      <c r="D234" s="72" t="str">
        <f t="shared" si="31"/>
        <v>7132p</v>
      </c>
      <c r="E234" s="76" t="s">
        <v>53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7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84">
        <v>170513.04197250312</v>
      </c>
      <c r="DW234" s="284">
        <v>519541.6128014453</v>
      </c>
      <c r="DX234" s="284">
        <v>249071.63439000249</v>
      </c>
      <c r="DY234" s="284">
        <v>216693.48887174096</v>
      </c>
      <c r="DZ234" s="284">
        <v>152515.3764781697</v>
      </c>
      <c r="EA234" s="284">
        <v>190700.41622146839</v>
      </c>
      <c r="EB234" s="284">
        <v>197921.72377094912</v>
      </c>
      <c r="EC234" s="284">
        <v>134433.28897459098</v>
      </c>
      <c r="ED234" s="284">
        <v>155620.37375231192</v>
      </c>
      <c r="EE234" s="284">
        <v>216371.43522692122</v>
      </c>
      <c r="EF234" s="284">
        <v>338357.32840155513</v>
      </c>
      <c r="EG234" s="284">
        <v>322611.51828479621</v>
      </c>
      <c r="EH234" s="284">
        <v>104510.58051181481</v>
      </c>
      <c r="EI234" s="282">
        <v>187734.99606995031</v>
      </c>
      <c r="EJ234" s="282">
        <v>193198.51627654137</v>
      </c>
      <c r="EK234" s="282">
        <v>155312.77949623726</v>
      </c>
      <c r="EL234" s="282">
        <v>148885.0644000294</v>
      </c>
      <c r="EM234" s="282">
        <v>198756.13905276597</v>
      </c>
      <c r="EN234" s="282">
        <v>160403.96878652976</v>
      </c>
      <c r="EO234" s="282">
        <v>125361.61349367548</v>
      </c>
      <c r="EP234" s="282">
        <v>151227.76688167761</v>
      </c>
      <c r="EQ234" s="282">
        <v>139300.10775878624</v>
      </c>
      <c r="ER234" s="282">
        <v>164545.67001416552</v>
      </c>
      <c r="ES234" s="282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3">
        <v>59543.27</v>
      </c>
      <c r="FS234" s="263">
        <v>103685.1</v>
      </c>
      <c r="FT234" s="263">
        <v>69007.199999999997</v>
      </c>
      <c r="FU234" s="263">
        <v>21455.99</v>
      </c>
      <c r="FV234" s="263">
        <v>33883.980000000003</v>
      </c>
      <c r="FW234" s="263">
        <v>106928.68036241367</v>
      </c>
      <c r="FX234" s="263">
        <v>120162.58210609634</v>
      </c>
      <c r="FY234" s="263">
        <v>94053.637347995347</v>
      </c>
      <c r="FZ234" s="263">
        <v>95570.609659243841</v>
      </c>
      <c r="GA234" s="263">
        <v>123098.29330191661</v>
      </c>
      <c r="GB234" s="263">
        <v>108489.84182029018</v>
      </c>
      <c r="GC234" s="263">
        <v>140483.82012204395</v>
      </c>
      <c r="GE234" s="446">
        <f>SUM(FR234:GD234)</f>
        <v>1076363.0047199999</v>
      </c>
    </row>
    <row r="235" spans="1:187">
      <c r="D235" s="72" t="str">
        <f t="shared" si="31"/>
        <v>7133p</v>
      </c>
      <c r="E235" s="76" t="s">
        <v>55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7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84">
        <v>8805.466167247152</v>
      </c>
      <c r="DW235" s="284">
        <v>11686.766957958693</v>
      </c>
      <c r="DX235" s="284">
        <v>13434.436170322246</v>
      </c>
      <c r="DY235" s="284">
        <v>25625.084764843035</v>
      </c>
      <c r="DZ235" s="284">
        <v>40782.793660653268</v>
      </c>
      <c r="EA235" s="284">
        <v>75101.138836585495</v>
      </c>
      <c r="EB235" s="284">
        <v>178902.37145929318</v>
      </c>
      <c r="EC235" s="284">
        <v>293822.86490978813</v>
      </c>
      <c r="ED235" s="284">
        <v>119163.90232484283</v>
      </c>
      <c r="EE235" s="284">
        <v>64420.090426535287</v>
      </c>
      <c r="EF235" s="284">
        <v>28667.528920865334</v>
      </c>
      <c r="EG235" s="284">
        <v>22985.206767060248</v>
      </c>
      <c r="EH235" s="284">
        <v>17375.016552786987</v>
      </c>
      <c r="EI235" s="282">
        <v>23371.280791901885</v>
      </c>
      <c r="EJ235" s="282">
        <v>27185.635688952138</v>
      </c>
      <c r="EK235" s="282">
        <v>27557.670581455463</v>
      </c>
      <c r="EL235" s="282">
        <v>56156.692877610978</v>
      </c>
      <c r="EM235" s="282">
        <v>107101.74269735617</v>
      </c>
      <c r="EN235" s="282">
        <v>251416.93695794756</v>
      </c>
      <c r="EO235" s="282">
        <v>390026.7278473787</v>
      </c>
      <c r="EP235" s="282">
        <v>198027.31464938456</v>
      </c>
      <c r="EQ235" s="282">
        <v>72037.393022864198</v>
      </c>
      <c r="ER235" s="282">
        <v>30898.851231609886</v>
      </c>
      <c r="ES235" s="282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3">
        <v>32221.24</v>
      </c>
      <c r="FS235" s="263">
        <v>34709.39</v>
      </c>
      <c r="FT235" s="263">
        <v>29392.97</v>
      </c>
      <c r="FU235" s="263">
        <v>3187.51</v>
      </c>
      <c r="FV235" s="263">
        <v>915.94</v>
      </c>
      <c r="FW235" s="263">
        <v>109919.19345813863</v>
      </c>
      <c r="FX235" s="263">
        <v>264040.44837579876</v>
      </c>
      <c r="FY235" s="263">
        <v>320368.08987574023</v>
      </c>
      <c r="FZ235" s="263">
        <v>183503.00861850305</v>
      </c>
      <c r="GA235" s="263">
        <v>86268.831077027877</v>
      </c>
      <c r="GB235" s="263">
        <v>36409.396780944058</v>
      </c>
      <c r="GC235" s="263">
        <v>27103.47831384735</v>
      </c>
      <c r="GE235" s="446">
        <f>SUM(FR235:GD235)</f>
        <v>1128039.4964999999</v>
      </c>
    </row>
    <row r="236" spans="1:187">
      <c r="D236" s="72" t="str">
        <f t="shared" si="31"/>
        <v>7136p</v>
      </c>
      <c r="E236" s="76" t="s">
        <v>61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7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84">
        <v>91171.263448262092</v>
      </c>
      <c r="DW236" s="284">
        <v>237938.91952059735</v>
      </c>
      <c r="DX236" s="284">
        <v>186886.05831378396</v>
      </c>
      <c r="DY236" s="284">
        <v>146857.99912603418</v>
      </c>
      <c r="DZ236" s="284">
        <v>141100.80911382203</v>
      </c>
      <c r="EA236" s="284">
        <v>102111.76880447229</v>
      </c>
      <c r="EB236" s="284">
        <v>199200.07341591665</v>
      </c>
      <c r="EC236" s="284">
        <v>186415.81407508763</v>
      </c>
      <c r="ED236" s="284">
        <v>123469.59821283967</v>
      </c>
      <c r="EE236" s="284">
        <v>273950.723375912</v>
      </c>
      <c r="EF236" s="284">
        <v>178725.00711562141</v>
      </c>
      <c r="EG236" s="284">
        <v>317124.248662989</v>
      </c>
      <c r="EH236" s="284">
        <v>92360.706828791022</v>
      </c>
      <c r="EI236" s="282">
        <v>87500.029728227513</v>
      </c>
      <c r="EJ236" s="282">
        <v>110720.42071640177</v>
      </c>
      <c r="EK236" s="282">
        <v>165224.28336890938</v>
      </c>
      <c r="EL236" s="282">
        <v>184490.52298708042</v>
      </c>
      <c r="EM236" s="282">
        <v>165090.29420383542</v>
      </c>
      <c r="EN236" s="282">
        <v>210234.20744473854</v>
      </c>
      <c r="EO236" s="282">
        <v>279838.85709381348</v>
      </c>
      <c r="EP236" s="282">
        <v>217933.99717068562</v>
      </c>
      <c r="EQ236" s="282">
        <v>206388.65382661307</v>
      </c>
      <c r="ER236" s="282">
        <v>240548.346277723</v>
      </c>
      <c r="ES236" s="282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3">
        <v>57710.77</v>
      </c>
      <c r="FS236" s="263">
        <v>55305.51</v>
      </c>
      <c r="FT236" s="263">
        <v>68942.94</v>
      </c>
      <c r="FU236" s="263">
        <v>13182.86</v>
      </c>
      <c r="FV236" s="263">
        <v>45020.46</v>
      </c>
      <c r="FW236" s="263">
        <v>159045.51047727122</v>
      </c>
      <c r="FX236" s="263">
        <v>257408.58997432221</v>
      </c>
      <c r="FY236" s="263">
        <v>244761.24714832901</v>
      </c>
      <c r="FZ236" s="263">
        <v>231683.00085697323</v>
      </c>
      <c r="GA236" s="263">
        <v>215185.09036803071</v>
      </c>
      <c r="GB236" s="263">
        <v>151843.9691947604</v>
      </c>
      <c r="GC236" s="263">
        <v>271634.98433031252</v>
      </c>
      <c r="GE236" s="44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63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80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85">
        <f t="shared" ref="DV237:ES237" si="41">SUM(DV238:DV243)</f>
        <v>830622.45977962902</v>
      </c>
      <c r="DW237" s="285">
        <f t="shared" si="41"/>
        <v>841675.37717694405</v>
      </c>
      <c r="DX237" s="285">
        <f t="shared" si="41"/>
        <v>1095886.2838292783</v>
      </c>
      <c r="DY237" s="285">
        <f t="shared" si="41"/>
        <v>803106.60353358404</v>
      </c>
      <c r="DZ237" s="285">
        <f t="shared" si="41"/>
        <v>1197017.3724938135</v>
      </c>
      <c r="EA237" s="285">
        <f t="shared" si="41"/>
        <v>1645191.7465731674</v>
      </c>
      <c r="EB237" s="285">
        <f t="shared" si="41"/>
        <v>1914614.876306891</v>
      </c>
      <c r="EC237" s="285">
        <f t="shared" si="41"/>
        <v>1757103.5644707002</v>
      </c>
      <c r="ED237" s="285">
        <f t="shared" si="41"/>
        <v>1998291.5618472034</v>
      </c>
      <c r="EE237" s="285">
        <f t="shared" si="41"/>
        <v>2181977.5553072984</v>
      </c>
      <c r="EF237" s="285">
        <f t="shared" si="41"/>
        <v>1508780.0698249615</v>
      </c>
      <c r="EG237" s="285">
        <f t="shared" si="41"/>
        <v>1535340.0887295473</v>
      </c>
      <c r="EH237" s="285">
        <f t="shared" si="41"/>
        <v>1682455.8460246248</v>
      </c>
      <c r="EI237" s="285">
        <f t="shared" si="41"/>
        <v>1232315.1298845697</v>
      </c>
      <c r="EJ237" s="285">
        <f t="shared" si="41"/>
        <v>1332747.1124490716</v>
      </c>
      <c r="EK237" s="285">
        <f t="shared" si="41"/>
        <v>1975532.6209221156</v>
      </c>
      <c r="EL237" s="285">
        <f t="shared" si="41"/>
        <v>1379961.0350704237</v>
      </c>
      <c r="EM237" s="285">
        <f t="shared" si="41"/>
        <v>1823244.5616456694</v>
      </c>
      <c r="EN237" s="285">
        <f t="shared" si="41"/>
        <v>2820791.0553781362</v>
      </c>
      <c r="EO237" s="285">
        <f t="shared" si="41"/>
        <v>1850940.4561359507</v>
      </c>
      <c r="EP237" s="285">
        <f t="shared" si="41"/>
        <v>2466068.9719773401</v>
      </c>
      <c r="EQ237" s="285">
        <f t="shared" si="41"/>
        <v>2793048.4100497989</v>
      </c>
      <c r="ER237" s="285">
        <f t="shared" si="41"/>
        <v>1640472.4289961406</v>
      </c>
      <c r="ES237" s="285">
        <f t="shared" si="41"/>
        <v>2451703.7437339895</v>
      </c>
      <c r="ET237" s="342">
        <v>1774503.5699999998</v>
      </c>
      <c r="EU237" s="342">
        <v>1885893.46</v>
      </c>
      <c r="EV237" s="342">
        <v>2001213.06</v>
      </c>
      <c r="EW237" s="342">
        <v>2389766.7799999998</v>
      </c>
      <c r="EX237" s="342">
        <v>1530724.52</v>
      </c>
      <c r="EY237" s="342">
        <v>2860047.35</v>
      </c>
      <c r="EZ237" s="342">
        <v>2768982.89609381</v>
      </c>
      <c r="FA237" s="342">
        <v>1878964.846878767</v>
      </c>
      <c r="FB237" s="342">
        <v>2453431.0919642458</v>
      </c>
      <c r="FC237" s="342">
        <v>3062621.0292725526</v>
      </c>
      <c r="FD237" s="342">
        <v>2157522.0205821833</v>
      </c>
      <c r="FE237" s="342">
        <v>3364455.4723437326</v>
      </c>
      <c r="FF237" s="365">
        <v>2315003.25</v>
      </c>
      <c r="FG237" s="365">
        <v>1541397.86</v>
      </c>
      <c r="FH237" s="365">
        <v>2408517.5</v>
      </c>
      <c r="FI237" s="365">
        <v>3310133.38</v>
      </c>
      <c r="FJ237" s="365">
        <v>1792591.2</v>
      </c>
      <c r="FK237" s="365">
        <v>2081141.31</v>
      </c>
      <c r="FL237" s="365">
        <v>3811615.3822946725</v>
      </c>
      <c r="FM237" s="365">
        <v>2369139.8885664819</v>
      </c>
      <c r="FN237" s="365">
        <v>2509036.584840606</v>
      </c>
      <c r="FO237" s="365">
        <v>3286740.3746407013</v>
      </c>
      <c r="FP237" s="365">
        <v>2611990.4957672656</v>
      </c>
      <c r="FQ237" s="365">
        <v>3353537.6354902741</v>
      </c>
      <c r="FR237" s="452">
        <f>SUM(FR238:FR243)</f>
        <v>2226726.9299999997</v>
      </c>
      <c r="FS237" s="452">
        <f t="shared" ref="FS237:GC237" si="42">SUM(FS238:FS243)</f>
        <v>2200614.79</v>
      </c>
      <c r="FT237" s="452">
        <f t="shared" si="42"/>
        <v>1317967.9100000001</v>
      </c>
      <c r="FU237" s="452">
        <f t="shared" si="42"/>
        <v>1597851.3599999999</v>
      </c>
      <c r="FV237" s="452">
        <f t="shared" si="42"/>
        <v>1673853.74</v>
      </c>
      <c r="FW237" s="452">
        <f t="shared" si="42"/>
        <v>2179490.8743573632</v>
      </c>
      <c r="FX237" s="452">
        <f t="shared" si="42"/>
        <v>2571108.8359225746</v>
      </c>
      <c r="FY237" s="452">
        <f t="shared" si="42"/>
        <v>1825380.5890086682</v>
      </c>
      <c r="FZ237" s="452">
        <f t="shared" si="42"/>
        <v>2163813.0387331629</v>
      </c>
      <c r="GA237" s="452">
        <f t="shared" si="42"/>
        <v>1995229.2228867295</v>
      </c>
      <c r="GB237" s="452">
        <f t="shared" si="42"/>
        <v>1517691.0449207788</v>
      </c>
      <c r="GC237" s="452">
        <f t="shared" si="42"/>
        <v>3555523.5622207262</v>
      </c>
      <c r="GE237" s="445">
        <f>SUM(FR237:GC237)</f>
        <v>24825251.898050006</v>
      </c>
    </row>
    <row r="238" spans="1:187" ht="30">
      <c r="D238" s="72" t="str">
        <f t="shared" si="31"/>
        <v>7141p</v>
      </c>
      <c r="E238" s="76" t="s">
        <v>65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7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84">
        <v>11787.522379025151</v>
      </c>
      <c r="DW238" s="284">
        <v>8940.8496625804655</v>
      </c>
      <c r="DX238" s="284">
        <v>12478.851215927099</v>
      </c>
      <c r="DY238" s="284">
        <v>20016.569523116916</v>
      </c>
      <c r="DZ238" s="284">
        <v>25797.57435944815</v>
      </c>
      <c r="EA238" s="284">
        <v>74477.534929248737</v>
      </c>
      <c r="EB238" s="284">
        <v>73082.550580152572</v>
      </c>
      <c r="EC238" s="284">
        <v>81788.255426684802</v>
      </c>
      <c r="ED238" s="284">
        <v>91124.733173929344</v>
      </c>
      <c r="EE238" s="284">
        <v>65059.931492732583</v>
      </c>
      <c r="EF238" s="284">
        <v>76932.145873921283</v>
      </c>
      <c r="EG238" s="284">
        <v>78811.976287520258</v>
      </c>
      <c r="EH238" s="284">
        <v>16493.85439844869</v>
      </c>
      <c r="EI238" s="282">
        <v>24134.435328243824</v>
      </c>
      <c r="EJ238" s="282">
        <v>39429.222946697686</v>
      </c>
      <c r="EK238" s="282">
        <v>27944.316415125446</v>
      </c>
      <c r="EL238" s="282">
        <v>109874.03564687539</v>
      </c>
      <c r="EM238" s="282">
        <v>70424.227862752901</v>
      </c>
      <c r="EN238" s="282">
        <v>62866.103241960533</v>
      </c>
      <c r="EO238" s="282">
        <v>93734.236553489871</v>
      </c>
      <c r="EP238" s="282">
        <v>52451.257378567469</v>
      </c>
      <c r="EQ238" s="282">
        <v>59652.968015008395</v>
      </c>
      <c r="ER238" s="282">
        <v>70647.054829232962</v>
      </c>
      <c r="ES238" s="282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3">
        <v>12379.87</v>
      </c>
      <c r="FS238" s="263">
        <v>97907.71</v>
      </c>
      <c r="FT238" s="263">
        <v>52092.02</v>
      </c>
      <c r="FU238" s="263">
        <v>14342.89</v>
      </c>
      <c r="FV238" s="263">
        <v>87152.16</v>
      </c>
      <c r="FW238" s="263">
        <v>95618.500074508673</v>
      </c>
      <c r="FX238" s="263">
        <v>89463.148411833201</v>
      </c>
      <c r="FY238" s="263">
        <v>91481.378510656199</v>
      </c>
      <c r="FZ238" s="263">
        <v>92226.930424869424</v>
      </c>
      <c r="GA238" s="263">
        <v>82798.041705070471</v>
      </c>
      <c r="GB238" s="263">
        <v>70363.117233735291</v>
      </c>
      <c r="GC238" s="263">
        <v>120717.0225593267</v>
      </c>
      <c r="GE238" s="44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67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7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84">
        <v>141244.6619644333</v>
      </c>
      <c r="DW239" s="284">
        <v>132627.5717206019</v>
      </c>
      <c r="DX239" s="284">
        <v>75022.932200219817</v>
      </c>
      <c r="DY239" s="284">
        <v>99216.551535189385</v>
      </c>
      <c r="DZ239" s="284">
        <v>110958.9595201217</v>
      </c>
      <c r="EA239" s="284">
        <v>214488.59675251579</v>
      </c>
      <c r="EB239" s="284">
        <v>274811.78746787773</v>
      </c>
      <c r="EC239" s="284">
        <v>201923.07696795749</v>
      </c>
      <c r="ED239" s="284">
        <v>241712.2312175722</v>
      </c>
      <c r="EE239" s="284">
        <v>178290.12325369866</v>
      </c>
      <c r="EF239" s="284">
        <v>189660.5236399571</v>
      </c>
      <c r="EG239" s="284">
        <v>248031.79562019164</v>
      </c>
      <c r="EH239" s="284">
        <v>150122.61261312215</v>
      </c>
      <c r="EI239" s="282">
        <v>102680.85440870571</v>
      </c>
      <c r="EJ239" s="282">
        <v>62000.041883971739</v>
      </c>
      <c r="EK239" s="282">
        <v>107257.85454459381</v>
      </c>
      <c r="EL239" s="282">
        <v>140050.44906459926</v>
      </c>
      <c r="EM239" s="282">
        <v>255365.59006042351</v>
      </c>
      <c r="EN239" s="282">
        <v>315320.03175460704</v>
      </c>
      <c r="EO239" s="282">
        <v>302953.36524819257</v>
      </c>
      <c r="EP239" s="282">
        <v>84270.617288607173</v>
      </c>
      <c r="EQ239" s="282">
        <v>199541.61212652383</v>
      </c>
      <c r="ER239" s="282">
        <v>204496.39657477941</v>
      </c>
      <c r="ES239" s="282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3">
        <v>126343.77</v>
      </c>
      <c r="FS239" s="263">
        <v>175288.1</v>
      </c>
      <c r="FT239" s="263">
        <v>73729.09</v>
      </c>
      <c r="FU239" s="263">
        <v>146244.51</v>
      </c>
      <c r="FV239" s="263">
        <v>524686.37</v>
      </c>
      <c r="FW239" s="263">
        <v>150672.59794640372</v>
      </c>
      <c r="FX239" s="263">
        <v>443786.44059876428</v>
      </c>
      <c r="FY239" s="263">
        <v>354999.54099078744</v>
      </c>
      <c r="FZ239" s="263">
        <v>256234.92213849432</v>
      </c>
      <c r="GA239" s="263">
        <v>204364.57933240928</v>
      </c>
      <c r="GB239" s="263">
        <v>21072.892437024741</v>
      </c>
      <c r="GC239" s="263">
        <v>1085869.6882861161</v>
      </c>
      <c r="GE239" s="446">
        <f t="shared" si="43"/>
        <v>3563292.5017300006</v>
      </c>
    </row>
    <row r="240" spans="1:187">
      <c r="D240" s="72" t="str">
        <f t="shared" si="31"/>
        <v>7143p</v>
      </c>
      <c r="E240" s="76" t="s">
        <v>69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7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84">
        <v>3284.78369653543</v>
      </c>
      <c r="DW240" s="284">
        <v>2269.306196700717</v>
      </c>
      <c r="DX240" s="284">
        <v>27640.482074977219</v>
      </c>
      <c r="DY240" s="284">
        <v>58104.02952794826</v>
      </c>
      <c r="DZ240" s="284">
        <v>18881.251337257268</v>
      </c>
      <c r="EA240" s="284">
        <v>1369.6704992694813</v>
      </c>
      <c r="EB240" s="284">
        <v>8326.0861660274149</v>
      </c>
      <c r="EC240" s="284">
        <v>27290.235287486965</v>
      </c>
      <c r="ED240" s="284">
        <v>35610.663814501328</v>
      </c>
      <c r="EE240" s="284">
        <v>16810.881425862124</v>
      </c>
      <c r="EF240" s="284">
        <v>29508.770272492733</v>
      </c>
      <c r="EG240" s="284">
        <v>19168.269312206052</v>
      </c>
      <c r="EH240" s="284">
        <v>2965.0662544015604</v>
      </c>
      <c r="EI240" s="282">
        <v>3597.97531571437</v>
      </c>
      <c r="EJ240" s="282">
        <v>15939.88855455729</v>
      </c>
      <c r="EK240" s="282">
        <v>3578.4718980188218</v>
      </c>
      <c r="EL240" s="282">
        <v>4107.881622022468</v>
      </c>
      <c r="EM240" s="282">
        <v>10253.002002270388</v>
      </c>
      <c r="EN240" s="282">
        <v>10138.194284912157</v>
      </c>
      <c r="EO240" s="282">
        <v>12229.299012722875</v>
      </c>
      <c r="EP240" s="282">
        <v>8372.1443745187134</v>
      </c>
      <c r="EQ240" s="282">
        <v>54321.6046728742</v>
      </c>
      <c r="ER240" s="282">
        <v>23637.486129391396</v>
      </c>
      <c r="ES240" s="282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3">
        <v>84.68</v>
      </c>
      <c r="FS240" s="263">
        <v>84.68</v>
      </c>
      <c r="FT240" s="263">
        <v>184.88</v>
      </c>
      <c r="FU240" s="263">
        <v>0</v>
      </c>
      <c r="FV240" s="263">
        <v>0</v>
      </c>
      <c r="FW240" s="263">
        <v>30379.106085038162</v>
      </c>
      <c r="FX240" s="263">
        <v>129315.30187190213</v>
      </c>
      <c r="FY240" s="263">
        <v>60253.726515765346</v>
      </c>
      <c r="FZ240" s="263">
        <v>20026.917464461527</v>
      </c>
      <c r="GA240" s="263">
        <v>16138.79528836821</v>
      </c>
      <c r="GB240" s="263">
        <v>15168.596287377281</v>
      </c>
      <c r="GC240" s="263">
        <v>25664.134797087452</v>
      </c>
      <c r="GE240" s="446">
        <f t="shared" si="43"/>
        <v>297300.81831000012</v>
      </c>
    </row>
    <row r="241" spans="1:187" ht="30">
      <c r="D241" s="72" t="str">
        <f t="shared" si="31"/>
        <v>7144p</v>
      </c>
      <c r="E241" s="76" t="s">
        <v>71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7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84">
        <v>274866.6104062238</v>
      </c>
      <c r="DW241" s="284">
        <v>368642.02921444015</v>
      </c>
      <c r="DX241" s="284">
        <v>373455.37733147142</v>
      </c>
      <c r="DY241" s="284">
        <v>362572.87190317904</v>
      </c>
      <c r="DZ241" s="284">
        <v>341207.70178984426</v>
      </c>
      <c r="EA241" s="284">
        <v>415382.0270263236</v>
      </c>
      <c r="EB241" s="284">
        <v>509333.37649965467</v>
      </c>
      <c r="EC241" s="284">
        <v>579898.66962424282</v>
      </c>
      <c r="ED241" s="284">
        <v>598752.92395899515</v>
      </c>
      <c r="EE241" s="284">
        <v>463510.2518175203</v>
      </c>
      <c r="EF241" s="284">
        <v>525421.49813459138</v>
      </c>
      <c r="EG241" s="284">
        <v>549932.64107979089</v>
      </c>
      <c r="EH241" s="284">
        <v>492866.98583789798</v>
      </c>
      <c r="EI241" s="282">
        <v>683663.55508383294</v>
      </c>
      <c r="EJ241" s="282">
        <v>620353.08767352952</v>
      </c>
      <c r="EK241" s="282">
        <v>553422.43768277008</v>
      </c>
      <c r="EL241" s="282">
        <v>585803.27221382991</v>
      </c>
      <c r="EM241" s="282">
        <v>610193.81055610324</v>
      </c>
      <c r="EN241" s="282">
        <v>683917.63145641016</v>
      </c>
      <c r="EO241" s="282">
        <v>710331.7465520018</v>
      </c>
      <c r="EP241" s="282">
        <v>833999.64311835845</v>
      </c>
      <c r="EQ241" s="282">
        <v>992432.21106913115</v>
      </c>
      <c r="ER241" s="282">
        <v>707539.31377769227</v>
      </c>
      <c r="ES241" s="282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3">
        <v>706117.19</v>
      </c>
      <c r="FS241" s="263">
        <v>791268.92</v>
      </c>
      <c r="FT241" s="263">
        <v>591906.53</v>
      </c>
      <c r="FU241" s="263">
        <v>76083.25</v>
      </c>
      <c r="FV241" s="263">
        <v>173594.14</v>
      </c>
      <c r="FW241" s="263">
        <v>558698.67019887292</v>
      </c>
      <c r="FX241" s="263">
        <v>523090.83688343625</v>
      </c>
      <c r="FY241" s="263">
        <v>616553.58959047345</v>
      </c>
      <c r="FZ241" s="263">
        <v>629501.7911629295</v>
      </c>
      <c r="GA241" s="263">
        <v>581505.15968900581</v>
      </c>
      <c r="GB241" s="263">
        <v>478910.86901672796</v>
      </c>
      <c r="GC241" s="263">
        <v>719153.33965855627</v>
      </c>
      <c r="GE241" s="446">
        <f t="shared" si="43"/>
        <v>6446384.2862000028</v>
      </c>
    </row>
    <row r="242" spans="1:187">
      <c r="D242" s="72" t="str">
        <f t="shared" si="31"/>
        <v>7148p</v>
      </c>
      <c r="E242" s="76" t="s">
        <v>79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7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84">
        <v>84616.60472449426</v>
      </c>
      <c r="DW242" s="284">
        <v>77821.616741707548</v>
      </c>
      <c r="DX242" s="284">
        <v>106862.51133505894</v>
      </c>
      <c r="DY242" s="284">
        <v>129716.10897599667</v>
      </c>
      <c r="DZ242" s="284">
        <v>222198.12095220754</v>
      </c>
      <c r="EA242" s="284">
        <v>570153.49564384483</v>
      </c>
      <c r="EB242" s="284">
        <v>582555.39105268521</v>
      </c>
      <c r="EC242" s="284">
        <v>707919.34202449047</v>
      </c>
      <c r="ED242" s="284">
        <v>744070.32411620161</v>
      </c>
      <c r="EE242" s="284">
        <v>535838.42520718498</v>
      </c>
      <c r="EF242" s="284">
        <v>376519.01470367727</v>
      </c>
      <c r="EG242" s="284">
        <v>237713.3689315794</v>
      </c>
      <c r="EH242" s="284">
        <v>140693.51064336361</v>
      </c>
      <c r="EI242" s="282">
        <v>136488.8640418959</v>
      </c>
      <c r="EJ242" s="282">
        <v>273154.91395946842</v>
      </c>
      <c r="EK242" s="282">
        <v>248333.35994739988</v>
      </c>
      <c r="EL242" s="282">
        <v>276256.70449231</v>
      </c>
      <c r="EM242" s="282">
        <v>489335.9365225854</v>
      </c>
      <c r="EN242" s="282">
        <v>668072.73027239926</v>
      </c>
      <c r="EO242" s="282">
        <v>384274.41653134575</v>
      </c>
      <c r="EP242" s="282">
        <v>1019558.9221762291</v>
      </c>
      <c r="EQ242" s="282">
        <v>289500.15704486938</v>
      </c>
      <c r="ER242" s="282">
        <v>274610.02074888558</v>
      </c>
      <c r="ES242" s="282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3">
        <v>229836.96</v>
      </c>
      <c r="FS242" s="263">
        <v>144224.95999999999</v>
      </c>
      <c r="FT242" s="263">
        <v>198115.36</v>
      </c>
      <c r="FU242" s="263">
        <v>91043.29</v>
      </c>
      <c r="FV242" s="263">
        <v>218874</v>
      </c>
      <c r="FW242" s="263">
        <v>338204.7791988008</v>
      </c>
      <c r="FX242" s="263">
        <v>445196.44701368082</v>
      </c>
      <c r="FY242" s="263">
        <v>373812.03563066456</v>
      </c>
      <c r="FZ242" s="263">
        <v>286288.30430306506</v>
      </c>
      <c r="GA242" s="263">
        <v>271753.55082468822</v>
      </c>
      <c r="GB242" s="263">
        <v>232228.02301403199</v>
      </c>
      <c r="GC242" s="263">
        <v>379120.54802506824</v>
      </c>
      <c r="GE242" s="446">
        <f t="shared" si="43"/>
        <v>3208698.25801</v>
      </c>
    </row>
    <row r="243" spans="1:187">
      <c r="D243" s="72" t="str">
        <f t="shared" si="31"/>
        <v>7149p</v>
      </c>
      <c r="E243" s="76" t="s">
        <v>81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7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84">
        <v>314822.27660891699</v>
      </c>
      <c r="DW243" s="284">
        <v>251374.00364091332</v>
      </c>
      <c r="DX243" s="284">
        <v>500426.12967162381</v>
      </c>
      <c r="DY243" s="284">
        <v>133480.47206815367</v>
      </c>
      <c r="DZ243" s="284">
        <v>477973.76453493466</v>
      </c>
      <c r="EA243" s="284">
        <v>369320.42172196513</v>
      </c>
      <c r="EB243" s="284">
        <v>466505.68454049353</v>
      </c>
      <c r="EC243" s="284">
        <v>158283.98513983781</v>
      </c>
      <c r="ED243" s="284">
        <v>287020.6855660039</v>
      </c>
      <c r="EE243" s="284">
        <v>922467.94211029971</v>
      </c>
      <c r="EF243" s="284">
        <v>310738.11720032163</v>
      </c>
      <c r="EG243" s="284">
        <v>401682.0374982591</v>
      </c>
      <c r="EH243" s="284">
        <v>879313.81627739081</v>
      </c>
      <c r="EI243" s="282">
        <v>281749.44570617698</v>
      </c>
      <c r="EJ243" s="282">
        <v>321869.95743084693</v>
      </c>
      <c r="EK243" s="282">
        <v>1034996.1804342078</v>
      </c>
      <c r="EL243" s="282">
        <v>263868.69203078677</v>
      </c>
      <c r="EM243" s="282">
        <v>387671.99464153405</v>
      </c>
      <c r="EN243" s="282">
        <v>1080476.3643678469</v>
      </c>
      <c r="EO243" s="282">
        <v>347417.39223819779</v>
      </c>
      <c r="EP243" s="282">
        <v>467416.38764105923</v>
      </c>
      <c r="EQ243" s="282">
        <v>1197599.8571213919</v>
      </c>
      <c r="ER243" s="282">
        <v>359542.15693615889</v>
      </c>
      <c r="ES243" s="282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3">
        <v>1151964.46</v>
      </c>
      <c r="FS243" s="263">
        <v>991840.42</v>
      </c>
      <c r="FT243" s="263">
        <v>401940.03</v>
      </c>
      <c r="FU243" s="263">
        <v>1270137.42</v>
      </c>
      <c r="FV243" s="263">
        <v>669547.06999999995</v>
      </c>
      <c r="FW243" s="263">
        <v>1005917.2208537387</v>
      </c>
      <c r="FX243" s="263">
        <v>940256.66114295833</v>
      </c>
      <c r="FY243" s="263">
        <v>328280.31777032115</v>
      </c>
      <c r="FZ243" s="263">
        <v>879534.17323934298</v>
      </c>
      <c r="GA243" s="263">
        <v>838669.09604718746</v>
      </c>
      <c r="GB243" s="263">
        <v>699947.54693188146</v>
      </c>
      <c r="GC243" s="263">
        <v>1224998.8288945716</v>
      </c>
      <c r="GE243" s="44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83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80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85">
        <f t="shared" ref="DV244:ES244" si="45">SUM(DV245:DV248)</f>
        <v>3695677.3428100054</v>
      </c>
      <c r="DW244" s="285">
        <f t="shared" si="45"/>
        <v>2748948.1269429871</v>
      </c>
      <c r="DX244" s="285">
        <f t="shared" si="45"/>
        <v>3437534.4688711073</v>
      </c>
      <c r="DY244" s="285">
        <f t="shared" si="45"/>
        <v>4310053.4851114023</v>
      </c>
      <c r="DZ244" s="285">
        <f t="shared" si="45"/>
        <v>4691720.2243610416</v>
      </c>
      <c r="EA244" s="285">
        <f t="shared" si="45"/>
        <v>7347424.3207463743</v>
      </c>
      <c r="EB244" s="285">
        <f t="shared" si="45"/>
        <v>7513005.0166636882</v>
      </c>
      <c r="EC244" s="285">
        <f t="shared" si="45"/>
        <v>7727362.0985374814</v>
      </c>
      <c r="ED244" s="285">
        <f t="shared" si="45"/>
        <v>3713024.1621761573</v>
      </c>
      <c r="EE244" s="285">
        <f t="shared" si="45"/>
        <v>3090680.5408276808</v>
      </c>
      <c r="EF244" s="285">
        <f t="shared" si="45"/>
        <v>3793073.2615852021</v>
      </c>
      <c r="EG244" s="285">
        <f t="shared" si="45"/>
        <v>6660284.6574711353</v>
      </c>
      <c r="EH244" s="285">
        <f t="shared" si="45"/>
        <v>1168350.4302555511</v>
      </c>
      <c r="EI244" s="285">
        <f t="shared" si="45"/>
        <v>1798869.4036121303</v>
      </c>
      <c r="EJ244" s="285">
        <f t="shared" si="45"/>
        <v>4217567.8031770149</v>
      </c>
      <c r="EK244" s="285">
        <f t="shared" si="45"/>
        <v>4791550.5507069705</v>
      </c>
      <c r="EL244" s="285">
        <f t="shared" si="45"/>
        <v>2759327.8496096786</v>
      </c>
      <c r="EM244" s="285">
        <f t="shared" si="45"/>
        <v>4234177.9201608691</v>
      </c>
      <c r="EN244" s="285">
        <f t="shared" si="45"/>
        <v>2756294.0427416707</v>
      </c>
      <c r="EO244" s="285">
        <f t="shared" si="45"/>
        <v>3422485.7897798368</v>
      </c>
      <c r="EP244" s="285">
        <f t="shared" si="45"/>
        <v>2475503.0918674311</v>
      </c>
      <c r="EQ244" s="285">
        <f t="shared" si="45"/>
        <v>2324139.1651606886</v>
      </c>
      <c r="ER244" s="285">
        <f t="shared" si="45"/>
        <v>2273693.8538731383</v>
      </c>
      <c r="ES244" s="285">
        <f t="shared" si="45"/>
        <v>5169176.3101685084</v>
      </c>
      <c r="ET244" s="342">
        <v>2425520.8099999996</v>
      </c>
      <c r="EU244" s="342">
        <v>1609741.96</v>
      </c>
      <c r="EV244" s="342">
        <v>2046839.3099999998</v>
      </c>
      <c r="EW244" s="342">
        <v>5482431.4299999997</v>
      </c>
      <c r="EX244" s="342">
        <v>2151437.83</v>
      </c>
      <c r="EY244" s="342">
        <v>2740294.16</v>
      </c>
      <c r="EZ244" s="342">
        <v>3610099.6149461018</v>
      </c>
      <c r="FA244" s="342">
        <v>2856432.7673175023</v>
      </c>
      <c r="FB244" s="342">
        <v>38693622.019299239</v>
      </c>
      <c r="FC244" s="342">
        <v>3080614.3453884441</v>
      </c>
      <c r="FD244" s="342">
        <v>2054798.3756645597</v>
      </c>
      <c r="FE244" s="342">
        <v>4981072.0471647922</v>
      </c>
      <c r="FF244" s="365">
        <v>1567288.04</v>
      </c>
      <c r="FG244" s="365">
        <v>2199531.1</v>
      </c>
      <c r="FH244" s="365">
        <v>3194097.81</v>
      </c>
      <c r="FI244" s="365">
        <v>2385711.15</v>
      </c>
      <c r="FJ244" s="365">
        <v>7159438.3900000006</v>
      </c>
      <c r="FK244" s="365">
        <v>3263135.44</v>
      </c>
      <c r="FL244" s="365">
        <v>3782335.0282840966</v>
      </c>
      <c r="FM244" s="365">
        <v>3340173.0404689522</v>
      </c>
      <c r="FN244" s="365">
        <f>37689732.0664406-35000000</f>
        <v>2689732.0664405972</v>
      </c>
      <c r="FO244" s="365">
        <f>2215962.80977053+35000000</f>
        <v>37215962.809770532</v>
      </c>
      <c r="FP244" s="365">
        <v>3512092.3071244648</v>
      </c>
      <c r="FQ244" s="365">
        <v>7138953.7303113183</v>
      </c>
      <c r="FR244" s="452">
        <f>SUM(FR245:FR248)</f>
        <v>1484714.27</v>
      </c>
      <c r="FS244" s="452">
        <f t="shared" ref="FS244:GC244" si="46">SUM(FS245:FS248)</f>
        <v>2100277.88</v>
      </c>
      <c r="FT244" s="452">
        <f t="shared" si="46"/>
        <v>4248499.3600000003</v>
      </c>
      <c r="FU244" s="452">
        <f t="shared" si="46"/>
        <v>1617752.3800000001</v>
      </c>
      <c r="FV244" s="452">
        <f t="shared" si="46"/>
        <v>1237245.3599999999</v>
      </c>
      <c r="FW244" s="452">
        <f t="shared" si="46"/>
        <v>2257816.068284105</v>
      </c>
      <c r="FX244" s="452">
        <f t="shared" si="46"/>
        <v>5692253.8149066633</v>
      </c>
      <c r="FY244" s="452">
        <f t="shared" si="46"/>
        <v>4621203.3620386366</v>
      </c>
      <c r="FZ244" s="452">
        <f t="shared" si="46"/>
        <v>17537126.915220708</v>
      </c>
      <c r="GA244" s="452">
        <f t="shared" si="46"/>
        <v>3831817.5735939299</v>
      </c>
      <c r="GB244" s="452">
        <f t="shared" si="46"/>
        <v>3619302.6260553906</v>
      </c>
      <c r="GC244" s="452">
        <f t="shared" si="46"/>
        <v>4678583.5639540665</v>
      </c>
      <c r="GE244" s="445">
        <f>SUM(FR244:GC244)</f>
        <v>52926593.174053505</v>
      </c>
    </row>
    <row r="245" spans="1:187">
      <c r="D245" s="72" t="str">
        <f t="shared" si="31"/>
        <v>7151p</v>
      </c>
      <c r="E245" s="76" t="s">
        <v>85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7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84">
        <v>622243.43742548791</v>
      </c>
      <c r="DW245" s="284">
        <v>21734.434026843694</v>
      </c>
      <c r="DX245" s="284">
        <v>281340.35395874374</v>
      </c>
      <c r="DY245" s="284">
        <v>1019759.8293697287</v>
      </c>
      <c r="DZ245" s="284">
        <v>384420.98845440196</v>
      </c>
      <c r="EA245" s="284">
        <v>120000</v>
      </c>
      <c r="EB245" s="284">
        <v>120000</v>
      </c>
      <c r="EC245" s="284">
        <v>120000</v>
      </c>
      <c r="ED245" s="284">
        <v>120000</v>
      </c>
      <c r="EE245" s="284">
        <v>120000</v>
      </c>
      <c r="EF245" s="284">
        <v>355667.30266589002</v>
      </c>
      <c r="EG245" s="284">
        <v>470066.24805447197</v>
      </c>
      <c r="EH245" s="284">
        <v>30048.644929528429</v>
      </c>
      <c r="EI245" s="282">
        <v>80473.644045489491</v>
      </c>
      <c r="EJ245" s="282">
        <v>1404189.093906089</v>
      </c>
      <c r="EK245" s="282">
        <v>1328416.200613881</v>
      </c>
      <c r="EL245" s="282">
        <v>450581.90470515285</v>
      </c>
      <c r="EM245" s="282">
        <v>900688.67790029547</v>
      </c>
      <c r="EN245" s="282">
        <v>22280.476069529152</v>
      </c>
      <c r="EO245" s="282">
        <v>442373.01667031931</v>
      </c>
      <c r="EP245" s="282">
        <v>67111.538100177306</v>
      </c>
      <c r="EQ245" s="282">
        <v>10991.859729111729</v>
      </c>
      <c r="ER245" s="282">
        <v>211979.94954489946</v>
      </c>
      <c r="ES245" s="282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3">
        <v>53359.77</v>
      </c>
      <c r="FS245" s="263">
        <v>217955.03</v>
      </c>
      <c r="FT245" s="263">
        <v>2182389.16</v>
      </c>
      <c r="FU245" s="263">
        <v>6978.91</v>
      </c>
      <c r="FV245" s="263">
        <v>67644.320000000007</v>
      </c>
      <c r="FW245" s="263">
        <v>196637.70301503976</v>
      </c>
      <c r="FX245" s="263">
        <v>2045893.5292437794</v>
      </c>
      <c r="FY245" s="263">
        <v>1353708.866818388</v>
      </c>
      <c r="FZ245" s="263">
        <v>15117391.041507646</v>
      </c>
      <c r="GA245" s="263">
        <v>1366450.3689103553</v>
      </c>
      <c r="GB245" s="263">
        <v>1349853.7761285119</v>
      </c>
      <c r="GC245" s="263">
        <v>1473897.1711697774</v>
      </c>
      <c r="GE245" s="446">
        <f>SUM(FR245:GD245)</f>
        <v>25432159.646793496</v>
      </c>
    </row>
    <row r="246" spans="1:187" ht="30">
      <c r="D246" s="72" t="str">
        <f t="shared" si="31"/>
        <v>7152p</v>
      </c>
      <c r="E246" s="76" t="s">
        <v>87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7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84">
        <v>1099959.4149096806</v>
      </c>
      <c r="DW246" s="284">
        <v>1320646.3042976831</v>
      </c>
      <c r="DX246" s="284">
        <v>1421057.9506620311</v>
      </c>
      <c r="DY246" s="284">
        <v>1075078.7111322815</v>
      </c>
      <c r="DZ246" s="284">
        <v>1250849.8605698724</v>
      </c>
      <c r="EA246" s="284">
        <v>155034.77866493957</v>
      </c>
      <c r="EB246" s="284">
        <v>279688.31002397509</v>
      </c>
      <c r="EC246" s="284">
        <v>370242.41468934785</v>
      </c>
      <c r="ED246" s="284">
        <v>1682858.120355905</v>
      </c>
      <c r="EE246" s="284">
        <v>1171872.4383720653</v>
      </c>
      <c r="EF246" s="284">
        <v>1211054.1681742538</v>
      </c>
      <c r="EG246" s="284">
        <v>1794735.9147156519</v>
      </c>
      <c r="EH246" s="284">
        <v>616399.17525379814</v>
      </c>
      <c r="EI246" s="282">
        <v>893643.66927715647</v>
      </c>
      <c r="EJ246" s="282">
        <v>1052555.4964881344</v>
      </c>
      <c r="EK246" s="282">
        <v>929033.52049630124</v>
      </c>
      <c r="EL246" s="282">
        <v>1046930.3039817215</v>
      </c>
      <c r="EM246" s="282">
        <v>1384631.9687642383</v>
      </c>
      <c r="EN246" s="282">
        <v>1670756.1746615598</v>
      </c>
      <c r="EO246" s="282">
        <v>1847792.992240475</v>
      </c>
      <c r="EP246" s="282">
        <v>1117616.7549837991</v>
      </c>
      <c r="EQ246" s="282">
        <v>1290129.1956147258</v>
      </c>
      <c r="ER246" s="282">
        <v>1094382.3205636165</v>
      </c>
      <c r="ES246" s="282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3">
        <v>770985.9</v>
      </c>
      <c r="FS246" s="263">
        <v>1051133.5</v>
      </c>
      <c r="FT246" s="263">
        <v>852509.5</v>
      </c>
      <c r="FU246" s="263">
        <v>578139.14</v>
      </c>
      <c r="FV246" s="263">
        <v>681465.85</v>
      </c>
      <c r="FW246" s="263">
        <v>999640.81838258938</v>
      </c>
      <c r="FX246" s="263">
        <v>2493052.0602866462</v>
      </c>
      <c r="FY246" s="263">
        <v>2304202.018003854</v>
      </c>
      <c r="FZ246" s="263">
        <v>1424120.3438691662</v>
      </c>
      <c r="GA246" s="263">
        <v>1240752.8130440477</v>
      </c>
      <c r="GB246" s="263">
        <v>1013826.0724170696</v>
      </c>
      <c r="GC246" s="263">
        <v>1286188.1199866282</v>
      </c>
      <c r="GE246" s="446">
        <f>SUM(FR246:GD246)</f>
        <v>14696016.135990001</v>
      </c>
    </row>
    <row r="247" spans="1:187" ht="30">
      <c r="D247" s="72" t="str">
        <f t="shared" si="31"/>
        <v>7153p</v>
      </c>
      <c r="E247" s="76" t="s">
        <v>89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7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84">
        <v>577912.61175564979</v>
      </c>
      <c r="DW247" s="284">
        <v>760498.18714058585</v>
      </c>
      <c r="DX247" s="284">
        <v>931112.27012728399</v>
      </c>
      <c r="DY247" s="284">
        <v>806351.45208446553</v>
      </c>
      <c r="DZ247" s="284">
        <v>882633.10394537856</v>
      </c>
      <c r="EA247" s="284">
        <v>39538.670189578901</v>
      </c>
      <c r="EB247" s="284">
        <v>17098.014827198698</v>
      </c>
      <c r="EC247" s="284">
        <v>16576.339899161016</v>
      </c>
      <c r="ED247" s="284">
        <v>675798.9617551429</v>
      </c>
      <c r="EE247" s="284">
        <v>721207.12013894494</v>
      </c>
      <c r="EF247" s="284">
        <v>610780.58390106575</v>
      </c>
      <c r="EG247" s="284">
        <v>1033954.4718676793</v>
      </c>
      <c r="EH247" s="284">
        <v>94302.742112849286</v>
      </c>
      <c r="EI247" s="282">
        <v>129288.33257272857</v>
      </c>
      <c r="EJ247" s="282">
        <v>152162.02126488817</v>
      </c>
      <c r="EK247" s="282">
        <v>161476.37739113191</v>
      </c>
      <c r="EL247" s="282">
        <v>169397.64602066742</v>
      </c>
      <c r="EM247" s="282">
        <v>224711.17730719139</v>
      </c>
      <c r="EN247" s="282">
        <v>308808.17772969528</v>
      </c>
      <c r="EO247" s="282">
        <v>195111.13843440483</v>
      </c>
      <c r="EP247" s="282">
        <v>171841.25456131136</v>
      </c>
      <c r="EQ247" s="282">
        <v>163355.74990092518</v>
      </c>
      <c r="ER247" s="282">
        <v>214610.29925252459</v>
      </c>
      <c r="ES247" s="282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3">
        <v>170155.41</v>
      </c>
      <c r="FS247" s="263">
        <v>207689.67</v>
      </c>
      <c r="FT247" s="263">
        <v>151455.6</v>
      </c>
      <c r="FU247" s="263">
        <v>78991.53</v>
      </c>
      <c r="FV247" s="263">
        <v>187396.49</v>
      </c>
      <c r="FW247" s="263">
        <v>237974.25210547663</v>
      </c>
      <c r="FX247" s="263">
        <v>345294.23192196421</v>
      </c>
      <c r="FY247" s="263">
        <v>291312.91552778601</v>
      </c>
      <c r="FZ247" s="263">
        <v>294817.25436003634</v>
      </c>
      <c r="GA247" s="263">
        <v>293976.4002331621</v>
      </c>
      <c r="GB247" s="263">
        <v>286144.18478180293</v>
      </c>
      <c r="GC247" s="263">
        <v>349994.87318977172</v>
      </c>
      <c r="GE247" s="446">
        <f>SUM(FR247:GD247)</f>
        <v>2895202.8121199999</v>
      </c>
    </row>
    <row r="248" spans="1:187">
      <c r="D248" s="72" t="str">
        <f t="shared" si="31"/>
        <v>7155p</v>
      </c>
      <c r="E248" s="76" t="s">
        <v>83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7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84">
        <v>1395561.8787191869</v>
      </c>
      <c r="DW248" s="284">
        <v>646069.20147787454</v>
      </c>
      <c r="DX248" s="284">
        <v>804023.89412304829</v>
      </c>
      <c r="DY248" s="284">
        <v>1408863.4925249268</v>
      </c>
      <c r="DZ248" s="284">
        <v>2173816.271391389</v>
      </c>
      <c r="EA248" s="284">
        <v>7032850.8718918562</v>
      </c>
      <c r="EB248" s="284">
        <v>7096218.6918125143</v>
      </c>
      <c r="EC248" s="284">
        <v>7220543.3439489724</v>
      </c>
      <c r="ED248" s="284">
        <v>1234367.0800651093</v>
      </c>
      <c r="EE248" s="284">
        <v>1077600.9823166705</v>
      </c>
      <c r="EF248" s="284">
        <v>1615571.2068439925</v>
      </c>
      <c r="EG248" s="284">
        <v>3361528.0228333324</v>
      </c>
      <c r="EH248" s="284">
        <v>427599.86795937526</v>
      </c>
      <c r="EI248" s="282">
        <v>695463.75771675585</v>
      </c>
      <c r="EJ248" s="282">
        <v>1608661.1915179035</v>
      </c>
      <c r="EK248" s="282">
        <v>2372624.4522056561</v>
      </c>
      <c r="EL248" s="282">
        <v>1092417.9949021372</v>
      </c>
      <c r="EM248" s="282">
        <v>1724146.0961891445</v>
      </c>
      <c r="EN248" s="282">
        <v>754449.21428088658</v>
      </c>
      <c r="EO248" s="282">
        <v>937208.64243463741</v>
      </c>
      <c r="EP248" s="282">
        <v>1118933.544222143</v>
      </c>
      <c r="EQ248" s="282">
        <v>859662.35991592577</v>
      </c>
      <c r="ER248" s="282">
        <v>752721.28451209771</v>
      </c>
      <c r="ES248" s="282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3">
        <v>490213.19</v>
      </c>
      <c r="FS248" s="263">
        <v>623499.68000000005</v>
      </c>
      <c r="FT248" s="263">
        <v>1062145.1000000001</v>
      </c>
      <c r="FU248" s="263">
        <v>953642.8</v>
      </c>
      <c r="FV248" s="263">
        <v>300738.7</v>
      </c>
      <c r="FW248" s="263">
        <v>823563.29478099942</v>
      </c>
      <c r="FX248" s="263">
        <v>808013.99345427379</v>
      </c>
      <c r="FY248" s="263">
        <v>671979.56168860814</v>
      </c>
      <c r="FZ248" s="263">
        <v>700798.27548385947</v>
      </c>
      <c r="GA248" s="263">
        <v>930637.99140636483</v>
      </c>
      <c r="GB248" s="263">
        <v>969478.59272800619</v>
      </c>
      <c r="GC248" s="263">
        <v>1568503.3996078894</v>
      </c>
      <c r="GE248" s="446">
        <f>SUM(FR248:GD248)</f>
        <v>9903214.5791500024</v>
      </c>
    </row>
    <row r="249" spans="1:187" s="9" customFormat="1">
      <c r="A249" s="118"/>
      <c r="B249" s="118">
        <v>72</v>
      </c>
      <c r="C249" s="118" t="s">
        <v>94</v>
      </c>
      <c r="D249" s="118" t="str">
        <f t="shared" si="31"/>
        <v>72p</v>
      </c>
      <c r="E249" s="119" t="s">
        <v>95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80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85">
        <v>0</v>
      </c>
      <c r="DW249" s="285"/>
      <c r="DX249" s="285"/>
      <c r="DY249" s="285"/>
      <c r="DZ249" s="285"/>
      <c r="EA249" s="285"/>
      <c r="EB249" s="285"/>
      <c r="EC249" s="285"/>
      <c r="ED249" s="285"/>
      <c r="EE249" s="285"/>
      <c r="EF249" s="285"/>
      <c r="EG249" s="285"/>
      <c r="EH249" s="285">
        <v>0</v>
      </c>
      <c r="EI249" s="285">
        <v>0</v>
      </c>
      <c r="EJ249" s="285">
        <v>0</v>
      </c>
      <c r="EK249" s="285">
        <v>0</v>
      </c>
      <c r="EL249" s="285">
        <v>0</v>
      </c>
      <c r="EM249" s="285">
        <v>0</v>
      </c>
      <c r="EN249" s="285">
        <v>0</v>
      </c>
      <c r="EO249" s="285">
        <v>0</v>
      </c>
      <c r="EP249" s="285">
        <v>0</v>
      </c>
      <c r="EQ249" s="285">
        <v>0</v>
      </c>
      <c r="ER249" s="285">
        <v>0</v>
      </c>
      <c r="ES249" s="285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52">
        <v>62782.51</v>
      </c>
      <c r="FS249" s="452">
        <v>437988.22</v>
      </c>
      <c r="FT249" s="452">
        <v>603218.21</v>
      </c>
      <c r="FU249" s="452">
        <v>198578.39</v>
      </c>
      <c r="FV249" s="452">
        <v>270349.07</v>
      </c>
      <c r="FW249" s="452">
        <v>632440.5</v>
      </c>
      <c r="FX249" s="452">
        <v>632440.5</v>
      </c>
      <c r="FY249" s="452">
        <v>632440.5</v>
      </c>
      <c r="FZ249" s="452">
        <v>632440.5</v>
      </c>
      <c r="GA249" s="452">
        <v>632440.5</v>
      </c>
      <c r="GB249" s="452">
        <v>632440.5</v>
      </c>
      <c r="GC249" s="452">
        <v>632440.6</v>
      </c>
      <c r="GD249" s="367"/>
      <c r="GE249" s="44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97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7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84"/>
      <c r="DW250" s="284"/>
      <c r="DX250" s="284"/>
      <c r="DY250" s="284"/>
      <c r="DZ250" s="284"/>
      <c r="EA250" s="284"/>
      <c r="EB250" s="284"/>
      <c r="EC250" s="284"/>
      <c r="ED250" s="284"/>
      <c r="EE250" s="284"/>
      <c r="EF250" s="284"/>
      <c r="EG250" s="284"/>
      <c r="EH250" s="284"/>
      <c r="EI250" s="282"/>
      <c r="EJ250" s="282"/>
      <c r="EK250" s="282"/>
      <c r="EL250" s="282"/>
      <c r="EM250" s="282"/>
      <c r="EN250" s="282"/>
      <c r="EO250" s="282"/>
      <c r="EP250" s="282"/>
      <c r="EQ250" s="282"/>
      <c r="ER250" s="282"/>
      <c r="ES250" s="282"/>
    </row>
    <row r="251" spans="1:187" ht="30">
      <c r="C251" s="72">
        <v>722</v>
      </c>
      <c r="D251" s="72" t="str">
        <f t="shared" si="31"/>
        <v>7222p</v>
      </c>
      <c r="E251" s="76" t="s">
        <v>99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7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84"/>
      <c r="DW251" s="284"/>
      <c r="DX251" s="284"/>
      <c r="DY251" s="284"/>
      <c r="DZ251" s="284"/>
      <c r="EA251" s="284"/>
      <c r="EB251" s="284"/>
      <c r="EC251" s="284"/>
      <c r="ED251" s="284"/>
      <c r="EE251" s="284"/>
      <c r="EF251" s="284"/>
      <c r="EG251" s="284"/>
      <c r="EH251" s="284"/>
      <c r="EI251" s="282"/>
      <c r="EJ251" s="282"/>
      <c r="EK251" s="282"/>
      <c r="EL251" s="282"/>
      <c r="EM251" s="282"/>
      <c r="EN251" s="282"/>
      <c r="EO251" s="282"/>
      <c r="EP251" s="282"/>
      <c r="EQ251" s="282"/>
      <c r="ER251" s="282"/>
      <c r="ES251" s="282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101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80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85">
        <v>253250.30057727409</v>
      </c>
      <c r="DW252" s="285">
        <v>695838.96268096345</v>
      </c>
      <c r="DX252" s="285">
        <v>349250.65446083574</v>
      </c>
      <c r="DY252" s="285">
        <v>328188.56365903834</v>
      </c>
      <c r="DZ252" s="285">
        <v>234734.25312116489</v>
      </c>
      <c r="EA252" s="285">
        <v>745592.50489778304</v>
      </c>
      <c r="EB252" s="285">
        <v>1162897.8060049608</v>
      </c>
      <c r="EC252" s="285">
        <v>314798.40965867613</v>
      </c>
      <c r="ED252" s="285">
        <v>306801.39412826992</v>
      </c>
      <c r="EE252" s="285">
        <v>407546.83241463639</v>
      </c>
      <c r="EF252" s="285">
        <v>761665.66094479046</v>
      </c>
      <c r="EG252" s="285">
        <v>1818172.3466734623</v>
      </c>
      <c r="EH252" s="285">
        <v>183698.17865459234</v>
      </c>
      <c r="EI252" s="283">
        <v>102035.58643931696</v>
      </c>
      <c r="EJ252" s="283">
        <v>148096.29167512842</v>
      </c>
      <c r="EK252" s="283">
        <v>127767.63759506466</v>
      </c>
      <c r="EL252" s="283">
        <v>1142721.3076513549</v>
      </c>
      <c r="EM252" s="283">
        <v>701618.42572295177</v>
      </c>
      <c r="EN252" s="283">
        <v>104750.01912924652</v>
      </c>
      <c r="EO252" s="283">
        <v>98423.786607340022</v>
      </c>
      <c r="EP252" s="283">
        <v>166546.28014151528</v>
      </c>
      <c r="EQ252" s="283">
        <v>280543.43877720588</v>
      </c>
      <c r="ER252" s="283">
        <v>972014.9027765803</v>
      </c>
      <c r="ES252" s="283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52">
        <v>80819.179999999993</v>
      </c>
      <c r="FS252" s="452">
        <v>813727.89</v>
      </c>
      <c r="FT252" s="452">
        <v>794561.22</v>
      </c>
      <c r="FU252" s="452">
        <v>561040.23</v>
      </c>
      <c r="FV252" s="452">
        <v>218800.94</v>
      </c>
      <c r="FW252" s="452">
        <v>172752.84814830567</v>
      </c>
      <c r="FX252" s="452">
        <v>621585.63801238476</v>
      </c>
      <c r="FY252" s="452">
        <v>1170088.8491047423</v>
      </c>
      <c r="FZ252" s="452">
        <v>665799.08079606481</v>
      </c>
      <c r="GA252" s="452">
        <v>9201611.3215604126</v>
      </c>
      <c r="GB252" s="452">
        <v>1305018.6190754015</v>
      </c>
      <c r="GC252" s="452">
        <v>1507066.6233026888</v>
      </c>
      <c r="GE252" s="445">
        <f>SUM(FR252:GC252)</f>
        <v>17112872.440000001</v>
      </c>
    </row>
    <row r="253" spans="1:187">
      <c r="B253" s="72" t="s">
        <v>94</v>
      </c>
      <c r="C253" s="72">
        <v>731</v>
      </c>
      <c r="D253" s="72" t="str">
        <f t="shared" si="31"/>
        <v>7311p</v>
      </c>
      <c r="E253" s="76" t="s">
        <v>103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7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84"/>
      <c r="DW253" s="284"/>
      <c r="DX253" s="284"/>
      <c r="DY253" s="284"/>
      <c r="DZ253" s="284"/>
      <c r="EA253" s="284"/>
      <c r="EB253" s="284"/>
      <c r="EC253" s="284"/>
      <c r="ED253" s="284"/>
      <c r="EE253" s="284"/>
      <c r="EF253" s="284"/>
      <c r="EG253" s="284"/>
      <c r="EH253" s="284"/>
      <c r="EI253" s="282"/>
      <c r="EJ253" s="282"/>
      <c r="EK253" s="282"/>
      <c r="EL253" s="282"/>
      <c r="EM253" s="282"/>
      <c r="EN253" s="282"/>
      <c r="EO253" s="282"/>
      <c r="EP253" s="282"/>
      <c r="EQ253" s="282"/>
      <c r="ER253" s="282"/>
      <c r="ES253" s="282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3">
        <v>80819.179999999993</v>
      </c>
      <c r="FS253" s="263">
        <v>813727.89</v>
      </c>
      <c r="FT253" s="263">
        <v>794561.22</v>
      </c>
      <c r="FU253" s="263">
        <v>561040.23</v>
      </c>
      <c r="FV253" s="263">
        <v>218800.94</v>
      </c>
      <c r="FW253" s="263">
        <v>172752.84814830567</v>
      </c>
      <c r="FX253" s="263">
        <v>621585.63801238476</v>
      </c>
      <c r="FY253" s="263">
        <v>1170088.8491047423</v>
      </c>
      <c r="FZ253" s="263">
        <v>665799.08079606481</v>
      </c>
      <c r="GA253" s="263">
        <v>9201611.3215604126</v>
      </c>
      <c r="GB253" s="263">
        <v>1305018.6190754015</v>
      </c>
      <c r="GC253" s="263">
        <v>1507066.6233026888</v>
      </c>
      <c r="GE253" s="44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105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7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84"/>
      <c r="DW254" s="284"/>
      <c r="DX254" s="284"/>
      <c r="DY254" s="284"/>
      <c r="DZ254" s="284"/>
      <c r="EA254" s="284"/>
      <c r="EB254" s="284"/>
      <c r="EC254" s="284"/>
      <c r="ED254" s="284"/>
      <c r="EE254" s="284"/>
      <c r="EF254" s="284"/>
      <c r="EG254" s="284"/>
      <c r="EH254" s="284"/>
      <c r="EI254" s="282"/>
      <c r="EJ254" s="282"/>
      <c r="EK254" s="282"/>
      <c r="EL254" s="282"/>
      <c r="EM254" s="282"/>
      <c r="EN254" s="282"/>
      <c r="EO254" s="282"/>
      <c r="EP254" s="282"/>
      <c r="EQ254" s="282"/>
      <c r="ER254" s="282"/>
      <c r="ES254" s="282"/>
      <c r="FS254" s="263">
        <v>0</v>
      </c>
      <c r="FT254" s="263">
        <v>0</v>
      </c>
      <c r="FU254" s="263">
        <v>0</v>
      </c>
      <c r="FV254" s="263">
        <v>0</v>
      </c>
      <c r="FW254" s="263">
        <v>0</v>
      </c>
      <c r="FX254" s="263">
        <v>0</v>
      </c>
      <c r="FY254" s="263">
        <v>0</v>
      </c>
      <c r="FZ254" s="263">
        <v>0</v>
      </c>
      <c r="GA254" s="263">
        <v>0</v>
      </c>
      <c r="GB254" s="263">
        <v>0</v>
      </c>
      <c r="GC254" s="263">
        <v>0</v>
      </c>
    </row>
    <row r="255" spans="1:187" s="9" customFormat="1">
      <c r="A255" s="118"/>
      <c r="B255" s="118">
        <v>74</v>
      </c>
      <c r="C255" s="118" t="s">
        <v>94</v>
      </c>
      <c r="D255" s="118" t="str">
        <f t="shared" si="31"/>
        <v>74p</v>
      </c>
      <c r="E255" s="119" t="s">
        <v>107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80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85">
        <v>878692.97446426435</v>
      </c>
      <c r="DW255" s="285">
        <v>1757032.3136169473</v>
      </c>
      <c r="DX255" s="285">
        <v>1641296.3253875526</v>
      </c>
      <c r="DY255" s="285">
        <v>2057251.9562577028</v>
      </c>
      <c r="DZ255" s="285">
        <v>1165798.2124013356</v>
      </c>
      <c r="EA255" s="285">
        <v>1626226.367012884</v>
      </c>
      <c r="EB255" s="285">
        <v>2268437.1611972838</v>
      </c>
      <c r="EC255" s="285">
        <v>1088287.2617470617</v>
      </c>
      <c r="ED255" s="285">
        <v>2354336.3073598729</v>
      </c>
      <c r="EE255" s="285">
        <v>3603761.2068113876</v>
      </c>
      <c r="EF255" s="285">
        <v>3267998.0201318627</v>
      </c>
      <c r="EG255" s="285">
        <v>7546095.2223542193</v>
      </c>
      <c r="EH255" s="285">
        <v>547322.26784047682</v>
      </c>
      <c r="EI255" s="283">
        <v>467022.50625958334</v>
      </c>
      <c r="EJ255" s="283">
        <v>2218647.0372368339</v>
      </c>
      <c r="EK255" s="283">
        <v>1658251.9080133145</v>
      </c>
      <c r="EL255" s="283">
        <v>2940231.9146968834</v>
      </c>
      <c r="EM255" s="283">
        <v>3480111.7653140961</v>
      </c>
      <c r="EN255" s="283">
        <v>1506547.2713743269</v>
      </c>
      <c r="EO255" s="283">
        <v>1860592.1593926547</v>
      </c>
      <c r="EP255" s="283">
        <v>4235813.5165702263</v>
      </c>
      <c r="EQ255" s="283">
        <v>3997546.8172499253</v>
      </c>
      <c r="ER255" s="283">
        <v>4745750.1562713273</v>
      </c>
      <c r="ES255" s="283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52">
        <v>754264.83</v>
      </c>
      <c r="FS255" s="452">
        <v>1636489.54</v>
      </c>
      <c r="FT255" s="452">
        <v>3512551.56</v>
      </c>
      <c r="FU255" s="452">
        <v>2957605.59</v>
      </c>
      <c r="FV255" s="452">
        <v>1856477.6183333334</v>
      </c>
      <c r="FW255" s="452">
        <v>2156477.6183333299</v>
      </c>
      <c r="FX255" s="452">
        <v>1856477.6183333334</v>
      </c>
      <c r="FY255" s="452">
        <v>1856477.6183333334</v>
      </c>
      <c r="FZ255" s="452">
        <v>25000000</v>
      </c>
      <c r="GA255" s="452">
        <v>1856477.6183333334</v>
      </c>
      <c r="GB255" s="452">
        <v>1856477.6183333334</v>
      </c>
      <c r="GC255" s="452">
        <v>4700000</v>
      </c>
      <c r="GE255" s="44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109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6"/>
      <c r="CY256" s="267"/>
      <c r="CZ256" s="267"/>
      <c r="DA256" s="267"/>
      <c r="DB256" s="267"/>
      <c r="DC256" s="267"/>
      <c r="DD256" s="267"/>
      <c r="DE256" s="267"/>
      <c r="DF256" s="267"/>
      <c r="DG256" s="267"/>
      <c r="DH256" s="267"/>
      <c r="DI256" s="268"/>
      <c r="DJ256" s="100">
        <v>0</v>
      </c>
      <c r="DK256" s="267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84"/>
      <c r="DW256" s="284"/>
      <c r="DX256" s="284"/>
      <c r="DY256" s="284"/>
      <c r="DZ256" s="284"/>
      <c r="EA256" s="284"/>
      <c r="EB256" s="284"/>
      <c r="EC256" s="284"/>
      <c r="ED256" s="284"/>
      <c r="EE256" s="284"/>
      <c r="EF256" s="284"/>
      <c r="EG256" s="284"/>
      <c r="EH256" s="263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3"/>
      <c r="FT256" s="263"/>
      <c r="FU256" s="263"/>
      <c r="FV256" s="263"/>
      <c r="FW256" s="263"/>
      <c r="FX256" s="263"/>
      <c r="FY256" s="263"/>
      <c r="FZ256" s="263"/>
      <c r="GA256" s="263"/>
      <c r="GB256" s="263"/>
      <c r="GC256" s="263"/>
    </row>
    <row r="257" spans="1:187">
      <c r="C257" s="72">
        <v>742</v>
      </c>
      <c r="D257" s="72" t="str">
        <f t="shared" si="31"/>
        <v>7421p</v>
      </c>
      <c r="E257" s="76" t="s">
        <v>111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6"/>
      <c r="CY257" s="267"/>
      <c r="CZ257" s="267"/>
      <c r="DA257" s="267"/>
      <c r="DB257" s="267"/>
      <c r="DC257" s="267"/>
      <c r="DD257" s="267"/>
      <c r="DE257" s="267"/>
      <c r="DF257" s="267"/>
      <c r="DG257" s="267"/>
      <c r="DH257" s="267"/>
      <c r="DI257" s="268"/>
      <c r="DJ257" s="100">
        <v>0</v>
      </c>
      <c r="DK257" s="267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84"/>
      <c r="DW257" s="284"/>
      <c r="DX257" s="284"/>
      <c r="DY257" s="284"/>
      <c r="DZ257" s="284"/>
      <c r="EA257" s="284"/>
      <c r="EB257" s="284"/>
      <c r="EC257" s="284"/>
      <c r="ED257" s="284"/>
      <c r="EE257" s="284"/>
      <c r="EF257" s="284"/>
      <c r="EG257" s="284"/>
      <c r="EH257" s="263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113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6"/>
      <c r="CY258" s="267"/>
      <c r="CZ258" s="267"/>
      <c r="DA258" s="267"/>
      <c r="DB258" s="267"/>
      <c r="DC258" s="267"/>
      <c r="DD258" s="267"/>
      <c r="DE258" s="267"/>
      <c r="DF258" s="267"/>
      <c r="DG258" s="267"/>
      <c r="DH258" s="267"/>
      <c r="DI258" s="268"/>
      <c r="DJ258" s="100"/>
      <c r="DK258" s="267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84"/>
      <c r="DW258" s="284"/>
      <c r="DX258" s="284"/>
      <c r="DY258" s="284"/>
      <c r="DZ258" s="284"/>
      <c r="EA258" s="284"/>
      <c r="EB258" s="284"/>
      <c r="EC258" s="284"/>
      <c r="ED258" s="284"/>
      <c r="EE258" s="284"/>
      <c r="EF258" s="284"/>
      <c r="EG258" s="284"/>
      <c r="EH258" s="263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115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41">
        <f t="shared" si="48"/>
        <v>0</v>
      </c>
      <c r="CO259" s="341">
        <f t="shared" si="48"/>
        <v>200000000</v>
      </c>
      <c r="CP259" s="341">
        <f t="shared" si="48"/>
        <v>0</v>
      </c>
      <c r="CQ259" s="341">
        <f t="shared" si="48"/>
        <v>0</v>
      </c>
      <c r="CR259" s="341">
        <f t="shared" si="48"/>
        <v>0</v>
      </c>
      <c r="CS259" s="341">
        <f t="shared" si="48"/>
        <v>0</v>
      </c>
      <c r="CT259" s="341">
        <f t="shared" si="48"/>
        <v>0</v>
      </c>
      <c r="CU259" s="341">
        <f t="shared" si="48"/>
        <v>50000000</v>
      </c>
      <c r="CV259" s="341">
        <f t="shared" si="48"/>
        <v>0</v>
      </c>
      <c r="CW259" s="341">
        <f t="shared" si="48"/>
        <v>0</v>
      </c>
      <c r="CX259" s="341">
        <f t="shared" si="48"/>
        <v>18997964.655235786</v>
      </c>
      <c r="CY259" s="341">
        <f t="shared" ref="CY259:DI259" si="49">+SUM(CY260:CY261)</f>
        <v>18997964.655235786</v>
      </c>
      <c r="CZ259" s="341">
        <f t="shared" si="49"/>
        <v>18997964.655235786</v>
      </c>
      <c r="DA259" s="341">
        <f t="shared" si="49"/>
        <v>18997964.655235786</v>
      </c>
      <c r="DB259" s="341">
        <f t="shared" si="49"/>
        <v>18997964.655235786</v>
      </c>
      <c r="DC259" s="341">
        <f t="shared" si="49"/>
        <v>18997964.655235786</v>
      </c>
      <c r="DD259" s="341">
        <f t="shared" si="49"/>
        <v>18997964.655235786</v>
      </c>
      <c r="DE259" s="341">
        <f t="shared" si="49"/>
        <v>18997964.655235786</v>
      </c>
      <c r="DF259" s="341">
        <f t="shared" si="49"/>
        <v>18997964.655235786</v>
      </c>
      <c r="DG259" s="341">
        <f t="shared" si="49"/>
        <v>18997964.655235786</v>
      </c>
      <c r="DH259" s="341">
        <f t="shared" si="49"/>
        <v>18997964.655235786</v>
      </c>
      <c r="DI259" s="341">
        <f t="shared" si="49"/>
        <v>18997964.655235786</v>
      </c>
      <c r="DJ259" s="341">
        <f>+SUM(DJ260:DJ261)</f>
        <v>52840136.569718093</v>
      </c>
      <c r="DK259" s="341">
        <f t="shared" ref="DK259:DU259" si="50">+SUM(DK260:DK261)</f>
        <v>52840136.569718093</v>
      </c>
      <c r="DL259" s="341">
        <f t="shared" si="50"/>
        <v>52840136.569718093</v>
      </c>
      <c r="DM259" s="341">
        <f t="shared" si="50"/>
        <v>52840136.569718093</v>
      </c>
      <c r="DN259" s="341">
        <f t="shared" si="50"/>
        <v>52840136.569718093</v>
      </c>
      <c r="DO259" s="341">
        <f t="shared" si="50"/>
        <v>52840136.569718093</v>
      </c>
      <c r="DP259" s="341">
        <f t="shared" si="50"/>
        <v>52840136.569718093</v>
      </c>
      <c r="DQ259" s="341">
        <f t="shared" si="50"/>
        <v>52840136.569718093</v>
      </c>
      <c r="DR259" s="341">
        <f t="shared" si="50"/>
        <v>52840136.569718093</v>
      </c>
      <c r="DS259" s="341">
        <f t="shared" si="50"/>
        <v>52840136.569718093</v>
      </c>
      <c r="DT259" s="341">
        <f t="shared" si="50"/>
        <v>52840136.569718093</v>
      </c>
      <c r="DU259" s="341">
        <f t="shared" si="50"/>
        <v>52840136.569718093</v>
      </c>
      <c r="DV259" s="341">
        <f>SUM(DV260:DV261)</f>
        <v>55595756.08804667</v>
      </c>
      <c r="DW259" s="341">
        <f t="shared" ref="DW259:EF259" si="51">SUM(DW260:DW261)</f>
        <v>55595756.08804667</v>
      </c>
      <c r="DX259" s="341">
        <f t="shared" si="51"/>
        <v>55595756.08804667</v>
      </c>
      <c r="DY259" s="341">
        <f t="shared" si="51"/>
        <v>55595756.08804667</v>
      </c>
      <c r="DZ259" s="341">
        <f t="shared" si="51"/>
        <v>55595756.08804667</v>
      </c>
      <c r="EA259" s="341">
        <f t="shared" si="51"/>
        <v>55595756.08804667</v>
      </c>
      <c r="EB259" s="341">
        <f t="shared" si="51"/>
        <v>55595756.08804667</v>
      </c>
      <c r="EC259" s="341">
        <f t="shared" si="51"/>
        <v>55595756.08804667</v>
      </c>
      <c r="ED259" s="341">
        <f t="shared" si="51"/>
        <v>55595756.08804667</v>
      </c>
      <c r="EE259" s="341">
        <f t="shared" si="51"/>
        <v>55595756.08804667</v>
      </c>
      <c r="EF259" s="341">
        <f t="shared" si="51"/>
        <v>55595756.08804667</v>
      </c>
      <c r="EG259" s="341">
        <f>SUM(EG260:EG261)</f>
        <v>55595756.08804667</v>
      </c>
      <c r="EH259" s="341">
        <f t="shared" ref="EH259:ES259" si="52">SUM(EH260:EH261)</f>
        <v>37847818.636239164</v>
      </c>
      <c r="EI259" s="341">
        <f t="shared" si="52"/>
        <v>37847818.636239164</v>
      </c>
      <c r="EJ259" s="341">
        <f t="shared" si="52"/>
        <v>37847818.636239164</v>
      </c>
      <c r="EK259" s="341">
        <f t="shared" si="52"/>
        <v>37847818.636239164</v>
      </c>
      <c r="EL259" s="341">
        <f t="shared" si="52"/>
        <v>37847818.636239164</v>
      </c>
      <c r="EM259" s="341">
        <f t="shared" si="52"/>
        <v>37847818.636239164</v>
      </c>
      <c r="EN259" s="341">
        <f t="shared" si="52"/>
        <v>37847818.636239164</v>
      </c>
      <c r="EO259" s="341">
        <f t="shared" si="52"/>
        <v>37847818.636239164</v>
      </c>
      <c r="EP259" s="341">
        <f t="shared" si="52"/>
        <v>37847818.636239164</v>
      </c>
      <c r="EQ259" s="341">
        <f t="shared" si="52"/>
        <v>37847818.636239164</v>
      </c>
      <c r="ER259" s="341">
        <f t="shared" si="52"/>
        <v>37847818.636239164</v>
      </c>
      <c r="ES259" s="341">
        <f t="shared" si="52"/>
        <v>37847818.636239164</v>
      </c>
      <c r="ET259" s="341"/>
      <c r="EU259" s="341"/>
      <c r="EV259" s="341"/>
      <c r="EW259" s="341"/>
      <c r="EX259" s="341"/>
      <c r="EY259" s="341"/>
      <c r="EZ259" s="341"/>
      <c r="FA259" s="341"/>
      <c r="FB259" s="341"/>
      <c r="FC259" s="341"/>
      <c r="FD259" s="341"/>
      <c r="FE259" s="341"/>
      <c r="FF259" s="341">
        <v>24022843.850000001</v>
      </c>
      <c r="FG259" s="341">
        <v>0</v>
      </c>
      <c r="FH259" s="341">
        <v>107399337.39</v>
      </c>
      <c r="FI259" s="341">
        <v>15000000</v>
      </c>
      <c r="FJ259" s="341">
        <v>112000000</v>
      </c>
      <c r="FK259" s="341">
        <v>17000000</v>
      </c>
      <c r="FL259" s="341">
        <v>17000000</v>
      </c>
      <c r="FM259" s="341">
        <v>15000000</v>
      </c>
      <c r="FN259" s="341">
        <v>17000000</v>
      </c>
      <c r="FO259" s="341">
        <v>17000000</v>
      </c>
      <c r="FP259" s="341">
        <v>15000000</v>
      </c>
      <c r="FQ259" s="341">
        <v>13983087.501553783</v>
      </c>
      <c r="FR259" s="341">
        <f>SUM(FR260:FR261)</f>
        <v>316564.84000000003</v>
      </c>
      <c r="FS259" s="341">
        <f t="shared" ref="FS259:GC259" si="53">SUM(FS260:FS261)</f>
        <v>1511136.76</v>
      </c>
      <c r="FT259" s="341">
        <f t="shared" si="53"/>
        <v>3834054.75</v>
      </c>
      <c r="FU259" s="341">
        <f t="shared" si="53"/>
        <v>4493810.3600000003</v>
      </c>
      <c r="FV259" s="341">
        <f t="shared" si="53"/>
        <v>250307576.15000001</v>
      </c>
      <c r="FW259" s="341">
        <f t="shared" si="53"/>
        <v>10146635.998571429</v>
      </c>
      <c r="FX259" s="341">
        <f t="shared" si="53"/>
        <v>10146635.998571429</v>
      </c>
      <c r="FY259" s="341">
        <f t="shared" si="53"/>
        <v>10146635.998571429</v>
      </c>
      <c r="FZ259" s="341">
        <f t="shared" si="53"/>
        <v>10146635.998571429</v>
      </c>
      <c r="GA259" s="341">
        <f t="shared" si="53"/>
        <v>10146635.998571429</v>
      </c>
      <c r="GB259" s="341">
        <f t="shared" si="53"/>
        <v>10146635.998571429</v>
      </c>
      <c r="GC259" s="341">
        <f t="shared" si="53"/>
        <v>10146635.998571429</v>
      </c>
      <c r="GE259" s="445">
        <f>SUM(FR259:GC259)</f>
        <v>331489594.8500002</v>
      </c>
    </row>
    <row r="260" spans="1:187" ht="30">
      <c r="D260" s="72" t="str">
        <f t="shared" si="47"/>
        <v>7511p</v>
      </c>
      <c r="E260" s="76" t="s">
        <v>116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70">
        <v>0</v>
      </c>
      <c r="CY260" s="273">
        <v>0</v>
      </c>
      <c r="CZ260" s="273">
        <v>0</v>
      </c>
      <c r="DA260" s="273">
        <v>0</v>
      </c>
      <c r="DB260" s="273">
        <v>0</v>
      </c>
      <c r="DC260" s="273">
        <v>0</v>
      </c>
      <c r="DD260" s="273">
        <v>0</v>
      </c>
      <c r="DE260" s="273">
        <v>0</v>
      </c>
      <c r="DF260" s="273">
        <v>0</v>
      </c>
      <c r="DG260" s="273">
        <v>0</v>
      </c>
      <c r="DH260" s="273">
        <v>0</v>
      </c>
      <c r="DI260" s="269">
        <v>0</v>
      </c>
      <c r="DJ260" s="100"/>
      <c r="DK260" s="267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84">
        <v>833333.33333333337</v>
      </c>
      <c r="DW260" s="284">
        <v>833333.33333333337</v>
      </c>
      <c r="DX260" s="284">
        <v>833333.33333333337</v>
      </c>
      <c r="DY260" s="284">
        <v>833333.33333333337</v>
      </c>
      <c r="DZ260" s="284">
        <v>833333.33333333337</v>
      </c>
      <c r="EA260" s="284">
        <v>833333.33333333337</v>
      </c>
      <c r="EB260" s="284">
        <v>833333.33333333337</v>
      </c>
      <c r="EC260" s="284">
        <v>833333.33333333337</v>
      </c>
      <c r="ED260" s="284">
        <v>833333.33333333337</v>
      </c>
      <c r="EE260" s="284">
        <v>833333.33333333337</v>
      </c>
      <c r="EF260" s="284">
        <v>833333.33333333337</v>
      </c>
      <c r="EG260" s="284">
        <v>833333.33333333337</v>
      </c>
      <c r="EH260" s="284">
        <v>8333333.333333333</v>
      </c>
      <c r="EI260" s="284">
        <v>8333333.333333333</v>
      </c>
      <c r="EJ260" s="284">
        <v>8333333.333333333</v>
      </c>
      <c r="EK260" s="284">
        <v>8333333.333333333</v>
      </c>
      <c r="EL260" s="284">
        <v>8333333.333333333</v>
      </c>
      <c r="EM260" s="284">
        <v>8333333.333333333</v>
      </c>
      <c r="EN260" s="284">
        <v>8333333.333333333</v>
      </c>
      <c r="EO260" s="284">
        <v>8333333.333333333</v>
      </c>
      <c r="EP260" s="284">
        <v>8333333.333333333</v>
      </c>
      <c r="EQ260" s="284">
        <v>8333333.333333333</v>
      </c>
      <c r="ER260" s="284">
        <v>8333333.333333333</v>
      </c>
      <c r="ES260" s="284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118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70">
        <v>18997964.655235786</v>
      </c>
      <c r="CY261" s="273">
        <v>18997964.655235786</v>
      </c>
      <c r="CZ261" s="273">
        <v>18997964.655235786</v>
      </c>
      <c r="DA261" s="273">
        <v>18997964.655235786</v>
      </c>
      <c r="DB261" s="273">
        <v>18997964.655235786</v>
      </c>
      <c r="DC261" s="273">
        <v>18997964.655235786</v>
      </c>
      <c r="DD261" s="273">
        <v>18997964.655235786</v>
      </c>
      <c r="DE261" s="273">
        <v>18997964.655235786</v>
      </c>
      <c r="DF261" s="273">
        <v>18997964.655235786</v>
      </c>
      <c r="DG261" s="273">
        <v>18997964.655235786</v>
      </c>
      <c r="DH261" s="273">
        <v>18997964.655235786</v>
      </c>
      <c r="DI261" s="269">
        <v>18997964.655235786</v>
      </c>
      <c r="DJ261" s="100">
        <v>52840136.569718093</v>
      </c>
      <c r="DK261" s="267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84">
        <v>54762422.754713334</v>
      </c>
      <c r="DW261" s="284">
        <v>54762422.754713334</v>
      </c>
      <c r="DX261" s="284">
        <v>54762422.754713334</v>
      </c>
      <c r="DY261" s="284">
        <v>54762422.754713334</v>
      </c>
      <c r="DZ261" s="284">
        <v>54762422.754713334</v>
      </c>
      <c r="EA261" s="284">
        <v>54762422.754713334</v>
      </c>
      <c r="EB261" s="284">
        <v>54762422.754713334</v>
      </c>
      <c r="EC261" s="284">
        <v>54762422.754713334</v>
      </c>
      <c r="ED261" s="284">
        <v>54762422.754713334</v>
      </c>
      <c r="EE261" s="284">
        <v>54762422.754713334</v>
      </c>
      <c r="EF261" s="284">
        <v>54762422.754713334</v>
      </c>
      <c r="EG261" s="284">
        <v>54762422.754713334</v>
      </c>
      <c r="EH261" s="284">
        <v>29514485.302905828</v>
      </c>
      <c r="EI261" s="284">
        <v>29514485.302905828</v>
      </c>
      <c r="EJ261" s="284">
        <v>29514485.302905828</v>
      </c>
      <c r="EK261" s="284">
        <v>29514485.302905828</v>
      </c>
      <c r="EL261" s="284">
        <v>29514485.302905828</v>
      </c>
      <c r="EM261" s="284">
        <v>29514485.302905828</v>
      </c>
      <c r="EN261" s="284">
        <v>29514485.302905828</v>
      </c>
      <c r="EO261" s="284">
        <v>29514485.302905828</v>
      </c>
      <c r="EP261" s="284">
        <v>29514485.302905828</v>
      </c>
      <c r="EQ261" s="284">
        <v>29514485.302905828</v>
      </c>
      <c r="ER261" s="284">
        <v>29514485.302905828</v>
      </c>
      <c r="ES261" s="284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3">
        <v>316564.84000000003</v>
      </c>
      <c r="FS261" s="263">
        <v>1511136.76</v>
      </c>
      <c r="FT261" s="263">
        <v>3834054.75</v>
      </c>
      <c r="FU261" s="263">
        <v>4493810.3600000003</v>
      </c>
      <c r="FV261" s="263">
        <v>250307576.15000001</v>
      </c>
      <c r="FW261" s="263">
        <v>10146635.998571429</v>
      </c>
      <c r="FX261" s="263">
        <v>10146635.998571429</v>
      </c>
      <c r="FY261" s="263">
        <v>10146635.998571429</v>
      </c>
      <c r="FZ261" s="263">
        <v>10146635.998571429</v>
      </c>
      <c r="GA261" s="263">
        <v>10146635.998571429</v>
      </c>
      <c r="GB261" s="263">
        <v>10146635.998571429</v>
      </c>
      <c r="GC261" s="263">
        <v>10146635.998571429</v>
      </c>
      <c r="GE261" s="445">
        <f>SUM(FR261:GD261)</f>
        <v>331489594.8500002</v>
      </c>
    </row>
    <row r="262" spans="1:187">
      <c r="A262" s="72">
        <v>4</v>
      </c>
      <c r="B262" s="72" t="s">
        <v>94</v>
      </c>
      <c r="D262" s="72" t="str">
        <f t="shared" si="47"/>
        <v>p</v>
      </c>
      <c r="E262" s="76" t="s">
        <v>120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70"/>
      <c r="CY262" s="273"/>
      <c r="CZ262" s="273"/>
      <c r="DA262" s="273"/>
      <c r="DB262" s="273"/>
      <c r="DC262" s="273"/>
      <c r="DD262" s="273"/>
      <c r="DE262" s="273"/>
      <c r="DF262" s="273"/>
      <c r="DG262" s="273"/>
      <c r="DH262" s="273"/>
      <c r="DI262" s="269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84" t="e">
        <f t="shared" ref="DV262:EG262" si="54">DV263+DV320+DV350+DV368+DV379+DV392+DV393</f>
        <v>#REF!</v>
      </c>
      <c r="DW262" s="284" t="e">
        <f t="shared" si="54"/>
        <v>#REF!</v>
      </c>
      <c r="DX262" s="284" t="e">
        <f t="shared" si="54"/>
        <v>#REF!</v>
      </c>
      <c r="DY262" s="284" t="e">
        <f t="shared" si="54"/>
        <v>#REF!</v>
      </c>
      <c r="DZ262" s="284" t="e">
        <f t="shared" si="54"/>
        <v>#REF!</v>
      </c>
      <c r="EA262" s="284" t="e">
        <f t="shared" si="54"/>
        <v>#REF!</v>
      </c>
      <c r="EB262" s="284" t="e">
        <f t="shared" si="54"/>
        <v>#REF!</v>
      </c>
      <c r="EC262" s="284" t="e">
        <f t="shared" si="54"/>
        <v>#REF!</v>
      </c>
      <c r="ED262" s="284" t="e">
        <f t="shared" si="54"/>
        <v>#REF!</v>
      </c>
      <c r="EE262" s="284" t="e">
        <f t="shared" si="54"/>
        <v>#REF!</v>
      </c>
      <c r="EF262" s="284" t="e">
        <f t="shared" si="54"/>
        <v>#REF!</v>
      </c>
      <c r="EG262" s="284" t="e">
        <f t="shared" si="54"/>
        <v>#REF!</v>
      </c>
      <c r="EH262" s="263"/>
    </row>
    <row r="263" spans="1:187">
      <c r="A263" s="72" t="s">
        <v>94</v>
      </c>
      <c r="B263" s="72">
        <v>41</v>
      </c>
      <c r="D263" s="72" t="str">
        <f t="shared" si="47"/>
        <v>41p</v>
      </c>
      <c r="E263" s="76" t="s">
        <v>122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70"/>
      <c r="CY263" s="273"/>
      <c r="CZ263" s="273"/>
      <c r="DA263" s="273"/>
      <c r="DB263" s="273"/>
      <c r="DC263" s="273"/>
      <c r="DD263" s="273"/>
      <c r="DE263" s="273"/>
      <c r="DF263" s="273"/>
      <c r="DG263" s="273"/>
      <c r="DH263" s="273"/>
      <c r="DI263" s="269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84" t="e">
        <f>DV264+DV270+DV278+DV285+DV295+DV299+DV302+DV306+DV310+#REF!</f>
        <v>#REF!</v>
      </c>
      <c r="DW263" s="284" t="e">
        <f>DW264+DW270+DW278+DW285+DW295+DW299+DW302+DW306+DW310+#REF!</f>
        <v>#REF!</v>
      </c>
      <c r="DX263" s="284" t="e">
        <f>DX264+DX270+DX278+DX285+DX295+DX299+DX302+DX306+DX310+#REF!</f>
        <v>#REF!</v>
      </c>
      <c r="DY263" s="284" t="e">
        <f>DY264+DY270+DY278+DY285+DY295+DY299+DY302+DY306+DY310+#REF!</f>
        <v>#REF!</v>
      </c>
      <c r="DZ263" s="284" t="e">
        <f>DZ264+DZ270+DZ278+DZ285+DZ295+DZ299+DZ302+DZ306+DZ310+#REF!</f>
        <v>#REF!</v>
      </c>
      <c r="EA263" s="284" t="e">
        <f>EA264+EA270+EA278+EA285+EA295+EA299+EA302+EA306+EA310+#REF!</f>
        <v>#REF!</v>
      </c>
      <c r="EB263" s="284" t="e">
        <f>EB264+EB270+EB278+EB285+EB295+EB299+EB302+EB306+EB310+#REF!</f>
        <v>#REF!</v>
      </c>
      <c r="EC263" s="284" t="e">
        <f>EC264+EC270+EC278+EC285+EC295+EC299+EC302+EC306+EC310+#REF!</f>
        <v>#REF!</v>
      </c>
      <c r="ED263" s="284" t="e">
        <f>ED264+ED270+ED278+ED285+ED295+ED299+ED302+ED306+ED310+#REF!</f>
        <v>#REF!</v>
      </c>
      <c r="EE263" s="284" t="e">
        <f>EE264+EE270+EE278+EE285+EE295+EE299+EE302+EE306+EE310+#REF!</f>
        <v>#REF!</v>
      </c>
      <c r="EF263" s="284" t="e">
        <f>EF264+EF270+EF278+EF285+EF295+EF299+EF302+EF306+EF310+#REF!</f>
        <v>#REF!</v>
      </c>
      <c r="EG263" s="284" t="e">
        <f>EG264+EG270+EG278+EG285+EG295+EG299+EG302+EG306+EG310+#REF!</f>
        <v>#REF!</v>
      </c>
      <c r="EH263" s="263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124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71">
        <f t="shared" si="55"/>
        <v>32195307.643333331</v>
      </c>
      <c r="CY264" s="274">
        <f t="shared" ref="CY264:DI264" si="56">+SUM(CY265:CY269)</f>
        <v>32195307.643333331</v>
      </c>
      <c r="CZ264" s="274">
        <f t="shared" si="56"/>
        <v>32195307.643333331</v>
      </c>
      <c r="DA264" s="274">
        <f t="shared" si="56"/>
        <v>32195307.643333331</v>
      </c>
      <c r="DB264" s="274">
        <f t="shared" si="56"/>
        <v>32195307.643333331</v>
      </c>
      <c r="DC264" s="274">
        <f t="shared" si="56"/>
        <v>32195307.643333331</v>
      </c>
      <c r="DD264" s="274">
        <f t="shared" si="56"/>
        <v>32195307.643333331</v>
      </c>
      <c r="DE264" s="274">
        <f t="shared" si="56"/>
        <v>32195307.643333331</v>
      </c>
      <c r="DF264" s="274">
        <f t="shared" si="56"/>
        <v>32195307.643333331</v>
      </c>
      <c r="DG264" s="274">
        <f t="shared" si="56"/>
        <v>32195307.643333331</v>
      </c>
      <c r="DH264" s="274">
        <f t="shared" si="56"/>
        <v>32195307.643333331</v>
      </c>
      <c r="DI264" s="272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91">
        <v>34652899.586666666</v>
      </c>
      <c r="DW264" s="291">
        <v>34652899.586666666</v>
      </c>
      <c r="DX264" s="291">
        <v>34652899.586666666</v>
      </c>
      <c r="DY264" s="291">
        <v>34652899.586666666</v>
      </c>
      <c r="DZ264" s="291">
        <v>34652899.586666666</v>
      </c>
      <c r="EA264" s="291">
        <v>34652899.586666666</v>
      </c>
      <c r="EB264" s="291">
        <v>34652899.586666666</v>
      </c>
      <c r="EC264" s="291">
        <v>34652899.586666666</v>
      </c>
      <c r="ED264" s="291">
        <v>34652899.586666666</v>
      </c>
      <c r="EE264" s="291">
        <v>34652899.586666666</v>
      </c>
      <c r="EF264" s="291">
        <v>34652899.586666666</v>
      </c>
      <c r="EG264" s="291">
        <v>34652899.586666703</v>
      </c>
      <c r="EH264" s="291">
        <v>36520519.998333327</v>
      </c>
      <c r="EI264" s="291">
        <v>36520519.998333327</v>
      </c>
      <c r="EJ264" s="291">
        <v>36520519.998333327</v>
      </c>
      <c r="EK264" s="291">
        <v>36520519.998333327</v>
      </c>
      <c r="EL264" s="291">
        <v>36520519.998333327</v>
      </c>
      <c r="EM264" s="291">
        <v>36520519.998333327</v>
      </c>
      <c r="EN264" s="291">
        <v>36520519.998333327</v>
      </c>
      <c r="EO264" s="291">
        <v>36520519.998333327</v>
      </c>
      <c r="EP264" s="291">
        <v>36520519.998333327</v>
      </c>
      <c r="EQ264" s="291">
        <v>36520519.998333327</v>
      </c>
      <c r="ER264" s="291">
        <v>36520519.998333327</v>
      </c>
      <c r="ES264" s="291">
        <v>36520519.998333327</v>
      </c>
      <c r="ET264" s="341">
        <v>36581480.009166665</v>
      </c>
      <c r="EU264" s="341">
        <v>36581480.009166665</v>
      </c>
      <c r="EV264" s="341">
        <v>36581480.009166665</v>
      </c>
      <c r="EW264" s="341">
        <v>36581480.009166665</v>
      </c>
      <c r="EX264" s="341">
        <v>36581480.009166665</v>
      </c>
      <c r="EY264" s="341">
        <v>36581480.009166665</v>
      </c>
      <c r="EZ264" s="341">
        <v>36581480.009166665</v>
      </c>
      <c r="FA264" s="341">
        <v>36581480.009166665</v>
      </c>
      <c r="FB264" s="341">
        <v>42330489.099166654</v>
      </c>
      <c r="FC264" s="341">
        <v>42330489.099166654</v>
      </c>
      <c r="FD264" s="341">
        <v>42330489.099166654</v>
      </c>
      <c r="FE264" s="341">
        <v>42330489.099166654</v>
      </c>
      <c r="FF264" s="341">
        <v>39362332.101666681</v>
      </c>
      <c r="FG264" s="341">
        <v>39125646.701666676</v>
      </c>
      <c r="FH264" s="341">
        <v>39113380.221666679</v>
      </c>
      <c r="FI264" s="341">
        <v>39105431.161666669</v>
      </c>
      <c r="FJ264" s="341">
        <v>39107573.981666677</v>
      </c>
      <c r="FK264" s="341">
        <v>41935580.18166668</v>
      </c>
      <c r="FL264" s="341">
        <v>39107470.111666672</v>
      </c>
      <c r="FM264" s="341">
        <v>39093383.891666673</v>
      </c>
      <c r="FN264" s="341">
        <v>39030288.911666676</v>
      </c>
      <c r="FO264" s="341">
        <v>39107584.94166667</v>
      </c>
      <c r="FP264" s="341">
        <v>39107395.941666678</v>
      </c>
      <c r="FQ264" s="341">
        <v>38858179.001666702</v>
      </c>
      <c r="FR264" s="341">
        <v>40884882.280000001</v>
      </c>
      <c r="FS264" s="341">
        <v>41362850.270000003</v>
      </c>
      <c r="FT264" s="341">
        <v>41444412.079999998</v>
      </c>
      <c r="FU264" s="341">
        <v>41745440.189999998</v>
      </c>
      <c r="FV264" s="341">
        <v>40757623.899999999</v>
      </c>
      <c r="FW264" s="341">
        <v>41753797.367142849</v>
      </c>
      <c r="FX264" s="341">
        <v>41753797.367142849</v>
      </c>
      <c r="FY264" s="341">
        <v>41753797.367142849</v>
      </c>
      <c r="FZ264" s="341">
        <v>41753797.367142849</v>
      </c>
      <c r="GA264" s="341">
        <v>41753797.367142849</v>
      </c>
      <c r="GB264" s="341">
        <v>41753797.367142849</v>
      </c>
      <c r="GC264" s="341">
        <v>41753797.367142849</v>
      </c>
      <c r="GE264" s="445">
        <f>SUM(FR264:GC264)</f>
        <v>498471790.28999996</v>
      </c>
    </row>
    <row r="265" spans="1:187">
      <c r="D265" s="72" t="str">
        <f t="shared" si="47"/>
        <v>4111p</v>
      </c>
      <c r="E265" s="76" t="s">
        <v>126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70">
        <v>18867562.298333336</v>
      </c>
      <c r="CY265" s="273">
        <v>18867562.298333336</v>
      </c>
      <c r="CZ265" s="273">
        <v>18867562.298333336</v>
      </c>
      <c r="DA265" s="273">
        <v>18867562.298333336</v>
      </c>
      <c r="DB265" s="273">
        <v>18867562.298333336</v>
      </c>
      <c r="DC265" s="273">
        <v>18867562.298333336</v>
      </c>
      <c r="DD265" s="273">
        <v>18867562.298333336</v>
      </c>
      <c r="DE265" s="273">
        <v>18867562.298333336</v>
      </c>
      <c r="DF265" s="273">
        <v>18867562.298333336</v>
      </c>
      <c r="DG265" s="273">
        <v>18867562.298333336</v>
      </c>
      <c r="DH265" s="273">
        <v>18867562.298333336</v>
      </c>
      <c r="DI265" s="269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84"/>
      <c r="DW265" s="284"/>
      <c r="DX265" s="284"/>
      <c r="DY265" s="284"/>
      <c r="DZ265" s="284"/>
      <c r="EA265" s="284"/>
      <c r="EB265" s="284"/>
      <c r="EC265" s="284"/>
      <c r="ED265" s="284"/>
      <c r="EE265" s="284"/>
      <c r="EF265" s="284"/>
      <c r="EG265" s="284"/>
      <c r="EH265" s="284"/>
      <c r="EI265" s="282"/>
      <c r="EJ265" s="282"/>
      <c r="EK265" s="282"/>
      <c r="EL265" s="282"/>
      <c r="EM265" s="282"/>
      <c r="EN265" s="282"/>
      <c r="EO265" s="282"/>
      <c r="EP265" s="282"/>
      <c r="EQ265" s="282"/>
      <c r="ER265" s="282"/>
      <c r="ES265" s="282"/>
      <c r="FR265" s="263"/>
      <c r="FS265" s="263"/>
      <c r="FT265" s="263"/>
      <c r="FU265" s="263"/>
      <c r="FV265" s="263"/>
      <c r="FW265" s="263"/>
      <c r="FX265" s="263"/>
      <c r="FY265" s="263"/>
      <c r="FZ265" s="263"/>
      <c r="GA265" s="263"/>
      <c r="GB265" s="263"/>
      <c r="GC265" s="263"/>
      <c r="GD265" s="263"/>
      <c r="GE265" s="446"/>
    </row>
    <row r="266" spans="1:187">
      <c r="D266" s="72" t="str">
        <f t="shared" si="47"/>
        <v>4112p</v>
      </c>
      <c r="E266" s="76" t="s">
        <v>128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70">
        <v>2712342.7066666675</v>
      </c>
      <c r="CY266" s="273">
        <v>2712342.7066666675</v>
      </c>
      <c r="CZ266" s="273">
        <v>2712342.7066666675</v>
      </c>
      <c r="DA266" s="273">
        <v>2712342.7066666675</v>
      </c>
      <c r="DB266" s="273">
        <v>2712342.7066666675</v>
      </c>
      <c r="DC266" s="273">
        <v>2712342.7066666675</v>
      </c>
      <c r="DD266" s="273">
        <v>2712342.7066666675</v>
      </c>
      <c r="DE266" s="273">
        <v>2712342.7066666675</v>
      </c>
      <c r="DF266" s="273">
        <v>2712342.7066666675</v>
      </c>
      <c r="DG266" s="273">
        <v>2712342.7066666675</v>
      </c>
      <c r="DH266" s="273">
        <v>2712342.7066666675</v>
      </c>
      <c r="DI266" s="269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84"/>
      <c r="DW266" s="284"/>
      <c r="DX266" s="284"/>
      <c r="DY266" s="284"/>
      <c r="DZ266" s="284"/>
      <c r="EA266" s="284"/>
      <c r="EB266" s="284"/>
      <c r="EC266" s="284"/>
      <c r="ED266" s="284"/>
      <c r="EE266" s="284"/>
      <c r="EF266" s="284"/>
      <c r="EG266" s="284"/>
      <c r="EH266" s="284"/>
      <c r="EI266" s="282"/>
      <c r="EJ266" s="282"/>
      <c r="EK266" s="282"/>
      <c r="EL266" s="282"/>
      <c r="EM266" s="282"/>
      <c r="EN266" s="282"/>
      <c r="EO266" s="282"/>
      <c r="EP266" s="282"/>
      <c r="EQ266" s="282"/>
      <c r="ER266" s="282"/>
      <c r="ES266" s="282"/>
      <c r="FR266" s="263"/>
      <c r="FS266" s="263"/>
      <c r="FT266" s="263"/>
      <c r="FU266" s="263"/>
      <c r="FV266" s="263"/>
      <c r="FW266" s="263"/>
      <c r="FX266" s="263"/>
      <c r="FY266" s="263"/>
      <c r="FZ266" s="263"/>
      <c r="GA266" s="263"/>
      <c r="GB266" s="263"/>
      <c r="GC266" s="263"/>
      <c r="GD266" s="263"/>
      <c r="GE266" s="446"/>
    </row>
    <row r="267" spans="1:187">
      <c r="D267" s="72" t="str">
        <f t="shared" si="47"/>
        <v>4113p</v>
      </c>
      <c r="E267" s="76" t="s">
        <v>129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70">
        <v>6757582.0116666639</v>
      </c>
      <c r="CY267" s="273">
        <v>6757582.0116666639</v>
      </c>
      <c r="CZ267" s="273">
        <v>6757582.0116666639</v>
      </c>
      <c r="DA267" s="273">
        <v>6757582.0116666639</v>
      </c>
      <c r="DB267" s="273">
        <v>6757582.0116666639</v>
      </c>
      <c r="DC267" s="273">
        <v>6757582.0116666639</v>
      </c>
      <c r="DD267" s="273">
        <v>6757582.0116666639</v>
      </c>
      <c r="DE267" s="273">
        <v>6757582.0116666639</v>
      </c>
      <c r="DF267" s="273">
        <v>6757582.0116666639</v>
      </c>
      <c r="DG267" s="273">
        <v>6757582.0116666639</v>
      </c>
      <c r="DH267" s="273">
        <v>6757582.0116666639</v>
      </c>
      <c r="DI267" s="269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84"/>
      <c r="DW267" s="284"/>
      <c r="DX267" s="284"/>
      <c r="DY267" s="284"/>
      <c r="DZ267" s="284"/>
      <c r="EA267" s="284"/>
      <c r="EB267" s="284"/>
      <c r="EC267" s="284"/>
      <c r="ED267" s="284"/>
      <c r="EE267" s="284"/>
      <c r="EF267" s="284"/>
      <c r="EG267" s="284"/>
      <c r="EH267" s="284"/>
      <c r="EI267" s="282"/>
      <c r="EJ267" s="282"/>
      <c r="EK267" s="282"/>
      <c r="EL267" s="282"/>
      <c r="EM267" s="282"/>
      <c r="EN267" s="282"/>
      <c r="EO267" s="282"/>
      <c r="EP267" s="282"/>
      <c r="EQ267" s="282"/>
      <c r="ER267" s="282"/>
      <c r="ES267" s="282"/>
      <c r="FR267" s="263"/>
      <c r="FS267" s="263"/>
      <c r="FT267" s="263"/>
      <c r="FU267" s="263"/>
      <c r="FV267" s="263"/>
      <c r="FW267" s="263"/>
      <c r="FX267" s="263"/>
      <c r="FY267" s="263"/>
      <c r="FZ267" s="263"/>
      <c r="GA267" s="263"/>
      <c r="GB267" s="263"/>
      <c r="GC267" s="263"/>
      <c r="GD267" s="263"/>
      <c r="GE267" s="446"/>
    </row>
    <row r="268" spans="1:187">
      <c r="D268" s="72" t="str">
        <f t="shared" si="47"/>
        <v>4114p</v>
      </c>
      <c r="E268" s="76" t="s">
        <v>131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70">
        <v>3473848.1883333339</v>
      </c>
      <c r="CY268" s="273">
        <v>3473848.1883333339</v>
      </c>
      <c r="CZ268" s="273">
        <v>3473848.1883333339</v>
      </c>
      <c r="DA268" s="273">
        <v>3473848.1883333339</v>
      </c>
      <c r="DB268" s="273">
        <v>3473848.1883333339</v>
      </c>
      <c r="DC268" s="273">
        <v>3473848.1883333339</v>
      </c>
      <c r="DD268" s="273">
        <v>3473848.1883333339</v>
      </c>
      <c r="DE268" s="273">
        <v>3473848.1883333339</v>
      </c>
      <c r="DF268" s="273">
        <v>3473848.1883333339</v>
      </c>
      <c r="DG268" s="273">
        <v>3473848.1883333339</v>
      </c>
      <c r="DH268" s="273">
        <v>3473848.1883333339</v>
      </c>
      <c r="DI268" s="269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84"/>
      <c r="DW268" s="284"/>
      <c r="DX268" s="284"/>
      <c r="DY268" s="284"/>
      <c r="DZ268" s="284"/>
      <c r="EA268" s="284"/>
      <c r="EB268" s="284"/>
      <c r="EC268" s="284"/>
      <c r="ED268" s="284"/>
      <c r="EE268" s="284"/>
      <c r="EF268" s="284"/>
      <c r="EG268" s="284"/>
      <c r="EH268" s="284"/>
      <c r="EI268" s="282"/>
      <c r="EJ268" s="282"/>
      <c r="EK268" s="282"/>
      <c r="EL268" s="282"/>
      <c r="EM268" s="282"/>
      <c r="EN268" s="282"/>
      <c r="EO268" s="282"/>
      <c r="EP268" s="282"/>
      <c r="EQ268" s="282"/>
      <c r="ER268" s="282"/>
      <c r="ES268" s="282"/>
      <c r="FR268" s="263"/>
      <c r="FS268" s="263"/>
      <c r="FT268" s="263"/>
      <c r="FU268" s="263"/>
      <c r="FV268" s="263"/>
      <c r="FW268" s="263"/>
      <c r="FX268" s="263"/>
      <c r="FY268" s="263"/>
      <c r="FZ268" s="263"/>
      <c r="GA268" s="263"/>
      <c r="GB268" s="263"/>
      <c r="GC268" s="263"/>
      <c r="GD268" s="263"/>
      <c r="GE268" s="446"/>
    </row>
    <row r="269" spans="1:187">
      <c r="D269" s="72" t="str">
        <f t="shared" si="47"/>
        <v>4115p</v>
      </c>
      <c r="E269" s="76" t="s">
        <v>133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70">
        <v>383972.43833333335</v>
      </c>
      <c r="CY269" s="273">
        <v>383972.43833333335</v>
      </c>
      <c r="CZ269" s="273">
        <v>383972.43833333335</v>
      </c>
      <c r="DA269" s="273">
        <v>383972.43833333335</v>
      </c>
      <c r="DB269" s="273">
        <v>383972.43833333335</v>
      </c>
      <c r="DC269" s="273">
        <v>383972.43833333335</v>
      </c>
      <c r="DD269" s="273">
        <v>383972.43833333335</v>
      </c>
      <c r="DE269" s="273">
        <v>383972.43833333335</v>
      </c>
      <c r="DF269" s="273">
        <v>383972.43833333335</v>
      </c>
      <c r="DG269" s="273">
        <v>383972.43833333335</v>
      </c>
      <c r="DH269" s="273">
        <v>383972.43833333335</v>
      </c>
      <c r="DI269" s="269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84"/>
      <c r="DW269" s="284"/>
      <c r="DX269" s="284"/>
      <c r="DY269" s="284"/>
      <c r="DZ269" s="284"/>
      <c r="EA269" s="284"/>
      <c r="EB269" s="284"/>
      <c r="EC269" s="284"/>
      <c r="ED269" s="284"/>
      <c r="EE269" s="284"/>
      <c r="EF269" s="284"/>
      <c r="EG269" s="284"/>
      <c r="EH269" s="284"/>
      <c r="EI269" s="282"/>
      <c r="EJ269" s="282"/>
      <c r="EK269" s="282"/>
      <c r="EL269" s="282"/>
      <c r="EM269" s="282"/>
      <c r="EN269" s="282"/>
      <c r="EO269" s="282"/>
      <c r="EP269" s="282"/>
      <c r="EQ269" s="282"/>
      <c r="ER269" s="282"/>
      <c r="ES269" s="282"/>
      <c r="FR269" s="263"/>
      <c r="FS269" s="263"/>
      <c r="FT269" s="263"/>
      <c r="FU269" s="263"/>
      <c r="FV269" s="263"/>
      <c r="FW269" s="263"/>
      <c r="FX269" s="263"/>
      <c r="FY269" s="263"/>
      <c r="FZ269" s="263"/>
      <c r="GA269" s="263"/>
      <c r="GB269" s="263"/>
      <c r="GC269" s="263"/>
      <c r="GD269" s="263"/>
      <c r="GE269" s="44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135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71">
        <f t="shared" si="58"/>
        <v>956513.66333333333</v>
      </c>
      <c r="CY270" s="274">
        <f t="shared" ref="CY270:DI270" si="59">+SUM(CY271:CY277)</f>
        <v>956513.66333333333</v>
      </c>
      <c r="CZ270" s="274">
        <f t="shared" si="59"/>
        <v>956513.66333333333</v>
      </c>
      <c r="DA270" s="274">
        <f t="shared" si="59"/>
        <v>956513.66333333333</v>
      </c>
      <c r="DB270" s="274">
        <f t="shared" si="59"/>
        <v>956513.66333333333</v>
      </c>
      <c r="DC270" s="274">
        <f t="shared" si="59"/>
        <v>956513.66333333333</v>
      </c>
      <c r="DD270" s="274">
        <f t="shared" si="59"/>
        <v>956513.66333333333</v>
      </c>
      <c r="DE270" s="274">
        <f t="shared" si="59"/>
        <v>956513.66333333333</v>
      </c>
      <c r="DF270" s="274">
        <f t="shared" si="59"/>
        <v>956513.66333333333</v>
      </c>
      <c r="DG270" s="274">
        <f t="shared" si="59"/>
        <v>956513.66333333333</v>
      </c>
      <c r="DH270" s="274">
        <f t="shared" si="59"/>
        <v>956513.66333333333</v>
      </c>
      <c r="DI270" s="272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85">
        <v>832657.85499999998</v>
      </c>
      <c r="DW270" s="285">
        <v>832657.85499999998</v>
      </c>
      <c r="DX270" s="285">
        <v>832657.85499999998</v>
      </c>
      <c r="DY270" s="285">
        <v>832657.85499999998</v>
      </c>
      <c r="DZ270" s="285">
        <v>832657.85499999998</v>
      </c>
      <c r="EA270" s="285">
        <v>832657.85499999998</v>
      </c>
      <c r="EB270" s="285">
        <v>832657.85499999998</v>
      </c>
      <c r="EC270" s="285">
        <v>832657.85499999998</v>
      </c>
      <c r="ED270" s="285">
        <v>832657.85499999998</v>
      </c>
      <c r="EE270" s="285">
        <v>832657.85499999998</v>
      </c>
      <c r="EF270" s="285">
        <v>832657.85499999998</v>
      </c>
      <c r="EG270" s="285">
        <v>832657.85499999998</v>
      </c>
      <c r="EH270" s="285">
        <v>849012.24750000006</v>
      </c>
      <c r="EI270" s="285">
        <v>849012.24750000006</v>
      </c>
      <c r="EJ270" s="285">
        <v>849012.24750000006</v>
      </c>
      <c r="EK270" s="285">
        <v>849012.24750000006</v>
      </c>
      <c r="EL270" s="285">
        <v>849012.24750000006</v>
      </c>
      <c r="EM270" s="285">
        <v>849012.24750000006</v>
      </c>
      <c r="EN270" s="285">
        <v>849012.24750000006</v>
      </c>
      <c r="EO270" s="285">
        <v>849012.24750000006</v>
      </c>
      <c r="EP270" s="285">
        <v>849012.24750000006</v>
      </c>
      <c r="EQ270" s="285">
        <v>849012.24750000006</v>
      </c>
      <c r="ER270" s="285">
        <v>849012.24750000006</v>
      </c>
      <c r="ES270" s="291">
        <v>849012.24750000006</v>
      </c>
      <c r="ET270" s="341">
        <v>1045765.8483333333</v>
      </c>
      <c r="EU270" s="341">
        <v>1045765.8483333333</v>
      </c>
      <c r="EV270" s="341">
        <v>1045765.8483333333</v>
      </c>
      <c r="EW270" s="341">
        <v>1064654.7372222226</v>
      </c>
      <c r="EX270" s="341">
        <v>1064654.7372222226</v>
      </c>
      <c r="EY270" s="341">
        <v>1064654.7372222226</v>
      </c>
      <c r="EZ270" s="341">
        <v>1064654.7372222226</v>
      </c>
      <c r="FA270" s="341">
        <v>1064654.7372222226</v>
      </c>
      <c r="FB270" s="341">
        <v>1064654.7372222201</v>
      </c>
      <c r="FC270" s="341">
        <v>1064654.7372222201</v>
      </c>
      <c r="FD270" s="341">
        <v>1064654.7372222226</v>
      </c>
      <c r="FE270" s="341">
        <v>1608087.7372222189</v>
      </c>
      <c r="FF270" s="341">
        <v>1281057.9508333332</v>
      </c>
      <c r="FG270" s="341">
        <v>1323983.3608333331</v>
      </c>
      <c r="FH270" s="341">
        <v>1260740.2808333333</v>
      </c>
      <c r="FI270" s="341">
        <v>1247473.6108333331</v>
      </c>
      <c r="FJ270" s="341">
        <v>1248015.2908333333</v>
      </c>
      <c r="FK270" s="341">
        <v>1249948.9408333332</v>
      </c>
      <c r="FL270" s="341">
        <v>1249158.6208333333</v>
      </c>
      <c r="FM270" s="341">
        <v>1249158.6208333333</v>
      </c>
      <c r="FN270" s="341">
        <v>1249658.6108333331</v>
      </c>
      <c r="FO270" s="341">
        <v>1239658.6108333331</v>
      </c>
      <c r="FP270" s="341">
        <v>1238097.2408333332</v>
      </c>
      <c r="FQ270" s="341">
        <v>1240174.31083333</v>
      </c>
      <c r="FR270" s="341">
        <v>476603.42</v>
      </c>
      <c r="FS270" s="341">
        <v>1082169.6499999999</v>
      </c>
      <c r="FT270" s="341">
        <v>1109472.33</v>
      </c>
      <c r="FU270" s="341">
        <v>652598.81999999995</v>
      </c>
      <c r="FV270" s="341">
        <v>376000.24</v>
      </c>
      <c r="FW270" s="341">
        <v>1605574.7457142856</v>
      </c>
      <c r="FX270" s="341">
        <v>1605574.7457142856</v>
      </c>
      <c r="FY270" s="341">
        <v>1605574.7457142856</v>
      </c>
      <c r="FZ270" s="341">
        <v>1605574.7457142856</v>
      </c>
      <c r="GA270" s="341">
        <v>1605574.7457142856</v>
      </c>
      <c r="GB270" s="341">
        <v>1605574.7457142856</v>
      </c>
      <c r="GC270" s="341">
        <v>1605590.0757142901</v>
      </c>
      <c r="GE270" s="445">
        <f>SUM(FR270:GC270)</f>
        <v>14935883.010000005</v>
      </c>
    </row>
    <row r="271" spans="1:187">
      <c r="D271" s="72" t="str">
        <f t="shared" si="47"/>
        <v>4121p</v>
      </c>
      <c r="E271" s="76" t="s">
        <v>137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70">
        <v>0</v>
      </c>
      <c r="CY271" s="273">
        <v>0</v>
      </c>
      <c r="CZ271" s="273">
        <v>0</v>
      </c>
      <c r="DA271" s="273">
        <v>0</v>
      </c>
      <c r="DB271" s="273">
        <v>0</v>
      </c>
      <c r="DC271" s="273">
        <v>0</v>
      </c>
      <c r="DD271" s="273">
        <v>0</v>
      </c>
      <c r="DE271" s="273">
        <v>0</v>
      </c>
      <c r="DF271" s="273">
        <v>0</v>
      </c>
      <c r="DG271" s="273">
        <v>0</v>
      </c>
      <c r="DH271" s="273">
        <v>0</v>
      </c>
      <c r="DI271" s="269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84"/>
      <c r="DW271" s="284"/>
      <c r="DX271" s="284"/>
      <c r="DY271" s="284"/>
      <c r="DZ271" s="284"/>
      <c r="EA271" s="284"/>
      <c r="EB271" s="284"/>
      <c r="EC271" s="284"/>
      <c r="ED271" s="284"/>
      <c r="EE271" s="284"/>
      <c r="EF271" s="284"/>
      <c r="EG271" s="284"/>
      <c r="EH271" s="284"/>
      <c r="EI271" s="282"/>
      <c r="EJ271" s="282"/>
      <c r="EK271" s="282"/>
      <c r="EL271" s="282"/>
      <c r="EM271" s="282"/>
      <c r="EN271" s="282"/>
      <c r="EO271" s="282"/>
      <c r="EP271" s="282"/>
      <c r="EQ271" s="282"/>
      <c r="ER271" s="282"/>
      <c r="ES271" s="282"/>
      <c r="FR271" s="448"/>
      <c r="FS271" s="448"/>
      <c r="FT271" s="448"/>
      <c r="FU271" s="448"/>
      <c r="FV271" s="448"/>
      <c r="FW271" s="448"/>
      <c r="FX271" s="448"/>
      <c r="FY271" s="448"/>
      <c r="FZ271" s="448"/>
      <c r="GA271" s="448"/>
      <c r="GB271" s="448"/>
      <c r="GC271" s="448"/>
      <c r="GD271" s="42"/>
      <c r="GE271" s="446"/>
    </row>
    <row r="272" spans="1:187" ht="30">
      <c r="D272" s="72" t="str">
        <f t="shared" si="47"/>
        <v>4122p</v>
      </c>
      <c r="E272" s="76" t="s">
        <v>139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70">
        <v>176580.35833333331</v>
      </c>
      <c r="CY272" s="273">
        <v>176580.35833333331</v>
      </c>
      <c r="CZ272" s="273">
        <v>176580.35833333331</v>
      </c>
      <c r="DA272" s="273">
        <v>176580.35833333331</v>
      </c>
      <c r="DB272" s="273">
        <v>176580.35833333331</v>
      </c>
      <c r="DC272" s="273">
        <v>176580.35833333331</v>
      </c>
      <c r="DD272" s="273">
        <v>176580.35833333331</v>
      </c>
      <c r="DE272" s="273">
        <v>176580.35833333331</v>
      </c>
      <c r="DF272" s="273">
        <v>176580.35833333331</v>
      </c>
      <c r="DG272" s="273">
        <v>176580.35833333331</v>
      </c>
      <c r="DH272" s="273">
        <v>176580.35833333331</v>
      </c>
      <c r="DI272" s="269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84"/>
      <c r="DW272" s="284"/>
      <c r="DX272" s="284"/>
      <c r="DY272" s="284"/>
      <c r="DZ272" s="284"/>
      <c r="EA272" s="284"/>
      <c r="EB272" s="284"/>
      <c r="EC272" s="284"/>
      <c r="ED272" s="284"/>
      <c r="EE272" s="284"/>
      <c r="EF272" s="284"/>
      <c r="EG272" s="284"/>
      <c r="EH272" s="284"/>
      <c r="EI272" s="282"/>
      <c r="EJ272" s="282"/>
      <c r="EK272" s="282"/>
      <c r="EL272" s="282"/>
      <c r="EM272" s="282"/>
      <c r="EN272" s="282"/>
      <c r="EO272" s="282"/>
      <c r="EP272" s="282"/>
      <c r="EQ272" s="282"/>
      <c r="ER272" s="282"/>
      <c r="ES272" s="282"/>
      <c r="FR272" s="448"/>
      <c r="FS272" s="448"/>
      <c r="FT272" s="448"/>
      <c r="FU272" s="448"/>
      <c r="FV272" s="448"/>
      <c r="FW272" s="448"/>
      <c r="FX272" s="448"/>
      <c r="FY272" s="448"/>
      <c r="FZ272" s="448"/>
      <c r="GA272" s="448"/>
      <c r="GB272" s="448"/>
      <c r="GC272" s="448"/>
      <c r="GD272" s="42"/>
      <c r="GE272" s="446"/>
    </row>
    <row r="273" spans="1:187">
      <c r="D273" s="72" t="str">
        <f t="shared" si="47"/>
        <v>4123p</v>
      </c>
      <c r="E273" s="76" t="s">
        <v>141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70">
        <v>14691.803333333335</v>
      </c>
      <c r="CY273" s="273">
        <v>14691.803333333335</v>
      </c>
      <c r="CZ273" s="273">
        <v>14691.803333333335</v>
      </c>
      <c r="DA273" s="273">
        <v>14691.803333333335</v>
      </c>
      <c r="DB273" s="273">
        <v>14691.803333333335</v>
      </c>
      <c r="DC273" s="273">
        <v>14691.803333333335</v>
      </c>
      <c r="DD273" s="273">
        <v>14691.803333333335</v>
      </c>
      <c r="DE273" s="273">
        <v>14691.803333333335</v>
      </c>
      <c r="DF273" s="273">
        <v>14691.803333333335</v>
      </c>
      <c r="DG273" s="273">
        <v>14691.803333333335</v>
      </c>
      <c r="DH273" s="273">
        <v>14691.803333333335</v>
      </c>
      <c r="DI273" s="269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84"/>
      <c r="DW273" s="284"/>
      <c r="DX273" s="284"/>
      <c r="DY273" s="284"/>
      <c r="DZ273" s="284"/>
      <c r="EA273" s="284"/>
      <c r="EB273" s="284"/>
      <c r="EC273" s="284"/>
      <c r="ED273" s="284"/>
      <c r="EE273" s="284"/>
      <c r="EF273" s="284"/>
      <c r="EG273" s="284"/>
      <c r="EH273" s="284"/>
      <c r="EI273" s="282"/>
      <c r="EJ273" s="282"/>
      <c r="EK273" s="282"/>
      <c r="EL273" s="282"/>
      <c r="EM273" s="282"/>
      <c r="EN273" s="282"/>
      <c r="EO273" s="282"/>
      <c r="EP273" s="282"/>
      <c r="EQ273" s="282"/>
      <c r="ER273" s="282"/>
      <c r="ES273" s="282"/>
      <c r="FR273" s="448"/>
      <c r="FS273" s="448"/>
      <c r="FT273" s="448"/>
      <c r="FU273" s="448"/>
      <c r="FV273" s="448"/>
      <c r="FW273" s="448"/>
      <c r="FX273" s="448"/>
      <c r="FY273" s="448"/>
      <c r="FZ273" s="448"/>
      <c r="GA273" s="448"/>
      <c r="GB273" s="448"/>
      <c r="GC273" s="448"/>
      <c r="GD273" s="42"/>
      <c r="GE273" s="446"/>
    </row>
    <row r="274" spans="1:187">
      <c r="D274" s="72" t="str">
        <f t="shared" si="47"/>
        <v>4124p</v>
      </c>
      <c r="E274" s="76" t="s">
        <v>143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70">
        <v>8063.25</v>
      </c>
      <c r="CY274" s="273">
        <v>8063.25</v>
      </c>
      <c r="CZ274" s="273">
        <v>8063.25</v>
      </c>
      <c r="DA274" s="273">
        <v>8063.25</v>
      </c>
      <c r="DB274" s="273">
        <v>8063.25</v>
      </c>
      <c r="DC274" s="273">
        <v>8063.25</v>
      </c>
      <c r="DD274" s="273">
        <v>8063.25</v>
      </c>
      <c r="DE274" s="273">
        <v>8063.25</v>
      </c>
      <c r="DF274" s="273">
        <v>8063.25</v>
      </c>
      <c r="DG274" s="273">
        <v>8063.25</v>
      </c>
      <c r="DH274" s="273">
        <v>8063.25</v>
      </c>
      <c r="DI274" s="269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84"/>
      <c r="DW274" s="284"/>
      <c r="DX274" s="284"/>
      <c r="DY274" s="284"/>
      <c r="DZ274" s="284"/>
      <c r="EA274" s="284"/>
      <c r="EB274" s="284"/>
      <c r="EC274" s="284"/>
      <c r="ED274" s="284"/>
      <c r="EE274" s="284"/>
      <c r="EF274" s="284"/>
      <c r="EG274" s="284"/>
      <c r="EH274" s="284"/>
      <c r="EI274" s="282"/>
      <c r="EJ274" s="282"/>
      <c r="EK274" s="282"/>
      <c r="EL274" s="282"/>
      <c r="EM274" s="282"/>
      <c r="EN274" s="282"/>
      <c r="EO274" s="282"/>
      <c r="EP274" s="282"/>
      <c r="EQ274" s="282"/>
      <c r="ER274" s="282"/>
      <c r="ES274" s="282"/>
      <c r="FR274" s="448"/>
      <c r="FS274" s="448"/>
      <c r="FT274" s="448"/>
      <c r="FU274" s="448"/>
      <c r="FV274" s="448"/>
      <c r="FW274" s="448"/>
      <c r="FX274" s="448"/>
      <c r="FY274" s="448"/>
      <c r="FZ274" s="448"/>
      <c r="GA274" s="448"/>
      <c r="GB274" s="448"/>
      <c r="GC274" s="448"/>
      <c r="GD274" s="42"/>
      <c r="GE274" s="446"/>
    </row>
    <row r="275" spans="1:187">
      <c r="D275" s="72" t="str">
        <f t="shared" si="47"/>
        <v>4125p</v>
      </c>
      <c r="E275" s="76" t="s">
        <v>145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70">
        <v>50250.643333333333</v>
      </c>
      <c r="CY275" s="273">
        <v>50250.643333333333</v>
      </c>
      <c r="CZ275" s="273">
        <v>50250.643333333333</v>
      </c>
      <c r="DA275" s="273">
        <v>50250.643333333333</v>
      </c>
      <c r="DB275" s="273">
        <v>50250.643333333333</v>
      </c>
      <c r="DC275" s="273">
        <v>50250.643333333333</v>
      </c>
      <c r="DD275" s="273">
        <v>50250.643333333333</v>
      </c>
      <c r="DE275" s="273">
        <v>50250.643333333333</v>
      </c>
      <c r="DF275" s="273">
        <v>50250.643333333333</v>
      </c>
      <c r="DG275" s="273">
        <v>50250.643333333333</v>
      </c>
      <c r="DH275" s="273">
        <v>50250.643333333333</v>
      </c>
      <c r="DI275" s="269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84"/>
      <c r="DW275" s="284"/>
      <c r="DX275" s="284"/>
      <c r="DY275" s="284"/>
      <c r="DZ275" s="284"/>
      <c r="EA275" s="284"/>
      <c r="EB275" s="284"/>
      <c r="EC275" s="284"/>
      <c r="ED275" s="284"/>
      <c r="EE275" s="284"/>
      <c r="EF275" s="284"/>
      <c r="EG275" s="284"/>
      <c r="EH275" s="284"/>
      <c r="EI275" s="282"/>
      <c r="EJ275" s="282"/>
      <c r="EK275" s="282"/>
      <c r="EL275" s="282"/>
      <c r="EM275" s="282"/>
      <c r="EN275" s="282"/>
      <c r="EO275" s="282"/>
      <c r="EP275" s="282"/>
      <c r="EQ275" s="282"/>
      <c r="ER275" s="282"/>
      <c r="ES275" s="282"/>
      <c r="FR275" s="448"/>
      <c r="FS275" s="448"/>
      <c r="FT275" s="448"/>
      <c r="FU275" s="448"/>
      <c r="FV275" s="448"/>
      <c r="FW275" s="448"/>
      <c r="FX275" s="448"/>
      <c r="FY275" s="448"/>
      <c r="FZ275" s="448"/>
      <c r="GA275" s="448"/>
      <c r="GB275" s="448"/>
      <c r="GC275" s="448"/>
      <c r="GD275" s="42"/>
      <c r="GE275" s="446"/>
    </row>
    <row r="276" spans="1:187" ht="30">
      <c r="D276" s="72" t="str">
        <f t="shared" si="47"/>
        <v>4126p</v>
      </c>
      <c r="E276" s="76" t="s">
        <v>147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70">
        <v>33333.333333333336</v>
      </c>
      <c r="CY276" s="273">
        <v>33333.333333333336</v>
      </c>
      <c r="CZ276" s="273">
        <v>33333.333333333336</v>
      </c>
      <c r="DA276" s="273">
        <v>33333.333333333336</v>
      </c>
      <c r="DB276" s="273">
        <v>33333.333333333336</v>
      </c>
      <c r="DC276" s="273">
        <v>33333.333333333336</v>
      </c>
      <c r="DD276" s="273">
        <v>33333.333333333336</v>
      </c>
      <c r="DE276" s="273">
        <v>33333.333333333336</v>
      </c>
      <c r="DF276" s="273">
        <v>33333.333333333336</v>
      </c>
      <c r="DG276" s="273">
        <v>33333.333333333336</v>
      </c>
      <c r="DH276" s="273">
        <v>33333.333333333336</v>
      </c>
      <c r="DI276" s="269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84"/>
      <c r="DW276" s="284"/>
      <c r="DX276" s="284"/>
      <c r="DY276" s="284"/>
      <c r="DZ276" s="284"/>
      <c r="EA276" s="284"/>
      <c r="EB276" s="284"/>
      <c r="EC276" s="284"/>
      <c r="ED276" s="284"/>
      <c r="EE276" s="284"/>
      <c r="EF276" s="284"/>
      <c r="EG276" s="284"/>
      <c r="EH276" s="284"/>
      <c r="EI276" s="282"/>
      <c r="EJ276" s="282"/>
      <c r="EK276" s="282"/>
      <c r="EL276" s="282"/>
      <c r="EM276" s="282"/>
      <c r="EN276" s="282"/>
      <c r="EO276" s="282"/>
      <c r="EP276" s="282"/>
      <c r="EQ276" s="282"/>
      <c r="ER276" s="282"/>
      <c r="ES276" s="28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46"/>
    </row>
    <row r="277" spans="1:187">
      <c r="D277" s="72" t="str">
        <f t="shared" si="47"/>
        <v>4127p</v>
      </c>
      <c r="E277" s="76" t="s">
        <v>81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70">
        <v>673594.27500000002</v>
      </c>
      <c r="CY277" s="273">
        <v>673594.27500000002</v>
      </c>
      <c r="CZ277" s="273">
        <v>673594.27500000002</v>
      </c>
      <c r="DA277" s="273">
        <v>673594.27500000002</v>
      </c>
      <c r="DB277" s="273">
        <v>673594.27500000002</v>
      </c>
      <c r="DC277" s="273">
        <v>673594.27500000002</v>
      </c>
      <c r="DD277" s="273">
        <v>673594.27500000002</v>
      </c>
      <c r="DE277" s="273">
        <v>673594.27500000002</v>
      </c>
      <c r="DF277" s="273">
        <v>673594.27500000002</v>
      </c>
      <c r="DG277" s="273">
        <v>673594.27500000002</v>
      </c>
      <c r="DH277" s="273">
        <v>673594.27500000002</v>
      </c>
      <c r="DI277" s="269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84"/>
      <c r="DW277" s="284"/>
      <c r="DX277" s="284"/>
      <c r="DY277" s="284"/>
      <c r="DZ277" s="284"/>
      <c r="EA277" s="284"/>
      <c r="EB277" s="284"/>
      <c r="EC277" s="284"/>
      <c r="ED277" s="284"/>
      <c r="EE277" s="284"/>
      <c r="EF277" s="284"/>
      <c r="EG277" s="284"/>
      <c r="EH277" s="284"/>
      <c r="EI277" s="282"/>
      <c r="EJ277" s="282"/>
      <c r="EK277" s="282"/>
      <c r="EL277" s="282"/>
      <c r="EM277" s="282"/>
      <c r="EN277" s="282"/>
      <c r="EO277" s="282"/>
      <c r="EP277" s="282"/>
      <c r="EQ277" s="282"/>
      <c r="ER277" s="282"/>
      <c r="ES277" s="282"/>
      <c r="FR277" s="448"/>
      <c r="FS277" s="448"/>
      <c r="FT277" s="448"/>
      <c r="FU277" s="448"/>
      <c r="FV277" s="448"/>
      <c r="FW277" s="448"/>
      <c r="FX277" s="448"/>
      <c r="FY277" s="448"/>
      <c r="FZ277" s="448"/>
      <c r="GA277" s="448"/>
      <c r="GB277" s="448"/>
      <c r="GC277" s="448"/>
      <c r="GD277" s="42"/>
      <c r="GE277" s="44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150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71">
        <f t="shared" si="61"/>
        <v>2567060.8260771562</v>
      </c>
      <c r="CY278" s="274">
        <f t="shared" ref="CY278:DI278" si="62">+SUM(CY279:CY284)</f>
        <v>2567060.8260771562</v>
      </c>
      <c r="CZ278" s="274">
        <f t="shared" si="62"/>
        <v>2567060.8260771562</v>
      </c>
      <c r="DA278" s="274">
        <f t="shared" si="62"/>
        <v>2567060.8260771562</v>
      </c>
      <c r="DB278" s="274">
        <f t="shared" si="62"/>
        <v>2567060.8260771562</v>
      </c>
      <c r="DC278" s="274">
        <f t="shared" si="62"/>
        <v>2567060.8260771562</v>
      </c>
      <c r="DD278" s="274">
        <f t="shared" si="62"/>
        <v>2567060.8260771562</v>
      </c>
      <c r="DE278" s="274">
        <f t="shared" si="62"/>
        <v>2567060.8260771562</v>
      </c>
      <c r="DF278" s="274">
        <f t="shared" si="62"/>
        <v>2567060.8260771562</v>
      </c>
      <c r="DG278" s="274">
        <f t="shared" si="62"/>
        <v>2567060.8260771562</v>
      </c>
      <c r="DH278" s="274">
        <f t="shared" si="62"/>
        <v>2567060.8260771562</v>
      </c>
      <c r="DI278" s="272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85">
        <v>2552421.9891666668</v>
      </c>
      <c r="DW278" s="285">
        <v>2552421.9891666668</v>
      </c>
      <c r="DX278" s="285">
        <v>2552421.9891666668</v>
      </c>
      <c r="DY278" s="285">
        <v>2552421.9891666668</v>
      </c>
      <c r="DZ278" s="285">
        <v>2552421.9891666668</v>
      </c>
      <c r="EA278" s="285">
        <v>2552421.9891666668</v>
      </c>
      <c r="EB278" s="285">
        <v>2552421.9891666668</v>
      </c>
      <c r="EC278" s="285">
        <v>2552421.9891666668</v>
      </c>
      <c r="ED278" s="285">
        <v>2552421.9891666668</v>
      </c>
      <c r="EE278" s="285">
        <v>2552421.9891666668</v>
      </c>
      <c r="EF278" s="285">
        <v>2552421.9891666668</v>
      </c>
      <c r="EG278" s="285">
        <v>2552421.9891666668</v>
      </c>
      <c r="EH278" s="285">
        <v>1973140.86</v>
      </c>
      <c r="EI278" s="285">
        <v>1973140.86</v>
      </c>
      <c r="EJ278" s="285">
        <v>1973140.86</v>
      </c>
      <c r="EK278" s="285">
        <v>1973140.86</v>
      </c>
      <c r="EL278" s="285">
        <v>1973140.86</v>
      </c>
      <c r="EM278" s="285">
        <v>1973140.86</v>
      </c>
      <c r="EN278" s="285">
        <v>2959711.29</v>
      </c>
      <c r="EO278" s="285">
        <v>2959711.29</v>
      </c>
      <c r="EP278" s="285">
        <v>2959711.29</v>
      </c>
      <c r="EQ278" s="285">
        <v>2959711.29</v>
      </c>
      <c r="ER278" s="285">
        <v>2959711.29</v>
      </c>
      <c r="ES278" s="285">
        <v>2959711.29</v>
      </c>
      <c r="ET278" s="341">
        <v>2429373.3213333334</v>
      </c>
      <c r="EU278" s="341">
        <v>2429373.3213333334</v>
      </c>
      <c r="EV278" s="341">
        <v>2429373.3213333334</v>
      </c>
      <c r="EW278" s="341">
        <v>2429373.3213333334</v>
      </c>
      <c r="EX278" s="341">
        <v>2429373.3213333334</v>
      </c>
      <c r="EY278" s="341">
        <v>2429373.3213333334</v>
      </c>
      <c r="EZ278" s="341">
        <v>3644059.9819999994</v>
      </c>
      <c r="FA278" s="341">
        <v>3644059.9819999994</v>
      </c>
      <c r="FB278" s="341">
        <v>4454463.4019999988</v>
      </c>
      <c r="FC278" s="341">
        <v>4454463.4019999988</v>
      </c>
      <c r="FD278" s="341">
        <v>4454463.4019999988</v>
      </c>
      <c r="FE278" s="341">
        <v>4454463.4019999988</v>
      </c>
      <c r="FF278" s="341">
        <v>3067786.435833334</v>
      </c>
      <c r="FG278" s="341">
        <v>3019826.0658333339</v>
      </c>
      <c r="FH278" s="341">
        <v>3058309.8858333337</v>
      </c>
      <c r="FI278" s="341">
        <v>3046755.8058333341</v>
      </c>
      <c r="FJ278" s="341">
        <v>3057105.8058333341</v>
      </c>
      <c r="FK278" s="341">
        <v>3056755.8058333341</v>
      </c>
      <c r="FL278" s="341">
        <v>3059180.8058333341</v>
      </c>
      <c r="FM278" s="341">
        <v>3059180.8058333341</v>
      </c>
      <c r="FN278" s="341">
        <v>3059040.8058333341</v>
      </c>
      <c r="FO278" s="341">
        <v>3063161.8058333341</v>
      </c>
      <c r="FP278" s="341">
        <v>3060771.8058333341</v>
      </c>
      <c r="FQ278" s="341">
        <v>3044951.8258333337</v>
      </c>
      <c r="FR278" s="341">
        <v>845574.4</v>
      </c>
      <c r="FS278" s="341">
        <v>4271561.3099999996</v>
      </c>
      <c r="FT278" s="341">
        <v>2456800.5</v>
      </c>
      <c r="FU278" s="341">
        <v>3001224.56</v>
      </c>
      <c r="FV278" s="341">
        <v>1835726.56</v>
      </c>
      <c r="FW278" s="341">
        <v>3331584.2171428567</v>
      </c>
      <c r="FX278" s="341">
        <v>3331584.2171428567</v>
      </c>
      <c r="FY278" s="341">
        <v>2665267.3737142859</v>
      </c>
      <c r="FZ278" s="341">
        <v>3331584.2171428567</v>
      </c>
      <c r="GA278" s="341">
        <v>3331584.2171428567</v>
      </c>
      <c r="GB278" s="341">
        <v>3331584.2171428567</v>
      </c>
      <c r="GC278" s="341">
        <v>3997910.8964734701</v>
      </c>
      <c r="GE278" s="445">
        <f>SUM(FR278:GC278)</f>
        <v>35731986.685902044</v>
      </c>
    </row>
    <row r="279" spans="1:187">
      <c r="D279" s="72" t="str">
        <f t="shared" si="47"/>
        <v>4131p</v>
      </c>
      <c r="E279" s="76" t="s">
        <v>152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70">
        <v>509745.79880760954</v>
      </c>
      <c r="CY279" s="273">
        <v>509745.79880760954</v>
      </c>
      <c r="CZ279" s="273">
        <v>509745.79880760954</v>
      </c>
      <c r="DA279" s="273">
        <v>509745.79880760954</v>
      </c>
      <c r="DB279" s="273">
        <v>509745.79880760954</v>
      </c>
      <c r="DC279" s="273">
        <v>509745.79880760954</v>
      </c>
      <c r="DD279" s="273">
        <v>509745.79880760954</v>
      </c>
      <c r="DE279" s="273">
        <v>509745.79880760954</v>
      </c>
      <c r="DF279" s="273">
        <v>509745.79880760954</v>
      </c>
      <c r="DG279" s="273">
        <v>509745.79880760954</v>
      </c>
      <c r="DH279" s="273">
        <v>509745.79880760954</v>
      </c>
      <c r="DI279" s="269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84"/>
      <c r="DW279" s="284"/>
      <c r="DX279" s="284"/>
      <c r="DY279" s="284"/>
      <c r="DZ279" s="284"/>
      <c r="EA279" s="284"/>
      <c r="EB279" s="284"/>
      <c r="EC279" s="284"/>
      <c r="ED279" s="284"/>
      <c r="EE279" s="284"/>
      <c r="EF279" s="284"/>
      <c r="EG279" s="284"/>
      <c r="EH279" s="284"/>
      <c r="EI279" s="282"/>
      <c r="EJ279" s="282"/>
      <c r="EK279" s="282"/>
      <c r="EL279" s="282"/>
      <c r="EM279" s="282"/>
      <c r="EN279" s="282"/>
      <c r="EO279" s="282"/>
      <c r="EP279" s="282"/>
      <c r="EQ279" s="282"/>
      <c r="ER279" s="282"/>
      <c r="ES279" s="282"/>
      <c r="FR279" s="263"/>
      <c r="FS279" s="263"/>
      <c r="FT279" s="263"/>
      <c r="FU279" s="263"/>
      <c r="FV279" s="263"/>
      <c r="FW279" s="263"/>
      <c r="FX279" s="263"/>
      <c r="FY279" s="263"/>
      <c r="FZ279" s="263"/>
      <c r="GA279" s="263"/>
      <c r="GB279" s="263"/>
      <c r="GC279" s="263"/>
      <c r="GE279" s="446"/>
    </row>
    <row r="280" spans="1:187">
      <c r="D280" s="72" t="str">
        <f t="shared" si="47"/>
        <v>4132p</v>
      </c>
      <c r="E280" s="76" t="s">
        <v>154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70">
        <v>68000.435934037057</v>
      </c>
      <c r="CY280" s="273">
        <v>68000.435934037057</v>
      </c>
      <c r="CZ280" s="273">
        <v>68000.435934037057</v>
      </c>
      <c r="DA280" s="273">
        <v>68000.435934037057</v>
      </c>
      <c r="DB280" s="273">
        <v>68000.435934037057</v>
      </c>
      <c r="DC280" s="273">
        <v>68000.435934037057</v>
      </c>
      <c r="DD280" s="273">
        <v>68000.435934037057</v>
      </c>
      <c r="DE280" s="273">
        <v>68000.435934037057</v>
      </c>
      <c r="DF280" s="273">
        <v>68000.435934037057</v>
      </c>
      <c r="DG280" s="273">
        <v>68000.435934037057</v>
      </c>
      <c r="DH280" s="273">
        <v>68000.435934037057</v>
      </c>
      <c r="DI280" s="269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84"/>
      <c r="DW280" s="284"/>
      <c r="DX280" s="284"/>
      <c r="DY280" s="284"/>
      <c r="DZ280" s="284"/>
      <c r="EA280" s="284"/>
      <c r="EB280" s="284"/>
      <c r="EC280" s="284"/>
      <c r="ED280" s="284"/>
      <c r="EE280" s="284"/>
      <c r="EF280" s="284"/>
      <c r="EG280" s="284"/>
      <c r="EH280" s="284"/>
      <c r="EI280" s="282"/>
      <c r="EJ280" s="282"/>
      <c r="EK280" s="282"/>
      <c r="EL280" s="282"/>
      <c r="EM280" s="282"/>
      <c r="EN280" s="282"/>
      <c r="EO280" s="282"/>
      <c r="EP280" s="282"/>
      <c r="EQ280" s="282"/>
      <c r="ER280" s="282"/>
      <c r="ES280" s="282"/>
      <c r="FR280" s="263"/>
      <c r="FS280" s="263"/>
      <c r="FT280" s="263"/>
      <c r="FU280" s="263"/>
      <c r="FV280" s="263"/>
      <c r="FW280" s="263"/>
      <c r="FX280" s="263"/>
      <c r="FY280" s="263"/>
      <c r="FZ280" s="263"/>
      <c r="GA280" s="263"/>
      <c r="GB280" s="263"/>
      <c r="GC280" s="263"/>
      <c r="GE280" s="446"/>
    </row>
    <row r="281" spans="1:187">
      <c r="D281" s="72" t="str">
        <f t="shared" si="47"/>
        <v>4133p</v>
      </c>
      <c r="E281" s="76" t="s">
        <v>156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70">
        <v>504921.06750279834</v>
      </c>
      <c r="CY281" s="273">
        <v>504921.06750279834</v>
      </c>
      <c r="CZ281" s="273">
        <v>504921.06750279834</v>
      </c>
      <c r="DA281" s="273">
        <v>504921.06750279834</v>
      </c>
      <c r="DB281" s="273">
        <v>504921.06750279834</v>
      </c>
      <c r="DC281" s="273">
        <v>504921.06750279834</v>
      </c>
      <c r="DD281" s="273">
        <v>504921.06750279834</v>
      </c>
      <c r="DE281" s="273">
        <v>504921.06750279834</v>
      </c>
      <c r="DF281" s="273">
        <v>504921.06750279834</v>
      </c>
      <c r="DG281" s="273">
        <v>504921.06750279834</v>
      </c>
      <c r="DH281" s="273">
        <v>504921.06750279834</v>
      </c>
      <c r="DI281" s="269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84"/>
      <c r="DW281" s="284"/>
      <c r="DX281" s="284"/>
      <c r="DY281" s="284"/>
      <c r="DZ281" s="284"/>
      <c r="EA281" s="284"/>
      <c r="EB281" s="284"/>
      <c r="EC281" s="284"/>
      <c r="ED281" s="284"/>
      <c r="EE281" s="284"/>
      <c r="EF281" s="284"/>
      <c r="EG281" s="284"/>
      <c r="EH281" s="284"/>
      <c r="EI281" s="282"/>
      <c r="EJ281" s="282"/>
      <c r="EK281" s="282"/>
      <c r="EL281" s="282"/>
      <c r="EM281" s="282"/>
      <c r="EN281" s="282"/>
      <c r="EO281" s="282"/>
      <c r="EP281" s="282"/>
      <c r="EQ281" s="282"/>
      <c r="ER281" s="282"/>
      <c r="ES281" s="282"/>
      <c r="FR281" s="263"/>
      <c r="FS281" s="263"/>
      <c r="FT281" s="263"/>
      <c r="FU281" s="263"/>
      <c r="FV281" s="263"/>
      <c r="FW281" s="263"/>
      <c r="FX281" s="263"/>
      <c r="FY281" s="263"/>
      <c r="FZ281" s="263"/>
      <c r="GA281" s="263"/>
      <c r="GB281" s="263"/>
      <c r="GC281" s="263"/>
      <c r="GE281" s="446"/>
    </row>
    <row r="282" spans="1:187">
      <c r="D282" s="72" t="str">
        <f t="shared" si="47"/>
        <v>4134p</v>
      </c>
      <c r="E282" s="76" t="s">
        <v>158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70">
        <v>570061.04204176902</v>
      </c>
      <c r="CY282" s="273">
        <v>570061.04204176902</v>
      </c>
      <c r="CZ282" s="273">
        <v>570061.04204176902</v>
      </c>
      <c r="DA282" s="273">
        <v>570061.04204176902</v>
      </c>
      <c r="DB282" s="273">
        <v>570061.04204176902</v>
      </c>
      <c r="DC282" s="273">
        <v>570061.04204176902</v>
      </c>
      <c r="DD282" s="273">
        <v>570061.04204176902</v>
      </c>
      <c r="DE282" s="273">
        <v>570061.04204176902</v>
      </c>
      <c r="DF282" s="273">
        <v>570061.04204176902</v>
      </c>
      <c r="DG282" s="273">
        <v>570061.04204176902</v>
      </c>
      <c r="DH282" s="273">
        <v>570061.04204176902</v>
      </c>
      <c r="DI282" s="269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84"/>
      <c r="DW282" s="284"/>
      <c r="DX282" s="284"/>
      <c r="DY282" s="284"/>
      <c r="DZ282" s="284"/>
      <c r="EA282" s="284"/>
      <c r="EB282" s="284"/>
      <c r="EC282" s="284"/>
      <c r="ED282" s="284"/>
      <c r="EE282" s="284"/>
      <c r="EF282" s="284"/>
      <c r="EG282" s="284"/>
      <c r="EH282" s="284"/>
      <c r="EI282" s="282"/>
      <c r="EJ282" s="282"/>
      <c r="EK282" s="282"/>
      <c r="EL282" s="282"/>
      <c r="EM282" s="282"/>
      <c r="EN282" s="282"/>
      <c r="EO282" s="282"/>
      <c r="EP282" s="282"/>
      <c r="EQ282" s="282"/>
      <c r="ER282" s="282"/>
      <c r="ES282" s="282"/>
      <c r="FR282" s="263"/>
      <c r="FS282" s="263"/>
      <c r="FT282" s="263"/>
      <c r="FU282" s="263"/>
      <c r="FV282" s="263"/>
      <c r="FW282" s="263"/>
      <c r="FX282" s="263"/>
      <c r="FY282" s="263"/>
      <c r="FZ282" s="263"/>
      <c r="GA282" s="263"/>
      <c r="GB282" s="263"/>
      <c r="GC282" s="263"/>
      <c r="GE282" s="446"/>
    </row>
    <row r="283" spans="1:187">
      <c r="D283" s="72" t="str">
        <f t="shared" si="47"/>
        <v>4135p</v>
      </c>
      <c r="E283" s="76" t="s">
        <v>160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70">
        <v>894502.49057674524</v>
      </c>
      <c r="CY283" s="273">
        <v>894502.49057674524</v>
      </c>
      <c r="CZ283" s="273">
        <v>894502.49057674524</v>
      </c>
      <c r="DA283" s="273">
        <v>894502.49057674524</v>
      </c>
      <c r="DB283" s="273">
        <v>894502.49057674524</v>
      </c>
      <c r="DC283" s="273">
        <v>894502.49057674524</v>
      </c>
      <c r="DD283" s="273">
        <v>894502.49057674524</v>
      </c>
      <c r="DE283" s="273">
        <v>894502.49057674524</v>
      </c>
      <c r="DF283" s="273">
        <v>894502.49057674524</v>
      </c>
      <c r="DG283" s="273">
        <v>894502.49057674524</v>
      </c>
      <c r="DH283" s="273">
        <v>894502.49057674524</v>
      </c>
      <c r="DI283" s="269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84"/>
      <c r="DW283" s="284"/>
      <c r="DX283" s="284"/>
      <c r="DY283" s="284"/>
      <c r="DZ283" s="284"/>
      <c r="EA283" s="284"/>
      <c r="EB283" s="284"/>
      <c r="EC283" s="284"/>
      <c r="ED283" s="284"/>
      <c r="EE283" s="284"/>
      <c r="EF283" s="284"/>
      <c r="EG283" s="284"/>
      <c r="EH283" s="284"/>
      <c r="EI283" s="282"/>
      <c r="EJ283" s="282"/>
      <c r="EK283" s="282"/>
      <c r="EL283" s="282"/>
      <c r="EM283" s="282"/>
      <c r="EN283" s="282"/>
      <c r="EO283" s="282"/>
      <c r="EP283" s="282"/>
      <c r="EQ283" s="282"/>
      <c r="ER283" s="282"/>
      <c r="ES283" s="282"/>
      <c r="FR283" s="263"/>
      <c r="FS283" s="263"/>
      <c r="FT283" s="263"/>
      <c r="FU283" s="263"/>
      <c r="FV283" s="263"/>
      <c r="FW283" s="263"/>
      <c r="FX283" s="263"/>
      <c r="FY283" s="263"/>
      <c r="FZ283" s="263"/>
      <c r="GA283" s="263"/>
      <c r="GB283" s="263"/>
      <c r="GC283" s="263"/>
      <c r="GE283" s="446"/>
    </row>
    <row r="284" spans="1:187">
      <c r="D284" s="72" t="str">
        <f t="shared" si="47"/>
        <v>4139p</v>
      </c>
      <c r="E284" s="76" t="s">
        <v>162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70">
        <v>19829.9912141971</v>
      </c>
      <c r="CY284" s="273">
        <v>19829.9912141971</v>
      </c>
      <c r="CZ284" s="273">
        <v>19829.9912141971</v>
      </c>
      <c r="DA284" s="273">
        <v>19829.9912141971</v>
      </c>
      <c r="DB284" s="273">
        <v>19829.9912141971</v>
      </c>
      <c r="DC284" s="273">
        <v>19829.9912141971</v>
      </c>
      <c r="DD284" s="273">
        <v>19829.9912141971</v>
      </c>
      <c r="DE284" s="273">
        <v>19829.9912141971</v>
      </c>
      <c r="DF284" s="273">
        <v>19829.9912141971</v>
      </c>
      <c r="DG284" s="273">
        <v>19829.9912141971</v>
      </c>
      <c r="DH284" s="273">
        <v>19829.9912141971</v>
      </c>
      <c r="DI284" s="269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84"/>
      <c r="DW284" s="284"/>
      <c r="DX284" s="284"/>
      <c r="DY284" s="284"/>
      <c r="DZ284" s="284"/>
      <c r="EA284" s="284"/>
      <c r="EB284" s="284"/>
      <c r="EC284" s="284"/>
      <c r="ED284" s="284"/>
      <c r="EE284" s="284"/>
      <c r="EF284" s="284"/>
      <c r="EG284" s="284"/>
      <c r="EH284" s="284"/>
      <c r="EI284" s="282"/>
      <c r="EJ284" s="282"/>
      <c r="EK284" s="282"/>
      <c r="EL284" s="282"/>
      <c r="EM284" s="282"/>
      <c r="EN284" s="282"/>
      <c r="EO284" s="282"/>
      <c r="EP284" s="282"/>
      <c r="EQ284" s="282"/>
      <c r="ER284" s="282"/>
      <c r="ES284" s="282"/>
      <c r="FR284" s="263"/>
      <c r="FS284" s="263"/>
      <c r="FT284" s="263"/>
      <c r="FU284" s="263"/>
      <c r="FV284" s="263"/>
      <c r="FW284" s="263"/>
      <c r="FX284" s="263"/>
      <c r="FY284" s="263"/>
      <c r="FZ284" s="263"/>
      <c r="GA284" s="263"/>
      <c r="GB284" s="263"/>
      <c r="GC284" s="263"/>
      <c r="GE284" s="44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164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71">
        <f t="shared" si="64"/>
        <v>3555210.7859614557</v>
      </c>
      <c r="CY285" s="274">
        <f t="shared" ref="CY285:DI285" si="65">+SUM(CY286:CY294)</f>
        <v>3555210.7859614557</v>
      </c>
      <c r="CZ285" s="274">
        <f t="shared" si="65"/>
        <v>3555210.7859614557</v>
      </c>
      <c r="DA285" s="274">
        <f t="shared" si="65"/>
        <v>3555210.7859614557</v>
      </c>
      <c r="DB285" s="274">
        <f t="shared" si="65"/>
        <v>3555210.7859614557</v>
      </c>
      <c r="DC285" s="274">
        <f t="shared" si="65"/>
        <v>3555210.7859614557</v>
      </c>
      <c r="DD285" s="274">
        <f t="shared" si="65"/>
        <v>3555210.7859614557</v>
      </c>
      <c r="DE285" s="274">
        <f t="shared" si="65"/>
        <v>3555210.7859614557</v>
      </c>
      <c r="DF285" s="274">
        <f t="shared" si="65"/>
        <v>3555210.7859614557</v>
      </c>
      <c r="DG285" s="274">
        <f t="shared" si="65"/>
        <v>3555210.7859614557</v>
      </c>
      <c r="DH285" s="274">
        <f t="shared" si="65"/>
        <v>3555210.7859614557</v>
      </c>
      <c r="DI285" s="272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85">
        <v>3780934.8033333328</v>
      </c>
      <c r="DW285" s="285">
        <v>3780934.8033333328</v>
      </c>
      <c r="DX285" s="285">
        <v>3780934.8033333328</v>
      </c>
      <c r="DY285" s="285">
        <v>3780934.8033333328</v>
      </c>
      <c r="DZ285" s="285">
        <v>3780934.8033333328</v>
      </c>
      <c r="EA285" s="285">
        <v>3780934.8033333328</v>
      </c>
      <c r="EB285" s="285">
        <v>3780934.8033333328</v>
      </c>
      <c r="EC285" s="285">
        <v>3780934.8033333328</v>
      </c>
      <c r="ED285" s="285">
        <v>3780934.8033333328</v>
      </c>
      <c r="EE285" s="285">
        <v>3780934.8033333328</v>
      </c>
      <c r="EF285" s="285">
        <v>3780934.8033333328</v>
      </c>
      <c r="EG285" s="285">
        <v>3780934.8033333328</v>
      </c>
      <c r="EH285" s="285">
        <v>3534983.4</v>
      </c>
      <c r="EI285" s="285">
        <v>3534983.4</v>
      </c>
      <c r="EJ285" s="285">
        <v>3534983.4</v>
      </c>
      <c r="EK285" s="285">
        <v>3534983.4</v>
      </c>
      <c r="EL285" s="285">
        <v>3534983.4</v>
      </c>
      <c r="EM285" s="285">
        <v>3534983.4</v>
      </c>
      <c r="EN285" s="285">
        <v>5302475.09</v>
      </c>
      <c r="EO285" s="285">
        <v>5302475.09</v>
      </c>
      <c r="EP285" s="285">
        <v>5302475.09</v>
      </c>
      <c r="EQ285" s="285">
        <v>5302475.09</v>
      </c>
      <c r="ER285" s="285">
        <v>5302475.09</v>
      </c>
      <c r="ES285" s="285">
        <v>5302475.09</v>
      </c>
      <c r="ET285" s="341">
        <v>3986420.5893333331</v>
      </c>
      <c r="EU285" s="341">
        <v>3986420.5893333331</v>
      </c>
      <c r="EV285" s="341">
        <v>3986420.5893333331</v>
      </c>
      <c r="EW285" s="341">
        <v>4097531.7004444432</v>
      </c>
      <c r="EX285" s="341">
        <v>4097531.7004444432</v>
      </c>
      <c r="EY285" s="341">
        <v>4097531.7004444432</v>
      </c>
      <c r="EZ285" s="341">
        <v>6090741.9951111097</v>
      </c>
      <c r="FA285" s="341">
        <v>6090741.9951111097</v>
      </c>
      <c r="FB285" s="341">
        <v>5577148.0201111175</v>
      </c>
      <c r="FC285" s="341">
        <v>5577148.0201111175</v>
      </c>
      <c r="FD285" s="341">
        <v>5577148.0201111175</v>
      </c>
      <c r="FE285" s="341">
        <v>5577148.0201111175</v>
      </c>
      <c r="FF285" s="341">
        <v>6120514.5875000004</v>
      </c>
      <c r="FG285" s="341">
        <v>5971668.0075000003</v>
      </c>
      <c r="FH285" s="341">
        <v>5177760.0175000001</v>
      </c>
      <c r="FI285" s="341">
        <v>5087042.1275000004</v>
      </c>
      <c r="FJ285" s="341">
        <v>5141875.5275000008</v>
      </c>
      <c r="FK285" s="341">
        <v>5197534.4975000005</v>
      </c>
      <c r="FL285" s="341">
        <v>5059087.2374999989</v>
      </c>
      <c r="FM285" s="341">
        <v>5071091.2374999989</v>
      </c>
      <c r="FN285" s="341">
        <v>5175886.7374999989</v>
      </c>
      <c r="FO285" s="341">
        <v>5062253.3274999987</v>
      </c>
      <c r="FP285" s="341">
        <v>5061881.6574999988</v>
      </c>
      <c r="FQ285" s="341">
        <v>5000451.0074999994</v>
      </c>
      <c r="FR285" s="341">
        <v>1526609.67</v>
      </c>
      <c r="FS285" s="341">
        <v>5800030.7699999996</v>
      </c>
      <c r="FT285" s="341">
        <v>6227024.2599999998</v>
      </c>
      <c r="FU285" s="341">
        <v>3735755.56</v>
      </c>
      <c r="FV285" s="341">
        <v>13077926.789999999</v>
      </c>
      <c r="FW285" s="341">
        <v>4490161.0014285715</v>
      </c>
      <c r="FX285" s="341">
        <v>4490161.0014285715</v>
      </c>
      <c r="FY285" s="341">
        <v>3592128.8011428574</v>
      </c>
      <c r="FZ285" s="341">
        <v>4490161.0014285715</v>
      </c>
      <c r="GA285" s="341">
        <v>4490161.0014285715</v>
      </c>
      <c r="GB285" s="341">
        <v>4490161.0014285715</v>
      </c>
      <c r="GC285" s="341">
        <v>5388158.5617142906</v>
      </c>
      <c r="GE285" s="445">
        <f>SUM(FR285:GC285)</f>
        <v>61798439.420000017</v>
      </c>
    </row>
    <row r="286" spans="1:187">
      <c r="D286" s="72" t="str">
        <f t="shared" si="47"/>
        <v>4141p</v>
      </c>
      <c r="E286" s="76" t="s">
        <v>166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70">
        <v>474900.64720598352</v>
      </c>
      <c r="CY286" s="273">
        <v>474900.64720598352</v>
      </c>
      <c r="CZ286" s="273">
        <v>474900.64720598352</v>
      </c>
      <c r="DA286" s="273">
        <v>474900.64720598352</v>
      </c>
      <c r="DB286" s="273">
        <v>474900.64720598352</v>
      </c>
      <c r="DC286" s="273">
        <v>474900.64720598352</v>
      </c>
      <c r="DD286" s="273">
        <v>474900.64720598352</v>
      </c>
      <c r="DE286" s="273">
        <v>474900.64720598352</v>
      </c>
      <c r="DF286" s="273">
        <v>474900.64720598352</v>
      </c>
      <c r="DG286" s="273">
        <v>474900.64720598352</v>
      </c>
      <c r="DH286" s="273">
        <v>474900.64720598352</v>
      </c>
      <c r="DI286" s="269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84"/>
      <c r="DW286" s="284"/>
      <c r="DX286" s="284"/>
      <c r="DY286" s="284"/>
      <c r="DZ286" s="284"/>
      <c r="EA286" s="284"/>
      <c r="EB286" s="284"/>
      <c r="EC286" s="284"/>
      <c r="ED286" s="284"/>
      <c r="EE286" s="284"/>
      <c r="EF286" s="284"/>
      <c r="EG286" s="284"/>
      <c r="EH286" s="284"/>
      <c r="EI286" s="282"/>
      <c r="EJ286" s="282"/>
      <c r="EK286" s="282"/>
      <c r="EL286" s="282"/>
      <c r="EM286" s="282"/>
      <c r="EN286" s="282"/>
      <c r="EO286" s="282"/>
      <c r="EP286" s="282"/>
      <c r="EQ286" s="282"/>
      <c r="ER286" s="282"/>
      <c r="ES286" s="282"/>
      <c r="FR286" s="263"/>
      <c r="FS286" s="263"/>
      <c r="FT286" s="263"/>
      <c r="FU286" s="263"/>
      <c r="FV286" s="263"/>
      <c r="FW286" s="263"/>
      <c r="FX286" s="263"/>
      <c r="FY286" s="263"/>
      <c r="FZ286" s="263"/>
      <c r="GA286" s="263"/>
      <c r="GB286" s="263"/>
      <c r="GC286" s="263"/>
      <c r="GE286" s="446"/>
    </row>
    <row r="287" spans="1:187">
      <c r="D287" s="72" t="str">
        <f t="shared" si="47"/>
        <v>4142p</v>
      </c>
      <c r="E287" s="76" t="s">
        <v>168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70">
        <v>36601.72000316067</v>
      </c>
      <c r="CY287" s="273">
        <v>36601.72000316067</v>
      </c>
      <c r="CZ287" s="273">
        <v>36601.72000316067</v>
      </c>
      <c r="DA287" s="273">
        <v>36601.72000316067</v>
      </c>
      <c r="DB287" s="273">
        <v>36601.72000316067</v>
      </c>
      <c r="DC287" s="273">
        <v>36601.72000316067</v>
      </c>
      <c r="DD287" s="273">
        <v>36601.72000316067</v>
      </c>
      <c r="DE287" s="273">
        <v>36601.72000316067</v>
      </c>
      <c r="DF287" s="273">
        <v>36601.72000316067</v>
      </c>
      <c r="DG287" s="273">
        <v>36601.72000316067</v>
      </c>
      <c r="DH287" s="273">
        <v>36601.72000316067</v>
      </c>
      <c r="DI287" s="269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84"/>
      <c r="DW287" s="284"/>
      <c r="DX287" s="284"/>
      <c r="DY287" s="284"/>
      <c r="DZ287" s="284"/>
      <c r="EA287" s="284"/>
      <c r="EB287" s="284"/>
      <c r="EC287" s="284"/>
      <c r="ED287" s="284"/>
      <c r="EE287" s="284"/>
      <c r="EF287" s="284"/>
      <c r="EG287" s="284"/>
      <c r="EH287" s="284"/>
      <c r="EI287" s="282"/>
      <c r="EJ287" s="282"/>
      <c r="EK287" s="282"/>
      <c r="EL287" s="282"/>
      <c r="EM287" s="282"/>
      <c r="EN287" s="282"/>
      <c r="EO287" s="282"/>
      <c r="EP287" s="282"/>
      <c r="EQ287" s="282"/>
      <c r="ER287" s="282"/>
      <c r="ES287" s="282"/>
      <c r="FR287" s="263"/>
      <c r="FS287" s="263"/>
      <c r="FT287" s="263"/>
      <c r="FU287" s="263"/>
      <c r="FV287" s="263"/>
      <c r="FW287" s="263"/>
      <c r="FX287" s="263"/>
      <c r="FY287" s="263"/>
      <c r="FZ287" s="263"/>
      <c r="GA287" s="263"/>
      <c r="GB287" s="263"/>
      <c r="GC287" s="263"/>
      <c r="GE287" s="446"/>
    </row>
    <row r="288" spans="1:187">
      <c r="D288" s="72" t="str">
        <f t="shared" si="47"/>
        <v>4143p</v>
      </c>
      <c r="E288" s="76" t="s">
        <v>170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70">
        <v>554477.60404232587</v>
      </c>
      <c r="CY288" s="273">
        <v>554477.60404232587</v>
      </c>
      <c r="CZ288" s="273">
        <v>554477.60404232587</v>
      </c>
      <c r="DA288" s="273">
        <v>554477.60404232587</v>
      </c>
      <c r="DB288" s="273">
        <v>554477.60404232587</v>
      </c>
      <c r="DC288" s="273">
        <v>554477.60404232587</v>
      </c>
      <c r="DD288" s="273">
        <v>554477.60404232587</v>
      </c>
      <c r="DE288" s="273">
        <v>554477.60404232587</v>
      </c>
      <c r="DF288" s="273">
        <v>554477.60404232587</v>
      </c>
      <c r="DG288" s="273">
        <v>554477.60404232587</v>
      </c>
      <c r="DH288" s="273">
        <v>554477.60404232587</v>
      </c>
      <c r="DI288" s="269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84"/>
      <c r="DW288" s="284"/>
      <c r="DX288" s="284"/>
      <c r="DY288" s="284"/>
      <c r="DZ288" s="284"/>
      <c r="EA288" s="284"/>
      <c r="EB288" s="284"/>
      <c r="EC288" s="284"/>
      <c r="ED288" s="284"/>
      <c r="EE288" s="284"/>
      <c r="EF288" s="284"/>
      <c r="EG288" s="284"/>
      <c r="EH288" s="284"/>
      <c r="EI288" s="282"/>
      <c r="EJ288" s="282"/>
      <c r="EK288" s="282"/>
      <c r="EL288" s="282"/>
      <c r="EM288" s="282"/>
      <c r="EN288" s="282"/>
      <c r="EO288" s="282"/>
      <c r="EP288" s="282"/>
      <c r="EQ288" s="282"/>
      <c r="ER288" s="282"/>
      <c r="ES288" s="282"/>
      <c r="FR288" s="263"/>
      <c r="FS288" s="263"/>
      <c r="FT288" s="263"/>
      <c r="FU288" s="263"/>
      <c r="FV288" s="263"/>
      <c r="FW288" s="263"/>
      <c r="FX288" s="263"/>
      <c r="FY288" s="263"/>
      <c r="FZ288" s="263"/>
      <c r="GA288" s="263"/>
      <c r="GB288" s="263"/>
      <c r="GC288" s="263"/>
      <c r="GE288" s="446"/>
    </row>
    <row r="289" spans="1:187" ht="30">
      <c r="D289" s="72" t="str">
        <f t="shared" si="47"/>
        <v>4144p</v>
      </c>
      <c r="E289" s="76" t="s">
        <v>172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70">
        <v>255268.47321223555</v>
      </c>
      <c r="CY289" s="273">
        <v>255268.47321223555</v>
      </c>
      <c r="CZ289" s="273">
        <v>255268.47321223555</v>
      </c>
      <c r="DA289" s="273">
        <v>255268.47321223555</v>
      </c>
      <c r="DB289" s="273">
        <v>255268.47321223555</v>
      </c>
      <c r="DC289" s="273">
        <v>255268.47321223555</v>
      </c>
      <c r="DD289" s="273">
        <v>255268.47321223555</v>
      </c>
      <c r="DE289" s="273">
        <v>255268.47321223555</v>
      </c>
      <c r="DF289" s="273">
        <v>255268.47321223555</v>
      </c>
      <c r="DG289" s="273">
        <v>255268.47321223555</v>
      </c>
      <c r="DH289" s="273">
        <v>255268.47321223555</v>
      </c>
      <c r="DI289" s="269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84"/>
      <c r="DW289" s="284"/>
      <c r="DX289" s="284"/>
      <c r="DY289" s="284"/>
      <c r="DZ289" s="284"/>
      <c r="EA289" s="284"/>
      <c r="EB289" s="284"/>
      <c r="EC289" s="284"/>
      <c r="ED289" s="284"/>
      <c r="EE289" s="284"/>
      <c r="EF289" s="284"/>
      <c r="EG289" s="284"/>
      <c r="EH289" s="284"/>
      <c r="EI289" s="282"/>
      <c r="EJ289" s="282"/>
      <c r="EK289" s="282"/>
      <c r="EL289" s="282"/>
      <c r="EM289" s="282"/>
      <c r="EN289" s="282"/>
      <c r="EO289" s="282"/>
      <c r="EP289" s="282"/>
      <c r="EQ289" s="282"/>
      <c r="ER289" s="282"/>
      <c r="ES289" s="282"/>
      <c r="FR289" s="263"/>
      <c r="FS289" s="263"/>
      <c r="FT289" s="263"/>
      <c r="FU289" s="263"/>
      <c r="FV289" s="263"/>
      <c r="FW289" s="263"/>
      <c r="FX289" s="263"/>
      <c r="FY289" s="263"/>
      <c r="FZ289" s="263"/>
      <c r="GA289" s="263"/>
      <c r="GB289" s="263"/>
      <c r="GC289" s="263"/>
      <c r="GE289" s="446"/>
    </row>
    <row r="290" spans="1:187">
      <c r="D290" s="72" t="str">
        <f t="shared" ref="D290:D321" si="67">+CONCATENATE(D81,"p")</f>
        <v>4145p</v>
      </c>
      <c r="E290" s="76" t="s">
        <v>174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70">
        <v>95320.115048602951</v>
      </c>
      <c r="CY290" s="273">
        <v>95320.115048602951</v>
      </c>
      <c r="CZ290" s="273">
        <v>95320.115048602951</v>
      </c>
      <c r="DA290" s="273">
        <v>95320.115048602951</v>
      </c>
      <c r="DB290" s="273">
        <v>95320.115048602951</v>
      </c>
      <c r="DC290" s="273">
        <v>95320.115048602951</v>
      </c>
      <c r="DD290" s="273">
        <v>95320.115048602951</v>
      </c>
      <c r="DE290" s="273">
        <v>95320.115048602951</v>
      </c>
      <c r="DF290" s="273">
        <v>95320.115048602951</v>
      </c>
      <c r="DG290" s="273">
        <v>95320.115048602951</v>
      </c>
      <c r="DH290" s="273">
        <v>95320.115048602951</v>
      </c>
      <c r="DI290" s="269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84"/>
      <c r="DW290" s="284"/>
      <c r="DX290" s="284"/>
      <c r="DY290" s="284"/>
      <c r="DZ290" s="284"/>
      <c r="EA290" s="284"/>
      <c r="EB290" s="284"/>
      <c r="EC290" s="284"/>
      <c r="ED290" s="284"/>
      <c r="EE290" s="284"/>
      <c r="EF290" s="284"/>
      <c r="EG290" s="284"/>
      <c r="EH290" s="284"/>
      <c r="EI290" s="282"/>
      <c r="EJ290" s="282"/>
      <c r="EK290" s="282"/>
      <c r="EL290" s="282"/>
      <c r="EM290" s="282"/>
      <c r="EN290" s="282"/>
      <c r="EO290" s="282"/>
      <c r="EP290" s="282"/>
      <c r="EQ290" s="282"/>
      <c r="ER290" s="282"/>
      <c r="ES290" s="282"/>
      <c r="FR290" s="263"/>
      <c r="FS290" s="263"/>
      <c r="FT290" s="263"/>
      <c r="FU290" s="263"/>
      <c r="FV290" s="263"/>
      <c r="FW290" s="263"/>
      <c r="FX290" s="263"/>
      <c r="FY290" s="263"/>
      <c r="FZ290" s="263"/>
      <c r="GA290" s="263"/>
      <c r="GB290" s="263"/>
      <c r="GC290" s="263"/>
      <c r="GE290" s="446"/>
    </row>
    <row r="291" spans="1:187" ht="30">
      <c r="D291" s="72" t="str">
        <f t="shared" si="67"/>
        <v>4146p</v>
      </c>
      <c r="E291" s="76" t="s">
        <v>176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70">
        <v>191362.34434435467</v>
      </c>
      <c r="CY291" s="273">
        <v>191362.34434435467</v>
      </c>
      <c r="CZ291" s="273">
        <v>191362.34434435467</v>
      </c>
      <c r="DA291" s="273">
        <v>191362.34434435467</v>
      </c>
      <c r="DB291" s="273">
        <v>191362.34434435467</v>
      </c>
      <c r="DC291" s="273">
        <v>191362.34434435467</v>
      </c>
      <c r="DD291" s="273">
        <v>191362.34434435467</v>
      </c>
      <c r="DE291" s="273">
        <v>191362.34434435467</v>
      </c>
      <c r="DF291" s="273">
        <v>191362.34434435467</v>
      </c>
      <c r="DG291" s="273">
        <v>191362.34434435467</v>
      </c>
      <c r="DH291" s="273">
        <v>191362.34434435467</v>
      </c>
      <c r="DI291" s="269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84"/>
      <c r="DW291" s="284"/>
      <c r="DX291" s="284"/>
      <c r="DY291" s="284"/>
      <c r="DZ291" s="284"/>
      <c r="EA291" s="284"/>
      <c r="EB291" s="284"/>
      <c r="EC291" s="284"/>
      <c r="ED291" s="284"/>
      <c r="EE291" s="284"/>
      <c r="EF291" s="284"/>
      <c r="EG291" s="284"/>
      <c r="EH291" s="284"/>
      <c r="EI291" s="282"/>
      <c r="EJ291" s="282"/>
      <c r="EK291" s="282"/>
      <c r="EL291" s="282"/>
      <c r="EM291" s="282"/>
      <c r="EN291" s="282"/>
      <c r="EO291" s="282"/>
      <c r="EP291" s="282"/>
      <c r="EQ291" s="282"/>
      <c r="ER291" s="282"/>
      <c r="ES291" s="282"/>
      <c r="FR291" s="263"/>
      <c r="FS291" s="263"/>
      <c r="FT291" s="263"/>
      <c r="FU291" s="263"/>
      <c r="FV291" s="263"/>
      <c r="FW291" s="263"/>
      <c r="FX291" s="263"/>
      <c r="FY291" s="263"/>
      <c r="FZ291" s="263"/>
      <c r="GA291" s="263"/>
      <c r="GB291" s="263"/>
      <c r="GC291" s="263"/>
      <c r="GE291" s="446"/>
    </row>
    <row r="292" spans="1:187" ht="30">
      <c r="D292" s="72" t="str">
        <f t="shared" si="67"/>
        <v>4147p</v>
      </c>
      <c r="E292" s="76" t="s">
        <v>178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70">
        <v>1378043.4232588904</v>
      </c>
      <c r="CY292" s="273">
        <v>1378043.4232588904</v>
      </c>
      <c r="CZ292" s="273">
        <v>1378043.4232588904</v>
      </c>
      <c r="DA292" s="273">
        <v>1378043.4232588904</v>
      </c>
      <c r="DB292" s="273">
        <v>1378043.4232588904</v>
      </c>
      <c r="DC292" s="273">
        <v>1378043.4232588904</v>
      </c>
      <c r="DD292" s="273">
        <v>1378043.4232588904</v>
      </c>
      <c r="DE292" s="273">
        <v>1378043.4232588904</v>
      </c>
      <c r="DF292" s="273">
        <v>1378043.4232588904</v>
      </c>
      <c r="DG292" s="273">
        <v>1378043.4232588904</v>
      </c>
      <c r="DH292" s="273">
        <v>1378043.4232588904</v>
      </c>
      <c r="DI292" s="269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84"/>
      <c r="DW292" s="284"/>
      <c r="DX292" s="284"/>
      <c r="DY292" s="284"/>
      <c r="DZ292" s="284"/>
      <c r="EA292" s="284"/>
      <c r="EB292" s="284"/>
      <c r="EC292" s="284"/>
      <c r="ED292" s="284"/>
      <c r="EE292" s="284"/>
      <c r="EF292" s="284"/>
      <c r="EG292" s="284"/>
      <c r="EH292" s="284"/>
      <c r="EI292" s="282"/>
      <c r="EJ292" s="282"/>
      <c r="EK292" s="282"/>
      <c r="EL292" s="282"/>
      <c r="EM292" s="282"/>
      <c r="EN292" s="282"/>
      <c r="EO292" s="282"/>
      <c r="EP292" s="282"/>
      <c r="EQ292" s="282"/>
      <c r="ER292" s="282"/>
      <c r="ES292" s="282"/>
      <c r="FR292" s="263"/>
      <c r="FS292" s="263"/>
      <c r="FT292" s="263"/>
      <c r="FU292" s="263"/>
      <c r="FV292" s="263"/>
      <c r="FW292" s="263"/>
      <c r="FX292" s="263"/>
      <c r="FY292" s="263"/>
      <c r="FZ292" s="263"/>
      <c r="GA292" s="263"/>
      <c r="GB292" s="263"/>
      <c r="GC292" s="263"/>
      <c r="GE292" s="446"/>
    </row>
    <row r="293" spans="1:187">
      <c r="D293" s="72" t="str">
        <f t="shared" si="67"/>
        <v>4148p</v>
      </c>
      <c r="E293" s="76" t="s">
        <v>180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70">
        <v>105093.75354828646</v>
      </c>
      <c r="CY293" s="273">
        <v>105093.75354828646</v>
      </c>
      <c r="CZ293" s="273">
        <v>105093.75354828646</v>
      </c>
      <c r="DA293" s="273">
        <v>105093.75354828646</v>
      </c>
      <c r="DB293" s="273">
        <v>105093.75354828646</v>
      </c>
      <c r="DC293" s="273">
        <v>105093.75354828646</v>
      </c>
      <c r="DD293" s="273">
        <v>105093.75354828646</v>
      </c>
      <c r="DE293" s="273">
        <v>105093.75354828646</v>
      </c>
      <c r="DF293" s="273">
        <v>105093.75354828646</v>
      </c>
      <c r="DG293" s="273">
        <v>105093.75354828646</v>
      </c>
      <c r="DH293" s="273">
        <v>105093.75354828646</v>
      </c>
      <c r="DI293" s="269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84"/>
      <c r="DW293" s="284"/>
      <c r="DX293" s="284"/>
      <c r="DY293" s="284"/>
      <c r="DZ293" s="284"/>
      <c r="EA293" s="284"/>
      <c r="EB293" s="284"/>
      <c r="EC293" s="284"/>
      <c r="ED293" s="284"/>
      <c r="EE293" s="284"/>
      <c r="EF293" s="284"/>
      <c r="EG293" s="284"/>
      <c r="EH293" s="284"/>
      <c r="EI293" s="282"/>
      <c r="EJ293" s="282"/>
      <c r="EK293" s="282"/>
      <c r="EL293" s="282"/>
      <c r="EM293" s="282"/>
      <c r="EN293" s="282"/>
      <c r="EO293" s="282"/>
      <c r="EP293" s="282"/>
      <c r="EQ293" s="282"/>
      <c r="ER293" s="282"/>
      <c r="ES293" s="282"/>
      <c r="FR293" s="263"/>
      <c r="FS293" s="263"/>
      <c r="FT293" s="263"/>
      <c r="FU293" s="263"/>
      <c r="FV293" s="263"/>
      <c r="FW293" s="263"/>
      <c r="FX293" s="263"/>
      <c r="FY293" s="263"/>
      <c r="FZ293" s="263"/>
      <c r="GA293" s="263"/>
      <c r="GB293" s="263"/>
      <c r="GC293" s="263"/>
      <c r="GE293" s="446"/>
    </row>
    <row r="294" spans="1:187">
      <c r="D294" s="72" t="str">
        <f t="shared" si="67"/>
        <v>4149p</v>
      </c>
      <c r="E294" s="76" t="s">
        <v>182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70">
        <v>464142.70529761608</v>
      </c>
      <c r="CY294" s="273">
        <v>464142.70529761608</v>
      </c>
      <c r="CZ294" s="273">
        <v>464142.70529761608</v>
      </c>
      <c r="DA294" s="273">
        <v>464142.70529761608</v>
      </c>
      <c r="DB294" s="273">
        <v>464142.70529761608</v>
      </c>
      <c r="DC294" s="273">
        <v>464142.70529761608</v>
      </c>
      <c r="DD294" s="273">
        <v>464142.70529761608</v>
      </c>
      <c r="DE294" s="273">
        <v>464142.70529761608</v>
      </c>
      <c r="DF294" s="273">
        <v>464142.70529761608</v>
      </c>
      <c r="DG294" s="273">
        <v>464142.70529761608</v>
      </c>
      <c r="DH294" s="273">
        <v>464142.70529761608</v>
      </c>
      <c r="DI294" s="269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84"/>
      <c r="DW294" s="284"/>
      <c r="DX294" s="284"/>
      <c r="DY294" s="284"/>
      <c r="DZ294" s="284"/>
      <c r="EA294" s="284"/>
      <c r="EB294" s="284"/>
      <c r="EC294" s="284"/>
      <c r="ED294" s="284"/>
      <c r="EE294" s="284"/>
      <c r="EF294" s="284"/>
      <c r="EG294" s="284"/>
      <c r="EH294" s="284"/>
      <c r="EI294" s="282"/>
      <c r="EJ294" s="282"/>
      <c r="EK294" s="282"/>
      <c r="EL294" s="282"/>
      <c r="EM294" s="282"/>
      <c r="EN294" s="282"/>
      <c r="EO294" s="282"/>
      <c r="EP294" s="282"/>
      <c r="EQ294" s="282"/>
      <c r="ER294" s="282"/>
      <c r="ES294" s="282"/>
      <c r="FR294" s="263"/>
      <c r="FS294" s="263"/>
      <c r="FT294" s="263"/>
      <c r="FU294" s="263"/>
      <c r="FV294" s="263"/>
      <c r="FW294" s="263"/>
      <c r="FX294" s="263"/>
      <c r="FY294" s="263"/>
      <c r="FZ294" s="263"/>
      <c r="GA294" s="263"/>
      <c r="GB294" s="263"/>
      <c r="GC294" s="263"/>
      <c r="GE294" s="44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184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71">
        <f t="shared" si="68"/>
        <v>1804616.9333333331</v>
      </c>
      <c r="CY295" s="274">
        <f t="shared" ref="CY295:DI295" si="69">+SUM(CY296:CY298)</f>
        <v>1804616.9333333331</v>
      </c>
      <c r="CZ295" s="274">
        <f t="shared" si="69"/>
        <v>1804616.9333333331</v>
      </c>
      <c r="DA295" s="274">
        <f t="shared" si="69"/>
        <v>1804616.9333333331</v>
      </c>
      <c r="DB295" s="274">
        <f t="shared" si="69"/>
        <v>1804616.9333333331</v>
      </c>
      <c r="DC295" s="274">
        <f t="shared" si="69"/>
        <v>1804616.9333333331</v>
      </c>
      <c r="DD295" s="274">
        <f t="shared" si="69"/>
        <v>1804616.9333333331</v>
      </c>
      <c r="DE295" s="274">
        <f t="shared" si="69"/>
        <v>1804616.9333333331</v>
      </c>
      <c r="DF295" s="274">
        <f t="shared" si="69"/>
        <v>1804616.9333333331</v>
      </c>
      <c r="DG295" s="274">
        <f t="shared" si="69"/>
        <v>1804616.9333333331</v>
      </c>
      <c r="DH295" s="274">
        <f t="shared" si="69"/>
        <v>1804616.9333333331</v>
      </c>
      <c r="DI295" s="272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85">
        <v>1778023.41</v>
      </c>
      <c r="DW295" s="285">
        <v>1778023.41</v>
      </c>
      <c r="DX295" s="285">
        <v>1778023.41</v>
      </c>
      <c r="DY295" s="285">
        <v>1778023.41</v>
      </c>
      <c r="DZ295" s="285">
        <v>1778023.41</v>
      </c>
      <c r="EA295" s="285">
        <v>1778023.41</v>
      </c>
      <c r="EB295" s="285">
        <v>1778023.41</v>
      </c>
      <c r="EC295" s="285">
        <v>1778023.41</v>
      </c>
      <c r="ED295" s="285">
        <v>1778023.41</v>
      </c>
      <c r="EE295" s="285">
        <v>1778023.41</v>
      </c>
      <c r="EF295" s="285">
        <v>1778023.41</v>
      </c>
      <c r="EG295" s="285">
        <v>1778023.41</v>
      </c>
      <c r="EH295" s="285">
        <v>1415131.31</v>
      </c>
      <c r="EI295" s="285">
        <v>1415131.31</v>
      </c>
      <c r="EJ295" s="285">
        <v>1415131.31</v>
      </c>
      <c r="EK295" s="285">
        <v>1415131.31</v>
      </c>
      <c r="EL295" s="285">
        <v>1415131.31</v>
      </c>
      <c r="EM295" s="285">
        <v>1415131.31</v>
      </c>
      <c r="EN295" s="285">
        <v>2122696.9700000002</v>
      </c>
      <c r="EO295" s="285">
        <v>2122696.9700000002</v>
      </c>
      <c r="EP295" s="285">
        <v>2122696.9700000002</v>
      </c>
      <c r="EQ295" s="285">
        <v>2122696.9700000002</v>
      </c>
      <c r="ER295" s="285">
        <v>2122696.9700000002</v>
      </c>
      <c r="ES295" s="285">
        <v>2122696.9700000002</v>
      </c>
      <c r="ET295" s="341">
        <v>1860319.3983333334</v>
      </c>
      <c r="EU295" s="341">
        <v>1860319.3983333334</v>
      </c>
      <c r="EV295" s="341">
        <v>1860319.3983333334</v>
      </c>
      <c r="EW295" s="341">
        <v>1860319.3983333334</v>
      </c>
      <c r="EX295" s="341">
        <v>1860319.3983333334</v>
      </c>
      <c r="EY295" s="341">
        <v>1860319.3983333334</v>
      </c>
      <c r="EZ295" s="341">
        <v>1860319.3983333334</v>
      </c>
      <c r="FA295" s="341">
        <v>1860319.3983333334</v>
      </c>
      <c r="FB295" s="341">
        <v>1850732.9058333328</v>
      </c>
      <c r="FC295" s="341">
        <v>1850732.9058333328</v>
      </c>
      <c r="FD295" s="341">
        <v>1850732.9058333328</v>
      </c>
      <c r="FE295" s="341">
        <v>1850732.9058333328</v>
      </c>
      <c r="FF295" s="341">
        <v>1931829.4616666667</v>
      </c>
      <c r="FG295" s="341">
        <v>1929704.3816666668</v>
      </c>
      <c r="FH295" s="341">
        <v>1921162.7116666667</v>
      </c>
      <c r="FI295" s="341">
        <v>1920662.7116666667</v>
      </c>
      <c r="FJ295" s="341">
        <v>1927678.7016666669</v>
      </c>
      <c r="FK295" s="341">
        <v>1927612.7316666667</v>
      </c>
      <c r="FL295" s="341">
        <v>1934953.7116666667</v>
      </c>
      <c r="FM295" s="341">
        <v>1934887.7116666667</v>
      </c>
      <c r="FN295" s="341">
        <v>1926953.7016666669</v>
      </c>
      <c r="FO295" s="341">
        <v>1926887.7016666669</v>
      </c>
      <c r="FP295" s="341">
        <v>1926953.7016666669</v>
      </c>
      <c r="FQ295" s="341">
        <v>1908616.3716666668</v>
      </c>
      <c r="FR295" s="341">
        <v>108691.98</v>
      </c>
      <c r="FS295" s="341">
        <v>2265483.7400000002</v>
      </c>
      <c r="FT295" s="341">
        <v>1016574.39</v>
      </c>
      <c r="FU295" s="341">
        <v>2804355.68</v>
      </c>
      <c r="FV295" s="341">
        <v>1877727.17</v>
      </c>
      <c r="FW295" s="341">
        <v>2564587.1557142856</v>
      </c>
      <c r="FX295" s="341">
        <v>2564587.1557142856</v>
      </c>
      <c r="FY295" s="341">
        <v>2051669.7245714283</v>
      </c>
      <c r="FZ295" s="341">
        <v>2564587.1557142856</v>
      </c>
      <c r="GA295" s="341">
        <v>2564587.1557142856</v>
      </c>
      <c r="GB295" s="341">
        <v>2564587.1557142856</v>
      </c>
      <c r="GC295" s="341">
        <v>3077495.2968571493</v>
      </c>
      <c r="GE295" s="445">
        <f>SUM(FR295:GC295)</f>
        <v>26024933.760000002</v>
      </c>
    </row>
    <row r="296" spans="1:187" ht="30">
      <c r="D296" s="72" t="str">
        <f t="shared" si="67"/>
        <v>4151p</v>
      </c>
      <c r="E296" s="76" t="s">
        <v>186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70">
        <v>1391775.75</v>
      </c>
      <c r="CY296" s="273">
        <v>1391775.75</v>
      </c>
      <c r="CZ296" s="273">
        <v>1391775.75</v>
      </c>
      <c r="DA296" s="273">
        <v>1391775.75</v>
      </c>
      <c r="DB296" s="273">
        <v>1391775.75</v>
      </c>
      <c r="DC296" s="273">
        <v>1391775.75</v>
      </c>
      <c r="DD296" s="273">
        <v>1391775.75</v>
      </c>
      <c r="DE296" s="273">
        <v>1391775.75</v>
      </c>
      <c r="DF296" s="273">
        <v>1391775.75</v>
      </c>
      <c r="DG296" s="273">
        <v>1391775.75</v>
      </c>
      <c r="DH296" s="273">
        <v>1391775.75</v>
      </c>
      <c r="DI296" s="269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84"/>
      <c r="DW296" s="284"/>
      <c r="DX296" s="284"/>
      <c r="DY296" s="284"/>
      <c r="DZ296" s="284"/>
      <c r="EA296" s="284"/>
      <c r="EB296" s="284"/>
      <c r="EC296" s="284"/>
      <c r="ED296" s="284"/>
      <c r="EE296" s="284"/>
      <c r="EF296" s="284"/>
      <c r="EG296" s="284"/>
      <c r="EH296" s="284"/>
      <c r="EI296" s="284"/>
      <c r="EJ296" s="284"/>
      <c r="EK296" s="284"/>
      <c r="EL296" s="284"/>
      <c r="EM296" s="284"/>
      <c r="EN296" s="284"/>
      <c r="EO296" s="284"/>
      <c r="EP296" s="284"/>
      <c r="EQ296" s="284"/>
      <c r="ER296" s="284"/>
      <c r="ES296" s="284"/>
      <c r="FR296" s="263"/>
      <c r="FS296" s="263"/>
      <c r="FT296" s="263"/>
      <c r="FU296" s="263"/>
      <c r="FV296" s="263"/>
      <c r="FW296" s="263"/>
      <c r="FX296" s="263"/>
      <c r="FY296" s="263"/>
      <c r="FZ296" s="263"/>
      <c r="GA296" s="263"/>
      <c r="GB296" s="263"/>
      <c r="GC296" s="263"/>
      <c r="GE296" s="446"/>
    </row>
    <row r="297" spans="1:187" ht="30">
      <c r="D297" s="72" t="str">
        <f t="shared" si="67"/>
        <v>4152p</v>
      </c>
      <c r="E297" s="76" t="s">
        <v>188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70">
        <v>125527.68416666666</v>
      </c>
      <c r="CY297" s="273">
        <v>125527.68416666666</v>
      </c>
      <c r="CZ297" s="273">
        <v>125527.68416666666</v>
      </c>
      <c r="DA297" s="273">
        <v>125527.68416666666</v>
      </c>
      <c r="DB297" s="273">
        <v>125527.68416666666</v>
      </c>
      <c r="DC297" s="273">
        <v>125527.68416666666</v>
      </c>
      <c r="DD297" s="273">
        <v>125527.68416666666</v>
      </c>
      <c r="DE297" s="273">
        <v>125527.68416666666</v>
      </c>
      <c r="DF297" s="273">
        <v>125527.68416666666</v>
      </c>
      <c r="DG297" s="273">
        <v>125527.68416666666</v>
      </c>
      <c r="DH297" s="273">
        <v>125527.68416666666</v>
      </c>
      <c r="DI297" s="269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84"/>
      <c r="DW297" s="284"/>
      <c r="DX297" s="284"/>
      <c r="DY297" s="284"/>
      <c r="DZ297" s="284"/>
      <c r="EA297" s="284"/>
      <c r="EB297" s="284"/>
      <c r="EC297" s="284"/>
      <c r="ED297" s="284"/>
      <c r="EE297" s="284"/>
      <c r="EF297" s="284"/>
      <c r="EG297" s="284"/>
      <c r="EH297" s="284"/>
      <c r="EI297" s="284"/>
      <c r="EJ297" s="284"/>
      <c r="EK297" s="284"/>
      <c r="EL297" s="284"/>
      <c r="EM297" s="284"/>
      <c r="EN297" s="284"/>
      <c r="EO297" s="284"/>
      <c r="EP297" s="284"/>
      <c r="EQ297" s="284"/>
      <c r="ER297" s="284"/>
      <c r="ES297" s="284"/>
      <c r="FR297" s="263"/>
      <c r="FS297" s="263"/>
      <c r="FT297" s="263"/>
      <c r="FU297" s="263"/>
      <c r="FV297" s="263"/>
      <c r="FW297" s="263"/>
      <c r="FX297" s="263"/>
      <c r="FY297" s="263"/>
      <c r="FZ297" s="263"/>
      <c r="GA297" s="263"/>
      <c r="GB297" s="263"/>
      <c r="GC297" s="263"/>
      <c r="GE297" s="446"/>
    </row>
    <row r="298" spans="1:187">
      <c r="D298" s="72" t="str">
        <f t="shared" si="67"/>
        <v>4153p</v>
      </c>
      <c r="E298" s="76" t="s">
        <v>190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70">
        <v>287313.49916666659</v>
      </c>
      <c r="CY298" s="273">
        <v>287313.49916666659</v>
      </c>
      <c r="CZ298" s="273">
        <v>287313.49916666659</v>
      </c>
      <c r="DA298" s="273">
        <v>287313.49916666659</v>
      </c>
      <c r="DB298" s="273">
        <v>287313.49916666659</v>
      </c>
      <c r="DC298" s="273">
        <v>287313.49916666659</v>
      </c>
      <c r="DD298" s="273">
        <v>287313.49916666659</v>
      </c>
      <c r="DE298" s="273">
        <v>287313.49916666659</v>
      </c>
      <c r="DF298" s="273">
        <v>287313.49916666659</v>
      </c>
      <c r="DG298" s="273">
        <v>287313.49916666659</v>
      </c>
      <c r="DH298" s="273">
        <v>287313.49916666659</v>
      </c>
      <c r="DI298" s="269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84"/>
      <c r="DW298" s="284"/>
      <c r="DX298" s="284"/>
      <c r="DY298" s="284"/>
      <c r="DZ298" s="284"/>
      <c r="EA298" s="284"/>
      <c r="EB298" s="284"/>
      <c r="EC298" s="284"/>
      <c r="ED298" s="284"/>
      <c r="EE298" s="284"/>
      <c r="EF298" s="284"/>
      <c r="EG298" s="284"/>
      <c r="EH298" s="284"/>
      <c r="EI298" s="284"/>
      <c r="EJ298" s="284"/>
      <c r="EK298" s="284"/>
      <c r="EL298" s="284"/>
      <c r="EM298" s="284"/>
      <c r="EN298" s="284"/>
      <c r="EO298" s="284"/>
      <c r="EP298" s="284"/>
      <c r="EQ298" s="284"/>
      <c r="ER298" s="284"/>
      <c r="ES298" s="284"/>
      <c r="FR298" s="263"/>
      <c r="FS298" s="263"/>
      <c r="FT298" s="263"/>
      <c r="FU298" s="263"/>
      <c r="FV298" s="263"/>
      <c r="FW298" s="263"/>
      <c r="FX298" s="263"/>
      <c r="FY298" s="263"/>
      <c r="FZ298" s="263"/>
      <c r="GA298" s="263"/>
      <c r="GB298" s="263"/>
      <c r="GC298" s="263"/>
      <c r="GE298" s="44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192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71">
        <f t="shared" si="71"/>
        <v>6297113.5108333332</v>
      </c>
      <c r="CY299" s="274">
        <f t="shared" ref="CY299:DI299" si="72">+SUM(CY300:CY301)</f>
        <v>6297113.5108333332</v>
      </c>
      <c r="CZ299" s="274">
        <f t="shared" si="72"/>
        <v>6297113.5108333332</v>
      </c>
      <c r="DA299" s="274">
        <f t="shared" si="72"/>
        <v>6297113.5108333332</v>
      </c>
      <c r="DB299" s="274">
        <f t="shared" si="72"/>
        <v>6297113.5108333332</v>
      </c>
      <c r="DC299" s="274">
        <f t="shared" si="72"/>
        <v>6297113.5108333332</v>
      </c>
      <c r="DD299" s="274">
        <f t="shared" si="72"/>
        <v>6297113.5108333332</v>
      </c>
      <c r="DE299" s="274">
        <f t="shared" si="72"/>
        <v>6297113.5108333332</v>
      </c>
      <c r="DF299" s="274">
        <f t="shared" si="72"/>
        <v>6297113.5108333332</v>
      </c>
      <c r="DG299" s="274">
        <f t="shared" si="72"/>
        <v>6297113.5108333332</v>
      </c>
      <c r="DH299" s="274">
        <f t="shared" si="72"/>
        <v>6297113.5108333332</v>
      </c>
      <c r="DI299" s="272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85">
        <v>6374029.6833333336</v>
      </c>
      <c r="DW299" s="285">
        <v>6374029.6833333336</v>
      </c>
      <c r="DX299" s="285">
        <v>6374029.6833333336</v>
      </c>
      <c r="DY299" s="285">
        <v>6374029.6833333336</v>
      </c>
      <c r="DZ299" s="285">
        <v>6374029.6833333336</v>
      </c>
      <c r="EA299" s="285">
        <v>6374029.6833333336</v>
      </c>
      <c r="EB299" s="285">
        <v>6374029.6833333336</v>
      </c>
      <c r="EC299" s="285">
        <v>6374029.6833333336</v>
      </c>
      <c r="ED299" s="285">
        <v>6374029.6833333336</v>
      </c>
      <c r="EE299" s="285">
        <v>6374029.6833333336</v>
      </c>
      <c r="EF299" s="285">
        <v>6374029.6833333336</v>
      </c>
      <c r="EG299" s="285">
        <v>6374029.6833333336</v>
      </c>
      <c r="EH299" s="285">
        <v>3333757.43</v>
      </c>
      <c r="EI299" s="285">
        <v>1096671.53</v>
      </c>
      <c r="EJ299" s="285">
        <v>36126290.18</v>
      </c>
      <c r="EK299" s="285">
        <v>21246911.27</v>
      </c>
      <c r="EL299" s="285">
        <v>16205436.859999999</v>
      </c>
      <c r="EM299" s="285">
        <v>2300084.98</v>
      </c>
      <c r="EN299" s="285">
        <v>5535297.3899999997</v>
      </c>
      <c r="EO299" s="285">
        <v>1275261.51</v>
      </c>
      <c r="EP299" s="285">
        <v>1875594.36</v>
      </c>
      <c r="EQ299" s="285">
        <v>394180.91</v>
      </c>
      <c r="ER299" s="285">
        <v>3829719.18</v>
      </c>
      <c r="ES299" s="285">
        <v>2144420.31</v>
      </c>
      <c r="ET299" s="341">
        <v>7122725</v>
      </c>
      <c r="EU299" s="341">
        <v>7122725</v>
      </c>
      <c r="EV299" s="341">
        <v>7122725</v>
      </c>
      <c r="EW299" s="341">
        <v>7122725</v>
      </c>
      <c r="EX299" s="341">
        <v>7122725</v>
      </c>
      <c r="EY299" s="341">
        <v>7122725</v>
      </c>
      <c r="EZ299" s="341">
        <v>7122725</v>
      </c>
      <c r="FA299" s="341">
        <v>7122725</v>
      </c>
      <c r="FB299" s="341">
        <v>7615225</v>
      </c>
      <c r="FC299" s="341">
        <v>7615225</v>
      </c>
      <c r="FD299" s="341">
        <v>7615225</v>
      </c>
      <c r="FE299" s="341">
        <v>7615225</v>
      </c>
      <c r="FF299" s="341">
        <v>7980725.0000000009</v>
      </c>
      <c r="FG299" s="341">
        <v>986719.96000000054</v>
      </c>
      <c r="FH299" s="341">
        <v>28101499.100000001</v>
      </c>
      <c r="FI299" s="341">
        <v>18499732.100000001</v>
      </c>
      <c r="FJ299" s="341">
        <v>14045836.270000001</v>
      </c>
      <c r="FK299" s="341">
        <v>1973802.6600000008</v>
      </c>
      <c r="FL299" s="341">
        <v>8764475.7899999991</v>
      </c>
      <c r="FM299" s="341">
        <v>1297206.1400000008</v>
      </c>
      <c r="FN299" s="341">
        <v>3140325.8000000007</v>
      </c>
      <c r="FO299" s="341">
        <v>1321292.0800000008</v>
      </c>
      <c r="FP299" s="341">
        <v>7803737.330000001</v>
      </c>
      <c r="FQ299" s="341">
        <v>1837347.7700000007</v>
      </c>
      <c r="FR299" s="341">
        <v>7654845.3899999997</v>
      </c>
      <c r="FS299" s="341">
        <v>1839801.88</v>
      </c>
      <c r="FT299" s="341">
        <v>27475960.399999999</v>
      </c>
      <c r="FU299" s="341">
        <v>22559197.739999998</v>
      </c>
      <c r="FV299" s="341">
        <v>1656916.58</v>
      </c>
      <c r="FW299" s="341">
        <v>5198232.47</v>
      </c>
      <c r="FX299" s="341">
        <v>7583026.2800000003</v>
      </c>
      <c r="FY299" s="341">
        <v>786949.86</v>
      </c>
      <c r="FZ299" s="341">
        <v>2190986</v>
      </c>
      <c r="GA299" s="341">
        <v>17371477.57</v>
      </c>
      <c r="GB299" s="341">
        <v>3971191.03</v>
      </c>
      <c r="GC299" s="341">
        <v>5055431.2400000077</v>
      </c>
      <c r="GE299" s="445">
        <f>SUM(FR299:GC299)</f>
        <v>103344016.44</v>
      </c>
    </row>
    <row r="300" spans="1:187">
      <c r="D300" s="72" t="str">
        <f t="shared" si="67"/>
        <v>4161p</v>
      </c>
      <c r="E300" s="76" t="s">
        <v>194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70">
        <v>817754.84511759283</v>
      </c>
      <c r="CY300" s="273">
        <v>817754.84511759283</v>
      </c>
      <c r="CZ300" s="273">
        <v>817754.84511759283</v>
      </c>
      <c r="DA300" s="273">
        <v>817754.84511759283</v>
      </c>
      <c r="DB300" s="273">
        <v>817754.84511759283</v>
      </c>
      <c r="DC300" s="273">
        <v>817754.84511759283</v>
      </c>
      <c r="DD300" s="273">
        <v>817754.84511759283</v>
      </c>
      <c r="DE300" s="273">
        <v>817754.84511759283</v>
      </c>
      <c r="DF300" s="273">
        <v>817754.84511759283</v>
      </c>
      <c r="DG300" s="273">
        <v>817754.84511759283</v>
      </c>
      <c r="DH300" s="273">
        <v>817754.84511759283</v>
      </c>
      <c r="DI300" s="269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84"/>
      <c r="DW300" s="284"/>
      <c r="DX300" s="284"/>
      <c r="DY300" s="284"/>
      <c r="DZ300" s="284"/>
      <c r="EA300" s="284"/>
      <c r="EB300" s="284"/>
      <c r="EC300" s="284"/>
      <c r="ED300" s="284"/>
      <c r="EE300" s="284"/>
      <c r="EF300" s="284"/>
      <c r="EG300" s="284"/>
      <c r="EH300" s="284"/>
      <c r="EI300" s="284"/>
      <c r="EJ300" s="284"/>
      <c r="EK300" s="284"/>
      <c r="EL300" s="284"/>
      <c r="EM300" s="284"/>
      <c r="EN300" s="284"/>
      <c r="EO300" s="284"/>
      <c r="EP300" s="284"/>
      <c r="EQ300" s="284"/>
      <c r="ER300" s="284"/>
      <c r="ES300" s="284"/>
      <c r="FR300" s="263"/>
      <c r="FS300" s="263"/>
      <c r="FT300" s="263"/>
      <c r="FU300" s="263"/>
      <c r="FV300" s="263"/>
      <c r="FW300" s="263"/>
      <c r="FX300" s="263"/>
      <c r="FY300" s="263"/>
      <c r="FZ300" s="263"/>
      <c r="GA300" s="263"/>
      <c r="GB300" s="263"/>
      <c r="GC300" s="263"/>
      <c r="GE300" s="446"/>
    </row>
    <row r="301" spans="1:187">
      <c r="D301" s="72" t="str">
        <f t="shared" si="67"/>
        <v>4162p</v>
      </c>
      <c r="E301" s="76" t="s">
        <v>196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70">
        <v>5479358.6657157401</v>
      </c>
      <c r="CY301" s="273">
        <v>5479358.6657157401</v>
      </c>
      <c r="CZ301" s="273">
        <v>5479358.6657157401</v>
      </c>
      <c r="DA301" s="273">
        <v>5479358.6657157401</v>
      </c>
      <c r="DB301" s="273">
        <v>5479358.6657157401</v>
      </c>
      <c r="DC301" s="273">
        <v>5479358.6657157401</v>
      </c>
      <c r="DD301" s="273">
        <v>5479358.6657157401</v>
      </c>
      <c r="DE301" s="273">
        <v>5479358.6657157401</v>
      </c>
      <c r="DF301" s="273">
        <v>5479358.6657157401</v>
      </c>
      <c r="DG301" s="273">
        <v>5479358.6657157401</v>
      </c>
      <c r="DH301" s="273">
        <v>5479358.6657157401</v>
      </c>
      <c r="DI301" s="269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84"/>
      <c r="DW301" s="284"/>
      <c r="DX301" s="284"/>
      <c r="DY301" s="284"/>
      <c r="DZ301" s="284"/>
      <c r="EA301" s="284"/>
      <c r="EB301" s="284"/>
      <c r="EC301" s="284"/>
      <c r="ED301" s="284"/>
      <c r="EE301" s="284"/>
      <c r="EF301" s="284"/>
      <c r="EG301" s="284"/>
      <c r="EH301" s="284"/>
      <c r="EI301" s="284"/>
      <c r="EJ301" s="284"/>
      <c r="EK301" s="284"/>
      <c r="EL301" s="284"/>
      <c r="EM301" s="284"/>
      <c r="EN301" s="284"/>
      <c r="EO301" s="284"/>
      <c r="EP301" s="284"/>
      <c r="EQ301" s="284"/>
      <c r="ER301" s="284"/>
      <c r="ES301" s="284"/>
      <c r="FR301" s="263"/>
      <c r="FS301" s="263"/>
      <c r="FT301" s="263"/>
      <c r="FU301" s="263"/>
      <c r="FV301" s="263"/>
      <c r="FW301" s="263"/>
      <c r="FX301" s="263"/>
      <c r="FY301" s="263"/>
      <c r="FZ301" s="263"/>
      <c r="GA301" s="263"/>
      <c r="GB301" s="263"/>
      <c r="GC301" s="263"/>
      <c r="GE301" s="44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198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71">
        <f t="shared" si="74"/>
        <v>678983.51166666672</v>
      </c>
      <c r="CY302" s="274">
        <f t="shared" ref="CY302:DI302" si="75">+SUM(CY303:CY305)</f>
        <v>678983.51166666672</v>
      </c>
      <c r="CZ302" s="274">
        <f t="shared" si="75"/>
        <v>678983.51166666672</v>
      </c>
      <c r="DA302" s="274">
        <f t="shared" si="75"/>
        <v>678983.51166666672</v>
      </c>
      <c r="DB302" s="274">
        <f t="shared" si="75"/>
        <v>678983.51166666672</v>
      </c>
      <c r="DC302" s="274">
        <f t="shared" si="75"/>
        <v>678983.51166666672</v>
      </c>
      <c r="DD302" s="274">
        <f t="shared" si="75"/>
        <v>678983.51166666672</v>
      </c>
      <c r="DE302" s="274">
        <f t="shared" si="75"/>
        <v>678983.51166666672</v>
      </c>
      <c r="DF302" s="274">
        <f t="shared" si="75"/>
        <v>678983.51166666672</v>
      </c>
      <c r="DG302" s="274">
        <f t="shared" si="75"/>
        <v>678983.51166666672</v>
      </c>
      <c r="DH302" s="274">
        <f t="shared" si="75"/>
        <v>678983.51166666672</v>
      </c>
      <c r="DI302" s="272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85">
        <v>677038.21083333332</v>
      </c>
      <c r="DW302" s="285">
        <v>677038.21083333332</v>
      </c>
      <c r="DX302" s="285">
        <v>677038.21083333332</v>
      </c>
      <c r="DY302" s="285">
        <v>677038.21083333332</v>
      </c>
      <c r="DZ302" s="285">
        <v>677038.21083333332</v>
      </c>
      <c r="EA302" s="285">
        <v>677038.21083333332</v>
      </c>
      <c r="EB302" s="285">
        <v>677038.21083333332</v>
      </c>
      <c r="EC302" s="285">
        <v>677038.21083333332</v>
      </c>
      <c r="ED302" s="285">
        <v>677038.21083333332</v>
      </c>
      <c r="EE302" s="285">
        <v>677038.21083333332</v>
      </c>
      <c r="EF302" s="285">
        <v>677038.21083333332</v>
      </c>
      <c r="EG302" s="285">
        <v>677038.21083333332</v>
      </c>
      <c r="EH302" s="285">
        <v>776981.62666666659</v>
      </c>
      <c r="EI302" s="285">
        <v>776981.62666666659</v>
      </c>
      <c r="EJ302" s="285">
        <v>776981.62666666659</v>
      </c>
      <c r="EK302" s="285">
        <v>776981.62666666659</v>
      </c>
      <c r="EL302" s="285">
        <v>776981.62666666659</v>
      </c>
      <c r="EM302" s="285">
        <v>776981.62666666659</v>
      </c>
      <c r="EN302" s="285">
        <v>776981.62666666659</v>
      </c>
      <c r="EO302" s="285">
        <v>776981.62666666659</v>
      </c>
      <c r="EP302" s="285">
        <v>776981.62666666659</v>
      </c>
      <c r="EQ302" s="285">
        <v>776981.62666666659</v>
      </c>
      <c r="ER302" s="285">
        <v>776981.62666666659</v>
      </c>
      <c r="ES302" s="285">
        <v>776981.62666666659</v>
      </c>
      <c r="ET302" s="341">
        <v>800010.93333333347</v>
      </c>
      <c r="EU302" s="341">
        <v>800010.93333333347</v>
      </c>
      <c r="EV302" s="341">
        <v>800010.93333333347</v>
      </c>
      <c r="EW302" s="341">
        <v>800010.93333333347</v>
      </c>
      <c r="EX302" s="341">
        <v>800010.93333333347</v>
      </c>
      <c r="EY302" s="341">
        <v>800010.93333333347</v>
      </c>
      <c r="EZ302" s="341">
        <v>800010.93333333347</v>
      </c>
      <c r="FA302" s="341">
        <v>800010.93333333347</v>
      </c>
      <c r="FB302" s="341">
        <v>986109.29833333322</v>
      </c>
      <c r="FC302" s="341">
        <v>986109.29833333322</v>
      </c>
      <c r="FD302" s="341">
        <v>986109.29833333322</v>
      </c>
      <c r="FE302" s="341">
        <v>986109.29833333322</v>
      </c>
      <c r="FF302" s="341">
        <v>832820.39</v>
      </c>
      <c r="FG302" s="341">
        <v>780840.39</v>
      </c>
      <c r="FH302" s="341">
        <v>793807.47</v>
      </c>
      <c r="FI302" s="341">
        <v>776070.39</v>
      </c>
      <c r="FJ302" s="341">
        <v>793070.39</v>
      </c>
      <c r="FK302" s="341">
        <v>826070.39</v>
      </c>
      <c r="FL302" s="341">
        <v>846570.39</v>
      </c>
      <c r="FM302" s="341">
        <v>846570.39</v>
      </c>
      <c r="FN302" s="341">
        <v>826570.39</v>
      </c>
      <c r="FO302" s="341">
        <v>826570.39</v>
      </c>
      <c r="FP302" s="341">
        <v>826570.39</v>
      </c>
      <c r="FQ302" s="341">
        <v>845570.39</v>
      </c>
      <c r="FR302" s="341">
        <v>616777.93000000005</v>
      </c>
      <c r="FS302" s="341">
        <v>930050.26</v>
      </c>
      <c r="FT302" s="341">
        <v>896586.65</v>
      </c>
      <c r="FU302" s="341">
        <v>972131.72</v>
      </c>
      <c r="FV302" s="341">
        <v>769427.2</v>
      </c>
      <c r="FW302" s="341">
        <v>991607.47714285715</v>
      </c>
      <c r="FX302" s="341">
        <v>991607.47714285715</v>
      </c>
      <c r="FY302" s="341">
        <v>991607.47714285715</v>
      </c>
      <c r="FZ302" s="341">
        <v>991607.47714285715</v>
      </c>
      <c r="GA302" s="341">
        <v>991607.47714285715</v>
      </c>
      <c r="GB302" s="341">
        <v>991607.47714285715</v>
      </c>
      <c r="GC302" s="341">
        <v>991620.63714285719</v>
      </c>
      <c r="GE302" s="445">
        <f>SUM(FR302:GC302)</f>
        <v>11126239.260000002</v>
      </c>
    </row>
    <row r="303" spans="1:187">
      <c r="D303" s="72" t="str">
        <f t="shared" si="67"/>
        <v>4171p</v>
      </c>
      <c r="E303" s="76" t="s">
        <v>200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70">
        <v>626458.00631098787</v>
      </c>
      <c r="CY303" s="273">
        <v>626458.00631098787</v>
      </c>
      <c r="CZ303" s="273">
        <v>626458.00631098787</v>
      </c>
      <c r="DA303" s="273">
        <v>626458.00631098787</v>
      </c>
      <c r="DB303" s="273">
        <v>626458.00631098787</v>
      </c>
      <c r="DC303" s="273">
        <v>626458.00631098787</v>
      </c>
      <c r="DD303" s="273">
        <v>626458.00631098787</v>
      </c>
      <c r="DE303" s="273">
        <v>626458.00631098787</v>
      </c>
      <c r="DF303" s="273">
        <v>626458.00631098787</v>
      </c>
      <c r="DG303" s="273">
        <v>626458.00631098787</v>
      </c>
      <c r="DH303" s="273">
        <v>626458.00631098787</v>
      </c>
      <c r="DI303" s="269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84"/>
      <c r="DW303" s="284"/>
      <c r="DX303" s="284"/>
      <c r="DY303" s="284"/>
      <c r="DZ303" s="284"/>
      <c r="EA303" s="284"/>
      <c r="EB303" s="284"/>
      <c r="EC303" s="284"/>
      <c r="ED303" s="284"/>
      <c r="EE303" s="284"/>
      <c r="EF303" s="284"/>
      <c r="EG303" s="284"/>
      <c r="EH303" s="284"/>
      <c r="EI303" s="282"/>
      <c r="EJ303" s="282"/>
      <c r="EK303" s="282"/>
      <c r="EL303" s="282"/>
      <c r="EM303" s="282"/>
      <c r="EN303" s="282"/>
      <c r="EO303" s="282"/>
      <c r="EP303" s="282"/>
      <c r="EQ303" s="282"/>
      <c r="ER303" s="282"/>
      <c r="ES303" s="282"/>
      <c r="FR303" s="263"/>
      <c r="FS303" s="263"/>
      <c r="FT303" s="263"/>
      <c r="FU303" s="263"/>
      <c r="FV303" s="263"/>
      <c r="FW303" s="263"/>
      <c r="FX303" s="263"/>
      <c r="FY303" s="263"/>
      <c r="FZ303" s="263"/>
      <c r="GA303" s="263"/>
      <c r="GB303" s="263"/>
      <c r="GC303" s="263"/>
      <c r="GE303" s="446"/>
    </row>
    <row r="304" spans="1:187">
      <c r="D304" s="72" t="str">
        <f t="shared" si="67"/>
        <v>4172p</v>
      </c>
      <c r="E304" s="76" t="s">
        <v>202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70">
        <v>51229.481959962628</v>
      </c>
      <c r="CY304" s="273">
        <v>51229.481959962628</v>
      </c>
      <c r="CZ304" s="273">
        <v>51229.481959962628</v>
      </c>
      <c r="DA304" s="273">
        <v>51229.481959962628</v>
      </c>
      <c r="DB304" s="273">
        <v>51229.481959962628</v>
      </c>
      <c r="DC304" s="273">
        <v>51229.481959962628</v>
      </c>
      <c r="DD304" s="273">
        <v>51229.481959962628</v>
      </c>
      <c r="DE304" s="273">
        <v>51229.481959962628</v>
      </c>
      <c r="DF304" s="273">
        <v>51229.481959962628</v>
      </c>
      <c r="DG304" s="273">
        <v>51229.481959962628</v>
      </c>
      <c r="DH304" s="273">
        <v>51229.481959962628</v>
      </c>
      <c r="DI304" s="269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84"/>
      <c r="DW304" s="284"/>
      <c r="DX304" s="284"/>
      <c r="DY304" s="284"/>
      <c r="DZ304" s="284"/>
      <c r="EA304" s="284"/>
      <c r="EB304" s="284"/>
      <c r="EC304" s="284"/>
      <c r="ED304" s="284"/>
      <c r="EE304" s="284"/>
      <c r="EF304" s="284"/>
      <c r="EG304" s="284"/>
      <c r="EH304" s="284"/>
      <c r="EI304" s="282"/>
      <c r="EJ304" s="282"/>
      <c r="EK304" s="282"/>
      <c r="EL304" s="282"/>
      <c r="EM304" s="282"/>
      <c r="EN304" s="282"/>
      <c r="EO304" s="282"/>
      <c r="EP304" s="282"/>
      <c r="EQ304" s="282"/>
      <c r="ER304" s="282"/>
      <c r="ES304" s="282"/>
      <c r="FR304" s="263"/>
      <c r="FS304" s="263"/>
      <c r="FT304" s="263"/>
      <c r="FU304" s="263"/>
      <c r="FV304" s="263"/>
      <c r="FW304" s="263"/>
      <c r="FX304" s="263"/>
      <c r="FY304" s="263"/>
      <c r="FZ304" s="263"/>
      <c r="GA304" s="263"/>
      <c r="GB304" s="263"/>
      <c r="GC304" s="263"/>
      <c r="GE304" s="446"/>
    </row>
    <row r="305" spans="1:187">
      <c r="D305" s="72" t="str">
        <f t="shared" si="67"/>
        <v>4173p</v>
      </c>
      <c r="E305" s="76" t="s">
        <v>204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70">
        <v>1296.0233957162704</v>
      </c>
      <c r="CY305" s="273">
        <v>1296.0233957162704</v>
      </c>
      <c r="CZ305" s="273">
        <v>1296.0233957162704</v>
      </c>
      <c r="DA305" s="273">
        <v>1296.0233957162704</v>
      </c>
      <c r="DB305" s="273">
        <v>1296.0233957162704</v>
      </c>
      <c r="DC305" s="273">
        <v>1296.0233957162704</v>
      </c>
      <c r="DD305" s="273">
        <v>1296.0233957162704</v>
      </c>
      <c r="DE305" s="273">
        <v>1296.0233957162704</v>
      </c>
      <c r="DF305" s="273">
        <v>1296.0233957162704</v>
      </c>
      <c r="DG305" s="273">
        <v>1296.0233957162704</v>
      </c>
      <c r="DH305" s="273">
        <v>1296.0233957162704</v>
      </c>
      <c r="DI305" s="269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84"/>
      <c r="DW305" s="284"/>
      <c r="DX305" s="284"/>
      <c r="DY305" s="284"/>
      <c r="DZ305" s="284"/>
      <c r="EA305" s="284"/>
      <c r="EB305" s="284"/>
      <c r="EC305" s="284"/>
      <c r="ED305" s="284"/>
      <c r="EE305" s="284"/>
      <c r="EF305" s="284"/>
      <c r="EG305" s="284"/>
      <c r="EH305" s="284"/>
      <c r="EI305" s="282"/>
      <c r="EJ305" s="282"/>
      <c r="EK305" s="282"/>
      <c r="EL305" s="282"/>
      <c r="EM305" s="282"/>
      <c r="EN305" s="282"/>
      <c r="EO305" s="282"/>
      <c r="EP305" s="282"/>
      <c r="EQ305" s="282"/>
      <c r="ER305" s="282"/>
      <c r="ES305" s="282"/>
      <c r="FR305" s="263"/>
      <c r="FS305" s="263"/>
      <c r="FT305" s="263"/>
      <c r="FU305" s="263"/>
      <c r="FV305" s="263"/>
      <c r="FW305" s="263"/>
      <c r="FX305" s="263"/>
      <c r="FY305" s="263"/>
      <c r="FZ305" s="263"/>
      <c r="GA305" s="263"/>
      <c r="GB305" s="263"/>
      <c r="GC305" s="263"/>
      <c r="GE305" s="44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206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71">
        <f t="shared" si="77"/>
        <v>1572883.3333333333</v>
      </c>
      <c r="CY306" s="274">
        <f t="shared" ref="CY306:DI306" si="78">+SUM(CY307:CY309)</f>
        <v>1572883.3333333333</v>
      </c>
      <c r="CZ306" s="274">
        <f t="shared" si="78"/>
        <v>1572883.3333333333</v>
      </c>
      <c r="DA306" s="274">
        <f t="shared" si="78"/>
        <v>1572883.3333333333</v>
      </c>
      <c r="DB306" s="274">
        <f t="shared" si="78"/>
        <v>1572883.3333333333</v>
      </c>
      <c r="DC306" s="274">
        <f t="shared" si="78"/>
        <v>1572883.3333333333</v>
      </c>
      <c r="DD306" s="274">
        <f t="shared" si="78"/>
        <v>1572883.3333333333</v>
      </c>
      <c r="DE306" s="274">
        <f t="shared" si="78"/>
        <v>1572883.3333333333</v>
      </c>
      <c r="DF306" s="274">
        <f t="shared" si="78"/>
        <v>1572883.3333333333</v>
      </c>
      <c r="DG306" s="274">
        <f t="shared" si="78"/>
        <v>1572883.3333333333</v>
      </c>
      <c r="DH306" s="274">
        <f t="shared" si="78"/>
        <v>1572883.3333333333</v>
      </c>
      <c r="DI306" s="272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85">
        <v>1707816.6666666667</v>
      </c>
      <c r="DW306" s="285">
        <v>1707816.6666666667</v>
      </c>
      <c r="DX306" s="285">
        <v>1707816.6666666667</v>
      </c>
      <c r="DY306" s="285">
        <v>1707816.6666666667</v>
      </c>
      <c r="DZ306" s="285">
        <v>1707816.6666666667</v>
      </c>
      <c r="EA306" s="285">
        <v>1707816.6666666667</v>
      </c>
      <c r="EB306" s="285">
        <v>1707816.6666666667</v>
      </c>
      <c r="EC306" s="285">
        <v>1707816.6666666667</v>
      </c>
      <c r="ED306" s="285">
        <v>1707816.6666666667</v>
      </c>
      <c r="EE306" s="285">
        <v>1707816.6666666667</v>
      </c>
      <c r="EF306" s="285">
        <v>1707816.6666666667</v>
      </c>
      <c r="EG306" s="285">
        <v>1707816.6666666667</v>
      </c>
      <c r="EH306" s="285">
        <v>1661453.33</v>
      </c>
      <c r="EI306" s="285">
        <v>1661453.33</v>
      </c>
      <c r="EJ306" s="285">
        <v>1661453.33</v>
      </c>
      <c r="EK306" s="285">
        <v>1661453.33</v>
      </c>
      <c r="EL306" s="285">
        <v>1661453.33</v>
      </c>
      <c r="EM306" s="285">
        <v>1661453.33</v>
      </c>
      <c r="EN306" s="285">
        <v>2492180</v>
      </c>
      <c r="EO306" s="285">
        <v>2492180</v>
      </c>
      <c r="EP306" s="285">
        <v>2492180</v>
      </c>
      <c r="EQ306" s="285">
        <v>2492180</v>
      </c>
      <c r="ER306" s="285">
        <v>2492180</v>
      </c>
      <c r="ES306" s="285">
        <v>2492180</v>
      </c>
      <c r="ET306" s="341">
        <v>2250983.3333333335</v>
      </c>
      <c r="EU306" s="341">
        <v>2250983.3333333335</v>
      </c>
      <c r="EV306" s="341">
        <v>2250983.3333333335</v>
      </c>
      <c r="EW306" s="341">
        <v>2250983.3333333335</v>
      </c>
      <c r="EX306" s="341">
        <v>2250983.3333333335</v>
      </c>
      <c r="EY306" s="341">
        <v>2250983.3333333335</v>
      </c>
      <c r="EZ306" s="341">
        <v>2250983.3333333335</v>
      </c>
      <c r="FA306" s="341">
        <v>2250983.3333333335</v>
      </c>
      <c r="FB306" s="341">
        <v>2180983.3333333344</v>
      </c>
      <c r="FC306" s="341">
        <v>2180983.3333333344</v>
      </c>
      <c r="FD306" s="341">
        <v>2180983.3333333344</v>
      </c>
      <c r="FE306" s="341">
        <v>2180983.3333333344</v>
      </c>
      <c r="FF306" s="341">
        <v>2149037.4966666666</v>
      </c>
      <c r="FG306" s="341">
        <v>2320829.9566666665</v>
      </c>
      <c r="FH306" s="341">
        <v>4834564.4966666671</v>
      </c>
      <c r="FI306" s="341">
        <v>2443787.4966666666</v>
      </c>
      <c r="FJ306" s="341">
        <v>2190037.4966666666</v>
      </c>
      <c r="FK306" s="341">
        <v>1990037.4966666666</v>
      </c>
      <c r="FL306" s="341">
        <v>1956704.1566666667</v>
      </c>
      <c r="FM306" s="341">
        <v>2253357.6966666663</v>
      </c>
      <c r="FN306" s="341">
        <v>4447481.1566666672</v>
      </c>
      <c r="FO306" s="341">
        <v>2156704.1566666663</v>
      </c>
      <c r="FP306" s="341">
        <v>2056704.1966666668</v>
      </c>
      <c r="FQ306" s="341">
        <v>2015354.1966666668</v>
      </c>
      <c r="FR306" s="341">
        <v>186907.92</v>
      </c>
      <c r="FS306" s="341">
        <v>1211715.27</v>
      </c>
      <c r="FT306" s="341">
        <v>1425211.49</v>
      </c>
      <c r="FU306" s="341">
        <v>5065576.53</v>
      </c>
      <c r="FV306" s="341">
        <v>1512180.75</v>
      </c>
      <c r="FW306" s="341">
        <v>4240435.0014285715</v>
      </c>
      <c r="FX306" s="341">
        <v>4240435.0014285715</v>
      </c>
      <c r="FY306" s="341">
        <v>4240435.0014285715</v>
      </c>
      <c r="FZ306" s="341">
        <v>4240435.0014285715</v>
      </c>
      <c r="GA306" s="341">
        <v>4240435.0014285715</v>
      </c>
      <c r="GB306" s="341">
        <v>4240435.0014285715</v>
      </c>
      <c r="GC306" s="341">
        <v>4240435.0014285715</v>
      </c>
      <c r="GE306" s="445">
        <f>SUM(FR306:GC306)</f>
        <v>39084636.969999999</v>
      </c>
    </row>
    <row r="307" spans="1:187" ht="30">
      <c r="D307" s="72" t="str">
        <f t="shared" si="67"/>
        <v>4181p</v>
      </c>
      <c r="E307" s="76" t="s">
        <v>208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70">
        <v>1572883.3333333333</v>
      </c>
      <c r="CY307" s="273">
        <v>1572883.3333333333</v>
      </c>
      <c r="CZ307" s="273">
        <v>1572883.3333333333</v>
      </c>
      <c r="DA307" s="273">
        <v>1572883.3333333333</v>
      </c>
      <c r="DB307" s="273">
        <v>1572883.3333333333</v>
      </c>
      <c r="DC307" s="273">
        <v>1572883.3333333333</v>
      </c>
      <c r="DD307" s="273">
        <v>1572883.3333333333</v>
      </c>
      <c r="DE307" s="273">
        <v>1572883.3333333333</v>
      </c>
      <c r="DF307" s="273">
        <v>1572883.3333333333</v>
      </c>
      <c r="DG307" s="273">
        <v>1572883.3333333333</v>
      </c>
      <c r="DH307" s="273">
        <v>1572883.3333333333</v>
      </c>
      <c r="DI307" s="269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84"/>
      <c r="DW307" s="284"/>
      <c r="DX307" s="284"/>
      <c r="DY307" s="284"/>
      <c r="DZ307" s="284"/>
      <c r="EA307" s="284"/>
      <c r="EB307" s="284"/>
      <c r="EC307" s="284"/>
      <c r="ED307" s="284"/>
      <c r="EE307" s="284"/>
      <c r="EF307" s="284"/>
      <c r="EG307" s="284"/>
      <c r="EH307" s="284"/>
      <c r="EI307" s="282"/>
      <c r="EJ307" s="282"/>
      <c r="EK307" s="282"/>
      <c r="EL307" s="282"/>
      <c r="EM307" s="282"/>
      <c r="EN307" s="282"/>
      <c r="EO307" s="282"/>
      <c r="EP307" s="282"/>
      <c r="EQ307" s="282"/>
      <c r="ER307" s="282"/>
      <c r="ES307" s="282"/>
      <c r="FR307" s="263"/>
      <c r="FS307" s="263"/>
      <c r="FT307" s="263"/>
      <c r="FU307" s="263"/>
      <c r="FV307" s="263"/>
      <c r="FW307" s="263"/>
      <c r="FX307" s="263"/>
      <c r="FY307" s="263"/>
      <c r="FZ307" s="263"/>
      <c r="GA307" s="263"/>
      <c r="GB307" s="263"/>
      <c r="GC307" s="263"/>
      <c r="GE307" s="446"/>
    </row>
    <row r="308" spans="1:187">
      <c r="D308" s="72" t="str">
        <f t="shared" si="67"/>
        <v>4182p</v>
      </c>
      <c r="E308" s="76" t="s">
        <v>210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70">
        <v>0</v>
      </c>
      <c r="CY308" s="273">
        <v>0</v>
      </c>
      <c r="CZ308" s="273">
        <v>0</v>
      </c>
      <c r="DA308" s="273">
        <v>0</v>
      </c>
      <c r="DB308" s="273">
        <v>0</v>
      </c>
      <c r="DC308" s="273">
        <v>0</v>
      </c>
      <c r="DD308" s="273">
        <v>0</v>
      </c>
      <c r="DE308" s="273">
        <v>0</v>
      </c>
      <c r="DF308" s="273">
        <v>0</v>
      </c>
      <c r="DG308" s="273">
        <v>0</v>
      </c>
      <c r="DH308" s="273">
        <v>0</v>
      </c>
      <c r="DI308" s="269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84"/>
      <c r="DW308" s="284"/>
      <c r="DX308" s="284"/>
      <c r="DY308" s="284"/>
      <c r="DZ308" s="284"/>
      <c r="EA308" s="284"/>
      <c r="EB308" s="284"/>
      <c r="EC308" s="284"/>
      <c r="ED308" s="284"/>
      <c r="EE308" s="284"/>
      <c r="EF308" s="284"/>
      <c r="EG308" s="284"/>
      <c r="EH308" s="284"/>
      <c r="EI308" s="282"/>
      <c r="EJ308" s="282"/>
      <c r="EK308" s="282"/>
      <c r="EL308" s="282"/>
      <c r="EM308" s="282"/>
      <c r="EN308" s="282"/>
      <c r="EO308" s="282"/>
      <c r="EP308" s="282"/>
      <c r="EQ308" s="282"/>
      <c r="ER308" s="282"/>
      <c r="ES308" s="282"/>
      <c r="FR308" s="263"/>
      <c r="FS308" s="263"/>
      <c r="FT308" s="263"/>
      <c r="FU308" s="263"/>
      <c r="FV308" s="263"/>
      <c r="FW308" s="263"/>
      <c r="FX308" s="263"/>
      <c r="FY308" s="263"/>
      <c r="FZ308" s="263"/>
      <c r="GA308" s="263"/>
      <c r="GB308" s="263"/>
      <c r="GC308" s="263"/>
      <c r="GE308" s="446"/>
    </row>
    <row r="309" spans="1:187">
      <c r="D309" s="72" t="str">
        <f t="shared" si="67"/>
        <v>4183p</v>
      </c>
      <c r="E309" s="76" t="s">
        <v>212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70">
        <v>0</v>
      </c>
      <c r="CY309" s="273">
        <v>0</v>
      </c>
      <c r="CZ309" s="273">
        <v>0</v>
      </c>
      <c r="DA309" s="273">
        <v>0</v>
      </c>
      <c r="DB309" s="273">
        <v>0</v>
      </c>
      <c r="DC309" s="273">
        <v>0</v>
      </c>
      <c r="DD309" s="273">
        <v>0</v>
      </c>
      <c r="DE309" s="273">
        <v>0</v>
      </c>
      <c r="DF309" s="273">
        <v>0</v>
      </c>
      <c r="DG309" s="273">
        <v>0</v>
      </c>
      <c r="DH309" s="273">
        <v>0</v>
      </c>
      <c r="DI309" s="269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84"/>
      <c r="DW309" s="284"/>
      <c r="DX309" s="284"/>
      <c r="DY309" s="284"/>
      <c r="DZ309" s="284"/>
      <c r="EA309" s="284"/>
      <c r="EB309" s="284"/>
      <c r="EC309" s="284"/>
      <c r="ED309" s="284"/>
      <c r="EE309" s="284"/>
      <c r="EF309" s="284"/>
      <c r="EG309" s="284"/>
      <c r="EH309" s="284"/>
      <c r="EI309" s="282"/>
      <c r="EJ309" s="282"/>
      <c r="EK309" s="282"/>
      <c r="EL309" s="282"/>
      <c r="EM309" s="282"/>
      <c r="EN309" s="282"/>
      <c r="EO309" s="282"/>
      <c r="EP309" s="282"/>
      <c r="EQ309" s="282"/>
      <c r="ER309" s="282"/>
      <c r="ES309" s="282"/>
      <c r="FR309" s="263"/>
      <c r="FS309" s="263"/>
      <c r="FT309" s="263"/>
      <c r="FU309" s="263"/>
      <c r="FV309" s="263"/>
      <c r="FW309" s="263"/>
      <c r="FX309" s="263"/>
      <c r="FY309" s="263"/>
      <c r="FZ309" s="263"/>
      <c r="GA309" s="263"/>
      <c r="GB309" s="263"/>
      <c r="GC309" s="263"/>
      <c r="GE309" s="44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214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71">
        <f t="shared" si="80"/>
        <v>2186482.9354613866</v>
      </c>
      <c r="CY310" s="274">
        <f t="shared" ref="CY310:DI310" si="81">+SUM(CY311:CY319)</f>
        <v>2186482.9354613866</v>
      </c>
      <c r="CZ310" s="274">
        <f t="shared" si="81"/>
        <v>2186482.9354613866</v>
      </c>
      <c r="DA310" s="274">
        <f t="shared" si="81"/>
        <v>2186482.9354613866</v>
      </c>
      <c r="DB310" s="274">
        <f t="shared" si="81"/>
        <v>2186482.9354613866</v>
      </c>
      <c r="DC310" s="274">
        <f t="shared" si="81"/>
        <v>2186482.9354613866</v>
      </c>
      <c r="DD310" s="274">
        <f t="shared" si="81"/>
        <v>2186482.9354613866</v>
      </c>
      <c r="DE310" s="274">
        <f t="shared" si="81"/>
        <v>2186482.9354613866</v>
      </c>
      <c r="DF310" s="274">
        <f t="shared" si="81"/>
        <v>2186482.9354613866</v>
      </c>
      <c r="DG310" s="274">
        <f t="shared" si="81"/>
        <v>2186482.9354613866</v>
      </c>
      <c r="DH310" s="274">
        <f t="shared" si="81"/>
        <v>2186482.9354613866</v>
      </c>
      <c r="DI310" s="272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85">
        <v>2775123.1733333333</v>
      </c>
      <c r="DW310" s="285">
        <v>2775123.1733333333</v>
      </c>
      <c r="DX310" s="285">
        <v>2775123.1733333333</v>
      </c>
      <c r="DY310" s="285">
        <v>2775123.1733333333</v>
      </c>
      <c r="DZ310" s="285">
        <v>2775123.1733333333</v>
      </c>
      <c r="EA310" s="285">
        <v>2775123.1733333333</v>
      </c>
      <c r="EB310" s="285">
        <v>2775123.1733333333</v>
      </c>
      <c r="EC310" s="285">
        <v>2775123.1733333333</v>
      </c>
      <c r="ED310" s="285">
        <v>2775123.1733333333</v>
      </c>
      <c r="EE310" s="285">
        <v>2775123.1733333333</v>
      </c>
      <c r="EF310" s="285">
        <v>2775123.1733333333</v>
      </c>
      <c r="EG310" s="285">
        <v>2775123.1733333333</v>
      </c>
      <c r="EH310" s="285">
        <v>2197329.84</v>
      </c>
      <c r="EI310" s="285">
        <v>2197329.84</v>
      </c>
      <c r="EJ310" s="285">
        <v>2197329.84</v>
      </c>
      <c r="EK310" s="285">
        <v>2197329.84</v>
      </c>
      <c r="EL310" s="285">
        <v>2197329.84</v>
      </c>
      <c r="EM310" s="285">
        <v>2197329.84</v>
      </c>
      <c r="EN310" s="285">
        <v>3295994.75</v>
      </c>
      <c r="EO310" s="285">
        <v>3295994.75</v>
      </c>
      <c r="EP310" s="285">
        <v>3295994.75</v>
      </c>
      <c r="EQ310" s="285">
        <v>3295994.75</v>
      </c>
      <c r="ER310" s="285">
        <v>3295994.75</v>
      </c>
      <c r="ES310" s="285">
        <v>3295994.75</v>
      </c>
      <c r="ET310" s="341">
        <v>2581823.9339999999</v>
      </c>
      <c r="EU310" s="341">
        <v>2581823.9339999999</v>
      </c>
      <c r="EV310" s="341">
        <v>2581823.9339999999</v>
      </c>
      <c r="EW310" s="341">
        <v>2696268.3784444444</v>
      </c>
      <c r="EX310" s="341">
        <v>2696268.3784444444</v>
      </c>
      <c r="EY310" s="341">
        <v>2696268.3784444444</v>
      </c>
      <c r="EZ310" s="341">
        <v>3987180.345444445</v>
      </c>
      <c r="FA310" s="341">
        <v>3987180.345444445</v>
      </c>
      <c r="FB310" s="341">
        <v>3877323.0754444436</v>
      </c>
      <c r="FC310" s="341">
        <v>3877323.0754444436</v>
      </c>
      <c r="FD310" s="341">
        <v>3877323.0754444436</v>
      </c>
      <c r="FE310" s="341">
        <v>3877323.0754444436</v>
      </c>
      <c r="FF310" s="341">
        <v>3473855.870833334</v>
      </c>
      <c r="FG310" s="341">
        <v>4119817.790833334</v>
      </c>
      <c r="FH310" s="341">
        <v>5047234.1108333347</v>
      </c>
      <c r="FI310" s="341">
        <v>3132271.9408333339</v>
      </c>
      <c r="FJ310" s="341">
        <v>3070265.2508333339</v>
      </c>
      <c r="FK310" s="341">
        <v>3309652.560833334</v>
      </c>
      <c r="FL310" s="341">
        <v>4122049.5508333351</v>
      </c>
      <c r="FM310" s="341">
        <v>3027649.6708333334</v>
      </c>
      <c r="FN310" s="341">
        <v>2986649.6408333336</v>
      </c>
      <c r="FO310" s="341">
        <v>2977759.6208333336</v>
      </c>
      <c r="FP310" s="341">
        <v>3014504.6508333334</v>
      </c>
      <c r="FQ310" s="341">
        <v>2914612.7408333337</v>
      </c>
      <c r="FR310" s="341">
        <v>1397051.29</v>
      </c>
      <c r="FS310" s="341">
        <v>3848578.53</v>
      </c>
      <c r="FT310" s="341">
        <v>3215082.08</v>
      </c>
      <c r="FU310" s="341">
        <v>3945513.03</v>
      </c>
      <c r="FV310" s="341">
        <v>3372954.89</v>
      </c>
      <c r="FW310" s="341">
        <v>6200000</v>
      </c>
      <c r="FX310" s="341">
        <v>4599715.6983333342</v>
      </c>
      <c r="FY310" s="341">
        <v>3679772.5586666674</v>
      </c>
      <c r="FZ310" s="341">
        <v>4599715.6983333342</v>
      </c>
      <c r="GA310" s="341">
        <v>4599715.6983333342</v>
      </c>
      <c r="GB310" s="341">
        <v>4599715.6983333342</v>
      </c>
      <c r="GC310" s="341">
        <v>5519658.8379999958</v>
      </c>
      <c r="GE310" s="445">
        <f>SUM(FR310:GC310)</f>
        <v>49577474.010000005</v>
      </c>
    </row>
    <row r="311" spans="1:187" ht="30">
      <c r="D311" s="72" t="str">
        <f t="shared" si="67"/>
        <v>4191p</v>
      </c>
      <c r="E311" s="76" t="s">
        <v>216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70">
        <v>338522.19022414373</v>
      </c>
      <c r="CY311" s="273">
        <v>338522.19022414373</v>
      </c>
      <c r="CZ311" s="273">
        <v>338522.19022414373</v>
      </c>
      <c r="DA311" s="273">
        <v>338522.19022414373</v>
      </c>
      <c r="DB311" s="273">
        <v>338522.19022414373</v>
      </c>
      <c r="DC311" s="273">
        <v>338522.19022414373</v>
      </c>
      <c r="DD311" s="273">
        <v>338522.19022414373</v>
      </c>
      <c r="DE311" s="273">
        <v>338522.19022414373</v>
      </c>
      <c r="DF311" s="273">
        <v>338522.19022414373</v>
      </c>
      <c r="DG311" s="273">
        <v>338522.19022414373</v>
      </c>
      <c r="DH311" s="273">
        <v>338522.19022414373</v>
      </c>
      <c r="DI311" s="269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84"/>
      <c r="DW311" s="284"/>
      <c r="DX311" s="284"/>
      <c r="DY311" s="284"/>
      <c r="DZ311" s="284"/>
      <c r="EA311" s="284"/>
      <c r="EB311" s="284"/>
      <c r="EC311" s="284"/>
      <c r="ED311" s="284"/>
      <c r="EE311" s="284"/>
      <c r="EF311" s="284"/>
      <c r="EG311" s="284"/>
      <c r="EH311" s="284"/>
      <c r="EI311" s="282"/>
      <c r="EJ311" s="282"/>
      <c r="EK311" s="282"/>
      <c r="EL311" s="282"/>
      <c r="EM311" s="282"/>
      <c r="EN311" s="282"/>
      <c r="EO311" s="282"/>
      <c r="EP311" s="282"/>
      <c r="EQ311" s="282"/>
      <c r="ER311" s="282"/>
      <c r="ES311" s="282"/>
      <c r="FR311" s="263"/>
      <c r="FS311" s="263"/>
      <c r="FT311" s="263"/>
      <c r="FU311" s="263"/>
      <c r="FV311" s="263"/>
      <c r="FW311" s="263"/>
      <c r="FX311" s="263"/>
      <c r="FY311" s="263"/>
      <c r="FZ311" s="263"/>
      <c r="GA311" s="263"/>
      <c r="GB311" s="263"/>
      <c r="GC311" s="263"/>
      <c r="GE311" s="446"/>
    </row>
    <row r="312" spans="1:187" ht="30">
      <c r="D312" s="72" t="str">
        <f t="shared" si="67"/>
        <v>4192p</v>
      </c>
      <c r="E312" s="76" t="s">
        <v>218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70">
        <v>198115.64551112629</v>
      </c>
      <c r="CY312" s="273">
        <v>198115.64551112629</v>
      </c>
      <c r="CZ312" s="273">
        <v>198115.64551112629</v>
      </c>
      <c r="DA312" s="273">
        <v>198115.64551112629</v>
      </c>
      <c r="DB312" s="273">
        <v>198115.64551112629</v>
      </c>
      <c r="DC312" s="273">
        <v>198115.64551112629</v>
      </c>
      <c r="DD312" s="273">
        <v>198115.64551112629</v>
      </c>
      <c r="DE312" s="273">
        <v>198115.64551112629</v>
      </c>
      <c r="DF312" s="273">
        <v>198115.64551112629</v>
      </c>
      <c r="DG312" s="273">
        <v>198115.64551112629</v>
      </c>
      <c r="DH312" s="273">
        <v>198115.64551112629</v>
      </c>
      <c r="DI312" s="269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84"/>
      <c r="DW312" s="284"/>
      <c r="DX312" s="284"/>
      <c r="DY312" s="284"/>
      <c r="DZ312" s="284"/>
      <c r="EA312" s="284"/>
      <c r="EB312" s="284"/>
      <c r="EC312" s="284"/>
      <c r="ED312" s="284"/>
      <c r="EE312" s="284"/>
      <c r="EF312" s="284"/>
      <c r="EG312" s="284"/>
      <c r="EH312" s="284"/>
      <c r="EI312" s="282"/>
      <c r="EJ312" s="282"/>
      <c r="EK312" s="282"/>
      <c r="EL312" s="282"/>
      <c r="EM312" s="282"/>
      <c r="EN312" s="282"/>
      <c r="EO312" s="282"/>
      <c r="EP312" s="282"/>
      <c r="EQ312" s="282"/>
      <c r="ER312" s="282"/>
      <c r="ES312" s="282"/>
      <c r="FR312" s="263"/>
      <c r="FS312" s="263"/>
      <c r="FT312" s="263"/>
      <c r="FU312" s="263"/>
      <c r="FV312" s="263"/>
      <c r="FW312" s="263"/>
      <c r="FX312" s="263"/>
      <c r="FY312" s="263"/>
      <c r="FZ312" s="263"/>
      <c r="GA312" s="263"/>
      <c r="GB312" s="263"/>
      <c r="GC312" s="263"/>
      <c r="GE312" s="446"/>
    </row>
    <row r="313" spans="1:187">
      <c r="D313" s="72" t="str">
        <f t="shared" si="67"/>
        <v>4193p</v>
      </c>
      <c r="E313" s="76" t="s">
        <v>220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70">
        <v>624553.1953420419</v>
      </c>
      <c r="CY313" s="273">
        <v>624553.1953420419</v>
      </c>
      <c r="CZ313" s="273">
        <v>624553.1953420419</v>
      </c>
      <c r="DA313" s="273">
        <v>624553.1953420419</v>
      </c>
      <c r="DB313" s="273">
        <v>624553.1953420419</v>
      </c>
      <c r="DC313" s="273">
        <v>624553.1953420419</v>
      </c>
      <c r="DD313" s="273">
        <v>624553.1953420419</v>
      </c>
      <c r="DE313" s="273">
        <v>624553.1953420419</v>
      </c>
      <c r="DF313" s="273">
        <v>624553.1953420419</v>
      </c>
      <c r="DG313" s="273">
        <v>624553.1953420419</v>
      </c>
      <c r="DH313" s="273">
        <v>624553.1953420419</v>
      </c>
      <c r="DI313" s="269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84"/>
      <c r="DW313" s="284"/>
      <c r="DX313" s="284"/>
      <c r="DY313" s="284"/>
      <c r="DZ313" s="284"/>
      <c r="EA313" s="284"/>
      <c r="EB313" s="284"/>
      <c r="EC313" s="284"/>
      <c r="ED313" s="284"/>
      <c r="EE313" s="284"/>
      <c r="EF313" s="284"/>
      <c r="EG313" s="284"/>
      <c r="EH313" s="284"/>
      <c r="EI313" s="282"/>
      <c r="EJ313" s="282"/>
      <c r="EK313" s="282"/>
      <c r="EL313" s="282"/>
      <c r="EM313" s="282"/>
      <c r="EN313" s="282"/>
      <c r="EO313" s="282"/>
      <c r="EP313" s="282"/>
      <c r="EQ313" s="282"/>
      <c r="ER313" s="282"/>
      <c r="ES313" s="282"/>
      <c r="FR313" s="263"/>
      <c r="FS313" s="263"/>
      <c r="FT313" s="263"/>
      <c r="FU313" s="263"/>
      <c r="FV313" s="263"/>
      <c r="FW313" s="263"/>
      <c r="FX313" s="263"/>
      <c r="FY313" s="263"/>
      <c r="FZ313" s="263"/>
      <c r="GA313" s="263"/>
      <c r="GB313" s="263"/>
      <c r="GC313" s="263"/>
      <c r="GE313" s="446"/>
    </row>
    <row r="314" spans="1:187">
      <c r="D314" s="72" t="str">
        <f t="shared" si="67"/>
        <v>4194p</v>
      </c>
      <c r="E314" s="76" t="s">
        <v>222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70">
        <v>185467.19903700319</v>
      </c>
      <c r="CY314" s="273">
        <v>185467.19903700319</v>
      </c>
      <c r="CZ314" s="273">
        <v>185467.19903700319</v>
      </c>
      <c r="DA314" s="273">
        <v>185467.19903700319</v>
      </c>
      <c r="DB314" s="273">
        <v>185467.19903700319</v>
      </c>
      <c r="DC314" s="273">
        <v>185467.19903700319</v>
      </c>
      <c r="DD314" s="273">
        <v>185467.19903700319</v>
      </c>
      <c r="DE314" s="273">
        <v>185467.19903700319</v>
      </c>
      <c r="DF314" s="273">
        <v>185467.19903700319</v>
      </c>
      <c r="DG314" s="273">
        <v>185467.19903700319</v>
      </c>
      <c r="DH314" s="273">
        <v>185467.19903700319</v>
      </c>
      <c r="DI314" s="269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84"/>
      <c r="DW314" s="284"/>
      <c r="DX314" s="284"/>
      <c r="DY314" s="284"/>
      <c r="DZ314" s="284"/>
      <c r="EA314" s="284"/>
      <c r="EB314" s="284"/>
      <c r="EC314" s="284"/>
      <c r="ED314" s="284"/>
      <c r="EE314" s="284"/>
      <c r="EF314" s="284"/>
      <c r="EG314" s="284"/>
      <c r="EH314" s="284"/>
      <c r="EI314" s="282"/>
      <c r="EJ314" s="282"/>
      <c r="EK314" s="282"/>
      <c r="EL314" s="282"/>
      <c r="EM314" s="282"/>
      <c r="EN314" s="282"/>
      <c r="EO314" s="282"/>
      <c r="EP314" s="282"/>
      <c r="EQ314" s="282"/>
      <c r="ER314" s="282"/>
      <c r="ES314" s="282"/>
      <c r="FR314" s="263"/>
      <c r="FS314" s="263"/>
      <c r="FT314" s="263"/>
      <c r="FU314" s="263"/>
      <c r="FV314" s="263"/>
      <c r="FW314" s="263"/>
      <c r="FX314" s="263"/>
      <c r="FY314" s="263"/>
      <c r="FZ314" s="263"/>
      <c r="GA314" s="263"/>
      <c r="GB314" s="263"/>
      <c r="GC314" s="263"/>
      <c r="GE314" s="446"/>
    </row>
    <row r="315" spans="1:187" ht="45">
      <c r="D315" s="72" t="str">
        <f t="shared" si="67"/>
        <v>4195p</v>
      </c>
      <c r="E315" s="76" t="s">
        <v>224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70">
        <v>331173.49028020015</v>
      </c>
      <c r="CY315" s="273">
        <v>331173.49028020015</v>
      </c>
      <c r="CZ315" s="273">
        <v>331173.49028020015</v>
      </c>
      <c r="DA315" s="273">
        <v>331173.49028020015</v>
      </c>
      <c r="DB315" s="273">
        <v>331173.49028020015</v>
      </c>
      <c r="DC315" s="273">
        <v>331173.49028020015</v>
      </c>
      <c r="DD315" s="273">
        <v>331173.49028020015</v>
      </c>
      <c r="DE315" s="273">
        <v>331173.49028020015</v>
      </c>
      <c r="DF315" s="273">
        <v>331173.49028020015</v>
      </c>
      <c r="DG315" s="273">
        <v>331173.49028020015</v>
      </c>
      <c r="DH315" s="273">
        <v>331173.49028020015</v>
      </c>
      <c r="DI315" s="269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84"/>
      <c r="DW315" s="284"/>
      <c r="DX315" s="284"/>
      <c r="DY315" s="284"/>
      <c r="DZ315" s="284"/>
      <c r="EA315" s="284"/>
      <c r="EB315" s="284"/>
      <c r="EC315" s="284"/>
      <c r="ED315" s="284"/>
      <c r="EE315" s="284"/>
      <c r="EF315" s="284"/>
      <c r="EG315" s="284"/>
      <c r="EH315" s="284"/>
      <c r="EI315" s="282"/>
      <c r="EJ315" s="282"/>
      <c r="EK315" s="282"/>
      <c r="EL315" s="282"/>
      <c r="EM315" s="282"/>
      <c r="EN315" s="282"/>
      <c r="EO315" s="282"/>
      <c r="EP315" s="282"/>
      <c r="EQ315" s="282"/>
      <c r="ER315" s="282"/>
      <c r="ES315" s="282"/>
      <c r="FR315" s="263"/>
      <c r="FS315" s="263"/>
      <c r="FT315" s="263"/>
      <c r="FU315" s="263"/>
      <c r="FV315" s="263"/>
      <c r="FW315" s="263"/>
      <c r="FX315" s="263"/>
      <c r="FY315" s="263"/>
      <c r="FZ315" s="263"/>
      <c r="GA315" s="263"/>
      <c r="GB315" s="263"/>
      <c r="GC315" s="263"/>
      <c r="GE315" s="446"/>
    </row>
    <row r="316" spans="1:187">
      <c r="D316" s="72" t="str">
        <f t="shared" si="67"/>
        <v>4196p</v>
      </c>
      <c r="E316" s="76" t="s">
        <v>226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70">
        <v>301413.99206139107</v>
      </c>
      <c r="CY316" s="273">
        <v>301413.99206139107</v>
      </c>
      <c r="CZ316" s="273">
        <v>301413.99206139107</v>
      </c>
      <c r="DA316" s="273">
        <v>301413.99206139107</v>
      </c>
      <c r="DB316" s="273">
        <v>301413.99206139107</v>
      </c>
      <c r="DC316" s="273">
        <v>301413.99206139107</v>
      </c>
      <c r="DD316" s="273">
        <v>301413.99206139107</v>
      </c>
      <c r="DE316" s="273">
        <v>301413.99206139107</v>
      </c>
      <c r="DF316" s="273">
        <v>301413.99206139107</v>
      </c>
      <c r="DG316" s="273">
        <v>301413.99206139107</v>
      </c>
      <c r="DH316" s="273">
        <v>301413.99206139107</v>
      </c>
      <c r="DI316" s="269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84"/>
      <c r="DW316" s="284"/>
      <c r="DX316" s="284"/>
      <c r="DY316" s="284"/>
      <c r="DZ316" s="284"/>
      <c r="EA316" s="284"/>
      <c r="EB316" s="284"/>
      <c r="EC316" s="284"/>
      <c r="ED316" s="284"/>
      <c r="EE316" s="284"/>
      <c r="EF316" s="284"/>
      <c r="EG316" s="284"/>
      <c r="EH316" s="284"/>
      <c r="EI316" s="282"/>
      <c r="EJ316" s="282"/>
      <c r="EK316" s="282"/>
      <c r="EL316" s="282"/>
      <c r="EM316" s="282"/>
      <c r="EN316" s="282"/>
      <c r="EO316" s="282"/>
      <c r="EP316" s="282"/>
      <c r="EQ316" s="282"/>
      <c r="ER316" s="282"/>
      <c r="ES316" s="282"/>
      <c r="FR316" s="263"/>
      <c r="FS316" s="263"/>
      <c r="FT316" s="263"/>
      <c r="FU316" s="263"/>
      <c r="FV316" s="263"/>
      <c r="FW316" s="263"/>
      <c r="FX316" s="263"/>
      <c r="FY316" s="263"/>
      <c r="FZ316" s="263"/>
      <c r="GA316" s="263"/>
      <c r="GB316" s="263"/>
      <c r="GC316" s="263"/>
      <c r="GE316" s="446"/>
    </row>
    <row r="317" spans="1:187">
      <c r="D317" s="72" t="str">
        <f t="shared" si="67"/>
        <v>4197p</v>
      </c>
      <c r="E317" s="76" t="s">
        <v>228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70">
        <v>105.61633532026926</v>
      </c>
      <c r="CY317" s="273">
        <v>105.61633532026926</v>
      </c>
      <c r="CZ317" s="273">
        <v>105.61633532026926</v>
      </c>
      <c r="DA317" s="273">
        <v>105.61633532026926</v>
      </c>
      <c r="DB317" s="273">
        <v>105.61633532026926</v>
      </c>
      <c r="DC317" s="273">
        <v>105.61633532026926</v>
      </c>
      <c r="DD317" s="273">
        <v>105.61633532026926</v>
      </c>
      <c r="DE317" s="273">
        <v>105.61633532026926</v>
      </c>
      <c r="DF317" s="273">
        <v>105.61633532026926</v>
      </c>
      <c r="DG317" s="273">
        <v>105.61633532026926</v>
      </c>
      <c r="DH317" s="273">
        <v>105.61633532026926</v>
      </c>
      <c r="DI317" s="269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84"/>
      <c r="DW317" s="284"/>
      <c r="DX317" s="284"/>
      <c r="DY317" s="284"/>
      <c r="DZ317" s="284"/>
      <c r="EA317" s="284"/>
      <c r="EB317" s="284"/>
      <c r="EC317" s="284"/>
      <c r="ED317" s="284"/>
      <c r="EE317" s="284"/>
      <c r="EF317" s="284"/>
      <c r="EG317" s="284"/>
      <c r="EH317" s="284"/>
      <c r="EI317" s="282"/>
      <c r="EJ317" s="282"/>
      <c r="EK317" s="282"/>
      <c r="EL317" s="282"/>
      <c r="EM317" s="282"/>
      <c r="EN317" s="282"/>
      <c r="EO317" s="282"/>
      <c r="EP317" s="282"/>
      <c r="EQ317" s="282"/>
      <c r="ER317" s="282"/>
      <c r="ES317" s="282"/>
      <c r="FR317" s="263"/>
      <c r="FS317" s="263"/>
      <c r="FT317" s="263"/>
      <c r="FU317" s="263"/>
      <c r="FV317" s="263"/>
      <c r="FW317" s="263"/>
      <c r="FX317" s="263"/>
      <c r="FY317" s="263"/>
      <c r="FZ317" s="263"/>
      <c r="GA317" s="263"/>
      <c r="GB317" s="263"/>
      <c r="GC317" s="263"/>
      <c r="GE317" s="446"/>
    </row>
    <row r="318" spans="1:187">
      <c r="D318" s="72" t="str">
        <f t="shared" si="67"/>
        <v>4198p</v>
      </c>
      <c r="E318" s="76" t="s">
        <v>49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70">
        <v>1654.0740118339691</v>
      </c>
      <c r="CY318" s="273">
        <v>1654.0740118339691</v>
      </c>
      <c r="CZ318" s="273">
        <v>1654.0740118339691</v>
      </c>
      <c r="DA318" s="273">
        <v>1654.0740118339691</v>
      </c>
      <c r="DB318" s="273">
        <v>1654.0740118339691</v>
      </c>
      <c r="DC318" s="273">
        <v>1654.0740118339691</v>
      </c>
      <c r="DD318" s="273">
        <v>1654.0740118339691</v>
      </c>
      <c r="DE318" s="273">
        <v>1654.0740118339691</v>
      </c>
      <c r="DF318" s="273">
        <v>1654.0740118339691</v>
      </c>
      <c r="DG318" s="273">
        <v>1654.0740118339691</v>
      </c>
      <c r="DH318" s="273">
        <v>1654.0740118339691</v>
      </c>
      <c r="DI318" s="269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84"/>
      <c r="DW318" s="284"/>
      <c r="DX318" s="284"/>
      <c r="DY318" s="284"/>
      <c r="DZ318" s="284"/>
      <c r="EA318" s="284"/>
      <c r="EB318" s="284"/>
      <c r="EC318" s="284"/>
      <c r="ED318" s="284"/>
      <c r="EE318" s="284"/>
      <c r="EF318" s="284"/>
      <c r="EG318" s="284"/>
      <c r="EH318" s="284"/>
      <c r="EI318" s="282"/>
      <c r="EJ318" s="282"/>
      <c r="EK318" s="282"/>
      <c r="EL318" s="282"/>
      <c r="EM318" s="282"/>
      <c r="EN318" s="282"/>
      <c r="EO318" s="282"/>
      <c r="EP318" s="282"/>
      <c r="EQ318" s="282"/>
      <c r="ER318" s="282"/>
      <c r="ES318" s="282"/>
      <c r="FR318" s="263"/>
      <c r="FS318" s="263"/>
      <c r="FT318" s="263"/>
      <c r="FU318" s="263"/>
      <c r="FV318" s="263"/>
      <c r="FW318" s="263"/>
      <c r="FX318" s="263"/>
      <c r="FY318" s="263"/>
      <c r="FZ318" s="263"/>
      <c r="GA318" s="263"/>
      <c r="GB318" s="263"/>
      <c r="GC318" s="263"/>
      <c r="GE318" s="446"/>
    </row>
    <row r="319" spans="1:187">
      <c r="D319" s="72" t="str">
        <f t="shared" si="67"/>
        <v>4199p</v>
      </c>
      <c r="E319" s="76" t="s">
        <v>230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70">
        <v>205477.53265832629</v>
      </c>
      <c r="CY319" s="273">
        <v>205477.53265832629</v>
      </c>
      <c r="CZ319" s="273">
        <v>205477.53265832629</v>
      </c>
      <c r="DA319" s="273">
        <v>205477.53265832629</v>
      </c>
      <c r="DB319" s="273">
        <v>205477.53265832629</v>
      </c>
      <c r="DC319" s="273">
        <v>205477.53265832629</v>
      </c>
      <c r="DD319" s="273">
        <v>205477.53265832629</v>
      </c>
      <c r="DE319" s="273">
        <v>205477.53265832629</v>
      </c>
      <c r="DF319" s="273">
        <v>205477.53265832629</v>
      </c>
      <c r="DG319" s="273">
        <v>205477.53265832629</v>
      </c>
      <c r="DH319" s="273">
        <v>205477.53265832629</v>
      </c>
      <c r="DI319" s="269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84"/>
      <c r="DW319" s="284"/>
      <c r="DX319" s="284"/>
      <c r="DY319" s="284"/>
      <c r="DZ319" s="284"/>
      <c r="EA319" s="284"/>
      <c r="EB319" s="284"/>
      <c r="EC319" s="284"/>
      <c r="ED319" s="284"/>
      <c r="EE319" s="284"/>
      <c r="EF319" s="284"/>
      <c r="EG319" s="284"/>
      <c r="EH319" s="284"/>
      <c r="EI319" s="282"/>
      <c r="EJ319" s="282"/>
      <c r="EK319" s="282"/>
      <c r="EL319" s="282"/>
      <c r="EM319" s="282"/>
      <c r="EN319" s="282"/>
      <c r="EO319" s="282"/>
      <c r="EP319" s="282"/>
      <c r="EQ319" s="282"/>
      <c r="ER319" s="282"/>
      <c r="ES319" s="282"/>
      <c r="FR319" s="263"/>
      <c r="FS319" s="263"/>
      <c r="FT319" s="263"/>
      <c r="FU319" s="263"/>
      <c r="FV319" s="263"/>
      <c r="FW319" s="263"/>
      <c r="FX319" s="263"/>
      <c r="FY319" s="263"/>
      <c r="FZ319" s="263"/>
      <c r="GA319" s="263"/>
      <c r="GB319" s="263"/>
      <c r="GC319" s="263"/>
      <c r="GE319" s="446"/>
    </row>
    <row r="320" spans="1:187" s="9" customFormat="1">
      <c r="A320" s="118"/>
      <c r="B320" s="118">
        <v>42</v>
      </c>
      <c r="C320" s="118" t="s">
        <v>94</v>
      </c>
      <c r="D320" s="118" t="str">
        <f t="shared" si="67"/>
        <v>p</v>
      </c>
      <c r="E320" s="119" t="s">
        <v>232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71">
        <f t="shared" si="83"/>
        <v>41226949.914166674</v>
      </c>
      <c r="CY320" s="274">
        <f t="shared" si="83"/>
        <v>41226949.914166674</v>
      </c>
      <c r="CZ320" s="274">
        <f t="shared" si="83"/>
        <v>41226949.914166674</v>
      </c>
      <c r="DA320" s="274">
        <f t="shared" si="83"/>
        <v>41226949.914166674</v>
      </c>
      <c r="DB320" s="274">
        <f t="shared" si="83"/>
        <v>41226949.914166674</v>
      </c>
      <c r="DC320" s="274">
        <f t="shared" si="83"/>
        <v>41226949.914166674</v>
      </c>
      <c r="DD320" s="274">
        <f t="shared" si="83"/>
        <v>41226949.914166674</v>
      </c>
      <c r="DE320" s="274">
        <f t="shared" si="83"/>
        <v>41226949.914166674</v>
      </c>
      <c r="DF320" s="274">
        <f t="shared" si="83"/>
        <v>41226949.914166674</v>
      </c>
      <c r="DG320" s="274">
        <f t="shared" si="83"/>
        <v>41226949.914166674</v>
      </c>
      <c r="DH320" s="274">
        <f t="shared" si="83"/>
        <v>41226949.914166674</v>
      </c>
      <c r="DI320" s="272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85">
        <v>44366018.364166662</v>
      </c>
      <c r="DW320" s="285">
        <v>44366018.364166662</v>
      </c>
      <c r="DX320" s="285">
        <v>44366018.364166662</v>
      </c>
      <c r="DY320" s="285">
        <v>44366018.364166662</v>
      </c>
      <c r="DZ320" s="285">
        <v>44366018.364166662</v>
      </c>
      <c r="EA320" s="285">
        <v>44366018.364166662</v>
      </c>
      <c r="EB320" s="285">
        <v>44366018.364166662</v>
      </c>
      <c r="EC320" s="285">
        <v>44366018.364166662</v>
      </c>
      <c r="ED320" s="285">
        <v>44366018.364166662</v>
      </c>
      <c r="EE320" s="285">
        <v>44366018.364166662</v>
      </c>
      <c r="EF320" s="285">
        <v>44366018.364166662</v>
      </c>
      <c r="EG320" s="285">
        <v>44366018.364166662</v>
      </c>
      <c r="EH320" s="285">
        <v>47576508.75</v>
      </c>
      <c r="EI320" s="285">
        <v>47576508.75</v>
      </c>
      <c r="EJ320" s="285">
        <v>47576508.75</v>
      </c>
      <c r="EK320" s="285">
        <v>47576508.75</v>
      </c>
      <c r="EL320" s="285">
        <v>47576508.75</v>
      </c>
      <c r="EM320" s="285">
        <v>47576508.75</v>
      </c>
      <c r="EN320" s="285">
        <v>47576508.75</v>
      </c>
      <c r="EO320" s="285">
        <v>47576508.75</v>
      </c>
      <c r="EP320" s="285">
        <v>47576508.75</v>
      </c>
      <c r="EQ320" s="285">
        <v>47576508.75</v>
      </c>
      <c r="ER320" s="285">
        <v>47576508.75</v>
      </c>
      <c r="ES320" s="285">
        <v>47576508.75</v>
      </c>
      <c r="ET320" s="341">
        <v>45950724.162500009</v>
      </c>
      <c r="EU320" s="341">
        <v>45950724.162500009</v>
      </c>
      <c r="EV320" s="341">
        <v>45950724.162500009</v>
      </c>
      <c r="EW320" s="341">
        <v>45950724.162500009</v>
      </c>
      <c r="EX320" s="341">
        <v>45950724.162500009</v>
      </c>
      <c r="EY320" s="341">
        <v>45950724.162500009</v>
      </c>
      <c r="EZ320" s="341">
        <v>45950724.162500009</v>
      </c>
      <c r="FA320" s="341">
        <v>45950724.162500009</v>
      </c>
      <c r="FB320" s="341">
        <v>47831745.139999971</v>
      </c>
      <c r="FC320" s="341">
        <v>47831745.139999971</v>
      </c>
      <c r="FD320" s="341">
        <v>47831745.139999971</v>
      </c>
      <c r="FE320" s="341">
        <v>47831745.139999971</v>
      </c>
      <c r="FF320" s="341">
        <v>46204849.909999982</v>
      </c>
      <c r="FG320" s="341">
        <v>46206149.810000002</v>
      </c>
      <c r="FH320" s="341">
        <v>46206149.810000002</v>
      </c>
      <c r="FI320" s="341">
        <v>46206149.810000002</v>
      </c>
      <c r="FJ320" s="341">
        <v>46206149.810000002</v>
      </c>
      <c r="FK320" s="341">
        <v>46206149.810000002</v>
      </c>
      <c r="FL320" s="341">
        <v>46206149.810000002</v>
      </c>
      <c r="FM320" s="341">
        <v>46206149.810000002</v>
      </c>
      <c r="FN320" s="341">
        <v>46206149.810000002</v>
      </c>
      <c r="FO320" s="341">
        <v>47329512.010000005</v>
      </c>
      <c r="FP320" s="341">
        <v>47329512.010000005</v>
      </c>
      <c r="FQ320" s="341">
        <v>47329512.010000005</v>
      </c>
      <c r="FR320" s="341">
        <f>FR321+FR330+FR336+FR344+FR346</f>
        <v>43744418.239999995</v>
      </c>
      <c r="FS320" s="341">
        <f t="shared" ref="FS320:GC320" si="84">FS321+FS330+FS336+FS344+FS346</f>
        <v>46796687.629999995</v>
      </c>
      <c r="FT320" s="341">
        <f t="shared" si="84"/>
        <v>46377214.320000008</v>
      </c>
      <c r="FU320" s="341">
        <f t="shared" si="84"/>
        <v>46828214.329999998</v>
      </c>
      <c r="FV320" s="341">
        <f t="shared" si="84"/>
        <v>44861859.969999999</v>
      </c>
      <c r="FW320" s="341">
        <f t="shared" si="84"/>
        <v>49868571.824285723</v>
      </c>
      <c r="FX320" s="341">
        <f t="shared" si="84"/>
        <v>49868571.824285723</v>
      </c>
      <c r="FY320" s="341">
        <f t="shared" si="84"/>
        <v>49868571.824285723</v>
      </c>
      <c r="FZ320" s="341">
        <f t="shared" si="84"/>
        <v>49868571.824285723</v>
      </c>
      <c r="GA320" s="341">
        <f t="shared" si="84"/>
        <v>49868571.824285723</v>
      </c>
      <c r="GB320" s="341">
        <f t="shared" si="84"/>
        <v>49868571.824285723</v>
      </c>
      <c r="GC320" s="341">
        <f t="shared" si="84"/>
        <v>49868571.824285723</v>
      </c>
      <c r="GE320" s="44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234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71">
        <f t="shared" si="85"/>
        <v>4887083.333333333</v>
      </c>
      <c r="CY321" s="274">
        <f t="shared" ref="CY321:DI321" si="86">+SUM(CY322:CY328)</f>
        <v>4887083.333333333</v>
      </c>
      <c r="CZ321" s="274">
        <f t="shared" si="86"/>
        <v>4887083.333333333</v>
      </c>
      <c r="DA321" s="274">
        <f t="shared" si="86"/>
        <v>4887083.333333333</v>
      </c>
      <c r="DB321" s="274">
        <f t="shared" si="86"/>
        <v>4887083.333333333</v>
      </c>
      <c r="DC321" s="274">
        <f t="shared" si="86"/>
        <v>4887083.333333333</v>
      </c>
      <c r="DD321" s="274">
        <f t="shared" si="86"/>
        <v>4887083.333333333</v>
      </c>
      <c r="DE321" s="274">
        <f t="shared" si="86"/>
        <v>4887083.333333333</v>
      </c>
      <c r="DF321" s="274">
        <f t="shared" si="86"/>
        <v>4887083.333333333</v>
      </c>
      <c r="DG321" s="274">
        <f t="shared" si="86"/>
        <v>4887083.333333333</v>
      </c>
      <c r="DH321" s="274">
        <f t="shared" si="86"/>
        <v>4887083.333333333</v>
      </c>
      <c r="DI321" s="272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85">
        <v>6050468.75</v>
      </c>
      <c r="DW321" s="285">
        <v>6050468.75</v>
      </c>
      <c r="DX321" s="285">
        <v>6050468.75</v>
      </c>
      <c r="DY321" s="285">
        <v>6050468.75</v>
      </c>
      <c r="DZ321" s="285">
        <v>6050468.75</v>
      </c>
      <c r="EA321" s="285">
        <v>6050468.75</v>
      </c>
      <c r="EB321" s="285">
        <v>6050468.75</v>
      </c>
      <c r="EC321" s="285">
        <v>6050468.75</v>
      </c>
      <c r="ED321" s="285">
        <v>6050468.75</v>
      </c>
      <c r="EE321" s="285">
        <v>6050468.75</v>
      </c>
      <c r="EF321" s="285">
        <v>6050468.75</v>
      </c>
      <c r="EG321" s="285">
        <v>6050468.75</v>
      </c>
      <c r="EH321" s="285">
        <v>9559635.416666666</v>
      </c>
      <c r="EI321" s="285">
        <v>9559635.416666666</v>
      </c>
      <c r="EJ321" s="285">
        <v>9559635.416666666</v>
      </c>
      <c r="EK321" s="285">
        <v>9559635.416666666</v>
      </c>
      <c r="EL321" s="285">
        <v>9559635.416666666</v>
      </c>
      <c r="EM321" s="285">
        <v>9559635.416666666</v>
      </c>
      <c r="EN321" s="285">
        <v>9559635.416666666</v>
      </c>
      <c r="EO321" s="285">
        <v>9559635.416666666</v>
      </c>
      <c r="EP321" s="285">
        <v>9559635.416666666</v>
      </c>
      <c r="EQ321" s="285">
        <v>9559635.416666666</v>
      </c>
      <c r="ER321" s="285">
        <v>9559635.416666666</v>
      </c>
      <c r="ES321" s="285">
        <v>9559635.416666666</v>
      </c>
      <c r="ET321" s="341">
        <v>6651000</v>
      </c>
      <c r="EU321" s="341">
        <v>6651000</v>
      </c>
      <c r="EV321" s="341">
        <v>6651000</v>
      </c>
      <c r="EW321" s="341">
        <v>6651000</v>
      </c>
      <c r="EX321" s="341">
        <v>6651000</v>
      </c>
      <c r="EY321" s="341">
        <v>6651000</v>
      </c>
      <c r="EZ321" s="341">
        <v>6651000</v>
      </c>
      <c r="FA321" s="341">
        <v>6651000</v>
      </c>
      <c r="FB321" s="341">
        <v>7394520.9774999991</v>
      </c>
      <c r="FC321" s="341">
        <v>7394520.9774999991</v>
      </c>
      <c r="FD321" s="341">
        <v>7394520.9774999991</v>
      </c>
      <c r="FE321" s="341">
        <v>7394520.9774999991</v>
      </c>
      <c r="FF321" s="341">
        <v>6747975.0000000028</v>
      </c>
      <c r="FG321" s="341">
        <v>6749275.0000000028</v>
      </c>
      <c r="FH321" s="341">
        <v>6749275.0000000028</v>
      </c>
      <c r="FI321" s="341">
        <v>6749275.0000000028</v>
      </c>
      <c r="FJ321" s="341">
        <v>6749275.0000000028</v>
      </c>
      <c r="FK321" s="341">
        <v>6749275.0000000028</v>
      </c>
      <c r="FL321" s="341">
        <v>6749275.0000000028</v>
      </c>
      <c r="FM321" s="341">
        <v>6749275.0000000028</v>
      </c>
      <c r="FN321" s="341">
        <v>6749275.0000000028</v>
      </c>
      <c r="FO321" s="341">
        <v>6749275.0000000028</v>
      </c>
      <c r="FP321" s="341">
        <v>6749275.0000000028</v>
      </c>
      <c r="FQ321" s="341">
        <v>6749275.0000000028</v>
      </c>
      <c r="FR321" s="341">
        <v>6448137.3300000001</v>
      </c>
      <c r="FS321" s="341">
        <v>7174722.5199999996</v>
      </c>
      <c r="FT321" s="341">
        <v>6752335.3300000001</v>
      </c>
      <c r="FU321" s="341">
        <v>6378584.3399999999</v>
      </c>
      <c r="FV321" s="341">
        <v>5976072.2199999997</v>
      </c>
      <c r="FW321" s="341">
        <v>7400021.1800000006</v>
      </c>
      <c r="FX321" s="341">
        <v>7400021.1800000006</v>
      </c>
      <c r="FY321" s="341">
        <v>7400021.1800000006</v>
      </c>
      <c r="FZ321" s="341">
        <v>7400021.1800000006</v>
      </c>
      <c r="GA321" s="341">
        <v>7400021.1800000006</v>
      </c>
      <c r="GB321" s="341">
        <v>7400021.1800000006</v>
      </c>
      <c r="GC321" s="341">
        <v>7400021.1800000006</v>
      </c>
      <c r="GE321" s="445">
        <f>SUM(FR321:GC321)</f>
        <v>84530000.000000015</v>
      </c>
    </row>
    <row r="322" spans="1:187">
      <c r="C322" s="72" t="s">
        <v>94</v>
      </c>
      <c r="D322" s="72" t="str">
        <f t="shared" ref="D322:D328" si="88">+CONCATENATE(D113,"p")</f>
        <v>4211p</v>
      </c>
      <c r="E322" s="76" t="s">
        <v>236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70">
        <v>450000</v>
      </c>
      <c r="CY322" s="273">
        <v>450000</v>
      </c>
      <c r="CZ322" s="273">
        <v>450000</v>
      </c>
      <c r="DA322" s="273">
        <v>450000</v>
      </c>
      <c r="DB322" s="273">
        <v>450000</v>
      </c>
      <c r="DC322" s="273">
        <v>450000</v>
      </c>
      <c r="DD322" s="273">
        <v>450000</v>
      </c>
      <c r="DE322" s="273">
        <v>450000</v>
      </c>
      <c r="DF322" s="273">
        <v>450000</v>
      </c>
      <c r="DG322" s="273">
        <v>450000</v>
      </c>
      <c r="DH322" s="273">
        <v>450000</v>
      </c>
      <c r="DI322" s="269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84"/>
      <c r="DW322" s="284"/>
      <c r="DX322" s="284"/>
      <c r="DY322" s="284"/>
      <c r="DZ322" s="284"/>
      <c r="EA322" s="284"/>
      <c r="EB322" s="284"/>
      <c r="EC322" s="284"/>
      <c r="ED322" s="284"/>
      <c r="EE322" s="284"/>
      <c r="EF322" s="284"/>
      <c r="EG322" s="284"/>
      <c r="EH322" s="284"/>
      <c r="EI322" s="282"/>
      <c r="EJ322" s="282"/>
      <c r="EK322" s="282"/>
      <c r="EL322" s="282"/>
      <c r="EM322" s="282"/>
      <c r="EN322" s="282"/>
      <c r="EO322" s="282"/>
      <c r="EP322" s="282"/>
      <c r="EQ322" s="282"/>
      <c r="ER322" s="282"/>
      <c r="ES322" s="282"/>
      <c r="FR322" s="263"/>
      <c r="FS322" s="263"/>
      <c r="FT322" s="263"/>
      <c r="FU322" s="263"/>
      <c r="FV322" s="263"/>
      <c r="FW322" s="263"/>
      <c r="FX322" s="263"/>
      <c r="FY322" s="263"/>
      <c r="FZ322" s="263"/>
      <c r="GA322" s="263"/>
      <c r="GB322" s="263"/>
      <c r="GC322" s="263"/>
      <c r="GE322" s="446"/>
    </row>
    <row r="323" spans="1:187">
      <c r="D323" s="72" t="str">
        <f t="shared" si="88"/>
        <v>4212p</v>
      </c>
      <c r="E323" s="76" t="s">
        <v>238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70">
        <v>693333.33333333337</v>
      </c>
      <c r="CY323" s="273">
        <v>693333.33333333337</v>
      </c>
      <c r="CZ323" s="273">
        <v>693333.33333333337</v>
      </c>
      <c r="DA323" s="273">
        <v>693333.33333333337</v>
      </c>
      <c r="DB323" s="273">
        <v>693333.33333333337</v>
      </c>
      <c r="DC323" s="273">
        <v>693333.33333333337</v>
      </c>
      <c r="DD323" s="273">
        <v>693333.33333333337</v>
      </c>
      <c r="DE323" s="273">
        <v>693333.33333333337</v>
      </c>
      <c r="DF323" s="273">
        <v>693333.33333333337</v>
      </c>
      <c r="DG323" s="273">
        <v>693333.33333333337</v>
      </c>
      <c r="DH323" s="273">
        <v>693333.33333333337</v>
      </c>
      <c r="DI323" s="269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84"/>
      <c r="DW323" s="284"/>
      <c r="DX323" s="284"/>
      <c r="DY323" s="284"/>
      <c r="DZ323" s="284"/>
      <c r="EA323" s="284"/>
      <c r="EB323" s="284"/>
      <c r="EC323" s="284"/>
      <c r="ED323" s="284"/>
      <c r="EE323" s="284"/>
      <c r="EF323" s="284"/>
      <c r="EG323" s="284"/>
      <c r="EH323" s="284"/>
      <c r="EI323" s="282"/>
      <c r="EJ323" s="282"/>
      <c r="EK323" s="282"/>
      <c r="EL323" s="282"/>
      <c r="EM323" s="282"/>
      <c r="EN323" s="282"/>
      <c r="EO323" s="282"/>
      <c r="EP323" s="282"/>
      <c r="EQ323" s="282"/>
      <c r="ER323" s="282"/>
      <c r="ES323" s="282"/>
      <c r="FR323" s="263"/>
      <c r="FS323" s="263"/>
      <c r="FT323" s="263"/>
      <c r="FU323" s="263"/>
      <c r="FV323" s="263"/>
      <c r="FW323" s="263"/>
      <c r="FX323" s="263"/>
      <c r="FY323" s="263"/>
      <c r="FZ323" s="263"/>
      <c r="GA323" s="263"/>
      <c r="GB323" s="263"/>
      <c r="GC323" s="263"/>
      <c r="GE323" s="446"/>
    </row>
    <row r="324" spans="1:187" ht="30">
      <c r="D324" s="72" t="str">
        <f t="shared" si="88"/>
        <v>4213p</v>
      </c>
      <c r="E324" s="76" t="s">
        <v>240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70">
        <v>1416666.6666666667</v>
      </c>
      <c r="CY324" s="273">
        <v>1416666.6666666667</v>
      </c>
      <c r="CZ324" s="273">
        <v>1416666.6666666667</v>
      </c>
      <c r="DA324" s="273">
        <v>1416666.6666666667</v>
      </c>
      <c r="DB324" s="273">
        <v>1416666.6666666667</v>
      </c>
      <c r="DC324" s="273">
        <v>1416666.6666666667</v>
      </c>
      <c r="DD324" s="273">
        <v>1416666.6666666667</v>
      </c>
      <c r="DE324" s="273">
        <v>1416666.6666666667</v>
      </c>
      <c r="DF324" s="273">
        <v>1416666.6666666667</v>
      </c>
      <c r="DG324" s="273">
        <v>1416666.6666666667</v>
      </c>
      <c r="DH324" s="273">
        <v>1416666.6666666667</v>
      </c>
      <c r="DI324" s="269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84"/>
      <c r="DW324" s="284"/>
      <c r="DX324" s="284"/>
      <c r="DY324" s="284"/>
      <c r="DZ324" s="284"/>
      <c r="EA324" s="284"/>
      <c r="EB324" s="284"/>
      <c r="EC324" s="284"/>
      <c r="ED324" s="284"/>
      <c r="EE324" s="284"/>
      <c r="EF324" s="284"/>
      <c r="EG324" s="284"/>
      <c r="EH324" s="284"/>
      <c r="EI324" s="282"/>
      <c r="EJ324" s="282"/>
      <c r="EK324" s="282"/>
      <c r="EL324" s="282"/>
      <c r="EM324" s="282"/>
      <c r="EN324" s="282"/>
      <c r="EO324" s="282"/>
      <c r="EP324" s="282"/>
      <c r="EQ324" s="282"/>
      <c r="ER324" s="282"/>
      <c r="ES324" s="282"/>
      <c r="FR324" s="263"/>
      <c r="FS324" s="263"/>
      <c r="FT324" s="263"/>
      <c r="FU324" s="263"/>
      <c r="FV324" s="263"/>
      <c r="FW324" s="263"/>
      <c r="FX324" s="263"/>
      <c r="FY324" s="263"/>
      <c r="FZ324" s="263"/>
      <c r="GA324" s="263"/>
      <c r="GB324" s="263"/>
      <c r="GC324" s="263"/>
      <c r="GE324" s="446"/>
    </row>
    <row r="325" spans="1:187">
      <c r="D325" s="72" t="str">
        <f t="shared" si="88"/>
        <v>4214p</v>
      </c>
      <c r="E325" s="76" t="s">
        <v>242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70">
        <v>1333333.3333333333</v>
      </c>
      <c r="CY325" s="273">
        <v>1333333.3333333333</v>
      </c>
      <c r="CZ325" s="273">
        <v>1333333.3333333333</v>
      </c>
      <c r="DA325" s="273">
        <v>1333333.3333333333</v>
      </c>
      <c r="DB325" s="273">
        <v>1333333.3333333333</v>
      </c>
      <c r="DC325" s="273">
        <v>1333333.3333333333</v>
      </c>
      <c r="DD325" s="273">
        <v>1333333.3333333333</v>
      </c>
      <c r="DE325" s="273">
        <v>1333333.3333333333</v>
      </c>
      <c r="DF325" s="273">
        <v>1333333.3333333333</v>
      </c>
      <c r="DG325" s="273">
        <v>1333333.3333333333</v>
      </c>
      <c r="DH325" s="273">
        <v>1333333.3333333333</v>
      </c>
      <c r="DI325" s="269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84"/>
      <c r="DW325" s="284"/>
      <c r="DX325" s="284"/>
      <c r="DY325" s="284"/>
      <c r="DZ325" s="284"/>
      <c r="EA325" s="284"/>
      <c r="EB325" s="284"/>
      <c r="EC325" s="284"/>
      <c r="ED325" s="284"/>
      <c r="EE325" s="284"/>
      <c r="EF325" s="284"/>
      <c r="EG325" s="284"/>
      <c r="EH325" s="284"/>
      <c r="EI325" s="282"/>
      <c r="EJ325" s="282"/>
      <c r="EK325" s="282"/>
      <c r="EL325" s="282"/>
      <c r="EM325" s="282"/>
      <c r="EN325" s="282"/>
      <c r="EO325" s="282"/>
      <c r="EP325" s="282"/>
      <c r="EQ325" s="282"/>
      <c r="ER325" s="282"/>
      <c r="ES325" s="282"/>
      <c r="FR325" s="263"/>
      <c r="FS325" s="263"/>
      <c r="FT325" s="263"/>
      <c r="FU325" s="263"/>
      <c r="FV325" s="263"/>
      <c r="FW325" s="263"/>
      <c r="FX325" s="263"/>
      <c r="FY325" s="263"/>
      <c r="FZ325" s="263"/>
      <c r="GA325" s="263"/>
      <c r="GB325" s="263"/>
      <c r="GC325" s="263"/>
      <c r="GE325" s="446"/>
    </row>
    <row r="326" spans="1:187">
      <c r="D326" s="72" t="str">
        <f t="shared" si="88"/>
        <v>4215p</v>
      </c>
      <c r="E326" s="76" t="s">
        <v>244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70">
        <v>681250</v>
      </c>
      <c r="CY326" s="273">
        <v>681250</v>
      </c>
      <c r="CZ326" s="273">
        <v>681250</v>
      </c>
      <c r="DA326" s="273">
        <v>681250</v>
      </c>
      <c r="DB326" s="273">
        <v>681250</v>
      </c>
      <c r="DC326" s="273">
        <v>681250</v>
      </c>
      <c r="DD326" s="273">
        <v>681250</v>
      </c>
      <c r="DE326" s="273">
        <v>681250</v>
      </c>
      <c r="DF326" s="273">
        <v>681250</v>
      </c>
      <c r="DG326" s="273">
        <v>681250</v>
      </c>
      <c r="DH326" s="273">
        <v>681250</v>
      </c>
      <c r="DI326" s="269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84"/>
      <c r="DW326" s="284"/>
      <c r="DX326" s="284"/>
      <c r="DY326" s="284"/>
      <c r="DZ326" s="284"/>
      <c r="EA326" s="284"/>
      <c r="EB326" s="284"/>
      <c r="EC326" s="284"/>
      <c r="ED326" s="284"/>
      <c r="EE326" s="284"/>
      <c r="EF326" s="284"/>
      <c r="EG326" s="284"/>
      <c r="EH326" s="284"/>
      <c r="EI326" s="282"/>
      <c r="EJ326" s="282"/>
      <c r="EK326" s="282"/>
      <c r="EL326" s="282"/>
      <c r="EM326" s="282"/>
      <c r="EN326" s="282"/>
      <c r="EO326" s="282"/>
      <c r="EP326" s="282"/>
      <c r="EQ326" s="282"/>
      <c r="ER326" s="282"/>
      <c r="ES326" s="282"/>
      <c r="FR326" s="263"/>
      <c r="FS326" s="263"/>
      <c r="FT326" s="263"/>
      <c r="FU326" s="263"/>
      <c r="FV326" s="263"/>
      <c r="FW326" s="263"/>
      <c r="FX326" s="263"/>
      <c r="FY326" s="263"/>
      <c r="FZ326" s="263"/>
      <c r="GA326" s="263"/>
      <c r="GB326" s="263"/>
      <c r="GC326" s="263"/>
      <c r="GE326" s="446"/>
    </row>
    <row r="327" spans="1:187" ht="30">
      <c r="D327" s="72" t="str">
        <f t="shared" si="88"/>
        <v>4216p</v>
      </c>
      <c r="E327" s="76" t="s">
        <v>246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70">
        <v>54166.666666666664</v>
      </c>
      <c r="CY327" s="273">
        <v>54166.666666666664</v>
      </c>
      <c r="CZ327" s="273">
        <v>54166.666666666664</v>
      </c>
      <c r="DA327" s="273">
        <v>54166.666666666664</v>
      </c>
      <c r="DB327" s="273">
        <v>54166.666666666664</v>
      </c>
      <c r="DC327" s="273">
        <v>54166.666666666664</v>
      </c>
      <c r="DD327" s="273">
        <v>54166.666666666664</v>
      </c>
      <c r="DE327" s="273">
        <v>54166.666666666664</v>
      </c>
      <c r="DF327" s="273">
        <v>54166.666666666664</v>
      </c>
      <c r="DG327" s="273">
        <v>54166.666666666664</v>
      </c>
      <c r="DH327" s="273">
        <v>54166.666666666664</v>
      </c>
      <c r="DI327" s="269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84"/>
      <c r="DW327" s="284"/>
      <c r="DX327" s="284"/>
      <c r="DY327" s="284"/>
      <c r="DZ327" s="284"/>
      <c r="EA327" s="284"/>
      <c r="EB327" s="284"/>
      <c r="EC327" s="284"/>
      <c r="ED327" s="284"/>
      <c r="EE327" s="284"/>
      <c r="EF327" s="284"/>
      <c r="EG327" s="284"/>
      <c r="EH327" s="284"/>
      <c r="EI327" s="282"/>
      <c r="EJ327" s="282"/>
      <c r="EK327" s="282"/>
      <c r="EL327" s="282"/>
      <c r="EM327" s="282"/>
      <c r="EN327" s="282"/>
      <c r="EO327" s="282"/>
      <c r="EP327" s="282"/>
      <c r="EQ327" s="282"/>
      <c r="ER327" s="282"/>
      <c r="ES327" s="282"/>
      <c r="FR327" s="263"/>
      <c r="FS327" s="263"/>
      <c r="FT327" s="263"/>
      <c r="FU327" s="263"/>
      <c r="FV327" s="263"/>
      <c r="FW327" s="263"/>
      <c r="FX327" s="263"/>
      <c r="FY327" s="263"/>
      <c r="FZ327" s="263"/>
      <c r="GA327" s="263"/>
      <c r="GB327" s="263"/>
      <c r="GC327" s="263"/>
      <c r="GE327" s="446"/>
    </row>
    <row r="328" spans="1:187" ht="30">
      <c r="D328" s="72" t="str">
        <f t="shared" si="88"/>
        <v>4217p</v>
      </c>
      <c r="E328" s="76" t="s">
        <v>248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70">
        <v>258333.33333333334</v>
      </c>
      <c r="CY328" s="273">
        <v>258333.33333333334</v>
      </c>
      <c r="CZ328" s="273">
        <v>258333.33333333334</v>
      </c>
      <c r="DA328" s="273">
        <v>258333.33333333334</v>
      </c>
      <c r="DB328" s="273">
        <v>258333.33333333334</v>
      </c>
      <c r="DC328" s="273">
        <v>258333.33333333334</v>
      </c>
      <c r="DD328" s="273">
        <v>258333.33333333334</v>
      </c>
      <c r="DE328" s="273">
        <v>258333.33333333334</v>
      </c>
      <c r="DF328" s="273">
        <v>258333.33333333334</v>
      </c>
      <c r="DG328" s="273">
        <v>258333.33333333334</v>
      </c>
      <c r="DH328" s="273">
        <v>258333.33333333334</v>
      </c>
      <c r="DI328" s="269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84"/>
      <c r="DW328" s="284"/>
      <c r="DX328" s="284"/>
      <c r="DY328" s="284"/>
      <c r="DZ328" s="284"/>
      <c r="EA328" s="284"/>
      <c r="EB328" s="284"/>
      <c r="EC328" s="284"/>
      <c r="ED328" s="284"/>
      <c r="EE328" s="284"/>
      <c r="EF328" s="284"/>
      <c r="EG328" s="284"/>
      <c r="EH328" s="284"/>
      <c r="EI328" s="282"/>
      <c r="EJ328" s="282"/>
      <c r="EK328" s="282"/>
      <c r="EL328" s="282"/>
      <c r="EM328" s="282"/>
      <c r="EN328" s="282"/>
      <c r="EO328" s="282"/>
      <c r="EP328" s="282"/>
      <c r="EQ328" s="282"/>
      <c r="ER328" s="282"/>
      <c r="ES328" s="282"/>
      <c r="FR328" s="263"/>
      <c r="FS328" s="263"/>
      <c r="FT328" s="263"/>
      <c r="FU328" s="263"/>
      <c r="FV328" s="263"/>
      <c r="FW328" s="263"/>
      <c r="FX328" s="263"/>
      <c r="FY328" s="263"/>
      <c r="FZ328" s="263"/>
      <c r="GA328" s="263"/>
      <c r="GB328" s="263"/>
      <c r="GC328" s="263"/>
      <c r="GE328" s="446"/>
    </row>
    <row r="329" spans="1:187" s="368" customFormat="1" ht="30">
      <c r="A329" s="72"/>
      <c r="B329" s="72"/>
      <c r="C329" s="72"/>
      <c r="D329" s="72" t="s">
        <v>795</v>
      </c>
      <c r="E329" s="76" t="s">
        <v>721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70"/>
      <c r="CY329" s="273"/>
      <c r="CZ329" s="273"/>
      <c r="DA329" s="273"/>
      <c r="DB329" s="273"/>
      <c r="DC329" s="273"/>
      <c r="DD329" s="273"/>
      <c r="DE329" s="273"/>
      <c r="DF329" s="273"/>
      <c r="DG329" s="273"/>
      <c r="DH329" s="273"/>
      <c r="DI329" s="269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84"/>
      <c r="DW329" s="284"/>
      <c r="DX329" s="284"/>
      <c r="DY329" s="284"/>
      <c r="DZ329" s="284"/>
      <c r="EA329" s="284"/>
      <c r="EB329" s="284"/>
      <c r="EC329" s="284"/>
      <c r="ED329" s="284"/>
      <c r="EE329" s="284"/>
      <c r="EF329" s="284"/>
      <c r="EG329" s="284"/>
      <c r="EH329" s="284"/>
      <c r="EI329" s="282"/>
      <c r="EJ329" s="282"/>
      <c r="EK329" s="282"/>
      <c r="EL329" s="282"/>
      <c r="EM329" s="282"/>
      <c r="EN329" s="282"/>
      <c r="EO329" s="282"/>
      <c r="EP329" s="282"/>
      <c r="EQ329" s="282"/>
      <c r="ER329" s="282"/>
      <c r="ES329" s="282"/>
      <c r="FR329" s="263"/>
      <c r="FS329" s="263"/>
      <c r="FT329" s="263"/>
      <c r="FU329" s="263"/>
      <c r="FV329" s="263"/>
      <c r="FW329" s="263"/>
      <c r="FX329" s="263"/>
      <c r="FY329" s="263"/>
      <c r="FZ329" s="263"/>
      <c r="GA329" s="263"/>
      <c r="GB329" s="263"/>
      <c r="GC329" s="263"/>
      <c r="GE329" s="44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250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71">
        <f t="shared" si="90"/>
        <v>1438177</v>
      </c>
      <c r="CY330" s="274">
        <f t="shared" ref="CY330:DI330" si="91">+SUM(CY331:CY335)</f>
        <v>1438177</v>
      </c>
      <c r="CZ330" s="274">
        <f t="shared" si="91"/>
        <v>1438177</v>
      </c>
      <c r="DA330" s="274">
        <f t="shared" si="91"/>
        <v>1438177</v>
      </c>
      <c r="DB330" s="274">
        <f t="shared" si="91"/>
        <v>1438177</v>
      </c>
      <c r="DC330" s="274">
        <f t="shared" si="91"/>
        <v>1438177</v>
      </c>
      <c r="DD330" s="274">
        <f t="shared" si="91"/>
        <v>1438177</v>
      </c>
      <c r="DE330" s="274">
        <f t="shared" si="91"/>
        <v>1438177</v>
      </c>
      <c r="DF330" s="274">
        <f t="shared" si="91"/>
        <v>1438177</v>
      </c>
      <c r="DG330" s="274">
        <f t="shared" si="91"/>
        <v>1438177</v>
      </c>
      <c r="DH330" s="274">
        <f t="shared" si="91"/>
        <v>1438177</v>
      </c>
      <c r="DI330" s="272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85">
        <v>1900841.6666666667</v>
      </c>
      <c r="DW330" s="285">
        <v>1900841.6666666667</v>
      </c>
      <c r="DX330" s="285">
        <v>1900841.6666666667</v>
      </c>
      <c r="DY330" s="285">
        <v>1900841.6666666667</v>
      </c>
      <c r="DZ330" s="285">
        <v>1900841.6666666667</v>
      </c>
      <c r="EA330" s="285">
        <v>1900841.6666666667</v>
      </c>
      <c r="EB330" s="285">
        <v>1900841.6666666667</v>
      </c>
      <c r="EC330" s="285">
        <v>1900841.6666666667</v>
      </c>
      <c r="ED330" s="285">
        <v>1900841.6666666667</v>
      </c>
      <c r="EE330" s="285">
        <v>1900841.6666666667</v>
      </c>
      <c r="EF330" s="285">
        <v>1900841.6666666667</v>
      </c>
      <c r="EG330" s="285">
        <v>1900841.6666666667</v>
      </c>
      <c r="EH330" s="285">
        <v>1716373.3333333333</v>
      </c>
      <c r="EI330" s="285">
        <v>1716373.3333333333</v>
      </c>
      <c r="EJ330" s="285">
        <v>1716373.3333333333</v>
      </c>
      <c r="EK330" s="285">
        <v>1716373.3333333333</v>
      </c>
      <c r="EL330" s="285">
        <v>1716373.3333333333</v>
      </c>
      <c r="EM330" s="285">
        <v>1716373.3333333333</v>
      </c>
      <c r="EN330" s="285">
        <v>1716373.3333333333</v>
      </c>
      <c r="EO330" s="285">
        <v>1716373.3333333333</v>
      </c>
      <c r="EP330" s="285">
        <v>1716373.3333333333</v>
      </c>
      <c r="EQ330" s="285">
        <v>1716373.3333333333</v>
      </c>
      <c r="ER330" s="285">
        <v>1716373.3333333333</v>
      </c>
      <c r="ES330" s="285">
        <v>1716373.3333333333</v>
      </c>
      <c r="ET330" s="341">
        <v>1699899.96</v>
      </c>
      <c r="EU330" s="341">
        <v>1699899.96</v>
      </c>
      <c r="EV330" s="341">
        <v>1699899.96</v>
      </c>
      <c r="EW330" s="341">
        <v>1699899.96</v>
      </c>
      <c r="EX330" s="341">
        <v>1699899.96</v>
      </c>
      <c r="EY330" s="341">
        <v>1699899.96</v>
      </c>
      <c r="EZ330" s="341">
        <v>1699899.96</v>
      </c>
      <c r="FA330" s="341">
        <v>1699899.96</v>
      </c>
      <c r="FB330" s="341">
        <v>924899.9599999981</v>
      </c>
      <c r="FC330" s="341">
        <v>924899.9599999981</v>
      </c>
      <c r="FD330" s="341">
        <v>924899.9599999981</v>
      </c>
      <c r="FE330" s="341">
        <v>924899.9599999981</v>
      </c>
      <c r="FF330" s="341">
        <v>1236031.8000000014</v>
      </c>
      <c r="FG330" s="341">
        <v>1236031.8699999999</v>
      </c>
      <c r="FH330" s="341">
        <v>1236031.8699999999</v>
      </c>
      <c r="FI330" s="341">
        <v>1236031.8699999999</v>
      </c>
      <c r="FJ330" s="341">
        <v>1236031.8699999999</v>
      </c>
      <c r="FK330" s="341">
        <v>1236031.8699999999</v>
      </c>
      <c r="FL330" s="341">
        <v>1236031.8699999999</v>
      </c>
      <c r="FM330" s="341">
        <v>1236031.8699999999</v>
      </c>
      <c r="FN330" s="341">
        <v>1236031.8699999999</v>
      </c>
      <c r="FO330" s="341">
        <v>2359394.0699999998</v>
      </c>
      <c r="FP330" s="341">
        <v>2359394.0699999998</v>
      </c>
      <c r="FQ330" s="341">
        <v>2359394.0699999998</v>
      </c>
      <c r="FR330" s="341">
        <v>54255.6</v>
      </c>
      <c r="FS330" s="341">
        <v>1607182</v>
      </c>
      <c r="FT330" s="341">
        <v>1602703.45</v>
      </c>
      <c r="FU330" s="341">
        <v>1448885.74</v>
      </c>
      <c r="FV330" s="341">
        <v>1413828.93</v>
      </c>
      <c r="FW330" s="341">
        <v>2033020.7142857143</v>
      </c>
      <c r="FX330" s="341">
        <v>2033020.7142857143</v>
      </c>
      <c r="FY330" s="341">
        <v>2033020.7142857143</v>
      </c>
      <c r="FZ330" s="341">
        <v>2033020.7142857143</v>
      </c>
      <c r="GA330" s="341">
        <v>2033020.7142857143</v>
      </c>
      <c r="GB330" s="341">
        <v>2033020.7142857143</v>
      </c>
      <c r="GC330" s="341">
        <v>2033020.7142857143</v>
      </c>
      <c r="GE330" s="445">
        <f>SUM(FR330:GC330)</f>
        <v>20358000.719999999</v>
      </c>
    </row>
    <row r="331" spans="1:187">
      <c r="D331" s="72" t="str">
        <f t="shared" si="89"/>
        <v>4221p</v>
      </c>
      <c r="E331" s="76" t="s">
        <v>252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70">
        <v>0</v>
      </c>
      <c r="CY331" s="273">
        <v>0</v>
      </c>
      <c r="CZ331" s="273">
        <v>0</v>
      </c>
      <c r="DA331" s="273">
        <v>0</v>
      </c>
      <c r="DB331" s="273">
        <v>0</v>
      </c>
      <c r="DC331" s="273">
        <v>0</v>
      </c>
      <c r="DD331" s="273">
        <v>0</v>
      </c>
      <c r="DE331" s="273">
        <v>0</v>
      </c>
      <c r="DF331" s="273">
        <v>0</v>
      </c>
      <c r="DG331" s="273">
        <v>0</v>
      </c>
      <c r="DH331" s="273">
        <v>0</v>
      </c>
      <c r="DI331" s="269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84"/>
      <c r="DW331" s="284"/>
      <c r="DX331" s="284"/>
      <c r="DY331" s="284"/>
      <c r="DZ331" s="284"/>
      <c r="EA331" s="284"/>
      <c r="EB331" s="284"/>
      <c r="EC331" s="284"/>
      <c r="ED331" s="284"/>
      <c r="EE331" s="284"/>
      <c r="EF331" s="284"/>
      <c r="EG331" s="284"/>
      <c r="EH331" s="284"/>
      <c r="EI331" s="282"/>
      <c r="EJ331" s="282"/>
      <c r="EK331" s="282"/>
      <c r="EL331" s="282"/>
      <c r="EM331" s="282"/>
      <c r="EN331" s="282"/>
      <c r="EO331" s="282"/>
      <c r="EP331" s="282"/>
      <c r="EQ331" s="282"/>
      <c r="ER331" s="282"/>
      <c r="ES331" s="282"/>
      <c r="FR331" s="263"/>
      <c r="FS331" s="263"/>
      <c r="FT331" s="263"/>
      <c r="FU331" s="263"/>
      <c r="FV331" s="263"/>
      <c r="FW331" s="263"/>
      <c r="FX331" s="263"/>
      <c r="FY331" s="263"/>
      <c r="FZ331" s="263"/>
      <c r="GA331" s="263"/>
      <c r="GB331" s="263"/>
      <c r="GC331" s="263"/>
      <c r="GE331" s="446"/>
    </row>
    <row r="332" spans="1:187" ht="30">
      <c r="D332" s="72" t="str">
        <f t="shared" si="89"/>
        <v>4222p</v>
      </c>
      <c r="E332" s="76" t="s">
        <v>254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70">
        <v>606785.68544768298</v>
      </c>
      <c r="CY332" s="273">
        <v>606785.68544768298</v>
      </c>
      <c r="CZ332" s="273">
        <v>606785.68544768298</v>
      </c>
      <c r="DA332" s="273">
        <v>606785.68544768298</v>
      </c>
      <c r="DB332" s="273">
        <v>606785.68544768298</v>
      </c>
      <c r="DC332" s="273">
        <v>606785.68544768298</v>
      </c>
      <c r="DD332" s="273">
        <v>606785.68544768298</v>
      </c>
      <c r="DE332" s="273">
        <v>606785.68544768298</v>
      </c>
      <c r="DF332" s="273">
        <v>606785.68544768298</v>
      </c>
      <c r="DG332" s="273">
        <v>606785.68544768298</v>
      </c>
      <c r="DH332" s="273">
        <v>606785.68544768298</v>
      </c>
      <c r="DI332" s="269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84"/>
      <c r="DW332" s="284"/>
      <c r="DX332" s="284"/>
      <c r="DY332" s="284"/>
      <c r="DZ332" s="284"/>
      <c r="EA332" s="284"/>
      <c r="EB332" s="284"/>
      <c r="EC332" s="284"/>
      <c r="ED332" s="284"/>
      <c r="EE332" s="284"/>
      <c r="EF332" s="284"/>
      <c r="EG332" s="284"/>
      <c r="EH332" s="284"/>
      <c r="EI332" s="282"/>
      <c r="EJ332" s="282"/>
      <c r="EK332" s="282"/>
      <c r="EL332" s="282"/>
      <c r="EM332" s="282"/>
      <c r="EN332" s="282"/>
      <c r="EO332" s="282"/>
      <c r="EP332" s="282"/>
      <c r="EQ332" s="282"/>
      <c r="ER332" s="282"/>
      <c r="ES332" s="282"/>
      <c r="FR332" s="263"/>
      <c r="FS332" s="263"/>
      <c r="FT332" s="263"/>
      <c r="FU332" s="263"/>
      <c r="FV332" s="263"/>
      <c r="FW332" s="263"/>
      <c r="FX332" s="263"/>
      <c r="FY332" s="263"/>
      <c r="FZ332" s="263"/>
      <c r="GA332" s="263"/>
      <c r="GB332" s="263"/>
      <c r="GC332" s="263"/>
      <c r="GE332" s="446"/>
    </row>
    <row r="333" spans="1:187">
      <c r="D333" s="72" t="str">
        <f t="shared" si="89"/>
        <v>4223p</v>
      </c>
      <c r="E333" s="76" t="s">
        <v>256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70">
        <v>0</v>
      </c>
      <c r="CY333" s="273">
        <v>0</v>
      </c>
      <c r="CZ333" s="273">
        <v>0</v>
      </c>
      <c r="DA333" s="273">
        <v>0</v>
      </c>
      <c r="DB333" s="273">
        <v>0</v>
      </c>
      <c r="DC333" s="273">
        <v>0</v>
      </c>
      <c r="DD333" s="273">
        <v>0</v>
      </c>
      <c r="DE333" s="273">
        <v>0</v>
      </c>
      <c r="DF333" s="273">
        <v>0</v>
      </c>
      <c r="DG333" s="273">
        <v>0</v>
      </c>
      <c r="DH333" s="273">
        <v>0</v>
      </c>
      <c r="DI333" s="269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84"/>
      <c r="DW333" s="284"/>
      <c r="DX333" s="284"/>
      <c r="DY333" s="284"/>
      <c r="DZ333" s="284"/>
      <c r="EA333" s="284"/>
      <c r="EB333" s="284"/>
      <c r="EC333" s="284"/>
      <c r="ED333" s="284"/>
      <c r="EE333" s="284"/>
      <c r="EF333" s="284"/>
      <c r="EG333" s="284"/>
      <c r="EH333" s="284"/>
      <c r="EI333" s="282"/>
      <c r="EJ333" s="282"/>
      <c r="EK333" s="282"/>
      <c r="EL333" s="282"/>
      <c r="EM333" s="282"/>
      <c r="EN333" s="282"/>
      <c r="EO333" s="282"/>
      <c r="EP333" s="282"/>
      <c r="EQ333" s="282"/>
      <c r="ER333" s="282"/>
      <c r="ES333" s="282"/>
      <c r="FR333" s="263"/>
      <c r="FS333" s="263"/>
      <c r="FT333" s="263"/>
      <c r="FU333" s="263"/>
      <c r="FV333" s="263"/>
      <c r="FW333" s="263"/>
      <c r="FX333" s="263"/>
      <c r="FY333" s="263"/>
      <c r="FZ333" s="263"/>
      <c r="GA333" s="263"/>
      <c r="GB333" s="263"/>
      <c r="GC333" s="263"/>
      <c r="GE333" s="446"/>
    </row>
    <row r="334" spans="1:187">
      <c r="D334" s="72" t="str">
        <f t="shared" si="89"/>
        <v>4224p</v>
      </c>
      <c r="E334" s="76" t="s">
        <v>258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70">
        <v>831391.31455231691</v>
      </c>
      <c r="CY334" s="273">
        <v>831391.31455231691</v>
      </c>
      <c r="CZ334" s="273">
        <v>831391.31455231691</v>
      </c>
      <c r="DA334" s="273">
        <v>831391.31455231691</v>
      </c>
      <c r="DB334" s="273">
        <v>831391.31455231691</v>
      </c>
      <c r="DC334" s="273">
        <v>831391.31455231691</v>
      </c>
      <c r="DD334" s="273">
        <v>831391.31455231691</v>
      </c>
      <c r="DE334" s="273">
        <v>831391.31455231691</v>
      </c>
      <c r="DF334" s="273">
        <v>831391.31455231691</v>
      </c>
      <c r="DG334" s="273">
        <v>831391.31455231691</v>
      </c>
      <c r="DH334" s="273">
        <v>831391.31455231691</v>
      </c>
      <c r="DI334" s="269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84"/>
      <c r="DW334" s="284"/>
      <c r="DX334" s="284"/>
      <c r="DY334" s="284"/>
      <c r="DZ334" s="284"/>
      <c r="EA334" s="284"/>
      <c r="EB334" s="284"/>
      <c r="EC334" s="284"/>
      <c r="ED334" s="284"/>
      <c r="EE334" s="284"/>
      <c r="EF334" s="284"/>
      <c r="EG334" s="284"/>
      <c r="EH334" s="284"/>
      <c r="EI334" s="282"/>
      <c r="EJ334" s="282"/>
      <c r="EK334" s="282"/>
      <c r="EL334" s="282"/>
      <c r="EM334" s="282"/>
      <c r="EN334" s="282"/>
      <c r="EO334" s="282"/>
      <c r="EP334" s="282"/>
      <c r="EQ334" s="282"/>
      <c r="ER334" s="282"/>
      <c r="ES334" s="282"/>
      <c r="FR334" s="263"/>
      <c r="FS334" s="263"/>
      <c r="FT334" s="263"/>
      <c r="FU334" s="263"/>
      <c r="FV334" s="263"/>
      <c r="FW334" s="263"/>
      <c r="FX334" s="263"/>
      <c r="FY334" s="263"/>
      <c r="FZ334" s="263"/>
      <c r="GA334" s="263"/>
      <c r="GB334" s="263"/>
      <c r="GC334" s="263"/>
      <c r="GE334" s="446"/>
    </row>
    <row r="335" spans="1:187">
      <c r="D335" s="72" t="str">
        <f t="shared" si="89"/>
        <v>4225p</v>
      </c>
      <c r="E335" s="76" t="s">
        <v>230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70">
        <v>0</v>
      </c>
      <c r="CY335" s="273">
        <v>0</v>
      </c>
      <c r="CZ335" s="273">
        <v>0</v>
      </c>
      <c r="DA335" s="273">
        <v>0</v>
      </c>
      <c r="DB335" s="273">
        <v>0</v>
      </c>
      <c r="DC335" s="273">
        <v>0</v>
      </c>
      <c r="DD335" s="273">
        <v>0</v>
      </c>
      <c r="DE335" s="273">
        <v>0</v>
      </c>
      <c r="DF335" s="273">
        <v>0</v>
      </c>
      <c r="DG335" s="273">
        <v>0</v>
      </c>
      <c r="DH335" s="273">
        <v>0</v>
      </c>
      <c r="DI335" s="269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84"/>
      <c r="DW335" s="284"/>
      <c r="DX335" s="284"/>
      <c r="DY335" s="284"/>
      <c r="DZ335" s="284"/>
      <c r="EA335" s="284"/>
      <c r="EB335" s="284"/>
      <c r="EC335" s="284"/>
      <c r="ED335" s="284"/>
      <c r="EE335" s="284"/>
      <c r="EF335" s="284"/>
      <c r="EG335" s="284"/>
      <c r="EH335" s="284"/>
      <c r="EI335" s="282"/>
      <c r="EJ335" s="282"/>
      <c r="EK335" s="282"/>
      <c r="EL335" s="282"/>
      <c r="EM335" s="282"/>
      <c r="EN335" s="282"/>
      <c r="EO335" s="282"/>
      <c r="EP335" s="282"/>
      <c r="EQ335" s="282"/>
      <c r="ER335" s="282"/>
      <c r="ES335" s="282"/>
      <c r="FR335" s="263"/>
      <c r="FS335" s="263"/>
      <c r="FT335" s="263"/>
      <c r="FU335" s="263"/>
      <c r="FV335" s="263"/>
      <c r="FW335" s="263"/>
      <c r="FX335" s="263"/>
      <c r="FY335" s="263"/>
      <c r="FZ335" s="263"/>
      <c r="GA335" s="263"/>
      <c r="GB335" s="263"/>
      <c r="GC335" s="263"/>
      <c r="GE335" s="44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261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71">
        <f t="shared" si="93"/>
        <v>33110022.91416667</v>
      </c>
      <c r="CY336" s="274">
        <f t="shared" ref="CY336:DI336" si="94">+SUM(CY337:CY343)</f>
        <v>33110022.91416667</v>
      </c>
      <c r="CZ336" s="274">
        <f t="shared" si="94"/>
        <v>33110022.91416667</v>
      </c>
      <c r="DA336" s="274">
        <f t="shared" si="94"/>
        <v>33110022.91416667</v>
      </c>
      <c r="DB336" s="274">
        <f t="shared" si="94"/>
        <v>33110022.91416667</v>
      </c>
      <c r="DC336" s="274">
        <f t="shared" si="94"/>
        <v>33110022.91416667</v>
      </c>
      <c r="DD336" s="274">
        <f t="shared" si="94"/>
        <v>33110022.91416667</v>
      </c>
      <c r="DE336" s="274">
        <f t="shared" si="94"/>
        <v>33110022.91416667</v>
      </c>
      <c r="DF336" s="274">
        <f t="shared" si="94"/>
        <v>33110022.91416667</v>
      </c>
      <c r="DG336" s="274">
        <f t="shared" si="94"/>
        <v>33110022.91416667</v>
      </c>
      <c r="DH336" s="274">
        <f t="shared" si="94"/>
        <v>33110022.91416667</v>
      </c>
      <c r="DI336" s="272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91">
        <v>34500752.947499998</v>
      </c>
      <c r="DW336" s="291">
        <v>34500752.947499998</v>
      </c>
      <c r="DX336" s="291">
        <v>34500752.947499998</v>
      </c>
      <c r="DY336" s="291">
        <v>34500752.947499998</v>
      </c>
      <c r="DZ336" s="291">
        <v>34500752.947499998</v>
      </c>
      <c r="EA336" s="291">
        <v>34500752.947499998</v>
      </c>
      <c r="EB336" s="291">
        <v>34500752.947499998</v>
      </c>
      <c r="EC336" s="291">
        <v>34500752.947499998</v>
      </c>
      <c r="ED336" s="291">
        <v>34500752.947499998</v>
      </c>
      <c r="EE336" s="291">
        <v>34500752.947499998</v>
      </c>
      <c r="EF336" s="291">
        <v>34500752.947499998</v>
      </c>
      <c r="EG336" s="291">
        <v>34500752.947499998</v>
      </c>
      <c r="EH336" s="291">
        <v>34262500</v>
      </c>
      <c r="EI336" s="291">
        <v>34262500</v>
      </c>
      <c r="EJ336" s="291">
        <v>34262500</v>
      </c>
      <c r="EK336" s="291">
        <v>34262500</v>
      </c>
      <c r="EL336" s="291">
        <v>34262500</v>
      </c>
      <c r="EM336" s="291">
        <v>34262500</v>
      </c>
      <c r="EN336" s="291">
        <v>34262500</v>
      </c>
      <c r="EO336" s="291">
        <v>34262500</v>
      </c>
      <c r="EP336" s="291">
        <v>34262500</v>
      </c>
      <c r="EQ336" s="291">
        <v>34262500</v>
      </c>
      <c r="ER336" s="291">
        <v>34262500</v>
      </c>
      <c r="ES336" s="291">
        <v>34262500</v>
      </c>
      <c r="ET336" s="341">
        <v>35472732.535833336</v>
      </c>
      <c r="EU336" s="341">
        <v>35472732.535833336</v>
      </c>
      <c r="EV336" s="341">
        <v>35472732.535833336</v>
      </c>
      <c r="EW336" s="341">
        <v>35472732.535833336</v>
      </c>
      <c r="EX336" s="341">
        <v>35472732.535833336</v>
      </c>
      <c r="EY336" s="341">
        <v>35472732.535833336</v>
      </c>
      <c r="EZ336" s="341">
        <v>35472732.535833336</v>
      </c>
      <c r="FA336" s="341">
        <v>35472732.535833336</v>
      </c>
      <c r="FB336" s="341">
        <v>35472732.535833336</v>
      </c>
      <c r="FC336" s="341">
        <v>35472732.535833336</v>
      </c>
      <c r="FD336" s="341">
        <v>35472732.535833336</v>
      </c>
      <c r="FE336" s="341">
        <v>35472732.535833336</v>
      </c>
      <c r="FF336" s="341">
        <v>35752084.619999975</v>
      </c>
      <c r="FG336" s="341">
        <v>35752084.530000001</v>
      </c>
      <c r="FH336" s="341">
        <v>35752084.530000001</v>
      </c>
      <c r="FI336" s="341">
        <v>35752084.530000001</v>
      </c>
      <c r="FJ336" s="341">
        <v>35752084.530000001</v>
      </c>
      <c r="FK336" s="341">
        <v>35752084.530000001</v>
      </c>
      <c r="FL336" s="341">
        <v>35752084.530000001</v>
      </c>
      <c r="FM336" s="341">
        <v>35752084.530000001</v>
      </c>
      <c r="FN336" s="341">
        <v>35752084.530000001</v>
      </c>
      <c r="FO336" s="341">
        <v>35752084.530000001</v>
      </c>
      <c r="FP336" s="341">
        <v>35752084.530000001</v>
      </c>
      <c r="FQ336" s="341">
        <v>35752084.530000001</v>
      </c>
      <c r="FR336" s="341">
        <v>34875207.159999996</v>
      </c>
      <c r="FS336" s="341">
        <v>35344644.090000004</v>
      </c>
      <c r="FT336" s="341">
        <v>35520020</v>
      </c>
      <c r="FU336" s="341">
        <v>36212765.539999999</v>
      </c>
      <c r="FV336" s="341">
        <v>35322836.950000003</v>
      </c>
      <c r="FW336" s="341">
        <v>37842845.828571431</v>
      </c>
      <c r="FX336" s="341">
        <v>37842845.828571431</v>
      </c>
      <c r="FY336" s="341">
        <v>37842845.828571431</v>
      </c>
      <c r="FZ336" s="341">
        <v>37842845.828571431</v>
      </c>
      <c r="GA336" s="341">
        <v>37842845.828571431</v>
      </c>
      <c r="GB336" s="341">
        <v>37842845.828571431</v>
      </c>
      <c r="GC336" s="341">
        <v>37842845.828571431</v>
      </c>
      <c r="GE336" s="445">
        <f>SUM(FR336:GC336)</f>
        <v>442175394.54000008</v>
      </c>
    </row>
    <row r="337" spans="1:187">
      <c r="D337" s="72" t="str">
        <f t="shared" si="89"/>
        <v>4231p</v>
      </c>
      <c r="E337" s="76" t="s">
        <v>263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70">
        <v>18679724.210000001</v>
      </c>
      <c r="CY337" s="273">
        <v>18679724.210000001</v>
      </c>
      <c r="CZ337" s="273">
        <v>18679724.210000001</v>
      </c>
      <c r="DA337" s="273">
        <v>18679724.210000001</v>
      </c>
      <c r="DB337" s="273">
        <v>18679724.210000001</v>
      </c>
      <c r="DC337" s="273">
        <v>18679724.210000001</v>
      </c>
      <c r="DD337" s="273">
        <v>18679724.210000001</v>
      </c>
      <c r="DE337" s="273">
        <v>18679724.210000001</v>
      </c>
      <c r="DF337" s="273">
        <v>18679724.210000001</v>
      </c>
      <c r="DG337" s="273">
        <v>18679724.210000001</v>
      </c>
      <c r="DH337" s="273">
        <v>18679724.210000001</v>
      </c>
      <c r="DI337" s="269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84"/>
      <c r="DW337" s="284"/>
      <c r="DX337" s="284"/>
      <c r="DY337" s="284"/>
      <c r="DZ337" s="284"/>
      <c r="EA337" s="284"/>
      <c r="EB337" s="284"/>
      <c r="EC337" s="284"/>
      <c r="ED337" s="284"/>
      <c r="EE337" s="284"/>
      <c r="EF337" s="284"/>
      <c r="EG337" s="284"/>
      <c r="EH337" s="284"/>
      <c r="EI337" s="282"/>
      <c r="EJ337" s="282"/>
      <c r="EK337" s="282"/>
      <c r="EL337" s="282"/>
      <c r="EM337" s="282"/>
      <c r="EN337" s="282"/>
      <c r="EO337" s="282"/>
      <c r="EP337" s="282"/>
      <c r="EQ337" s="282"/>
      <c r="ER337" s="282"/>
      <c r="ES337" s="282"/>
      <c r="FR337" s="263"/>
      <c r="FS337" s="263"/>
      <c r="FT337" s="263"/>
      <c r="FU337" s="263"/>
      <c r="FV337" s="263"/>
      <c r="FW337" s="263"/>
      <c r="FX337" s="263"/>
      <c r="FY337" s="263"/>
      <c r="FZ337" s="263"/>
      <c r="GA337" s="263"/>
      <c r="GB337" s="263"/>
      <c r="GC337" s="263"/>
      <c r="GE337" s="446"/>
    </row>
    <row r="338" spans="1:187">
      <c r="D338" s="72" t="str">
        <f t="shared" si="89"/>
        <v>4232p</v>
      </c>
      <c r="E338" s="76" t="s">
        <v>265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70">
        <v>6037116.8783333339</v>
      </c>
      <c r="CY338" s="273">
        <v>6037116.8783333339</v>
      </c>
      <c r="CZ338" s="273">
        <v>6037116.8783333339</v>
      </c>
      <c r="DA338" s="273">
        <v>6037116.8783333339</v>
      </c>
      <c r="DB338" s="273">
        <v>6037116.8783333339</v>
      </c>
      <c r="DC338" s="273">
        <v>6037116.8783333339</v>
      </c>
      <c r="DD338" s="273">
        <v>6037116.8783333339</v>
      </c>
      <c r="DE338" s="273">
        <v>6037116.8783333339</v>
      </c>
      <c r="DF338" s="273">
        <v>6037116.8783333339</v>
      </c>
      <c r="DG338" s="273">
        <v>6037116.8783333339</v>
      </c>
      <c r="DH338" s="273">
        <v>6037116.8783333339</v>
      </c>
      <c r="DI338" s="269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84"/>
      <c r="DW338" s="284"/>
      <c r="DX338" s="284"/>
      <c r="DY338" s="284"/>
      <c r="DZ338" s="284"/>
      <c r="EA338" s="284"/>
      <c r="EB338" s="284"/>
      <c r="EC338" s="284"/>
      <c r="ED338" s="284"/>
      <c r="EE338" s="284"/>
      <c r="EF338" s="284"/>
      <c r="EG338" s="284"/>
      <c r="EH338" s="284"/>
      <c r="EI338" s="282"/>
      <c r="EJ338" s="282"/>
      <c r="EK338" s="282"/>
      <c r="EL338" s="282"/>
      <c r="EM338" s="282"/>
      <c r="EN338" s="282"/>
      <c r="EO338" s="282"/>
      <c r="EP338" s="282"/>
      <c r="EQ338" s="282"/>
      <c r="ER338" s="282"/>
      <c r="ES338" s="282"/>
      <c r="FR338" s="263"/>
      <c r="FS338" s="263"/>
      <c r="FT338" s="263"/>
      <c r="FU338" s="263"/>
      <c r="FV338" s="263"/>
      <c r="FW338" s="263"/>
      <c r="FX338" s="263"/>
      <c r="FY338" s="263"/>
      <c r="FZ338" s="263"/>
      <c r="GA338" s="263"/>
      <c r="GB338" s="263"/>
      <c r="GC338" s="263"/>
      <c r="GE338" s="446"/>
    </row>
    <row r="339" spans="1:187">
      <c r="D339" s="72" t="str">
        <f t="shared" si="89"/>
        <v>4233p</v>
      </c>
      <c r="E339" s="76" t="s">
        <v>267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70">
        <v>6561091.7974999994</v>
      </c>
      <c r="CY339" s="273">
        <v>6561091.7974999994</v>
      </c>
      <c r="CZ339" s="273">
        <v>6561091.7974999994</v>
      </c>
      <c r="DA339" s="273">
        <v>6561091.7974999994</v>
      </c>
      <c r="DB339" s="273">
        <v>6561091.7974999994</v>
      </c>
      <c r="DC339" s="273">
        <v>6561091.7974999994</v>
      </c>
      <c r="DD339" s="273">
        <v>6561091.7974999994</v>
      </c>
      <c r="DE339" s="273">
        <v>6561091.7974999994</v>
      </c>
      <c r="DF339" s="273">
        <v>6561091.7974999994</v>
      </c>
      <c r="DG339" s="273">
        <v>6561091.7974999994</v>
      </c>
      <c r="DH339" s="273">
        <v>6561091.7974999994</v>
      </c>
      <c r="DI339" s="269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84"/>
      <c r="DW339" s="284"/>
      <c r="DX339" s="284"/>
      <c r="DY339" s="284"/>
      <c r="DZ339" s="284"/>
      <c r="EA339" s="284"/>
      <c r="EB339" s="284"/>
      <c r="EC339" s="284"/>
      <c r="ED339" s="284"/>
      <c r="EE339" s="284"/>
      <c r="EF339" s="284"/>
      <c r="EG339" s="284"/>
      <c r="EH339" s="284"/>
      <c r="EI339" s="282"/>
      <c r="EJ339" s="282"/>
      <c r="EK339" s="282"/>
      <c r="EL339" s="282"/>
      <c r="EM339" s="282"/>
      <c r="EN339" s="282"/>
      <c r="EO339" s="282"/>
      <c r="EP339" s="282"/>
      <c r="EQ339" s="282"/>
      <c r="ER339" s="282"/>
      <c r="ES339" s="282"/>
      <c r="FR339" s="263"/>
      <c r="FS339" s="263"/>
      <c r="FT339" s="263"/>
      <c r="FU339" s="263"/>
      <c r="FV339" s="263"/>
      <c r="FW339" s="263"/>
      <c r="FX339" s="263"/>
      <c r="FY339" s="263"/>
      <c r="FZ339" s="263"/>
      <c r="GA339" s="263"/>
      <c r="GB339" s="263"/>
      <c r="GC339" s="263"/>
      <c r="GE339" s="446"/>
    </row>
    <row r="340" spans="1:187">
      <c r="D340" s="72" t="str">
        <f t="shared" si="89"/>
        <v>4234p</v>
      </c>
      <c r="E340" s="76" t="s">
        <v>63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70">
        <v>828921.01083333336</v>
      </c>
      <c r="CY340" s="273">
        <v>828921.01083333336</v>
      </c>
      <c r="CZ340" s="273">
        <v>828921.01083333336</v>
      </c>
      <c r="DA340" s="273">
        <v>828921.01083333336</v>
      </c>
      <c r="DB340" s="273">
        <v>828921.01083333336</v>
      </c>
      <c r="DC340" s="273">
        <v>828921.01083333336</v>
      </c>
      <c r="DD340" s="273">
        <v>828921.01083333336</v>
      </c>
      <c r="DE340" s="273">
        <v>828921.01083333336</v>
      </c>
      <c r="DF340" s="273">
        <v>828921.01083333336</v>
      </c>
      <c r="DG340" s="273">
        <v>828921.01083333336</v>
      </c>
      <c r="DH340" s="273">
        <v>828921.01083333336</v>
      </c>
      <c r="DI340" s="269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84"/>
      <c r="DW340" s="284"/>
      <c r="DX340" s="284"/>
      <c r="DY340" s="284"/>
      <c r="DZ340" s="284"/>
      <c r="EA340" s="284"/>
      <c r="EB340" s="284"/>
      <c r="EC340" s="284"/>
      <c r="ED340" s="284"/>
      <c r="EE340" s="284"/>
      <c r="EF340" s="284"/>
      <c r="EG340" s="284"/>
      <c r="EH340" s="284"/>
      <c r="EI340" s="282"/>
      <c r="EJ340" s="282"/>
      <c r="EK340" s="282"/>
      <c r="EL340" s="282"/>
      <c r="EM340" s="282"/>
      <c r="EN340" s="282"/>
      <c r="EO340" s="282"/>
      <c r="EP340" s="282"/>
      <c r="EQ340" s="282"/>
      <c r="ER340" s="282"/>
      <c r="ES340" s="282"/>
      <c r="FR340" s="263"/>
      <c r="FS340" s="263"/>
      <c r="FT340" s="263"/>
      <c r="FU340" s="263"/>
      <c r="FV340" s="263"/>
      <c r="FW340" s="263"/>
      <c r="FX340" s="263"/>
      <c r="FY340" s="263"/>
      <c r="FZ340" s="263"/>
      <c r="GA340" s="263"/>
      <c r="GB340" s="263"/>
      <c r="GC340" s="263"/>
      <c r="GE340" s="446"/>
    </row>
    <row r="341" spans="1:187">
      <c r="D341" s="72" t="str">
        <f t="shared" si="89"/>
        <v>4235p</v>
      </c>
      <c r="E341" s="76" t="s">
        <v>270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70">
        <v>213409.87</v>
      </c>
      <c r="CY341" s="273">
        <v>213409.87</v>
      </c>
      <c r="CZ341" s="273">
        <v>213409.87</v>
      </c>
      <c r="DA341" s="273">
        <v>213409.87</v>
      </c>
      <c r="DB341" s="273">
        <v>213409.87</v>
      </c>
      <c r="DC341" s="273">
        <v>213409.87</v>
      </c>
      <c r="DD341" s="273">
        <v>213409.87</v>
      </c>
      <c r="DE341" s="273">
        <v>213409.87</v>
      </c>
      <c r="DF341" s="273">
        <v>213409.87</v>
      </c>
      <c r="DG341" s="273">
        <v>213409.87</v>
      </c>
      <c r="DH341" s="273">
        <v>213409.87</v>
      </c>
      <c r="DI341" s="269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84"/>
      <c r="DW341" s="284"/>
      <c r="DX341" s="284"/>
      <c r="DY341" s="284"/>
      <c r="DZ341" s="284"/>
      <c r="EA341" s="284"/>
      <c r="EB341" s="284"/>
      <c r="EC341" s="284"/>
      <c r="ED341" s="284"/>
      <c r="EE341" s="284"/>
      <c r="EF341" s="284"/>
      <c r="EG341" s="284"/>
      <c r="EH341" s="284"/>
      <c r="EI341" s="282"/>
      <c r="EJ341" s="282"/>
      <c r="EK341" s="282"/>
      <c r="EL341" s="282"/>
      <c r="EM341" s="282"/>
      <c r="EN341" s="282"/>
      <c r="EO341" s="282"/>
      <c r="EP341" s="282"/>
      <c r="EQ341" s="282"/>
      <c r="ER341" s="282"/>
      <c r="ES341" s="282"/>
      <c r="FR341" s="263"/>
      <c r="FS341" s="263"/>
      <c r="FT341" s="263"/>
      <c r="FU341" s="263"/>
      <c r="FV341" s="263"/>
      <c r="FW341" s="263"/>
      <c r="FX341" s="263"/>
      <c r="FY341" s="263"/>
      <c r="FZ341" s="263"/>
      <c r="GA341" s="263"/>
      <c r="GB341" s="263"/>
      <c r="GC341" s="263"/>
      <c r="GE341" s="446"/>
    </row>
    <row r="342" spans="1:187">
      <c r="D342" s="72" t="str">
        <f t="shared" si="89"/>
        <v>4236p</v>
      </c>
      <c r="E342" s="76" t="s">
        <v>272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70">
        <v>789759.14749999996</v>
      </c>
      <c r="CY342" s="273">
        <v>789759.14749999996</v>
      </c>
      <c r="CZ342" s="273">
        <v>789759.14749999996</v>
      </c>
      <c r="DA342" s="273">
        <v>789759.14749999996</v>
      </c>
      <c r="DB342" s="273">
        <v>789759.14749999996</v>
      </c>
      <c r="DC342" s="273">
        <v>789759.14749999996</v>
      </c>
      <c r="DD342" s="273">
        <v>789759.14749999996</v>
      </c>
      <c r="DE342" s="273">
        <v>789759.14749999996</v>
      </c>
      <c r="DF342" s="273">
        <v>789759.14749999996</v>
      </c>
      <c r="DG342" s="273">
        <v>789759.14749999996</v>
      </c>
      <c r="DH342" s="273">
        <v>789759.14749999996</v>
      </c>
      <c r="DI342" s="269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84"/>
      <c r="DW342" s="284"/>
      <c r="DX342" s="284"/>
      <c r="DY342" s="284"/>
      <c r="DZ342" s="284"/>
      <c r="EA342" s="284"/>
      <c r="EB342" s="284"/>
      <c r="EC342" s="284"/>
      <c r="ED342" s="284"/>
      <c r="EE342" s="284"/>
      <c r="EF342" s="284"/>
      <c r="EG342" s="284"/>
      <c r="EH342" s="284"/>
      <c r="EI342" s="282"/>
      <c r="EJ342" s="282"/>
      <c r="EK342" s="282"/>
      <c r="EL342" s="282"/>
      <c r="EM342" s="282"/>
      <c r="EN342" s="282"/>
      <c r="EO342" s="282"/>
      <c r="EP342" s="282"/>
      <c r="EQ342" s="282"/>
      <c r="ER342" s="282"/>
      <c r="ES342" s="282"/>
      <c r="FR342" s="263"/>
      <c r="FS342" s="263"/>
      <c r="FT342" s="263"/>
      <c r="FU342" s="263"/>
      <c r="FV342" s="263"/>
      <c r="FW342" s="263"/>
      <c r="FX342" s="263"/>
      <c r="FY342" s="263"/>
      <c r="FZ342" s="263"/>
      <c r="GA342" s="263"/>
      <c r="GB342" s="263"/>
      <c r="GC342" s="263"/>
      <c r="GE342" s="446"/>
    </row>
    <row r="343" spans="1:187" ht="30">
      <c r="D343" s="72" t="str">
        <f t="shared" si="89"/>
        <v>4237p</v>
      </c>
      <c r="E343" s="76" t="s">
        <v>274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70">
        <v>0</v>
      </c>
      <c r="CY343" s="273">
        <v>0</v>
      </c>
      <c r="CZ343" s="273">
        <v>0</v>
      </c>
      <c r="DA343" s="273">
        <v>0</v>
      </c>
      <c r="DB343" s="273">
        <v>0</v>
      </c>
      <c r="DC343" s="273">
        <v>0</v>
      </c>
      <c r="DD343" s="273">
        <v>0</v>
      </c>
      <c r="DE343" s="273">
        <v>0</v>
      </c>
      <c r="DF343" s="273">
        <v>0</v>
      </c>
      <c r="DG343" s="273">
        <v>0</v>
      </c>
      <c r="DH343" s="273">
        <v>0</v>
      </c>
      <c r="DI343" s="269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84"/>
      <c r="DW343" s="284"/>
      <c r="DX343" s="284"/>
      <c r="DY343" s="284"/>
      <c r="DZ343" s="284"/>
      <c r="EA343" s="284"/>
      <c r="EB343" s="284"/>
      <c r="EC343" s="284"/>
      <c r="ED343" s="284"/>
      <c r="EE343" s="284"/>
      <c r="EF343" s="284"/>
      <c r="EG343" s="284"/>
      <c r="EH343" s="284"/>
      <c r="EI343" s="282"/>
      <c r="EJ343" s="282"/>
      <c r="EK343" s="282"/>
      <c r="EL343" s="282"/>
      <c r="EM343" s="282"/>
      <c r="EN343" s="282"/>
      <c r="EO343" s="282"/>
      <c r="EP343" s="282"/>
      <c r="EQ343" s="282"/>
      <c r="ER343" s="282"/>
      <c r="ES343" s="282"/>
      <c r="FR343" s="263"/>
      <c r="FS343" s="263"/>
      <c r="FT343" s="263"/>
      <c r="FU343" s="263"/>
      <c r="FV343" s="263"/>
      <c r="FW343" s="263"/>
      <c r="FX343" s="263"/>
      <c r="FY343" s="263"/>
      <c r="FZ343" s="263"/>
      <c r="GA343" s="263"/>
      <c r="GB343" s="263"/>
      <c r="GC343" s="263"/>
      <c r="GE343" s="44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276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71">
        <f t="shared" si="96"/>
        <v>1208333.3333333333</v>
      </c>
      <c r="CY344" s="274">
        <f t="shared" ref="CY344:DI344" si="97">+CY345</f>
        <v>1208333.3333333333</v>
      </c>
      <c r="CZ344" s="274">
        <f t="shared" si="97"/>
        <v>1208333.3333333333</v>
      </c>
      <c r="DA344" s="274">
        <f t="shared" si="97"/>
        <v>1208333.3333333333</v>
      </c>
      <c r="DB344" s="274">
        <f t="shared" si="97"/>
        <v>1208333.3333333333</v>
      </c>
      <c r="DC344" s="274">
        <f t="shared" si="97"/>
        <v>1208333.3333333333</v>
      </c>
      <c r="DD344" s="274">
        <f t="shared" si="97"/>
        <v>1208333.3333333333</v>
      </c>
      <c r="DE344" s="274">
        <f t="shared" si="97"/>
        <v>1208333.3333333333</v>
      </c>
      <c r="DF344" s="274">
        <f t="shared" si="97"/>
        <v>1208333.3333333333</v>
      </c>
      <c r="DG344" s="274">
        <f t="shared" si="97"/>
        <v>1208333.3333333333</v>
      </c>
      <c r="DH344" s="274">
        <f t="shared" si="97"/>
        <v>1208333.3333333333</v>
      </c>
      <c r="DI344" s="272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91">
        <v>1250083.3333333333</v>
      </c>
      <c r="DW344" s="291">
        <v>1250083.3333333333</v>
      </c>
      <c r="DX344" s="291">
        <v>1250083.3333333333</v>
      </c>
      <c r="DY344" s="291">
        <v>1250083.3333333333</v>
      </c>
      <c r="DZ344" s="291">
        <v>1250083.3333333333</v>
      </c>
      <c r="EA344" s="291">
        <v>1250083.3333333333</v>
      </c>
      <c r="EB344" s="291">
        <v>1250083.3333333333</v>
      </c>
      <c r="EC344" s="291">
        <v>1250083.3333333333</v>
      </c>
      <c r="ED344" s="291">
        <v>1250083.3333333333</v>
      </c>
      <c r="EE344" s="291">
        <v>1250083.3333333333</v>
      </c>
      <c r="EF344" s="291">
        <v>1250083.3333333333</v>
      </c>
      <c r="EG344" s="291">
        <v>1250083.3333333333</v>
      </c>
      <c r="EH344" s="291">
        <v>1327583.3333333333</v>
      </c>
      <c r="EI344" s="291">
        <v>1327583.3333333333</v>
      </c>
      <c r="EJ344" s="291">
        <v>1327583.3333333333</v>
      </c>
      <c r="EK344" s="291">
        <v>1327583.3333333333</v>
      </c>
      <c r="EL344" s="291">
        <v>1327583.3333333333</v>
      </c>
      <c r="EM344" s="291">
        <v>1327583.3333333333</v>
      </c>
      <c r="EN344" s="291">
        <v>1327583.3333333333</v>
      </c>
      <c r="EO344" s="291">
        <v>1327583.3333333333</v>
      </c>
      <c r="EP344" s="291">
        <v>1327583.3333333333</v>
      </c>
      <c r="EQ344" s="291">
        <v>1327583.3333333333</v>
      </c>
      <c r="ER344" s="291">
        <v>1327583.3333333333</v>
      </c>
      <c r="ES344" s="291">
        <v>1327583.3333333333</v>
      </c>
      <c r="ET344" s="341">
        <v>1375008.3333333333</v>
      </c>
      <c r="EU344" s="341">
        <v>1375008.3333333333</v>
      </c>
      <c r="EV344" s="341">
        <v>1375008.3333333333</v>
      </c>
      <c r="EW344" s="341">
        <v>1375008.3333333333</v>
      </c>
      <c r="EX344" s="341">
        <v>1375008.3333333333</v>
      </c>
      <c r="EY344" s="341">
        <v>1375008.3333333333</v>
      </c>
      <c r="EZ344" s="341">
        <v>1375008.3333333333</v>
      </c>
      <c r="FA344" s="341">
        <v>1375008.3333333333</v>
      </c>
      <c r="FB344" s="341">
        <v>2000008.3333333328</v>
      </c>
      <c r="FC344" s="341">
        <v>2000008.3333333328</v>
      </c>
      <c r="FD344" s="341">
        <v>2000008.3333333328</v>
      </c>
      <c r="FE344" s="341">
        <v>2000008.3333333328</v>
      </c>
      <c r="FF344" s="341">
        <v>1583341.7399999984</v>
      </c>
      <c r="FG344" s="341">
        <v>1583341.6600000001</v>
      </c>
      <c r="FH344" s="341">
        <v>1583341.6600000001</v>
      </c>
      <c r="FI344" s="341">
        <v>1583341.6600000001</v>
      </c>
      <c r="FJ344" s="341">
        <v>1583341.6600000001</v>
      </c>
      <c r="FK344" s="341">
        <v>1583341.6600000001</v>
      </c>
      <c r="FL344" s="341">
        <v>1583341.6600000001</v>
      </c>
      <c r="FM344" s="341">
        <v>1583341.6600000001</v>
      </c>
      <c r="FN344" s="341">
        <v>1583341.6600000001</v>
      </c>
      <c r="FO344" s="341">
        <v>1583341.6600000001</v>
      </c>
      <c r="FP344" s="341">
        <v>1583341.6600000001</v>
      </c>
      <c r="FQ344" s="341">
        <v>1583341.6600000001</v>
      </c>
      <c r="FR344" s="341">
        <v>1621388.9</v>
      </c>
      <c r="FS344" s="341">
        <v>1831428.58</v>
      </c>
      <c r="FT344" s="341">
        <v>1595368.45</v>
      </c>
      <c r="FU344" s="341">
        <v>2107330.88</v>
      </c>
      <c r="FV344" s="341">
        <v>1443795.73</v>
      </c>
      <c r="FW344" s="341">
        <v>1628669.78</v>
      </c>
      <c r="FX344" s="341">
        <v>1628669.78</v>
      </c>
      <c r="FY344" s="341">
        <v>1628669.78</v>
      </c>
      <c r="FZ344" s="341">
        <v>1628669.78</v>
      </c>
      <c r="GA344" s="341">
        <v>1628669.78</v>
      </c>
      <c r="GB344" s="341">
        <v>1628669.78</v>
      </c>
      <c r="GC344" s="341">
        <v>1628669.78</v>
      </c>
      <c r="GE344" s="445">
        <f>SUM(FR344:GC344)</f>
        <v>20000000.999999996</v>
      </c>
    </row>
    <row r="345" spans="1:187">
      <c r="D345" s="72" t="str">
        <f t="shared" si="89"/>
        <v>4241p</v>
      </c>
      <c r="E345" s="76" t="s">
        <v>278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70">
        <v>1208333.3333333333</v>
      </c>
      <c r="CY345" s="273">
        <v>1208333.3333333333</v>
      </c>
      <c r="CZ345" s="273">
        <v>1208333.3333333333</v>
      </c>
      <c r="DA345" s="273">
        <v>1208333.3333333333</v>
      </c>
      <c r="DB345" s="273">
        <v>1208333.3333333333</v>
      </c>
      <c r="DC345" s="273">
        <v>1208333.3333333333</v>
      </c>
      <c r="DD345" s="273">
        <v>1208333.3333333333</v>
      </c>
      <c r="DE345" s="273">
        <v>1208333.3333333333</v>
      </c>
      <c r="DF345" s="273">
        <v>1208333.3333333333</v>
      </c>
      <c r="DG345" s="273">
        <v>1208333.3333333333</v>
      </c>
      <c r="DH345" s="273">
        <v>1208333.3333333333</v>
      </c>
      <c r="DI345" s="269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84"/>
      <c r="DW345" s="284"/>
      <c r="DX345" s="284"/>
      <c r="DY345" s="284"/>
      <c r="DZ345" s="284"/>
      <c r="EA345" s="284"/>
      <c r="EB345" s="284"/>
      <c r="EC345" s="284"/>
      <c r="ED345" s="284"/>
      <c r="EE345" s="284"/>
      <c r="EF345" s="284"/>
      <c r="EG345" s="284"/>
      <c r="EH345" s="284"/>
      <c r="EI345" s="284"/>
      <c r="EJ345" s="284"/>
      <c r="EK345" s="284"/>
      <c r="EL345" s="284"/>
      <c r="EM345" s="284"/>
      <c r="EN345" s="284"/>
      <c r="EO345" s="284"/>
      <c r="EP345" s="284"/>
      <c r="EQ345" s="284"/>
      <c r="ER345" s="284"/>
      <c r="ES345" s="284"/>
      <c r="FR345" s="263"/>
      <c r="FS345" s="263"/>
      <c r="FT345" s="263"/>
      <c r="FU345" s="263"/>
      <c r="FV345" s="263"/>
      <c r="FW345" s="263"/>
      <c r="FX345" s="263"/>
      <c r="FY345" s="263"/>
      <c r="FZ345" s="263"/>
      <c r="GA345" s="263"/>
      <c r="GB345" s="263"/>
      <c r="GC345" s="263"/>
      <c r="GE345" s="44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280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71">
        <f t="shared" si="99"/>
        <v>583333.33333333326</v>
      </c>
      <c r="CY346" s="274">
        <f t="shared" ref="CY346:DI346" si="100">+SUM(CY347:CY349)</f>
        <v>583333.33333333326</v>
      </c>
      <c r="CZ346" s="274">
        <f t="shared" si="100"/>
        <v>583333.33333333326</v>
      </c>
      <c r="DA346" s="274">
        <f t="shared" si="100"/>
        <v>583333.33333333326</v>
      </c>
      <c r="DB346" s="274">
        <f t="shared" si="100"/>
        <v>583333.33333333326</v>
      </c>
      <c r="DC346" s="274">
        <f t="shared" si="100"/>
        <v>583333.33333333326</v>
      </c>
      <c r="DD346" s="274">
        <f t="shared" si="100"/>
        <v>583333.33333333326</v>
      </c>
      <c r="DE346" s="274">
        <f t="shared" si="100"/>
        <v>583333.33333333326</v>
      </c>
      <c r="DF346" s="274">
        <f t="shared" si="100"/>
        <v>583333.33333333326</v>
      </c>
      <c r="DG346" s="274">
        <f t="shared" si="100"/>
        <v>583333.33333333326</v>
      </c>
      <c r="DH346" s="274">
        <f t="shared" si="100"/>
        <v>583333.33333333326</v>
      </c>
      <c r="DI346" s="272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91">
        <v>663871.66666666663</v>
      </c>
      <c r="DW346" s="291">
        <v>663871.66666666663</v>
      </c>
      <c r="DX346" s="291">
        <v>663871.66666666663</v>
      </c>
      <c r="DY346" s="291">
        <v>663871.66666666663</v>
      </c>
      <c r="DZ346" s="291">
        <v>663871.66666666663</v>
      </c>
      <c r="EA346" s="291">
        <v>663871.66666666663</v>
      </c>
      <c r="EB346" s="291">
        <v>663871.66666666663</v>
      </c>
      <c r="EC346" s="291">
        <v>663871.66666666663</v>
      </c>
      <c r="ED346" s="291">
        <v>663871.66666666663</v>
      </c>
      <c r="EE346" s="291">
        <v>663871.66666666663</v>
      </c>
      <c r="EF346" s="291">
        <v>663871.66666666663</v>
      </c>
      <c r="EG346" s="291">
        <v>663871.66666666663</v>
      </c>
      <c r="EH346" s="291">
        <v>710416.66666666663</v>
      </c>
      <c r="EI346" s="291">
        <v>710416.66666666663</v>
      </c>
      <c r="EJ346" s="291">
        <v>710416.66666666663</v>
      </c>
      <c r="EK346" s="291">
        <v>710416.66666666663</v>
      </c>
      <c r="EL346" s="291">
        <v>710416.66666666663</v>
      </c>
      <c r="EM346" s="291">
        <v>710416.66666666663</v>
      </c>
      <c r="EN346" s="291">
        <v>710416.66666666663</v>
      </c>
      <c r="EO346" s="291">
        <v>710416.66666666663</v>
      </c>
      <c r="EP346" s="291">
        <v>710416.66666666663</v>
      </c>
      <c r="EQ346" s="291">
        <v>710416.66666666663</v>
      </c>
      <c r="ER346" s="291">
        <v>710416.66666666663</v>
      </c>
      <c r="ES346" s="291">
        <v>710416.66666666663</v>
      </c>
      <c r="ET346" s="341">
        <v>752083.33333333337</v>
      </c>
      <c r="EU346" s="341">
        <v>752083.33333333337</v>
      </c>
      <c r="EV346" s="341">
        <v>752083.33333333337</v>
      </c>
      <c r="EW346" s="341">
        <v>752083.33333333337</v>
      </c>
      <c r="EX346" s="341">
        <v>752083.33333333337</v>
      </c>
      <c r="EY346" s="341">
        <v>752083.33333333337</v>
      </c>
      <c r="EZ346" s="341">
        <v>752083.33333333337</v>
      </c>
      <c r="FA346" s="341">
        <v>752083.33333333337</v>
      </c>
      <c r="FB346" s="341">
        <v>2039583.333333334</v>
      </c>
      <c r="FC346" s="341">
        <v>2039583.333333334</v>
      </c>
      <c r="FD346" s="341">
        <v>2039583.333333334</v>
      </c>
      <c r="FE346" s="341">
        <v>2039583.333333334</v>
      </c>
      <c r="FF346" s="341">
        <v>885416.75</v>
      </c>
      <c r="FG346" s="341">
        <v>885416.75</v>
      </c>
      <c r="FH346" s="341">
        <v>885416.75</v>
      </c>
      <c r="FI346" s="341">
        <v>885416.75</v>
      </c>
      <c r="FJ346" s="341">
        <v>885416.75</v>
      </c>
      <c r="FK346" s="341">
        <v>885416.75</v>
      </c>
      <c r="FL346" s="341">
        <v>885416.75</v>
      </c>
      <c r="FM346" s="341">
        <v>885416.75</v>
      </c>
      <c r="FN346" s="341">
        <v>885416.75</v>
      </c>
      <c r="FO346" s="341">
        <v>885416.75</v>
      </c>
      <c r="FP346" s="341">
        <v>885416.75</v>
      </c>
      <c r="FQ346" s="341">
        <v>885416.75</v>
      </c>
      <c r="FR346" s="341">
        <v>745429.25</v>
      </c>
      <c r="FS346" s="341">
        <v>838710.44</v>
      </c>
      <c r="FT346" s="341">
        <v>906787.09</v>
      </c>
      <c r="FU346" s="341">
        <v>680647.83</v>
      </c>
      <c r="FV346" s="341">
        <v>705326.14</v>
      </c>
      <c r="FW346" s="341">
        <v>964014.32142857148</v>
      </c>
      <c r="FX346" s="341">
        <v>964014.32142857148</v>
      </c>
      <c r="FY346" s="341">
        <v>964014.32142857148</v>
      </c>
      <c r="FZ346" s="341">
        <v>964014.32142857148</v>
      </c>
      <c r="GA346" s="341">
        <v>964014.32142857148</v>
      </c>
      <c r="GB346" s="341">
        <v>964014.32142857148</v>
      </c>
      <c r="GC346" s="341">
        <v>964014.32142857101</v>
      </c>
      <c r="GE346" s="445">
        <f>SUM(FR346:GC346)</f>
        <v>10625001</v>
      </c>
    </row>
    <row r="347" spans="1:187">
      <c r="D347" s="72" t="str">
        <f t="shared" si="89"/>
        <v>4251p</v>
      </c>
      <c r="E347" s="76" t="s">
        <v>282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70">
        <v>108333.33333333333</v>
      </c>
      <c r="CY347" s="273">
        <v>108333.33333333333</v>
      </c>
      <c r="CZ347" s="273">
        <v>108333.33333333333</v>
      </c>
      <c r="DA347" s="273">
        <v>108333.33333333333</v>
      </c>
      <c r="DB347" s="273">
        <v>108333.33333333333</v>
      </c>
      <c r="DC347" s="273">
        <v>108333.33333333333</v>
      </c>
      <c r="DD347" s="273">
        <v>108333.33333333333</v>
      </c>
      <c r="DE347" s="273">
        <v>108333.33333333333</v>
      </c>
      <c r="DF347" s="273">
        <v>108333.33333333333</v>
      </c>
      <c r="DG347" s="273">
        <v>108333.33333333333</v>
      </c>
      <c r="DH347" s="273">
        <v>108333.33333333333</v>
      </c>
      <c r="DI347" s="269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84"/>
      <c r="DW347" s="284"/>
      <c r="DX347" s="284"/>
      <c r="DY347" s="284"/>
      <c r="DZ347" s="284"/>
      <c r="EA347" s="284"/>
      <c r="EB347" s="284"/>
      <c r="EC347" s="284"/>
      <c r="ED347" s="284"/>
      <c r="EE347" s="284"/>
      <c r="EF347" s="284"/>
      <c r="EG347" s="284"/>
      <c r="EH347" s="284"/>
      <c r="EI347" s="282"/>
      <c r="EJ347" s="282"/>
      <c r="EK347" s="282"/>
      <c r="EL347" s="282"/>
      <c r="EM347" s="282"/>
      <c r="EN347" s="282"/>
      <c r="EO347" s="282"/>
      <c r="EP347" s="282"/>
      <c r="EQ347" s="282"/>
      <c r="ER347" s="282"/>
      <c r="ES347" s="282"/>
      <c r="FR347" s="263"/>
      <c r="FS347" s="263"/>
      <c r="FT347" s="263"/>
      <c r="FU347" s="263"/>
      <c r="FV347" s="263"/>
      <c r="FW347" s="263"/>
      <c r="FX347" s="263"/>
      <c r="FY347" s="263"/>
      <c r="FZ347" s="263"/>
      <c r="GA347" s="263"/>
      <c r="GB347" s="263"/>
      <c r="GC347" s="263"/>
      <c r="GE347" s="446"/>
    </row>
    <row r="348" spans="1:187" ht="30">
      <c r="D348" s="72" t="str">
        <f t="shared" si="89"/>
        <v>4252p</v>
      </c>
      <c r="E348" s="76" t="s">
        <v>284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70">
        <v>193750</v>
      </c>
      <c r="CY348" s="273">
        <v>193750</v>
      </c>
      <c r="CZ348" s="273">
        <v>193750</v>
      </c>
      <c r="DA348" s="273">
        <v>193750</v>
      </c>
      <c r="DB348" s="273">
        <v>193750</v>
      </c>
      <c r="DC348" s="273">
        <v>193750</v>
      </c>
      <c r="DD348" s="273">
        <v>193750</v>
      </c>
      <c r="DE348" s="273">
        <v>193750</v>
      </c>
      <c r="DF348" s="273">
        <v>193750</v>
      </c>
      <c r="DG348" s="273">
        <v>193750</v>
      </c>
      <c r="DH348" s="273">
        <v>193750</v>
      </c>
      <c r="DI348" s="269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84"/>
      <c r="DW348" s="284"/>
      <c r="DX348" s="284"/>
      <c r="DY348" s="284"/>
      <c r="DZ348" s="284"/>
      <c r="EA348" s="284"/>
      <c r="EB348" s="284"/>
      <c r="EC348" s="284"/>
      <c r="ED348" s="284"/>
      <c r="EE348" s="284"/>
      <c r="EF348" s="284"/>
      <c r="EG348" s="284"/>
      <c r="EH348" s="284"/>
      <c r="EI348" s="282"/>
      <c r="EJ348" s="282"/>
      <c r="EK348" s="282"/>
      <c r="EL348" s="282"/>
      <c r="EM348" s="282"/>
      <c r="EN348" s="282"/>
      <c r="EO348" s="282"/>
      <c r="EP348" s="282"/>
      <c r="EQ348" s="282"/>
      <c r="ER348" s="282"/>
      <c r="ES348" s="282"/>
      <c r="FR348" s="263"/>
      <c r="FS348" s="263"/>
      <c r="FT348" s="263"/>
      <c r="FU348" s="263"/>
      <c r="FV348" s="263"/>
      <c r="FW348" s="263"/>
      <c r="FX348" s="263"/>
      <c r="FY348" s="263"/>
      <c r="FZ348" s="263"/>
      <c r="GA348" s="263"/>
      <c r="GB348" s="263"/>
      <c r="GC348" s="263"/>
      <c r="GE348" s="446"/>
    </row>
    <row r="349" spans="1:187" ht="30">
      <c r="D349" s="72" t="str">
        <f t="shared" si="89"/>
        <v>4253p</v>
      </c>
      <c r="E349" s="76" t="s">
        <v>286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70">
        <v>281250</v>
      </c>
      <c r="CY349" s="273">
        <v>281250</v>
      </c>
      <c r="CZ349" s="273">
        <v>281250</v>
      </c>
      <c r="DA349" s="273">
        <v>281250</v>
      </c>
      <c r="DB349" s="273">
        <v>281250</v>
      </c>
      <c r="DC349" s="273">
        <v>281250</v>
      </c>
      <c r="DD349" s="273">
        <v>281250</v>
      </c>
      <c r="DE349" s="273">
        <v>281250</v>
      </c>
      <c r="DF349" s="273">
        <v>281250</v>
      </c>
      <c r="DG349" s="273">
        <v>281250</v>
      </c>
      <c r="DH349" s="273">
        <v>281250</v>
      </c>
      <c r="DI349" s="269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84"/>
      <c r="DW349" s="284"/>
      <c r="DX349" s="284"/>
      <c r="DY349" s="284"/>
      <c r="DZ349" s="284"/>
      <c r="EA349" s="284"/>
      <c r="EB349" s="284"/>
      <c r="EC349" s="284"/>
      <c r="ED349" s="284"/>
      <c r="EE349" s="284"/>
      <c r="EF349" s="284"/>
      <c r="EG349" s="284"/>
      <c r="EH349" s="284"/>
      <c r="EI349" s="282"/>
      <c r="EJ349" s="282"/>
      <c r="EK349" s="282"/>
      <c r="EL349" s="282"/>
      <c r="EM349" s="282"/>
      <c r="EN349" s="282"/>
      <c r="EO349" s="282"/>
      <c r="EP349" s="282"/>
      <c r="EQ349" s="282"/>
      <c r="ER349" s="282"/>
      <c r="ES349" s="282"/>
      <c r="FF349" s="263"/>
      <c r="FR349" s="263"/>
      <c r="FS349" s="263"/>
      <c r="FT349" s="263"/>
      <c r="FU349" s="263"/>
      <c r="FV349" s="263"/>
      <c r="FW349" s="263"/>
      <c r="FX349" s="263"/>
      <c r="FY349" s="263"/>
      <c r="FZ349" s="263"/>
      <c r="GA349" s="263"/>
      <c r="GB349" s="263"/>
      <c r="GC349" s="263"/>
      <c r="GE349" s="446"/>
    </row>
    <row r="350" spans="1:187" s="9" customFormat="1" ht="45">
      <c r="A350" s="118" t="s">
        <v>94</v>
      </c>
      <c r="B350" s="118">
        <v>43</v>
      </c>
      <c r="C350" s="118"/>
      <c r="D350" s="118" t="str">
        <f t="shared" si="89"/>
        <v>43p</v>
      </c>
      <c r="E350" s="119" t="s">
        <v>288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71">
        <f t="shared" si="102"/>
        <v>8288399.6951821186</v>
      </c>
      <c r="CY350" s="274">
        <f t="shared" ref="CY350:DH350" si="103">+CY351+CY361</f>
        <v>8288399.6951821186</v>
      </c>
      <c r="CZ350" s="274">
        <f t="shared" si="103"/>
        <v>8288399.6951821186</v>
      </c>
      <c r="DA350" s="274">
        <f t="shared" si="103"/>
        <v>8288399.6951821186</v>
      </c>
      <c r="DB350" s="274">
        <f t="shared" si="103"/>
        <v>8288399.6951821186</v>
      </c>
      <c r="DC350" s="274">
        <f t="shared" si="103"/>
        <v>8288399.6951821186</v>
      </c>
      <c r="DD350" s="274">
        <f t="shared" si="103"/>
        <v>8288399.6951821186</v>
      </c>
      <c r="DE350" s="274">
        <f t="shared" si="103"/>
        <v>8288399.6951821186</v>
      </c>
      <c r="DF350" s="274">
        <f t="shared" si="103"/>
        <v>8288399.6951821186</v>
      </c>
      <c r="DG350" s="274">
        <f t="shared" si="103"/>
        <v>8288399.6951821186</v>
      </c>
      <c r="DH350" s="274">
        <f t="shared" si="103"/>
        <v>8288399.6951821186</v>
      </c>
      <c r="DI350" s="272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91">
        <v>12196628.3375</v>
      </c>
      <c r="DW350" s="291">
        <v>12196628.3375</v>
      </c>
      <c r="DX350" s="291">
        <v>12196628.3375</v>
      </c>
      <c r="DY350" s="291">
        <v>12196628.3375</v>
      </c>
      <c r="DZ350" s="291">
        <v>12196628.3375</v>
      </c>
      <c r="EA350" s="291">
        <v>12196628.3375</v>
      </c>
      <c r="EB350" s="291">
        <v>12196628.3375</v>
      </c>
      <c r="EC350" s="291">
        <v>12196628.3375</v>
      </c>
      <c r="ED350" s="291">
        <v>12196628.3375</v>
      </c>
      <c r="EE350" s="291">
        <v>12196628.3375</v>
      </c>
      <c r="EF350" s="291">
        <v>12196628.3375</v>
      </c>
      <c r="EG350" s="291">
        <v>12196628.3375</v>
      </c>
      <c r="EH350" s="291">
        <v>13641275.691666668</v>
      </c>
      <c r="EI350" s="291">
        <v>13641275.691666668</v>
      </c>
      <c r="EJ350" s="291">
        <v>13641275.691666668</v>
      </c>
      <c r="EK350" s="291">
        <v>13641275.691666668</v>
      </c>
      <c r="EL350" s="291">
        <v>13641275.691666668</v>
      </c>
      <c r="EM350" s="291">
        <v>13641275.691666668</v>
      </c>
      <c r="EN350" s="291">
        <v>13641275.691666668</v>
      </c>
      <c r="EO350" s="291">
        <v>13641275.691666668</v>
      </c>
      <c r="EP350" s="291">
        <v>13641275.691666668</v>
      </c>
      <c r="EQ350" s="291">
        <v>13641275.691666668</v>
      </c>
      <c r="ER350" s="291">
        <v>13641275.691666668</v>
      </c>
      <c r="ES350" s="291">
        <v>13641275.691666668</v>
      </c>
      <c r="ET350" s="341">
        <v>15295211.558333334</v>
      </c>
      <c r="EU350" s="341">
        <v>15295211.558333334</v>
      </c>
      <c r="EV350" s="341">
        <v>15295211.558333334</v>
      </c>
      <c r="EW350" s="341">
        <v>18161878.224999998</v>
      </c>
      <c r="EX350" s="341">
        <v>18161878.224999998</v>
      </c>
      <c r="EY350" s="341">
        <v>18161878.224999998</v>
      </c>
      <c r="EZ350" s="341">
        <v>15295211.558333334</v>
      </c>
      <c r="FA350" s="341">
        <v>15295211.558333334</v>
      </c>
      <c r="FB350" s="341">
        <v>18930636.555833336</v>
      </c>
      <c r="FC350" s="341">
        <v>18930636.555833336</v>
      </c>
      <c r="FD350" s="341">
        <v>18930636.555833336</v>
      </c>
      <c r="FE350" s="341">
        <v>18930636.555833336</v>
      </c>
      <c r="FF350" s="341">
        <v>20338750.958333332</v>
      </c>
      <c r="FG350" s="341">
        <v>22018439.158333331</v>
      </c>
      <c r="FH350" s="341">
        <v>17975691.918333333</v>
      </c>
      <c r="FI350" s="341">
        <v>15972358.598333333</v>
      </c>
      <c r="FJ350" s="341">
        <v>15993608.598333333</v>
      </c>
      <c r="FK350" s="341">
        <v>16020602.668333333</v>
      </c>
      <c r="FL350" s="341">
        <v>22848909.595000003</v>
      </c>
      <c r="FM350" s="341">
        <v>17972208.524999999</v>
      </c>
      <c r="FN350" s="341">
        <v>17992208.524999999</v>
      </c>
      <c r="FO350" s="341">
        <v>17923875.184999999</v>
      </c>
      <c r="FP350" s="341">
        <v>17866375.204999998</v>
      </c>
      <c r="FQ350" s="341">
        <v>18024758.024999999</v>
      </c>
      <c r="FR350" s="341">
        <v>23631566.68</v>
      </c>
      <c r="FS350" s="341">
        <v>23914749.120000001</v>
      </c>
      <c r="FT350" s="341">
        <v>31910693.890000001</v>
      </c>
      <c r="FU350" s="341">
        <v>17331295.199999999</v>
      </c>
      <c r="FV350" s="341">
        <v>15552980.33</v>
      </c>
      <c r="FW350" s="341">
        <v>23483872.51285715</v>
      </c>
      <c r="FX350" s="341">
        <v>19317205.846190531</v>
      </c>
      <c r="FY350" s="341">
        <v>19317205.846190531</v>
      </c>
      <c r="FZ350" s="341">
        <v>19317205.846190531</v>
      </c>
      <c r="GA350" s="341">
        <v>44317205.846190527</v>
      </c>
      <c r="GB350" s="341">
        <v>19317205.846190531</v>
      </c>
      <c r="GC350" s="341">
        <v>19317205.846190531</v>
      </c>
      <c r="GE350" s="445">
        <f>SUM(FR350:GC350)</f>
        <v>276728392.81000036</v>
      </c>
    </row>
    <row r="351" spans="1:187" s="9" customFormat="1" ht="45">
      <c r="A351" s="118" t="s">
        <v>94</v>
      </c>
      <c r="B351" s="118" t="s">
        <v>94</v>
      </c>
      <c r="C351" s="118">
        <v>431</v>
      </c>
      <c r="D351" s="118" t="str">
        <f t="shared" si="89"/>
        <v>431p</v>
      </c>
      <c r="E351" s="119" t="s">
        <v>288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71">
        <f t="shared" si="105"/>
        <v>8102373.0414896114</v>
      </c>
      <c r="CY351" s="274">
        <f t="shared" ref="CY351:DI351" si="106">+SUM(CY352:CY360)</f>
        <v>8102373.0414896114</v>
      </c>
      <c r="CZ351" s="274">
        <f t="shared" si="106"/>
        <v>8102373.0414896114</v>
      </c>
      <c r="DA351" s="274">
        <f t="shared" si="106"/>
        <v>8102373.0414896114</v>
      </c>
      <c r="DB351" s="274">
        <f t="shared" si="106"/>
        <v>8102373.0414896114</v>
      </c>
      <c r="DC351" s="274">
        <f t="shared" si="106"/>
        <v>8102373.0414896114</v>
      </c>
      <c r="DD351" s="274">
        <f t="shared" si="106"/>
        <v>8102373.0414896114</v>
      </c>
      <c r="DE351" s="274">
        <f t="shared" si="106"/>
        <v>8102373.0414896114</v>
      </c>
      <c r="DF351" s="274">
        <f t="shared" si="106"/>
        <v>8102373.0414896114</v>
      </c>
      <c r="DG351" s="274">
        <f t="shared" si="106"/>
        <v>8102373.0414896114</v>
      </c>
      <c r="DH351" s="274">
        <f t="shared" si="106"/>
        <v>8102373.0414896114</v>
      </c>
      <c r="DI351" s="272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91">
        <v>12101836.670833334</v>
      </c>
      <c r="DW351" s="291">
        <v>12101836.670833334</v>
      </c>
      <c r="DX351" s="291">
        <v>12101836.670833334</v>
      </c>
      <c r="DY351" s="291">
        <v>12101836.670833334</v>
      </c>
      <c r="DZ351" s="291">
        <v>12101836.670833334</v>
      </c>
      <c r="EA351" s="291">
        <v>12101836.670833334</v>
      </c>
      <c r="EB351" s="291">
        <v>12101836.670833334</v>
      </c>
      <c r="EC351" s="291">
        <v>12101836.670833334</v>
      </c>
      <c r="ED351" s="291">
        <v>12101836.670833334</v>
      </c>
      <c r="EE351" s="291">
        <v>12101836.670833334</v>
      </c>
      <c r="EF351" s="291">
        <v>12101836.670833334</v>
      </c>
      <c r="EG351" s="291">
        <v>12101836.670833334</v>
      </c>
      <c r="EH351" s="285"/>
      <c r="EI351" s="283"/>
      <c r="EJ351" s="283"/>
      <c r="EK351" s="283"/>
      <c r="EL351" s="283"/>
      <c r="EM351" s="283"/>
      <c r="EN351" s="283"/>
      <c r="EO351" s="283"/>
      <c r="EP351" s="283"/>
      <c r="EQ351" s="283"/>
      <c r="ER351" s="283"/>
      <c r="ES351" s="283"/>
      <c r="ET351" s="341">
        <v>14810545.166666666</v>
      </c>
      <c r="EU351" s="341">
        <v>14810545.166666666</v>
      </c>
      <c r="EV351" s="341">
        <v>14810545.166666666</v>
      </c>
      <c r="EW351" s="341">
        <v>17677211.833333332</v>
      </c>
      <c r="EX351" s="341">
        <v>17677211.833333332</v>
      </c>
      <c r="EY351" s="341">
        <v>17677211.833333332</v>
      </c>
      <c r="EZ351" s="341">
        <v>14810545.166666666</v>
      </c>
      <c r="FA351" s="341">
        <v>14810545.166666666</v>
      </c>
      <c r="FB351" s="341">
        <v>18469212.55916667</v>
      </c>
      <c r="FC351" s="341">
        <v>18469212.55916667</v>
      </c>
      <c r="FD351" s="341">
        <v>18469212.55916667</v>
      </c>
      <c r="FE351" s="341">
        <v>18469212.55916667</v>
      </c>
      <c r="FF351" s="341">
        <v>18445155.148333333</v>
      </c>
      <c r="FG351" s="341">
        <v>20224843.348333333</v>
      </c>
      <c r="FH351" s="341">
        <v>16273762.778333332</v>
      </c>
      <c r="FI351" s="341">
        <v>14270429.458333332</v>
      </c>
      <c r="FJ351" s="341">
        <v>14291679.458333332</v>
      </c>
      <c r="FK351" s="341">
        <v>14318673.528333332</v>
      </c>
      <c r="FL351" s="341">
        <v>19138771.788333334</v>
      </c>
      <c r="FM351" s="341">
        <v>14278737.378333332</v>
      </c>
      <c r="FN351" s="341">
        <v>14298737.378333332</v>
      </c>
      <c r="FO351" s="341">
        <v>14278737.378333332</v>
      </c>
      <c r="FP351" s="341">
        <v>14298737.388333332</v>
      </c>
      <c r="FQ351" s="341">
        <v>14457120.208333332</v>
      </c>
      <c r="FR351" s="341">
        <v>0</v>
      </c>
      <c r="FS351" s="341">
        <v>0</v>
      </c>
      <c r="FT351" s="341">
        <v>0</v>
      </c>
      <c r="FU351" s="341">
        <v>0</v>
      </c>
      <c r="FV351" s="341">
        <v>0</v>
      </c>
      <c r="FW351" s="341">
        <v>0</v>
      </c>
      <c r="FX351" s="341">
        <v>0</v>
      </c>
      <c r="FY351" s="341">
        <v>0</v>
      </c>
      <c r="FZ351" s="341">
        <v>0</v>
      </c>
      <c r="GA351" s="341">
        <v>0</v>
      </c>
      <c r="GB351" s="341">
        <v>0</v>
      </c>
      <c r="GC351" s="341">
        <v>0</v>
      </c>
      <c r="GE351" s="445">
        <f>SUM(FR351:GC351)</f>
        <v>0</v>
      </c>
    </row>
    <row r="352" spans="1:187">
      <c r="D352" s="72" t="str">
        <f t="shared" si="89"/>
        <v>4311p</v>
      </c>
      <c r="E352" s="76" t="s">
        <v>290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70">
        <v>5084273.0662195422</v>
      </c>
      <c r="CY352" s="273">
        <v>5084273.0662195422</v>
      </c>
      <c r="CZ352" s="273">
        <v>5084273.0662195422</v>
      </c>
      <c r="DA352" s="273">
        <v>5084273.0662195422</v>
      </c>
      <c r="DB352" s="273">
        <v>5084273.0662195422</v>
      </c>
      <c r="DC352" s="273">
        <v>5084273.0662195422</v>
      </c>
      <c r="DD352" s="273">
        <v>5084273.0662195422</v>
      </c>
      <c r="DE352" s="273">
        <v>5084273.0662195422</v>
      </c>
      <c r="DF352" s="273">
        <v>5084273.0662195422</v>
      </c>
      <c r="DG352" s="273">
        <v>5084273.0662195422</v>
      </c>
      <c r="DH352" s="273">
        <v>5084273.0662195422</v>
      </c>
      <c r="DI352" s="269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84"/>
      <c r="DW352" s="284"/>
      <c r="DX352" s="284"/>
      <c r="DY352" s="284"/>
      <c r="DZ352" s="284"/>
      <c r="EA352" s="284"/>
      <c r="EB352" s="284"/>
      <c r="EC352" s="284"/>
      <c r="ED352" s="284"/>
      <c r="EE352" s="284"/>
      <c r="EF352" s="284"/>
      <c r="EG352" s="284"/>
      <c r="EH352" s="284"/>
      <c r="EI352" s="282"/>
      <c r="EJ352" s="282"/>
      <c r="EK352" s="282"/>
      <c r="EL352" s="282"/>
      <c r="EM352" s="282"/>
      <c r="EN352" s="282"/>
      <c r="EO352" s="282"/>
      <c r="EP352" s="282"/>
      <c r="EQ352" s="282"/>
      <c r="ER352" s="282"/>
      <c r="ES352" s="282"/>
      <c r="FR352" s="263"/>
      <c r="FS352" s="263"/>
      <c r="FT352" s="263"/>
      <c r="FU352" s="263"/>
      <c r="FV352" s="263"/>
      <c r="FW352" s="263"/>
      <c r="FX352" s="263"/>
      <c r="FY352" s="263"/>
      <c r="FZ352" s="263"/>
      <c r="GA352" s="263"/>
      <c r="GB352" s="263"/>
      <c r="GC352" s="263"/>
      <c r="GE352" s="446"/>
    </row>
    <row r="353" spans="1:187">
      <c r="D353" s="72" t="str">
        <f t="shared" si="89"/>
        <v>4312p</v>
      </c>
      <c r="E353" s="76" t="s">
        <v>292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70">
        <v>379802.90894799092</v>
      </c>
      <c r="CY353" s="273">
        <v>379802.90894799092</v>
      </c>
      <c r="CZ353" s="273">
        <v>379802.90894799092</v>
      </c>
      <c r="DA353" s="273">
        <v>379802.90894799092</v>
      </c>
      <c r="DB353" s="273">
        <v>379802.90894799092</v>
      </c>
      <c r="DC353" s="273">
        <v>379802.90894799092</v>
      </c>
      <c r="DD353" s="273">
        <v>379802.90894799092</v>
      </c>
      <c r="DE353" s="273">
        <v>379802.90894799092</v>
      </c>
      <c r="DF353" s="273">
        <v>379802.90894799092</v>
      </c>
      <c r="DG353" s="273">
        <v>379802.90894799092</v>
      </c>
      <c r="DH353" s="273">
        <v>379802.90894799092</v>
      </c>
      <c r="DI353" s="269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84"/>
      <c r="DW353" s="284"/>
      <c r="DX353" s="284"/>
      <c r="DY353" s="284"/>
      <c r="DZ353" s="284"/>
      <c r="EA353" s="284"/>
      <c r="EB353" s="284"/>
      <c r="EC353" s="284"/>
      <c r="ED353" s="284"/>
      <c r="EE353" s="284"/>
      <c r="EF353" s="284"/>
      <c r="EG353" s="284"/>
      <c r="EH353" s="284"/>
      <c r="EI353" s="282"/>
      <c r="EJ353" s="282"/>
      <c r="EK353" s="282"/>
      <c r="EL353" s="282"/>
      <c r="EM353" s="282"/>
      <c r="EN353" s="282"/>
      <c r="EO353" s="282"/>
      <c r="EP353" s="282"/>
      <c r="EQ353" s="282"/>
      <c r="ER353" s="282"/>
      <c r="ES353" s="282"/>
      <c r="FR353" s="263"/>
      <c r="FS353" s="263"/>
      <c r="FT353" s="263"/>
      <c r="FU353" s="263"/>
      <c r="FV353" s="263"/>
      <c r="FW353" s="263"/>
      <c r="FX353" s="263"/>
      <c r="FY353" s="263"/>
      <c r="FZ353" s="263"/>
      <c r="GA353" s="263"/>
      <c r="GB353" s="263"/>
      <c r="GC353" s="263"/>
      <c r="GE353" s="446"/>
    </row>
    <row r="354" spans="1:187" ht="30">
      <c r="D354" s="72" t="str">
        <f t="shared" si="89"/>
        <v>4313p</v>
      </c>
      <c r="E354" s="76" t="s">
        <v>294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70">
        <v>271612.39996062481</v>
      </c>
      <c r="CY354" s="273">
        <v>271612.39996062481</v>
      </c>
      <c r="CZ354" s="273">
        <v>271612.39996062481</v>
      </c>
      <c r="DA354" s="273">
        <v>271612.39996062481</v>
      </c>
      <c r="DB354" s="273">
        <v>271612.39996062481</v>
      </c>
      <c r="DC354" s="273">
        <v>271612.39996062481</v>
      </c>
      <c r="DD354" s="273">
        <v>271612.39996062481</v>
      </c>
      <c r="DE354" s="273">
        <v>271612.39996062481</v>
      </c>
      <c r="DF354" s="273">
        <v>271612.39996062481</v>
      </c>
      <c r="DG354" s="273">
        <v>271612.39996062481</v>
      </c>
      <c r="DH354" s="273">
        <v>271612.39996062481</v>
      </c>
      <c r="DI354" s="269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84"/>
      <c r="DW354" s="284"/>
      <c r="DX354" s="284"/>
      <c r="DY354" s="284"/>
      <c r="DZ354" s="284"/>
      <c r="EA354" s="284"/>
      <c r="EB354" s="284"/>
      <c r="EC354" s="284"/>
      <c r="ED354" s="284"/>
      <c r="EE354" s="284"/>
      <c r="EF354" s="284"/>
      <c r="EG354" s="284"/>
      <c r="EH354" s="284"/>
      <c r="EI354" s="282"/>
      <c r="EJ354" s="282"/>
      <c r="EK354" s="282"/>
      <c r="EL354" s="282"/>
      <c r="EM354" s="282"/>
      <c r="EN354" s="282"/>
      <c r="EO354" s="282"/>
      <c r="EP354" s="282"/>
      <c r="EQ354" s="282"/>
      <c r="ER354" s="282"/>
      <c r="ES354" s="282"/>
      <c r="FR354" s="263"/>
      <c r="FS354" s="263"/>
      <c r="FT354" s="263"/>
      <c r="FU354" s="263"/>
      <c r="FV354" s="263"/>
      <c r="FW354" s="263"/>
      <c r="FX354" s="263"/>
      <c r="FY354" s="263"/>
      <c r="FZ354" s="263"/>
      <c r="GA354" s="263"/>
      <c r="GB354" s="263"/>
      <c r="GC354" s="263"/>
      <c r="GE354" s="446"/>
    </row>
    <row r="355" spans="1:187" ht="30">
      <c r="D355" s="72" t="str">
        <f t="shared" si="89"/>
        <v>4314p</v>
      </c>
      <c r="E355" s="76" t="s">
        <v>296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70">
        <v>202904.1621001664</v>
      </c>
      <c r="CY355" s="273">
        <v>202904.1621001664</v>
      </c>
      <c r="CZ355" s="273">
        <v>202904.1621001664</v>
      </c>
      <c r="DA355" s="273">
        <v>202904.1621001664</v>
      </c>
      <c r="DB355" s="273">
        <v>202904.1621001664</v>
      </c>
      <c r="DC355" s="273">
        <v>202904.1621001664</v>
      </c>
      <c r="DD355" s="273">
        <v>202904.1621001664</v>
      </c>
      <c r="DE355" s="273">
        <v>202904.1621001664</v>
      </c>
      <c r="DF355" s="273">
        <v>202904.1621001664</v>
      </c>
      <c r="DG355" s="273">
        <v>202904.1621001664</v>
      </c>
      <c r="DH355" s="273">
        <v>202904.1621001664</v>
      </c>
      <c r="DI355" s="269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84"/>
      <c r="DW355" s="284"/>
      <c r="DX355" s="284"/>
      <c r="DY355" s="284"/>
      <c r="DZ355" s="284"/>
      <c r="EA355" s="284"/>
      <c r="EB355" s="284"/>
      <c r="EC355" s="284"/>
      <c r="ED355" s="284"/>
      <c r="EE355" s="284"/>
      <c r="EF355" s="284"/>
      <c r="EG355" s="284"/>
      <c r="EH355" s="284"/>
      <c r="EI355" s="282"/>
      <c r="EJ355" s="282"/>
      <c r="EK355" s="282"/>
      <c r="EL355" s="282"/>
      <c r="EM355" s="282"/>
      <c r="EN355" s="282"/>
      <c r="EO355" s="282"/>
      <c r="EP355" s="282"/>
      <c r="EQ355" s="282"/>
      <c r="ER355" s="282"/>
      <c r="ES355" s="282"/>
      <c r="FR355" s="263"/>
      <c r="FS355" s="263"/>
      <c r="FT355" s="263"/>
      <c r="FU355" s="263"/>
      <c r="FV355" s="263"/>
      <c r="FW355" s="263"/>
      <c r="FX355" s="263"/>
      <c r="FY355" s="263"/>
      <c r="FZ355" s="263"/>
      <c r="GA355" s="263"/>
      <c r="GB355" s="263"/>
      <c r="GC355" s="263"/>
      <c r="GE355" s="446"/>
    </row>
    <row r="356" spans="1:187" ht="30">
      <c r="D356" s="72" t="str">
        <f t="shared" si="89"/>
        <v>4315p</v>
      </c>
      <c r="E356" s="76" t="s">
        <v>298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70">
        <v>306527.95618361421</v>
      </c>
      <c r="CY356" s="273">
        <v>306527.95618361421</v>
      </c>
      <c r="CZ356" s="273">
        <v>306527.95618361421</v>
      </c>
      <c r="DA356" s="273">
        <v>306527.95618361421</v>
      </c>
      <c r="DB356" s="273">
        <v>306527.95618361421</v>
      </c>
      <c r="DC356" s="273">
        <v>306527.95618361421</v>
      </c>
      <c r="DD356" s="273">
        <v>306527.95618361421</v>
      </c>
      <c r="DE356" s="273">
        <v>306527.95618361421</v>
      </c>
      <c r="DF356" s="273">
        <v>306527.95618361421</v>
      </c>
      <c r="DG356" s="273">
        <v>306527.95618361421</v>
      </c>
      <c r="DH356" s="273">
        <v>306527.95618361421</v>
      </c>
      <c r="DI356" s="269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84"/>
      <c r="DW356" s="284"/>
      <c r="DX356" s="284"/>
      <c r="DY356" s="284"/>
      <c r="DZ356" s="284"/>
      <c r="EA356" s="284"/>
      <c r="EB356" s="284"/>
      <c r="EC356" s="284"/>
      <c r="ED356" s="284"/>
      <c r="EE356" s="284"/>
      <c r="EF356" s="284"/>
      <c r="EG356" s="284"/>
      <c r="EH356" s="284"/>
      <c r="EI356" s="282"/>
      <c r="EJ356" s="282"/>
      <c r="EK356" s="282"/>
      <c r="EL356" s="282"/>
      <c r="EM356" s="282"/>
      <c r="EN356" s="282"/>
      <c r="EO356" s="282"/>
      <c r="EP356" s="282"/>
      <c r="EQ356" s="282"/>
      <c r="ER356" s="282"/>
      <c r="ES356" s="282"/>
      <c r="FR356" s="263"/>
      <c r="FS356" s="263"/>
      <c r="FT356" s="263"/>
      <c r="FU356" s="263"/>
      <c r="FV356" s="263"/>
      <c r="FW356" s="263"/>
      <c r="FX356" s="263"/>
      <c r="FY356" s="263"/>
      <c r="FZ356" s="263"/>
      <c r="GA356" s="263"/>
      <c r="GB356" s="263"/>
      <c r="GC356" s="263"/>
      <c r="GE356" s="446"/>
    </row>
    <row r="357" spans="1:187" ht="30">
      <c r="D357" s="72" t="str">
        <f t="shared" si="89"/>
        <v>4316p</v>
      </c>
      <c r="E357" s="76" t="s">
        <v>300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70">
        <v>95730.020462700966</v>
      </c>
      <c r="CY357" s="273">
        <v>95730.020462700966</v>
      </c>
      <c r="CZ357" s="273">
        <v>95730.020462700966</v>
      </c>
      <c r="DA357" s="273">
        <v>95730.020462700966</v>
      </c>
      <c r="DB357" s="273">
        <v>95730.020462700966</v>
      </c>
      <c r="DC357" s="273">
        <v>95730.020462700966</v>
      </c>
      <c r="DD357" s="273">
        <v>95730.020462700966</v>
      </c>
      <c r="DE357" s="273">
        <v>95730.020462700966</v>
      </c>
      <c r="DF357" s="273">
        <v>95730.020462700966</v>
      </c>
      <c r="DG357" s="273">
        <v>95730.020462700966</v>
      </c>
      <c r="DH357" s="273">
        <v>95730.020462700966</v>
      </c>
      <c r="DI357" s="269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84"/>
      <c r="DW357" s="284"/>
      <c r="DX357" s="284"/>
      <c r="DY357" s="284"/>
      <c r="DZ357" s="284"/>
      <c r="EA357" s="284"/>
      <c r="EB357" s="284"/>
      <c r="EC357" s="284"/>
      <c r="ED357" s="284"/>
      <c r="EE357" s="284"/>
      <c r="EF357" s="284"/>
      <c r="EG357" s="284"/>
      <c r="EH357" s="284"/>
      <c r="EI357" s="282"/>
      <c r="EJ357" s="282"/>
      <c r="EK357" s="282"/>
      <c r="EL357" s="282"/>
      <c r="EM357" s="282"/>
      <c r="EN357" s="282"/>
      <c r="EO357" s="282"/>
      <c r="EP357" s="282"/>
      <c r="EQ357" s="282"/>
      <c r="ER357" s="282"/>
      <c r="ES357" s="282"/>
      <c r="FR357" s="263"/>
      <c r="FS357" s="263"/>
      <c r="FT357" s="263"/>
      <c r="FU357" s="263"/>
      <c r="FV357" s="263"/>
      <c r="FW357" s="263"/>
      <c r="FX357" s="263"/>
      <c r="FY357" s="263"/>
      <c r="FZ357" s="263"/>
      <c r="GA357" s="263"/>
      <c r="GB357" s="263"/>
      <c r="GC357" s="263"/>
      <c r="GE357" s="446"/>
    </row>
    <row r="358" spans="1:187" ht="30">
      <c r="D358" s="72" t="str">
        <f t="shared" si="89"/>
        <v>4317p</v>
      </c>
      <c r="E358" s="76" t="s">
        <v>302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70">
        <v>755012.08940762596</v>
      </c>
      <c r="CY358" s="273">
        <v>755012.08940762596</v>
      </c>
      <c r="CZ358" s="273">
        <v>755012.08940762596</v>
      </c>
      <c r="DA358" s="273">
        <v>755012.08940762596</v>
      </c>
      <c r="DB358" s="273">
        <v>755012.08940762596</v>
      </c>
      <c r="DC358" s="273">
        <v>755012.08940762596</v>
      </c>
      <c r="DD358" s="273">
        <v>755012.08940762596</v>
      </c>
      <c r="DE358" s="273">
        <v>755012.08940762596</v>
      </c>
      <c r="DF358" s="273">
        <v>755012.08940762596</v>
      </c>
      <c r="DG358" s="273">
        <v>755012.08940762596</v>
      </c>
      <c r="DH358" s="273">
        <v>755012.08940762596</v>
      </c>
      <c r="DI358" s="269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84"/>
      <c r="DW358" s="284"/>
      <c r="DX358" s="284"/>
      <c r="DY358" s="284"/>
      <c r="DZ358" s="284"/>
      <c r="EA358" s="284"/>
      <c r="EB358" s="284"/>
      <c r="EC358" s="284"/>
      <c r="ED358" s="284"/>
      <c r="EE358" s="284"/>
      <c r="EF358" s="284"/>
      <c r="EG358" s="284"/>
      <c r="EH358" s="284"/>
      <c r="EI358" s="282"/>
      <c r="EJ358" s="282"/>
      <c r="EK358" s="282"/>
      <c r="EL358" s="282"/>
      <c r="EM358" s="282"/>
      <c r="EN358" s="282"/>
      <c r="EO358" s="282"/>
      <c r="EP358" s="282"/>
      <c r="EQ358" s="282"/>
      <c r="ER358" s="282"/>
      <c r="ES358" s="282"/>
      <c r="FR358" s="263"/>
      <c r="FS358" s="263"/>
      <c r="FT358" s="263"/>
      <c r="FU358" s="263"/>
      <c r="FV358" s="263"/>
      <c r="FW358" s="263"/>
      <c r="FX358" s="263"/>
      <c r="FY358" s="263"/>
      <c r="FZ358" s="263"/>
      <c r="GA358" s="263"/>
      <c r="GB358" s="263"/>
      <c r="GC358" s="263"/>
      <c r="GE358" s="446"/>
    </row>
    <row r="359" spans="1:187">
      <c r="D359" s="72" t="str">
        <f t="shared" si="89"/>
        <v>4318p</v>
      </c>
      <c r="E359" s="76" t="s">
        <v>304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70">
        <v>744893.74616509536</v>
      </c>
      <c r="CY359" s="273">
        <v>744893.74616509536</v>
      </c>
      <c r="CZ359" s="273">
        <v>744893.74616509536</v>
      </c>
      <c r="DA359" s="273">
        <v>744893.74616509536</v>
      </c>
      <c r="DB359" s="273">
        <v>744893.74616509536</v>
      </c>
      <c r="DC359" s="273">
        <v>744893.74616509536</v>
      </c>
      <c r="DD359" s="273">
        <v>744893.74616509536</v>
      </c>
      <c r="DE359" s="273">
        <v>744893.74616509536</v>
      </c>
      <c r="DF359" s="273">
        <v>744893.74616509536</v>
      </c>
      <c r="DG359" s="273">
        <v>744893.74616509536</v>
      </c>
      <c r="DH359" s="273">
        <v>744893.74616509536</v>
      </c>
      <c r="DI359" s="269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84"/>
      <c r="DW359" s="284"/>
      <c r="DX359" s="284"/>
      <c r="DY359" s="284"/>
      <c r="DZ359" s="284"/>
      <c r="EA359" s="284"/>
      <c r="EB359" s="284"/>
      <c r="EC359" s="284"/>
      <c r="ED359" s="284"/>
      <c r="EE359" s="284"/>
      <c r="EF359" s="284"/>
      <c r="EG359" s="284"/>
      <c r="EH359" s="284"/>
      <c r="EI359" s="282"/>
      <c r="EJ359" s="282"/>
      <c r="EK359" s="282"/>
      <c r="EL359" s="282"/>
      <c r="EM359" s="282"/>
      <c r="EN359" s="282"/>
      <c r="EO359" s="282"/>
      <c r="EP359" s="282"/>
      <c r="EQ359" s="282"/>
      <c r="ER359" s="282"/>
      <c r="ES359" s="282"/>
      <c r="FR359" s="263"/>
      <c r="FS359" s="263"/>
      <c r="FT359" s="263"/>
      <c r="FU359" s="263"/>
      <c r="FV359" s="263"/>
      <c r="FW359" s="263"/>
      <c r="FX359" s="263"/>
      <c r="FY359" s="263"/>
      <c r="FZ359" s="263"/>
      <c r="GA359" s="263"/>
      <c r="GB359" s="263"/>
      <c r="GC359" s="263"/>
      <c r="GE359" s="446"/>
    </row>
    <row r="360" spans="1:187">
      <c r="D360" s="72" t="str">
        <f t="shared" si="89"/>
        <v>4319p</v>
      </c>
      <c r="E360" s="76" t="s">
        <v>306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70">
        <v>261616.69204225147</v>
      </c>
      <c r="CY360" s="273">
        <v>261616.69204225147</v>
      </c>
      <c r="CZ360" s="273">
        <v>261616.69204225147</v>
      </c>
      <c r="DA360" s="273">
        <v>261616.69204225147</v>
      </c>
      <c r="DB360" s="273">
        <v>261616.69204225147</v>
      </c>
      <c r="DC360" s="273">
        <v>261616.69204225147</v>
      </c>
      <c r="DD360" s="273">
        <v>261616.69204225147</v>
      </c>
      <c r="DE360" s="273">
        <v>261616.69204225147</v>
      </c>
      <c r="DF360" s="273">
        <v>261616.69204225147</v>
      </c>
      <c r="DG360" s="273">
        <v>261616.69204225147</v>
      </c>
      <c r="DH360" s="273">
        <v>261616.69204225147</v>
      </c>
      <c r="DI360" s="269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84"/>
      <c r="DW360" s="284"/>
      <c r="DX360" s="284"/>
      <c r="DY360" s="284"/>
      <c r="DZ360" s="284"/>
      <c r="EA360" s="284"/>
      <c r="EB360" s="284"/>
      <c r="EC360" s="284"/>
      <c r="ED360" s="284"/>
      <c r="EE360" s="284"/>
      <c r="EF360" s="284"/>
      <c r="EG360" s="284"/>
      <c r="EH360" s="284"/>
      <c r="EI360" s="282"/>
      <c r="EJ360" s="282"/>
      <c r="EK360" s="282"/>
      <c r="EL360" s="282"/>
      <c r="EM360" s="282"/>
      <c r="EN360" s="282"/>
      <c r="EO360" s="282"/>
      <c r="EP360" s="282"/>
      <c r="EQ360" s="282"/>
      <c r="ER360" s="282"/>
      <c r="ES360" s="282"/>
      <c r="FR360" s="263"/>
      <c r="FS360" s="263"/>
      <c r="FT360" s="263"/>
      <c r="FU360" s="263"/>
      <c r="FV360" s="263"/>
      <c r="FW360" s="263"/>
      <c r="FX360" s="263"/>
      <c r="FY360" s="263"/>
      <c r="FZ360" s="263"/>
      <c r="GA360" s="263"/>
      <c r="GB360" s="263"/>
      <c r="GC360" s="263"/>
      <c r="GE360" s="446"/>
    </row>
    <row r="361" spans="1:187" s="9" customFormat="1">
      <c r="A361" s="118" t="s">
        <v>94</v>
      </c>
      <c r="B361" s="118" t="s">
        <v>94</v>
      </c>
      <c r="C361" s="118">
        <v>432</v>
      </c>
      <c r="D361" s="118" t="str">
        <f t="shared" si="89"/>
        <v>432p</v>
      </c>
      <c r="E361" s="119" t="s">
        <v>308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71">
        <f t="shared" si="108"/>
        <v>186026.65369250745</v>
      </c>
      <c r="CY361" s="274">
        <f t="shared" ref="CY361:DI361" si="109">+SUM(CY362:CY367)</f>
        <v>186026.65369250745</v>
      </c>
      <c r="CZ361" s="274">
        <f t="shared" si="109"/>
        <v>186026.65369250745</v>
      </c>
      <c r="DA361" s="274">
        <f t="shared" si="109"/>
        <v>186026.65369250745</v>
      </c>
      <c r="DB361" s="274">
        <f t="shared" si="109"/>
        <v>186026.65369250745</v>
      </c>
      <c r="DC361" s="274">
        <f t="shared" si="109"/>
        <v>186026.65369250745</v>
      </c>
      <c r="DD361" s="274">
        <f t="shared" si="109"/>
        <v>186026.65369250745</v>
      </c>
      <c r="DE361" s="274">
        <f t="shared" si="109"/>
        <v>186026.65369250745</v>
      </c>
      <c r="DF361" s="274">
        <f t="shared" si="109"/>
        <v>186026.65369250745</v>
      </c>
      <c r="DG361" s="274">
        <f t="shared" si="109"/>
        <v>186026.65369250745</v>
      </c>
      <c r="DH361" s="274">
        <f t="shared" si="109"/>
        <v>186026.65369250745</v>
      </c>
      <c r="DI361" s="272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85">
        <v>94791.666666666672</v>
      </c>
      <c r="DW361" s="285">
        <v>94791.666666666672</v>
      </c>
      <c r="DX361" s="285">
        <v>94791.666666666672</v>
      </c>
      <c r="DY361" s="285">
        <v>94791.666666666672</v>
      </c>
      <c r="DZ361" s="285">
        <v>94791.666666666672</v>
      </c>
      <c r="EA361" s="285">
        <v>94791.666666666672</v>
      </c>
      <c r="EB361" s="285">
        <v>94791.666666666672</v>
      </c>
      <c r="EC361" s="285">
        <v>94791.666666666672</v>
      </c>
      <c r="ED361" s="285">
        <v>94791.666666666672</v>
      </c>
      <c r="EE361" s="285">
        <v>94791.666666666672</v>
      </c>
      <c r="EF361" s="285">
        <v>94791.666666666672</v>
      </c>
      <c r="EG361" s="285">
        <v>94791.666666666672</v>
      </c>
      <c r="EH361" s="285"/>
      <c r="EI361" s="283"/>
      <c r="EJ361" s="283"/>
      <c r="EK361" s="283"/>
      <c r="EL361" s="283"/>
      <c r="EM361" s="283"/>
      <c r="EN361" s="283"/>
      <c r="EO361" s="283"/>
      <c r="EP361" s="283"/>
      <c r="EQ361" s="283"/>
      <c r="ER361" s="283"/>
      <c r="ES361" s="283"/>
      <c r="ET361" s="341">
        <v>484666.39166666666</v>
      </c>
      <c r="EU361" s="341">
        <v>484666.39166666666</v>
      </c>
      <c r="EV361" s="341">
        <v>484666.39166666666</v>
      </c>
      <c r="EW361" s="341">
        <v>484666.39166666666</v>
      </c>
      <c r="EX361" s="341">
        <v>484666.39166666666</v>
      </c>
      <c r="EY361" s="341">
        <v>484666.39166666666</v>
      </c>
      <c r="EZ361" s="341">
        <v>484666.39166666666</v>
      </c>
      <c r="FA361" s="341">
        <v>484666.39166666666</v>
      </c>
      <c r="FB361" s="341">
        <v>461423.99666666664</v>
      </c>
      <c r="FC361" s="341">
        <v>461423.99666666664</v>
      </c>
      <c r="FD361" s="341">
        <v>461423.99666666664</v>
      </c>
      <c r="FE361" s="341">
        <v>461423.99666666664</v>
      </c>
      <c r="FF361" s="341">
        <v>1893595.81</v>
      </c>
      <c r="FG361" s="341">
        <v>1793595.81</v>
      </c>
      <c r="FH361" s="341">
        <v>1701929.1400000001</v>
      </c>
      <c r="FI361" s="341">
        <v>1701929.1400000001</v>
      </c>
      <c r="FJ361" s="341">
        <v>1701929.1400000001</v>
      </c>
      <c r="FK361" s="341">
        <v>1701929.1400000001</v>
      </c>
      <c r="FL361" s="341">
        <v>1701929.1400000001</v>
      </c>
      <c r="FM361" s="341">
        <v>1685262.48</v>
      </c>
      <c r="FN361" s="341">
        <v>1685262.48</v>
      </c>
      <c r="FO361" s="341">
        <v>1636929.14</v>
      </c>
      <c r="FP361" s="341">
        <v>1559429.15</v>
      </c>
      <c r="FQ361" s="341">
        <v>1559429.15</v>
      </c>
      <c r="FR361" s="341">
        <v>0</v>
      </c>
      <c r="FS361" s="341">
        <v>0</v>
      </c>
      <c r="FT361" s="341">
        <v>0</v>
      </c>
      <c r="FU361" s="341">
        <v>0</v>
      </c>
      <c r="FV361" s="341">
        <v>0</v>
      </c>
      <c r="FW361" s="341">
        <v>0</v>
      </c>
      <c r="FX361" s="341">
        <v>0</v>
      </c>
      <c r="FY361" s="341">
        <v>0</v>
      </c>
      <c r="FZ361" s="341">
        <v>0</v>
      </c>
      <c r="GA361" s="341">
        <v>0</v>
      </c>
      <c r="GB361" s="341">
        <v>0</v>
      </c>
      <c r="GC361" s="341">
        <v>0</v>
      </c>
      <c r="GE361" s="44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310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70">
        <v>0</v>
      </c>
      <c r="CY362" s="273">
        <v>0</v>
      </c>
      <c r="CZ362" s="273">
        <v>0</v>
      </c>
      <c r="DA362" s="273">
        <v>0</v>
      </c>
      <c r="DB362" s="273">
        <v>0</v>
      </c>
      <c r="DC362" s="273">
        <v>0</v>
      </c>
      <c r="DD362" s="273">
        <v>0</v>
      </c>
      <c r="DE362" s="273">
        <v>0</v>
      </c>
      <c r="DF362" s="273">
        <v>0</v>
      </c>
      <c r="DG362" s="273">
        <v>0</v>
      </c>
      <c r="DH362" s="273">
        <v>0</v>
      </c>
      <c r="DI362" s="269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84"/>
      <c r="DW362" s="284"/>
      <c r="DX362" s="284"/>
      <c r="DY362" s="284"/>
      <c r="DZ362" s="284"/>
      <c r="EA362" s="284"/>
      <c r="EB362" s="284"/>
      <c r="EC362" s="284"/>
      <c r="ED362" s="284"/>
      <c r="EE362" s="284"/>
      <c r="EF362" s="284"/>
      <c r="EG362" s="284"/>
      <c r="EH362" s="284"/>
      <c r="EI362" s="282"/>
      <c r="EJ362" s="282"/>
      <c r="EK362" s="282"/>
      <c r="EL362" s="282"/>
      <c r="EM362" s="282"/>
      <c r="EN362" s="282"/>
      <c r="EO362" s="282"/>
      <c r="EP362" s="282"/>
      <c r="EQ362" s="282"/>
      <c r="ER362" s="282"/>
      <c r="ES362" s="282"/>
      <c r="FR362" s="263"/>
      <c r="FS362" s="263"/>
      <c r="FT362" s="263"/>
      <c r="FU362" s="263"/>
      <c r="FV362" s="263"/>
      <c r="FW362" s="263"/>
      <c r="FX362" s="263"/>
      <c r="FY362" s="263"/>
      <c r="FZ362" s="263"/>
      <c r="GA362" s="263"/>
      <c r="GB362" s="263"/>
      <c r="GC362" s="263"/>
      <c r="GD362" s="263"/>
      <c r="GE362" s="446"/>
    </row>
    <row r="363" spans="1:187">
      <c r="D363" s="72" t="str">
        <f t="shared" si="111"/>
        <v>4322p</v>
      </c>
      <c r="E363" s="76" t="s">
        <v>312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70">
        <v>0</v>
      </c>
      <c r="CY363" s="273">
        <v>0</v>
      </c>
      <c r="CZ363" s="273">
        <v>0</v>
      </c>
      <c r="DA363" s="273">
        <v>0</v>
      </c>
      <c r="DB363" s="273">
        <v>0</v>
      </c>
      <c r="DC363" s="273">
        <v>0</v>
      </c>
      <c r="DD363" s="273">
        <v>0</v>
      </c>
      <c r="DE363" s="273">
        <v>0</v>
      </c>
      <c r="DF363" s="273">
        <v>0</v>
      </c>
      <c r="DG363" s="273">
        <v>0</v>
      </c>
      <c r="DH363" s="273">
        <v>0</v>
      </c>
      <c r="DI363" s="269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84"/>
      <c r="DW363" s="284"/>
      <c r="DX363" s="284"/>
      <c r="DY363" s="284"/>
      <c r="DZ363" s="284"/>
      <c r="EA363" s="284"/>
      <c r="EB363" s="284"/>
      <c r="EC363" s="284"/>
      <c r="ED363" s="284"/>
      <c r="EE363" s="284"/>
      <c r="EF363" s="284"/>
      <c r="EG363" s="284"/>
      <c r="EH363" s="284"/>
      <c r="EI363" s="282"/>
      <c r="EJ363" s="282"/>
      <c r="EK363" s="282"/>
      <c r="EL363" s="282"/>
      <c r="EM363" s="282"/>
      <c r="EN363" s="282"/>
      <c r="EO363" s="282"/>
      <c r="EP363" s="282"/>
      <c r="EQ363" s="282"/>
      <c r="ER363" s="282"/>
      <c r="ES363" s="282"/>
      <c r="FR363" s="263"/>
      <c r="FS363" s="263"/>
      <c r="FT363" s="263"/>
      <c r="FU363" s="263"/>
      <c r="FV363" s="263"/>
      <c r="FW363" s="263"/>
      <c r="FX363" s="263"/>
      <c r="FY363" s="263"/>
      <c r="FZ363" s="263"/>
      <c r="GA363" s="263"/>
      <c r="GB363" s="263"/>
      <c r="GC363" s="263"/>
      <c r="GE363" s="446"/>
    </row>
    <row r="364" spans="1:187" ht="30">
      <c r="D364" s="72" t="str">
        <f t="shared" si="111"/>
        <v>4323p</v>
      </c>
      <c r="E364" s="76" t="s">
        <v>314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70">
        <v>0</v>
      </c>
      <c r="CY364" s="273">
        <v>0</v>
      </c>
      <c r="CZ364" s="273">
        <v>0</v>
      </c>
      <c r="DA364" s="273">
        <v>0</v>
      </c>
      <c r="DB364" s="273">
        <v>0</v>
      </c>
      <c r="DC364" s="273">
        <v>0</v>
      </c>
      <c r="DD364" s="273">
        <v>0</v>
      </c>
      <c r="DE364" s="273">
        <v>0</v>
      </c>
      <c r="DF364" s="273">
        <v>0</v>
      </c>
      <c r="DG364" s="273">
        <v>0</v>
      </c>
      <c r="DH364" s="273">
        <v>0</v>
      </c>
      <c r="DI364" s="269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84"/>
      <c r="DW364" s="284"/>
      <c r="DX364" s="284"/>
      <c r="DY364" s="284"/>
      <c r="DZ364" s="284"/>
      <c r="EA364" s="284"/>
      <c r="EB364" s="284"/>
      <c r="EC364" s="284"/>
      <c r="ED364" s="284"/>
      <c r="EE364" s="284"/>
      <c r="EF364" s="284"/>
      <c r="EG364" s="284"/>
      <c r="EH364" s="284"/>
      <c r="EI364" s="282"/>
      <c r="EJ364" s="282"/>
      <c r="EK364" s="282"/>
      <c r="EL364" s="282"/>
      <c r="EM364" s="282"/>
      <c r="EN364" s="282"/>
      <c r="EO364" s="282"/>
      <c r="EP364" s="282"/>
      <c r="EQ364" s="282"/>
      <c r="ER364" s="282"/>
      <c r="ES364" s="282"/>
      <c r="FR364" s="263"/>
      <c r="FS364" s="263"/>
      <c r="FT364" s="263"/>
      <c r="FU364" s="263"/>
      <c r="FV364" s="263"/>
      <c r="FW364" s="263"/>
      <c r="FX364" s="263"/>
      <c r="FY364" s="263"/>
      <c r="FZ364" s="263"/>
      <c r="GA364" s="263"/>
      <c r="GB364" s="263"/>
      <c r="GC364" s="263"/>
      <c r="GE364" s="446"/>
    </row>
    <row r="365" spans="1:187">
      <c r="D365" s="72" t="str">
        <f t="shared" si="111"/>
        <v>4324p</v>
      </c>
      <c r="E365" s="76" t="s">
        <v>316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70">
        <v>155209.55905985044</v>
      </c>
      <c r="CY365" s="273">
        <v>155209.55905985044</v>
      </c>
      <c r="CZ365" s="273">
        <v>155209.55905985044</v>
      </c>
      <c r="DA365" s="273">
        <v>155209.55905985044</v>
      </c>
      <c r="DB365" s="273">
        <v>155209.55905985044</v>
      </c>
      <c r="DC365" s="273">
        <v>155209.55905985044</v>
      </c>
      <c r="DD365" s="273">
        <v>155209.55905985044</v>
      </c>
      <c r="DE365" s="273">
        <v>155209.55905985044</v>
      </c>
      <c r="DF365" s="273">
        <v>155209.55905985044</v>
      </c>
      <c r="DG365" s="273">
        <v>155209.55905985044</v>
      </c>
      <c r="DH365" s="273">
        <v>155209.55905985044</v>
      </c>
      <c r="DI365" s="269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84"/>
      <c r="DW365" s="284"/>
      <c r="DX365" s="284"/>
      <c r="DY365" s="284"/>
      <c r="DZ365" s="284"/>
      <c r="EA365" s="284"/>
      <c r="EB365" s="284"/>
      <c r="EC365" s="284"/>
      <c r="ED365" s="284"/>
      <c r="EE365" s="284"/>
      <c r="EF365" s="284"/>
      <c r="EG365" s="284"/>
      <c r="EH365" s="284"/>
      <c r="EI365" s="282"/>
      <c r="EJ365" s="282"/>
      <c r="EK365" s="282"/>
      <c r="EL365" s="282"/>
      <c r="EM365" s="282"/>
      <c r="EN365" s="282"/>
      <c r="EO365" s="282"/>
      <c r="EP365" s="282"/>
      <c r="EQ365" s="282"/>
      <c r="ER365" s="282"/>
      <c r="ES365" s="282"/>
      <c r="FR365" s="263"/>
      <c r="FS365" s="263"/>
      <c r="FT365" s="263"/>
      <c r="FU365" s="263"/>
      <c r="FV365" s="263"/>
      <c r="FW365" s="263"/>
      <c r="FX365" s="263"/>
      <c r="FY365" s="263"/>
      <c r="FZ365" s="263"/>
      <c r="GA365" s="263"/>
      <c r="GB365" s="263"/>
      <c r="GC365" s="263"/>
      <c r="GE365" s="446"/>
    </row>
    <row r="366" spans="1:187">
      <c r="D366" s="72" t="str">
        <f t="shared" si="111"/>
        <v>4325p</v>
      </c>
      <c r="E366" s="76" t="s">
        <v>318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70">
        <v>2106.7388384172764</v>
      </c>
      <c r="CY366" s="273">
        <v>2106.7388384172764</v>
      </c>
      <c r="CZ366" s="273">
        <v>2106.7388384172764</v>
      </c>
      <c r="DA366" s="273">
        <v>2106.7388384172764</v>
      </c>
      <c r="DB366" s="273">
        <v>2106.7388384172764</v>
      </c>
      <c r="DC366" s="273">
        <v>2106.7388384172764</v>
      </c>
      <c r="DD366" s="273">
        <v>2106.7388384172764</v>
      </c>
      <c r="DE366" s="273">
        <v>2106.7388384172764</v>
      </c>
      <c r="DF366" s="273">
        <v>2106.7388384172764</v>
      </c>
      <c r="DG366" s="273">
        <v>2106.7388384172764</v>
      </c>
      <c r="DH366" s="273">
        <v>2106.7388384172764</v>
      </c>
      <c r="DI366" s="269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84"/>
      <c r="DW366" s="284"/>
      <c r="DX366" s="284"/>
      <c r="DY366" s="284"/>
      <c r="DZ366" s="284"/>
      <c r="EA366" s="284"/>
      <c r="EB366" s="284"/>
      <c r="EC366" s="284"/>
      <c r="ED366" s="284"/>
      <c r="EE366" s="284"/>
      <c r="EF366" s="284"/>
      <c r="EG366" s="284"/>
      <c r="EH366" s="284"/>
      <c r="EI366" s="282"/>
      <c r="EJ366" s="282"/>
      <c r="EK366" s="282"/>
      <c r="EL366" s="282"/>
      <c r="EM366" s="282"/>
      <c r="EN366" s="282"/>
      <c r="EO366" s="282"/>
      <c r="EP366" s="282"/>
      <c r="EQ366" s="282"/>
      <c r="ER366" s="282"/>
      <c r="ES366" s="282"/>
      <c r="FR366" s="263"/>
      <c r="FS366" s="263"/>
      <c r="FT366" s="263"/>
      <c r="FU366" s="263"/>
      <c r="FV366" s="263"/>
      <c r="FW366" s="263"/>
      <c r="FX366" s="263"/>
      <c r="FY366" s="263"/>
      <c r="FZ366" s="263"/>
      <c r="GA366" s="263"/>
      <c r="GB366" s="263"/>
      <c r="GC366" s="263"/>
      <c r="GE366" s="446"/>
    </row>
    <row r="367" spans="1:187">
      <c r="D367" s="72" t="str">
        <f t="shared" si="111"/>
        <v>4326p</v>
      </c>
      <c r="E367" s="76" t="s">
        <v>320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70">
        <v>28710.355794239727</v>
      </c>
      <c r="CY367" s="273">
        <v>28710.355794239727</v>
      </c>
      <c r="CZ367" s="273">
        <v>28710.355794239727</v>
      </c>
      <c r="DA367" s="273">
        <v>28710.355794239727</v>
      </c>
      <c r="DB367" s="273">
        <v>28710.355794239727</v>
      </c>
      <c r="DC367" s="273">
        <v>28710.355794239727</v>
      </c>
      <c r="DD367" s="273">
        <v>28710.355794239727</v>
      </c>
      <c r="DE367" s="273">
        <v>28710.355794239727</v>
      </c>
      <c r="DF367" s="273">
        <v>28710.355794239727</v>
      </c>
      <c r="DG367" s="273">
        <v>28710.355794239727</v>
      </c>
      <c r="DH367" s="273">
        <v>28710.355794239727</v>
      </c>
      <c r="DI367" s="269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84"/>
      <c r="DW367" s="284"/>
      <c r="DX367" s="284"/>
      <c r="DY367" s="284"/>
      <c r="DZ367" s="284"/>
      <c r="EA367" s="284"/>
      <c r="EB367" s="284"/>
      <c r="EC367" s="284"/>
      <c r="ED367" s="284"/>
      <c r="EE367" s="284"/>
      <c r="EF367" s="284"/>
      <c r="EG367" s="284"/>
      <c r="EH367" s="284"/>
      <c r="EI367" s="282"/>
      <c r="EJ367" s="282"/>
      <c r="EK367" s="282"/>
      <c r="EL367" s="282"/>
      <c r="EM367" s="282"/>
      <c r="EN367" s="282"/>
      <c r="EO367" s="282"/>
      <c r="EP367" s="282"/>
      <c r="EQ367" s="282"/>
      <c r="ER367" s="282"/>
      <c r="ES367" s="282"/>
      <c r="FR367" s="263"/>
      <c r="FS367" s="263"/>
      <c r="FT367" s="263"/>
      <c r="FU367" s="263"/>
      <c r="FV367" s="263"/>
      <c r="FW367" s="263"/>
      <c r="FX367" s="263"/>
      <c r="FY367" s="263"/>
      <c r="FZ367" s="263"/>
      <c r="GA367" s="263"/>
      <c r="GB367" s="263"/>
      <c r="GC367" s="263"/>
      <c r="GE367" s="44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49" t="s">
        <v>322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71">
        <v>7522541.6666666651</v>
      </c>
      <c r="CY368" s="274">
        <v>7522541.6666666651</v>
      </c>
      <c r="CZ368" s="274">
        <v>7522541.6666666651</v>
      </c>
      <c r="DA368" s="274">
        <v>7522541.6666666651</v>
      </c>
      <c r="DB368" s="274">
        <v>7522541.6666666651</v>
      </c>
      <c r="DC368" s="274">
        <v>7522541.6666666651</v>
      </c>
      <c r="DD368" s="274">
        <v>7522541.6666666651</v>
      </c>
      <c r="DE368" s="274">
        <v>7522541.6666666651</v>
      </c>
      <c r="DF368" s="274">
        <v>7522541.6666666651</v>
      </c>
      <c r="DG368" s="274">
        <v>7522541.6666666651</v>
      </c>
      <c r="DH368" s="274">
        <v>7522541.6666666651</v>
      </c>
      <c r="DI368" s="272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85">
        <v>27904816.666666668</v>
      </c>
      <c r="DW368" s="285">
        <v>27904816.666666668</v>
      </c>
      <c r="DX368" s="285">
        <v>27904816.666666668</v>
      </c>
      <c r="DY368" s="285">
        <v>27904816.666666668</v>
      </c>
      <c r="DZ368" s="285">
        <v>27904816.666666668</v>
      </c>
      <c r="EA368" s="285">
        <v>27904816.666666668</v>
      </c>
      <c r="EB368" s="285">
        <v>27904816.666666668</v>
      </c>
      <c r="EC368" s="285">
        <v>27904816.666666668</v>
      </c>
      <c r="ED368" s="285">
        <v>27904816.666666668</v>
      </c>
      <c r="EE368" s="285">
        <v>27904816.666666668</v>
      </c>
      <c r="EF368" s="285">
        <v>27904816.666666668</v>
      </c>
      <c r="EG368" s="285">
        <v>27904816.666666668</v>
      </c>
      <c r="EH368" s="285">
        <v>14153930</v>
      </c>
      <c r="EI368" s="285">
        <v>14153930</v>
      </c>
      <c r="EJ368" s="285">
        <v>14153930</v>
      </c>
      <c r="EK368" s="285">
        <v>14153930</v>
      </c>
      <c r="EL368" s="285">
        <v>14153930</v>
      </c>
      <c r="EM368" s="285">
        <v>14153930</v>
      </c>
      <c r="EN368" s="285">
        <v>33025836.670000002</v>
      </c>
      <c r="EO368" s="285">
        <v>33025836.670000002</v>
      </c>
      <c r="EP368" s="285">
        <v>33025836.670000002</v>
      </c>
      <c r="EQ368" s="285">
        <v>33025836.670000002</v>
      </c>
      <c r="ER368" s="285">
        <v>33025836.670000002</v>
      </c>
      <c r="ES368" s="285">
        <v>33025836.670000002</v>
      </c>
      <c r="ET368" s="341">
        <v>21472083.333333332</v>
      </c>
      <c r="EU368" s="341">
        <v>21472083.333333332</v>
      </c>
      <c r="EV368" s="341">
        <v>21472083.333333332</v>
      </c>
      <c r="EW368" s="341">
        <v>21472083.333333332</v>
      </c>
      <c r="EX368" s="341">
        <v>21472083.333333332</v>
      </c>
      <c r="EY368" s="341">
        <v>21472083.333333332</v>
      </c>
      <c r="EZ368" s="341">
        <v>26990416.666666664</v>
      </c>
      <c r="FA368" s="341">
        <v>26990416.666666664</v>
      </c>
      <c r="FB368" s="341">
        <v>26315416.666666701</v>
      </c>
      <c r="FC368" s="341">
        <v>26315416.666666701</v>
      </c>
      <c r="FD368" s="341">
        <v>26815416.670000002</v>
      </c>
      <c r="FE368" s="341">
        <v>26815416.66</v>
      </c>
      <c r="FF368" s="341">
        <v>26743749.989999995</v>
      </c>
      <c r="FG368" s="341">
        <v>26743749.989999995</v>
      </c>
      <c r="FH368" s="341">
        <v>26743749.989999995</v>
      </c>
      <c r="FI368" s="341">
        <v>26743749.989999995</v>
      </c>
      <c r="FJ368" s="341">
        <v>26743749.989999995</v>
      </c>
      <c r="FK368" s="341">
        <v>26743749.989999995</v>
      </c>
      <c r="FL368" s="341">
        <v>26743749.989999995</v>
      </c>
      <c r="FM368" s="341">
        <v>26743749.989999995</v>
      </c>
      <c r="FN368" s="341">
        <v>26743749.989999995</v>
      </c>
      <c r="FO368" s="341">
        <v>26743749.989999995</v>
      </c>
      <c r="FP368" s="341">
        <v>14243749.989999998</v>
      </c>
      <c r="FQ368" s="341">
        <v>14243750.109999999</v>
      </c>
      <c r="FR368" s="341">
        <v>4153095.62</v>
      </c>
      <c r="FS368" s="341">
        <v>8919354.2899999991</v>
      </c>
      <c r="FT368" s="341">
        <v>13085415.970000001</v>
      </c>
      <c r="FU368" s="341">
        <v>17943688.25</v>
      </c>
      <c r="FV368" s="341">
        <v>15872563.539999999</v>
      </c>
      <c r="FW368" s="341">
        <v>25000000</v>
      </c>
      <c r="FX368" s="341">
        <v>20000000</v>
      </c>
      <c r="FY368" s="341">
        <v>20000000</v>
      </c>
      <c r="FZ368" s="341">
        <v>20000000</v>
      </c>
      <c r="GA368" s="341">
        <v>17295648.326666653</v>
      </c>
      <c r="GB368" s="341">
        <v>17295648.326666653</v>
      </c>
      <c r="GC368" s="341">
        <v>17295648.326666653</v>
      </c>
      <c r="GE368" s="445">
        <f>SUM(FR368:GC368)</f>
        <v>196861062.64999998</v>
      </c>
    </row>
    <row r="369" spans="1:187" ht="30">
      <c r="D369" s="72" t="str">
        <f t="shared" si="111"/>
        <v>4411p</v>
      </c>
      <c r="E369" s="76" t="s">
        <v>324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70">
        <v>0</v>
      </c>
      <c r="CY369" s="273">
        <v>0</v>
      </c>
      <c r="CZ369" s="273">
        <v>0</v>
      </c>
      <c r="DA369" s="273">
        <v>0</v>
      </c>
      <c r="DB369" s="273">
        <v>0</v>
      </c>
      <c r="DC369" s="273">
        <v>0</v>
      </c>
      <c r="DD369" s="273">
        <v>0</v>
      </c>
      <c r="DE369" s="273">
        <v>0</v>
      </c>
      <c r="DF369" s="273">
        <v>0</v>
      </c>
      <c r="DG369" s="273">
        <v>0</v>
      </c>
      <c r="DH369" s="273">
        <v>0</v>
      </c>
      <c r="DI369" s="269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84"/>
      <c r="DW369" s="284"/>
      <c r="DX369" s="284"/>
      <c r="DY369" s="284"/>
      <c r="DZ369" s="284"/>
      <c r="EA369" s="284"/>
      <c r="EB369" s="284"/>
      <c r="EC369" s="284"/>
      <c r="ED369" s="284"/>
      <c r="EE369" s="284"/>
      <c r="EF369" s="284"/>
      <c r="EG369" s="284"/>
      <c r="EH369" s="284"/>
      <c r="EI369" s="282"/>
      <c r="EJ369" s="282"/>
      <c r="EK369" s="282"/>
      <c r="EL369" s="282"/>
      <c r="EM369" s="282"/>
      <c r="EN369" s="282"/>
      <c r="EO369" s="282"/>
      <c r="EP369" s="282"/>
      <c r="EQ369" s="282"/>
      <c r="ER369" s="282"/>
      <c r="ES369" s="282"/>
      <c r="FR369" s="263"/>
      <c r="FS369" s="263"/>
      <c r="FT369" s="263"/>
      <c r="FU369" s="263"/>
      <c r="FV369" s="263"/>
      <c r="FW369" s="263"/>
      <c r="FX369" s="263"/>
      <c r="FY369" s="263"/>
      <c r="FZ369" s="263"/>
      <c r="GA369" s="263"/>
      <c r="GB369" s="263"/>
      <c r="GC369" s="263"/>
      <c r="GE369" s="446"/>
    </row>
    <row r="370" spans="1:187">
      <c r="D370" s="72" t="str">
        <f t="shared" si="111"/>
        <v>4412p</v>
      </c>
      <c r="E370" s="76" t="s">
        <v>326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70">
        <v>117613.29480916439</v>
      </c>
      <c r="CY370" s="273">
        <v>117613.29480916439</v>
      </c>
      <c r="CZ370" s="273">
        <v>117613.29480916439</v>
      </c>
      <c r="DA370" s="273">
        <v>117613.29480916439</v>
      </c>
      <c r="DB370" s="273">
        <v>117613.29480916439</v>
      </c>
      <c r="DC370" s="273">
        <v>117613.29480916439</v>
      </c>
      <c r="DD370" s="273">
        <v>117613.29480916439</v>
      </c>
      <c r="DE370" s="273">
        <v>117613.29480916439</v>
      </c>
      <c r="DF370" s="273">
        <v>117613.29480916439</v>
      </c>
      <c r="DG370" s="273">
        <v>117613.29480916439</v>
      </c>
      <c r="DH370" s="273">
        <v>117613.29480916439</v>
      </c>
      <c r="DI370" s="269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84"/>
      <c r="DW370" s="284"/>
      <c r="DX370" s="284"/>
      <c r="DY370" s="284"/>
      <c r="DZ370" s="284"/>
      <c r="EA370" s="284"/>
      <c r="EB370" s="284"/>
      <c r="EC370" s="284"/>
      <c r="ED370" s="284"/>
      <c r="EE370" s="284"/>
      <c r="EF370" s="284"/>
      <c r="EG370" s="284"/>
      <c r="EH370" s="284"/>
      <c r="EI370" s="282"/>
      <c r="EJ370" s="282"/>
      <c r="EK370" s="282"/>
      <c r="EL370" s="282"/>
      <c r="EM370" s="282"/>
      <c r="EN370" s="282"/>
      <c r="EO370" s="282"/>
      <c r="EP370" s="282"/>
      <c r="EQ370" s="282"/>
      <c r="ER370" s="282"/>
      <c r="ES370" s="282"/>
      <c r="FR370" s="263"/>
      <c r="FS370" s="263"/>
      <c r="FT370" s="263"/>
      <c r="FU370" s="263"/>
      <c r="FV370" s="263"/>
      <c r="FW370" s="263"/>
      <c r="FX370" s="263"/>
      <c r="FY370" s="263"/>
      <c r="FZ370" s="263"/>
      <c r="GA370" s="263"/>
      <c r="GB370" s="263"/>
      <c r="GC370" s="263"/>
      <c r="GE370" s="446"/>
    </row>
    <row r="371" spans="1:187">
      <c r="D371" s="72" t="str">
        <f t="shared" si="111"/>
        <v>4413p</v>
      </c>
      <c r="E371" s="76" t="s">
        <v>328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70">
        <v>79324.214022424232</v>
      </c>
      <c r="CY371" s="273">
        <v>79324.214022424232</v>
      </c>
      <c r="CZ371" s="273">
        <v>79324.214022424232</v>
      </c>
      <c r="DA371" s="273">
        <v>79324.214022424232</v>
      </c>
      <c r="DB371" s="273">
        <v>79324.214022424232</v>
      </c>
      <c r="DC371" s="273">
        <v>79324.214022424232</v>
      </c>
      <c r="DD371" s="273">
        <v>79324.214022424232</v>
      </c>
      <c r="DE371" s="273">
        <v>79324.214022424232</v>
      </c>
      <c r="DF371" s="273">
        <v>79324.214022424232</v>
      </c>
      <c r="DG371" s="273">
        <v>79324.214022424232</v>
      </c>
      <c r="DH371" s="273">
        <v>79324.214022424232</v>
      </c>
      <c r="DI371" s="269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84"/>
      <c r="DW371" s="284"/>
      <c r="DX371" s="284"/>
      <c r="DY371" s="284"/>
      <c r="DZ371" s="284"/>
      <c r="EA371" s="284"/>
      <c r="EB371" s="284"/>
      <c r="EC371" s="284"/>
      <c r="ED371" s="284"/>
      <c r="EE371" s="284"/>
      <c r="EF371" s="284"/>
      <c r="EG371" s="284"/>
      <c r="EH371" s="284"/>
      <c r="EI371" s="282"/>
      <c r="EJ371" s="282"/>
      <c r="EK371" s="282"/>
      <c r="EL371" s="282"/>
      <c r="EM371" s="282"/>
      <c r="EN371" s="282"/>
      <c r="EO371" s="282"/>
      <c r="EP371" s="282"/>
      <c r="EQ371" s="282"/>
      <c r="ER371" s="282"/>
      <c r="ES371" s="282"/>
      <c r="FR371" s="263"/>
      <c r="FS371" s="263"/>
      <c r="FT371" s="263"/>
      <c r="FU371" s="263"/>
      <c r="FV371" s="263"/>
      <c r="FW371" s="263"/>
      <c r="FX371" s="263"/>
      <c r="FY371" s="263"/>
      <c r="FZ371" s="263"/>
      <c r="GA371" s="263"/>
      <c r="GB371" s="263"/>
      <c r="GC371" s="263"/>
      <c r="GE371" s="446"/>
    </row>
    <row r="372" spans="1:187">
      <c r="D372" s="72" t="str">
        <f t="shared" si="111"/>
        <v>4414p</v>
      </c>
      <c r="E372" s="76" t="s">
        <v>330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70">
        <v>51249.018233773408</v>
      </c>
      <c r="CY372" s="273">
        <v>51249.018233773408</v>
      </c>
      <c r="CZ372" s="273">
        <v>51249.018233773408</v>
      </c>
      <c r="DA372" s="273">
        <v>51249.018233773408</v>
      </c>
      <c r="DB372" s="273">
        <v>51249.018233773408</v>
      </c>
      <c r="DC372" s="273">
        <v>51249.018233773408</v>
      </c>
      <c r="DD372" s="273">
        <v>51249.018233773408</v>
      </c>
      <c r="DE372" s="273">
        <v>51249.018233773408</v>
      </c>
      <c r="DF372" s="273">
        <v>51249.018233773408</v>
      </c>
      <c r="DG372" s="273">
        <v>51249.018233773408</v>
      </c>
      <c r="DH372" s="273">
        <v>51249.018233773408</v>
      </c>
      <c r="DI372" s="269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84"/>
      <c r="DW372" s="284"/>
      <c r="DX372" s="284"/>
      <c r="DY372" s="284"/>
      <c r="DZ372" s="284"/>
      <c r="EA372" s="284"/>
      <c r="EB372" s="284"/>
      <c r="EC372" s="284"/>
      <c r="ED372" s="284"/>
      <c r="EE372" s="284"/>
      <c r="EF372" s="284"/>
      <c r="EG372" s="284"/>
      <c r="EH372" s="284"/>
      <c r="EI372" s="282"/>
      <c r="EJ372" s="282"/>
      <c r="EK372" s="282"/>
      <c r="EL372" s="282"/>
      <c r="EM372" s="282"/>
      <c r="EN372" s="282"/>
      <c r="EO372" s="282"/>
      <c r="EP372" s="282"/>
      <c r="EQ372" s="282"/>
      <c r="ER372" s="282"/>
      <c r="ES372" s="282"/>
      <c r="FR372" s="263"/>
      <c r="FS372" s="263"/>
      <c r="FT372" s="263"/>
      <c r="FU372" s="263"/>
      <c r="FV372" s="263"/>
      <c r="FW372" s="263"/>
      <c r="FX372" s="263"/>
      <c r="FY372" s="263"/>
      <c r="FZ372" s="263"/>
      <c r="GA372" s="263"/>
      <c r="GB372" s="263"/>
      <c r="GC372" s="263"/>
      <c r="GE372" s="446"/>
    </row>
    <row r="373" spans="1:187">
      <c r="D373" s="72" t="str">
        <f t="shared" si="111"/>
        <v>4415p</v>
      </c>
      <c r="E373" s="76" t="s">
        <v>332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70">
        <v>499741.32811873348</v>
      </c>
      <c r="CY373" s="273">
        <v>499741.32811873348</v>
      </c>
      <c r="CZ373" s="273">
        <v>499741.32811873348</v>
      </c>
      <c r="DA373" s="273">
        <v>499741.32811873348</v>
      </c>
      <c r="DB373" s="273">
        <v>499741.32811873348</v>
      </c>
      <c r="DC373" s="273">
        <v>499741.32811873348</v>
      </c>
      <c r="DD373" s="273">
        <v>499741.32811873348</v>
      </c>
      <c r="DE373" s="273">
        <v>499741.32811873348</v>
      </c>
      <c r="DF373" s="273">
        <v>499741.32811873348</v>
      </c>
      <c r="DG373" s="273">
        <v>499741.32811873348</v>
      </c>
      <c r="DH373" s="273">
        <v>499741.32811873348</v>
      </c>
      <c r="DI373" s="269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84"/>
      <c r="DW373" s="284"/>
      <c r="DX373" s="284"/>
      <c r="DY373" s="284"/>
      <c r="DZ373" s="284"/>
      <c r="EA373" s="284"/>
      <c r="EB373" s="284"/>
      <c r="EC373" s="284"/>
      <c r="ED373" s="284"/>
      <c r="EE373" s="284"/>
      <c r="EF373" s="284"/>
      <c r="EG373" s="284"/>
      <c r="EH373" s="284"/>
      <c r="EI373" s="282"/>
      <c r="EJ373" s="282"/>
      <c r="EK373" s="282"/>
      <c r="EL373" s="282"/>
      <c r="EM373" s="282"/>
      <c r="EN373" s="282"/>
      <c r="EO373" s="282"/>
      <c r="EP373" s="282"/>
      <c r="EQ373" s="282"/>
      <c r="ER373" s="282"/>
      <c r="ES373" s="282"/>
      <c r="FR373" s="263"/>
      <c r="FS373" s="263"/>
      <c r="FT373" s="263"/>
      <c r="FU373" s="263"/>
      <c r="FV373" s="263"/>
      <c r="FW373" s="263"/>
      <c r="FX373" s="263"/>
      <c r="FY373" s="263"/>
      <c r="FZ373" s="263"/>
      <c r="GA373" s="263"/>
      <c r="GB373" s="263"/>
      <c r="GC373" s="263"/>
      <c r="GE373" s="446"/>
    </row>
    <row r="374" spans="1:187">
      <c r="D374" s="72" t="str">
        <f t="shared" si="111"/>
        <v>4416p</v>
      </c>
      <c r="E374" s="76" t="s">
        <v>334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70">
        <v>102086.89323030265</v>
      </c>
      <c r="CY374" s="273">
        <v>102086.89323030265</v>
      </c>
      <c r="CZ374" s="273">
        <v>102086.89323030265</v>
      </c>
      <c r="DA374" s="273">
        <v>102086.89323030265</v>
      </c>
      <c r="DB374" s="273">
        <v>102086.89323030265</v>
      </c>
      <c r="DC374" s="273">
        <v>102086.89323030265</v>
      </c>
      <c r="DD374" s="273">
        <v>102086.89323030265</v>
      </c>
      <c r="DE374" s="273">
        <v>102086.89323030265</v>
      </c>
      <c r="DF374" s="273">
        <v>102086.89323030265</v>
      </c>
      <c r="DG374" s="273">
        <v>102086.89323030265</v>
      </c>
      <c r="DH374" s="273">
        <v>102086.89323030265</v>
      </c>
      <c r="DI374" s="269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84"/>
      <c r="DW374" s="284"/>
      <c r="DX374" s="284"/>
      <c r="DY374" s="284"/>
      <c r="DZ374" s="284"/>
      <c r="EA374" s="284"/>
      <c r="EB374" s="284"/>
      <c r="EC374" s="284"/>
      <c r="ED374" s="284"/>
      <c r="EE374" s="284"/>
      <c r="EF374" s="284"/>
      <c r="EG374" s="284"/>
      <c r="EH374" s="284"/>
      <c r="EI374" s="282"/>
      <c r="EJ374" s="282"/>
      <c r="EK374" s="282"/>
      <c r="EL374" s="282"/>
      <c r="EM374" s="282"/>
      <c r="EN374" s="282"/>
      <c r="EO374" s="282"/>
      <c r="EP374" s="282"/>
      <c r="EQ374" s="282"/>
      <c r="ER374" s="282"/>
      <c r="ES374" s="282"/>
      <c r="FR374" s="263"/>
      <c r="FS374" s="263"/>
      <c r="FT374" s="263"/>
      <c r="FU374" s="263"/>
      <c r="FV374" s="263"/>
      <c r="FW374" s="263"/>
      <c r="FX374" s="263"/>
      <c r="FY374" s="263"/>
      <c r="FZ374" s="263"/>
      <c r="GA374" s="263"/>
      <c r="GB374" s="263"/>
      <c r="GC374" s="263"/>
      <c r="GE374" s="446"/>
    </row>
    <row r="375" spans="1:187">
      <c r="D375" s="72" t="str">
        <f t="shared" si="111"/>
        <v>4417p</v>
      </c>
      <c r="E375" s="76" t="s">
        <v>336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70">
        <v>12315.528252268523</v>
      </c>
      <c r="CY375" s="273">
        <v>12315.528252268523</v>
      </c>
      <c r="CZ375" s="273">
        <v>12315.528252268523</v>
      </c>
      <c r="DA375" s="273">
        <v>12315.528252268523</v>
      </c>
      <c r="DB375" s="273">
        <v>12315.528252268523</v>
      </c>
      <c r="DC375" s="273">
        <v>12315.528252268523</v>
      </c>
      <c r="DD375" s="273">
        <v>12315.528252268523</v>
      </c>
      <c r="DE375" s="273">
        <v>12315.528252268523</v>
      </c>
      <c r="DF375" s="273">
        <v>12315.528252268523</v>
      </c>
      <c r="DG375" s="273">
        <v>12315.528252268523</v>
      </c>
      <c r="DH375" s="273">
        <v>12315.528252268523</v>
      </c>
      <c r="DI375" s="269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84"/>
      <c r="DW375" s="284"/>
      <c r="DX375" s="284"/>
      <c r="DY375" s="284"/>
      <c r="DZ375" s="284"/>
      <c r="EA375" s="284"/>
      <c r="EB375" s="284"/>
      <c r="EC375" s="284"/>
      <c r="ED375" s="284"/>
      <c r="EE375" s="284"/>
      <c r="EF375" s="284"/>
      <c r="EG375" s="284"/>
      <c r="EH375" s="284"/>
      <c r="EI375" s="282"/>
      <c r="EJ375" s="282"/>
      <c r="EK375" s="282"/>
      <c r="EL375" s="282"/>
      <c r="EM375" s="282"/>
      <c r="EN375" s="282"/>
      <c r="EO375" s="282"/>
      <c r="EP375" s="282"/>
      <c r="EQ375" s="282"/>
      <c r="ER375" s="282"/>
      <c r="ES375" s="282"/>
      <c r="FR375" s="263"/>
      <c r="FS375" s="263"/>
      <c r="FT375" s="263"/>
      <c r="FU375" s="263"/>
      <c r="FV375" s="263"/>
      <c r="FW375" s="263"/>
      <c r="FX375" s="263"/>
      <c r="FY375" s="263"/>
      <c r="FZ375" s="263"/>
      <c r="GA375" s="263"/>
      <c r="GB375" s="263"/>
      <c r="GC375" s="263"/>
      <c r="GE375" s="446"/>
    </row>
    <row r="376" spans="1:187" ht="30">
      <c r="D376" s="72" t="str">
        <f t="shared" si="111"/>
        <v>4418p</v>
      </c>
      <c r="E376" s="76" t="s">
        <v>338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70">
        <v>0</v>
      </c>
      <c r="CY376" s="273">
        <v>0</v>
      </c>
      <c r="CZ376" s="273">
        <v>0</v>
      </c>
      <c r="DA376" s="273">
        <v>0</v>
      </c>
      <c r="DB376" s="273">
        <v>0</v>
      </c>
      <c r="DC376" s="273">
        <v>0</v>
      </c>
      <c r="DD376" s="273">
        <v>0</v>
      </c>
      <c r="DE376" s="273">
        <v>0</v>
      </c>
      <c r="DF376" s="273">
        <v>0</v>
      </c>
      <c r="DG376" s="273">
        <v>0</v>
      </c>
      <c r="DH376" s="273">
        <v>0</v>
      </c>
      <c r="DI376" s="269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84"/>
      <c r="DW376" s="284"/>
      <c r="DX376" s="284"/>
      <c r="DY376" s="284"/>
      <c r="DZ376" s="284"/>
      <c r="EA376" s="284"/>
      <c r="EB376" s="284"/>
      <c r="EC376" s="284"/>
      <c r="ED376" s="284"/>
      <c r="EE376" s="284"/>
      <c r="EF376" s="284"/>
      <c r="EG376" s="284"/>
      <c r="EH376" s="284"/>
      <c r="EI376" s="282"/>
      <c r="EJ376" s="282"/>
      <c r="EK376" s="282"/>
      <c r="EL376" s="282"/>
      <c r="EM376" s="282"/>
      <c r="EN376" s="282"/>
      <c r="EO376" s="282"/>
      <c r="EP376" s="282"/>
      <c r="EQ376" s="282"/>
      <c r="ER376" s="282"/>
      <c r="ES376" s="282"/>
      <c r="EX376" s="341">
        <v>70000000</v>
      </c>
      <c r="FF376" s="366">
        <v>26666.67</v>
      </c>
      <c r="FG376" s="366">
        <v>26666.67</v>
      </c>
      <c r="FH376" s="366">
        <v>26666.67</v>
      </c>
      <c r="FI376" s="366">
        <v>39926666.670000002</v>
      </c>
      <c r="FJ376" s="366">
        <v>26666.67</v>
      </c>
      <c r="FK376" s="366">
        <v>26666.67</v>
      </c>
      <c r="FL376" s="366">
        <v>26666.67</v>
      </c>
      <c r="FM376" s="366">
        <v>26666.67</v>
      </c>
      <c r="FN376" s="366">
        <v>26666.67</v>
      </c>
      <c r="FO376" s="366">
        <v>26666.67</v>
      </c>
      <c r="FP376" s="366">
        <v>26666.67</v>
      </c>
      <c r="FQ376" s="366">
        <v>26666.63</v>
      </c>
      <c r="FR376" s="263">
        <v>0</v>
      </c>
      <c r="FS376" s="263">
        <v>0</v>
      </c>
      <c r="FT376" s="263">
        <v>0</v>
      </c>
      <c r="FU376" s="263">
        <v>0</v>
      </c>
      <c r="FV376" s="263">
        <v>0</v>
      </c>
      <c r="FW376" s="263">
        <v>0</v>
      </c>
      <c r="FX376" s="263">
        <v>335000</v>
      </c>
      <c r="FY376" s="263">
        <v>335000</v>
      </c>
      <c r="FZ376" s="263">
        <v>335000</v>
      </c>
      <c r="GA376" s="263">
        <v>335000</v>
      </c>
      <c r="GB376" s="263">
        <v>335000</v>
      </c>
      <c r="GC376" s="263">
        <v>335000</v>
      </c>
      <c r="GE376" s="446">
        <f>SUM(FR376:GD376)</f>
        <v>2010000</v>
      </c>
    </row>
    <row r="377" spans="1:187">
      <c r="D377" s="72" t="str">
        <f t="shared" si="111"/>
        <v>4419p</v>
      </c>
      <c r="E377" s="76" t="s">
        <v>340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70">
        <v>0</v>
      </c>
      <c r="CY377" s="273">
        <v>0</v>
      </c>
      <c r="CZ377" s="273">
        <v>0</v>
      </c>
      <c r="DA377" s="273">
        <v>0</v>
      </c>
      <c r="DB377" s="273">
        <v>0</v>
      </c>
      <c r="DC377" s="273">
        <v>0</v>
      </c>
      <c r="DD377" s="273">
        <v>0</v>
      </c>
      <c r="DE377" s="273">
        <v>0</v>
      </c>
      <c r="DF377" s="273">
        <v>0</v>
      </c>
      <c r="DG377" s="273">
        <v>0</v>
      </c>
      <c r="DH377" s="273">
        <v>0</v>
      </c>
      <c r="DI377" s="269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84"/>
      <c r="DW377" s="284"/>
      <c r="DX377" s="284"/>
      <c r="DY377" s="284"/>
      <c r="DZ377" s="284"/>
      <c r="EA377" s="284"/>
      <c r="EB377" s="284"/>
      <c r="EC377" s="284"/>
      <c r="ED377" s="284"/>
      <c r="EE377" s="284"/>
      <c r="EF377" s="284"/>
      <c r="EG377" s="284"/>
      <c r="EH377" s="284"/>
      <c r="EI377" s="282"/>
      <c r="EJ377" s="282"/>
      <c r="EK377" s="282"/>
      <c r="EL377" s="282"/>
      <c r="EM377" s="282"/>
      <c r="EN377" s="282"/>
      <c r="EO377" s="282"/>
      <c r="EP377" s="282"/>
      <c r="EQ377" s="282"/>
      <c r="ER377" s="282"/>
      <c r="ES377" s="282"/>
      <c r="FR377" s="263"/>
      <c r="FS377" s="263"/>
      <c r="FT377" s="263"/>
      <c r="FU377" s="263"/>
      <c r="FV377" s="263"/>
      <c r="FW377" s="263"/>
      <c r="FX377" s="263"/>
      <c r="FY377" s="263"/>
      <c r="FZ377" s="263"/>
      <c r="GA377" s="263"/>
      <c r="GB377" s="263"/>
      <c r="GC377" s="263"/>
      <c r="GE377" s="446"/>
    </row>
    <row r="378" spans="1:187" s="9" customFormat="1">
      <c r="A378" s="118" t="s">
        <v>94</v>
      </c>
      <c r="B378" s="118">
        <v>45</v>
      </c>
      <c r="C378" s="118"/>
      <c r="D378" s="118" t="str">
        <f t="shared" si="111"/>
        <v>p</v>
      </c>
      <c r="E378" s="119" t="s">
        <v>342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71">
        <f t="shared" si="112"/>
        <v>178333.33333333334</v>
      </c>
      <c r="CY378" s="274">
        <f t="shared" si="112"/>
        <v>178333.33333333334</v>
      </c>
      <c r="CZ378" s="274">
        <f t="shared" si="112"/>
        <v>178333.33333333334</v>
      </c>
      <c r="DA378" s="274">
        <f t="shared" si="112"/>
        <v>178333.33333333334</v>
      </c>
      <c r="DB378" s="274">
        <f t="shared" si="112"/>
        <v>178333.33333333334</v>
      </c>
      <c r="DC378" s="274">
        <f t="shared" si="112"/>
        <v>178333.33333333334</v>
      </c>
      <c r="DD378" s="274">
        <f t="shared" si="112"/>
        <v>178333.33333333334</v>
      </c>
      <c r="DE378" s="274">
        <f t="shared" si="112"/>
        <v>178333.33333333334</v>
      </c>
      <c r="DF378" s="274">
        <f t="shared" si="112"/>
        <v>178333.33333333334</v>
      </c>
      <c r="DG378" s="274">
        <f t="shared" si="112"/>
        <v>178333.33333333334</v>
      </c>
      <c r="DH378" s="274">
        <f t="shared" si="112"/>
        <v>178333.33333333334</v>
      </c>
      <c r="DI378" s="272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85">
        <v>195833.33333333334</v>
      </c>
      <c r="DW378" s="285">
        <v>195833.33333333334</v>
      </c>
      <c r="DX378" s="285">
        <v>195833.33333333334</v>
      </c>
      <c r="DY378" s="285">
        <v>195833.33333333334</v>
      </c>
      <c r="DZ378" s="285">
        <v>195833.33333333334</v>
      </c>
      <c r="EA378" s="285">
        <v>195833.33333333334</v>
      </c>
      <c r="EB378" s="285">
        <v>195833.33333333334</v>
      </c>
      <c r="EC378" s="285">
        <v>195833.33333333334</v>
      </c>
      <c r="ED378" s="285">
        <v>195833.33333333334</v>
      </c>
      <c r="EE378" s="285">
        <v>195833.33333333334</v>
      </c>
      <c r="EF378" s="285">
        <v>195833.33333333334</v>
      </c>
      <c r="EG378" s="285">
        <v>195833.33333333334</v>
      </c>
      <c r="EH378" s="285">
        <v>202083.33333333334</v>
      </c>
      <c r="EI378" s="285">
        <v>202083.33333333334</v>
      </c>
      <c r="EJ378" s="285">
        <v>202083.33333333334</v>
      </c>
      <c r="EK378" s="285">
        <v>202083.33333333334</v>
      </c>
      <c r="EL378" s="285">
        <v>202083.33333333334</v>
      </c>
      <c r="EM378" s="285">
        <v>202083.33333333334</v>
      </c>
      <c r="EN378" s="285">
        <v>202083.33333333334</v>
      </c>
      <c r="EO378" s="285">
        <v>202083.33333333334</v>
      </c>
      <c r="EP378" s="285">
        <v>202083.33333333334</v>
      </c>
      <c r="EQ378" s="285">
        <v>202083.33333333334</v>
      </c>
      <c r="ER378" s="285">
        <v>202083.33333333334</v>
      </c>
      <c r="ES378" s="285">
        <v>202083.33333333334</v>
      </c>
      <c r="ET378" s="341">
        <v>239583.41666666666</v>
      </c>
      <c r="EU378" s="341">
        <v>239583.41666666666</v>
      </c>
      <c r="EV378" s="341">
        <v>239583.41666666666</v>
      </c>
      <c r="EW378" s="341">
        <v>239583.41666666666</v>
      </c>
      <c r="EX378" s="341">
        <v>239583.41666666666</v>
      </c>
      <c r="EY378" s="341">
        <v>239583.41666666666</v>
      </c>
      <c r="EZ378" s="341">
        <v>239583.41666666666</v>
      </c>
      <c r="FA378" s="341">
        <v>239583.41666666666</v>
      </c>
      <c r="FB378" s="341">
        <v>239583.41666666666</v>
      </c>
      <c r="FC378" s="341">
        <v>239583.41666666666</v>
      </c>
      <c r="FD378" s="341">
        <v>239583.41666666666</v>
      </c>
      <c r="FE378" s="341">
        <v>239583.41666666666</v>
      </c>
      <c r="FF378" s="341">
        <v>190000.08333333334</v>
      </c>
      <c r="FG378" s="341">
        <v>190000.08333333334</v>
      </c>
      <c r="FH378" s="341">
        <v>190000.08333333334</v>
      </c>
      <c r="FI378" s="341">
        <v>190000.08333333334</v>
      </c>
      <c r="FJ378" s="341">
        <v>190000.08333333334</v>
      </c>
      <c r="FK378" s="341">
        <v>190000.08333333334</v>
      </c>
      <c r="FL378" s="341">
        <v>190000.08333333334</v>
      </c>
      <c r="FM378" s="341">
        <v>190000.08333333334</v>
      </c>
      <c r="FN378" s="341">
        <v>190000.08333333334</v>
      </c>
      <c r="FO378" s="341">
        <v>190000.08333333334</v>
      </c>
      <c r="FP378" s="341">
        <v>190000.08333333334</v>
      </c>
      <c r="FQ378" s="341">
        <v>190000.08333333334</v>
      </c>
      <c r="FR378" s="341">
        <v>0</v>
      </c>
      <c r="FS378" s="341">
        <v>277634</v>
      </c>
      <c r="FT378" s="341">
        <v>0</v>
      </c>
      <c r="FU378" s="341">
        <v>268014</v>
      </c>
      <c r="FV378" s="341">
        <v>5000</v>
      </c>
      <c r="FW378" s="341">
        <v>147050.57142857142</v>
      </c>
      <c r="FX378" s="341">
        <v>147050.57142857142</v>
      </c>
      <c r="FY378" s="341">
        <v>147050.57142857142</v>
      </c>
      <c r="FZ378" s="341">
        <v>147050.57142857142</v>
      </c>
      <c r="GA378" s="341">
        <v>147050.57142857142</v>
      </c>
      <c r="GB378" s="341">
        <v>147050.57142857142</v>
      </c>
      <c r="GC378" s="341">
        <v>147050.57142857142</v>
      </c>
      <c r="GE378" s="44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115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70">
        <f t="shared" si="114"/>
        <v>178333.33333333334</v>
      </c>
      <c r="CY379" s="273">
        <f t="shared" si="114"/>
        <v>178333.33333333334</v>
      </c>
      <c r="CZ379" s="273">
        <f t="shared" si="114"/>
        <v>178333.33333333334</v>
      </c>
      <c r="DA379" s="273">
        <f t="shared" si="114"/>
        <v>178333.33333333334</v>
      </c>
      <c r="DB379" s="273">
        <f t="shared" si="114"/>
        <v>178333.33333333334</v>
      </c>
      <c r="DC379" s="273">
        <f t="shared" si="114"/>
        <v>178333.33333333334</v>
      </c>
      <c r="DD379" s="273">
        <f t="shared" si="114"/>
        <v>178333.33333333334</v>
      </c>
      <c r="DE379" s="273">
        <f t="shared" si="114"/>
        <v>178333.33333333334</v>
      </c>
      <c r="DF379" s="273">
        <f t="shared" si="114"/>
        <v>178333.33333333334</v>
      </c>
      <c r="DG379" s="273">
        <f t="shared" si="114"/>
        <v>178333.33333333334</v>
      </c>
      <c r="DH379" s="273">
        <f t="shared" si="114"/>
        <v>178333.33333333334</v>
      </c>
      <c r="DI379" s="269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85">
        <v>195833.33333333334</v>
      </c>
      <c r="DW379" s="285">
        <v>195833.33333333334</v>
      </c>
      <c r="DX379" s="285">
        <v>195833.33333333334</v>
      </c>
      <c r="DY379" s="285">
        <v>195833.33333333334</v>
      </c>
      <c r="DZ379" s="285">
        <v>195833.33333333334</v>
      </c>
      <c r="EA379" s="285">
        <v>195833.33333333334</v>
      </c>
      <c r="EB379" s="285">
        <v>195833.33333333334</v>
      </c>
      <c r="EC379" s="285">
        <v>195833.33333333334</v>
      </c>
      <c r="ED379" s="285">
        <v>195833.33333333334</v>
      </c>
      <c r="EE379" s="285">
        <v>195833.33333333334</v>
      </c>
      <c r="EF379" s="285">
        <v>195833.33333333334</v>
      </c>
      <c r="EG379" s="285">
        <v>195833.33333333334</v>
      </c>
      <c r="EH379" s="284"/>
      <c r="EI379" s="282"/>
      <c r="EJ379" s="282"/>
      <c r="EK379" s="282"/>
      <c r="EL379" s="282"/>
      <c r="EM379" s="282"/>
      <c r="EN379" s="282"/>
      <c r="EO379" s="282"/>
      <c r="EP379" s="282"/>
      <c r="EQ379" s="282"/>
      <c r="ER379" s="282"/>
      <c r="ES379" s="282"/>
      <c r="FR379" s="263"/>
      <c r="FS379" s="263"/>
      <c r="FT379" s="263"/>
      <c r="FU379" s="263"/>
      <c r="FV379" s="263"/>
      <c r="FW379" s="263"/>
      <c r="FX379" s="263"/>
      <c r="FY379" s="263"/>
      <c r="FZ379" s="263"/>
      <c r="GA379" s="263"/>
      <c r="GB379" s="263"/>
      <c r="GC379" s="263"/>
      <c r="GD379" s="263"/>
      <c r="GE379" s="451"/>
    </row>
    <row r="380" spans="1:187" ht="30">
      <c r="D380" s="72" t="str">
        <f t="shared" si="111"/>
        <v>4511p</v>
      </c>
      <c r="E380" s="76" t="s">
        <v>344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70">
        <v>0</v>
      </c>
      <c r="CY380" s="273">
        <v>0</v>
      </c>
      <c r="CZ380" s="273">
        <v>0</v>
      </c>
      <c r="DA380" s="273">
        <v>0</v>
      </c>
      <c r="DB380" s="273">
        <v>0</v>
      </c>
      <c r="DC380" s="273">
        <v>0</v>
      </c>
      <c r="DD380" s="273">
        <v>0</v>
      </c>
      <c r="DE380" s="273">
        <v>0</v>
      </c>
      <c r="DF380" s="273">
        <v>0</v>
      </c>
      <c r="DG380" s="273">
        <v>0</v>
      </c>
      <c r="DH380" s="273">
        <v>0</v>
      </c>
      <c r="DI380" s="269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84"/>
      <c r="DW380" s="284"/>
      <c r="DX380" s="284"/>
      <c r="DY380" s="284"/>
      <c r="DZ380" s="284"/>
      <c r="EA380" s="284"/>
      <c r="EB380" s="284"/>
      <c r="EC380" s="284"/>
      <c r="ED380" s="284"/>
      <c r="EE380" s="284"/>
      <c r="EF380" s="284"/>
      <c r="EG380" s="284"/>
      <c r="EH380" s="284"/>
      <c r="EI380" s="282"/>
      <c r="EJ380" s="282"/>
      <c r="EK380" s="282"/>
      <c r="EL380" s="282"/>
      <c r="EM380" s="282"/>
      <c r="EN380" s="282"/>
      <c r="EO380" s="282"/>
      <c r="EP380" s="282"/>
      <c r="EQ380" s="282"/>
      <c r="ER380" s="282"/>
      <c r="ES380" s="282"/>
      <c r="FR380" s="263"/>
      <c r="FS380" s="263"/>
      <c r="FT380" s="263"/>
      <c r="FU380" s="263"/>
      <c r="FV380" s="263"/>
      <c r="FW380" s="263"/>
      <c r="FX380" s="263"/>
      <c r="FY380" s="263"/>
      <c r="FZ380" s="263"/>
      <c r="GA380" s="263"/>
      <c r="GB380" s="263"/>
      <c r="GC380" s="263"/>
      <c r="GE380" s="446"/>
    </row>
    <row r="381" spans="1:187" ht="30">
      <c r="D381" s="72" t="str">
        <f t="shared" si="111"/>
        <v>4512p</v>
      </c>
      <c r="E381" s="76" t="s">
        <v>346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70">
        <v>0</v>
      </c>
      <c r="CY381" s="273">
        <v>0</v>
      </c>
      <c r="CZ381" s="273">
        <v>0</v>
      </c>
      <c r="DA381" s="273">
        <v>0</v>
      </c>
      <c r="DB381" s="273">
        <v>0</v>
      </c>
      <c r="DC381" s="273">
        <v>0</v>
      </c>
      <c r="DD381" s="273">
        <v>0</v>
      </c>
      <c r="DE381" s="273">
        <v>0</v>
      </c>
      <c r="DF381" s="273">
        <v>0</v>
      </c>
      <c r="DG381" s="273">
        <v>0</v>
      </c>
      <c r="DH381" s="273">
        <v>0</v>
      </c>
      <c r="DI381" s="269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84"/>
      <c r="DW381" s="284"/>
      <c r="DX381" s="284"/>
      <c r="DY381" s="284"/>
      <c r="DZ381" s="284"/>
      <c r="EA381" s="284"/>
      <c r="EB381" s="284"/>
      <c r="EC381" s="284"/>
      <c r="ED381" s="284"/>
      <c r="EE381" s="284"/>
      <c r="EF381" s="284"/>
      <c r="EG381" s="284"/>
      <c r="EH381" s="284"/>
      <c r="EI381" s="282"/>
      <c r="EJ381" s="282"/>
      <c r="EK381" s="282"/>
      <c r="EL381" s="282"/>
      <c r="EM381" s="282"/>
      <c r="EN381" s="282"/>
      <c r="EO381" s="282"/>
      <c r="EP381" s="282"/>
      <c r="EQ381" s="282"/>
      <c r="ER381" s="282"/>
      <c r="ES381" s="282"/>
      <c r="FR381" s="263"/>
      <c r="FS381" s="263"/>
      <c r="FT381" s="263"/>
      <c r="FU381" s="263"/>
      <c r="FV381" s="263"/>
      <c r="FW381" s="263"/>
      <c r="FX381" s="263"/>
      <c r="FY381" s="263"/>
      <c r="FZ381" s="263"/>
      <c r="GA381" s="263"/>
      <c r="GB381" s="263"/>
      <c r="GC381" s="263"/>
      <c r="GE381" s="446"/>
    </row>
    <row r="382" spans="1:187">
      <c r="D382" s="72" t="str">
        <f t="shared" si="111"/>
        <v>4513p</v>
      </c>
      <c r="E382" s="76" t="s">
        <v>348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70">
        <v>114166.66666666667</v>
      </c>
      <c r="CY382" s="273">
        <v>114166.66666666667</v>
      </c>
      <c r="CZ382" s="273">
        <v>114166.66666666667</v>
      </c>
      <c r="DA382" s="273">
        <v>114166.66666666667</v>
      </c>
      <c r="DB382" s="273">
        <v>114166.66666666667</v>
      </c>
      <c r="DC382" s="273">
        <v>114166.66666666667</v>
      </c>
      <c r="DD382" s="273">
        <v>114166.66666666667</v>
      </c>
      <c r="DE382" s="273">
        <v>114166.66666666667</v>
      </c>
      <c r="DF382" s="273">
        <v>114166.66666666667</v>
      </c>
      <c r="DG382" s="273">
        <v>114166.66666666667</v>
      </c>
      <c r="DH382" s="273">
        <v>114166.66666666667</v>
      </c>
      <c r="DI382" s="269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84"/>
      <c r="DW382" s="284"/>
      <c r="DX382" s="284"/>
      <c r="DY382" s="284"/>
      <c r="DZ382" s="284"/>
      <c r="EA382" s="284"/>
      <c r="EB382" s="284"/>
      <c r="EC382" s="284"/>
      <c r="ED382" s="284"/>
      <c r="EE382" s="284"/>
      <c r="EF382" s="284"/>
      <c r="EG382" s="284"/>
      <c r="EH382" s="284"/>
      <c r="EI382" s="282"/>
      <c r="EJ382" s="282"/>
      <c r="EK382" s="282"/>
      <c r="EL382" s="282"/>
      <c r="EM382" s="282"/>
      <c r="EN382" s="282"/>
      <c r="EO382" s="282"/>
      <c r="EP382" s="282"/>
      <c r="EQ382" s="282"/>
      <c r="ER382" s="282"/>
      <c r="ES382" s="282"/>
      <c r="FR382" s="263"/>
      <c r="FS382" s="263"/>
      <c r="FT382" s="263"/>
      <c r="FU382" s="263"/>
      <c r="FV382" s="263"/>
      <c r="FW382" s="263"/>
      <c r="FX382" s="263"/>
      <c r="FY382" s="263"/>
      <c r="FZ382" s="263"/>
      <c r="GA382" s="263"/>
      <c r="GB382" s="263"/>
      <c r="GC382" s="263"/>
      <c r="GE382" s="446"/>
    </row>
    <row r="383" spans="1:187" ht="45">
      <c r="D383" s="72" t="str">
        <f t="shared" si="111"/>
        <v>4514p</v>
      </c>
      <c r="E383" s="76" t="s">
        <v>350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70">
        <v>0</v>
      </c>
      <c r="CY383" s="273">
        <v>0</v>
      </c>
      <c r="CZ383" s="273">
        <v>0</v>
      </c>
      <c r="DA383" s="273">
        <v>0</v>
      </c>
      <c r="DB383" s="273">
        <v>0</v>
      </c>
      <c r="DC383" s="273">
        <v>0</v>
      </c>
      <c r="DD383" s="273">
        <v>0</v>
      </c>
      <c r="DE383" s="273">
        <v>0</v>
      </c>
      <c r="DF383" s="273">
        <v>0</v>
      </c>
      <c r="DG383" s="273">
        <v>0</v>
      </c>
      <c r="DH383" s="273">
        <v>0</v>
      </c>
      <c r="DI383" s="269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84"/>
      <c r="DW383" s="284"/>
      <c r="DX383" s="284"/>
      <c r="DY383" s="284"/>
      <c r="DZ383" s="284"/>
      <c r="EA383" s="284"/>
      <c r="EB383" s="284"/>
      <c r="EC383" s="284"/>
      <c r="ED383" s="284"/>
      <c r="EE383" s="284"/>
      <c r="EF383" s="284"/>
      <c r="EG383" s="284"/>
      <c r="EH383" s="284"/>
      <c r="EI383" s="282"/>
      <c r="EJ383" s="282"/>
      <c r="EK383" s="282"/>
      <c r="EL383" s="282"/>
      <c r="EM383" s="282"/>
      <c r="EN383" s="282"/>
      <c r="EO383" s="282"/>
      <c r="EP383" s="282"/>
      <c r="EQ383" s="282"/>
      <c r="ER383" s="282"/>
      <c r="ES383" s="282"/>
      <c r="FR383" s="263"/>
      <c r="FS383" s="263"/>
      <c r="FT383" s="263"/>
      <c r="FU383" s="263"/>
      <c r="FV383" s="263"/>
      <c r="FW383" s="263"/>
      <c r="FX383" s="263"/>
      <c r="FY383" s="263"/>
      <c r="FZ383" s="263"/>
      <c r="GA383" s="263"/>
      <c r="GB383" s="263"/>
      <c r="GC383" s="263"/>
      <c r="GE383" s="446"/>
    </row>
    <row r="384" spans="1:187">
      <c r="D384" s="72" t="str">
        <f t="shared" si="111"/>
        <v>4515p</v>
      </c>
      <c r="E384" s="76" t="s">
        <v>352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70">
        <v>64166.666666666664</v>
      </c>
      <c r="CY384" s="273">
        <v>64166.666666666664</v>
      </c>
      <c r="CZ384" s="273">
        <v>64166.666666666664</v>
      </c>
      <c r="DA384" s="273">
        <v>64166.666666666664</v>
      </c>
      <c r="DB384" s="273">
        <v>64166.666666666664</v>
      </c>
      <c r="DC384" s="273">
        <v>64166.666666666664</v>
      </c>
      <c r="DD384" s="273">
        <v>64166.666666666664</v>
      </c>
      <c r="DE384" s="273">
        <v>64166.666666666664</v>
      </c>
      <c r="DF384" s="273">
        <v>64166.666666666664</v>
      </c>
      <c r="DG384" s="273">
        <v>64166.666666666664</v>
      </c>
      <c r="DH384" s="273">
        <v>64166.666666666664</v>
      </c>
      <c r="DI384" s="269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84"/>
      <c r="DW384" s="284"/>
      <c r="DX384" s="284"/>
      <c r="DY384" s="284"/>
      <c r="DZ384" s="284"/>
      <c r="EA384" s="284"/>
      <c r="EB384" s="284"/>
      <c r="EC384" s="284"/>
      <c r="ED384" s="284"/>
      <c r="EE384" s="284"/>
      <c r="EF384" s="284"/>
      <c r="EG384" s="284"/>
      <c r="EH384" s="284"/>
      <c r="EI384" s="282"/>
      <c r="EJ384" s="282"/>
      <c r="EK384" s="282"/>
      <c r="EL384" s="282"/>
      <c r="EM384" s="282"/>
      <c r="EN384" s="282"/>
      <c r="EO384" s="282"/>
      <c r="EP384" s="282"/>
      <c r="EQ384" s="282"/>
      <c r="ER384" s="282"/>
      <c r="ES384" s="282"/>
      <c r="FR384" s="263"/>
      <c r="FS384" s="263"/>
      <c r="FT384" s="263"/>
      <c r="FU384" s="263"/>
      <c r="FV384" s="263"/>
      <c r="FW384" s="263"/>
      <c r="FX384" s="263"/>
      <c r="FY384" s="263"/>
      <c r="FZ384" s="263"/>
      <c r="GA384" s="263"/>
      <c r="GB384" s="263"/>
      <c r="GC384" s="263"/>
      <c r="GE384" s="446"/>
    </row>
    <row r="385" spans="1:187" s="9" customFormat="1">
      <c r="A385" s="118" t="s">
        <v>94</v>
      </c>
      <c r="B385" s="118">
        <v>46</v>
      </c>
      <c r="C385" s="118"/>
      <c r="D385" s="118" t="str">
        <f t="shared" si="111"/>
        <v>p</v>
      </c>
      <c r="E385" s="119" t="s">
        <v>354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71">
        <f t="shared" si="116"/>
        <v>14285575.4575</v>
      </c>
      <c r="CY385" s="274">
        <f t="shared" ref="CY385:DI385" si="117">+CY386+CY389+CY392</f>
        <v>14285575.4575</v>
      </c>
      <c r="CZ385" s="274">
        <f t="shared" si="117"/>
        <v>14285575.4575</v>
      </c>
      <c r="DA385" s="274">
        <f t="shared" si="117"/>
        <v>14285575.4575</v>
      </c>
      <c r="DB385" s="274">
        <f t="shared" si="117"/>
        <v>14285575.4575</v>
      </c>
      <c r="DC385" s="274">
        <f t="shared" si="117"/>
        <v>14285575.4575</v>
      </c>
      <c r="DD385" s="274">
        <f t="shared" si="117"/>
        <v>14285575.4575</v>
      </c>
      <c r="DE385" s="274">
        <f t="shared" si="117"/>
        <v>14285575.4575</v>
      </c>
      <c r="DF385" s="274">
        <f t="shared" si="117"/>
        <v>14285575.4575</v>
      </c>
      <c r="DG385" s="274">
        <f t="shared" si="117"/>
        <v>14285575.4575</v>
      </c>
      <c r="DH385" s="274">
        <f t="shared" si="117"/>
        <v>14285575.4575</v>
      </c>
      <c r="DI385" s="272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30">
        <f>DV386+DV389+DV392</f>
        <v>32768615.2925</v>
      </c>
      <c r="DW385" s="330">
        <f t="shared" ref="DW385:ES385" si="119">DW386+DW389+DW392</f>
        <v>32768615.2925</v>
      </c>
      <c r="DX385" s="330">
        <f t="shared" si="119"/>
        <v>32768615.2925</v>
      </c>
      <c r="DY385" s="330">
        <f t="shared" si="119"/>
        <v>32768615.2925</v>
      </c>
      <c r="DZ385" s="330">
        <f t="shared" si="119"/>
        <v>32768615.2925</v>
      </c>
      <c r="EA385" s="330">
        <f t="shared" si="119"/>
        <v>32768615.2925</v>
      </c>
      <c r="EB385" s="330">
        <f t="shared" si="119"/>
        <v>32768615.2925</v>
      </c>
      <c r="EC385" s="330">
        <f t="shared" si="119"/>
        <v>32768615.2925</v>
      </c>
      <c r="ED385" s="330">
        <f t="shared" si="119"/>
        <v>32768615.2925</v>
      </c>
      <c r="EE385" s="330">
        <f t="shared" si="119"/>
        <v>32768615.2925</v>
      </c>
      <c r="EF385" s="330">
        <f t="shared" si="119"/>
        <v>32768615.2925</v>
      </c>
      <c r="EG385" s="330">
        <f t="shared" si="119"/>
        <v>32768615.2925</v>
      </c>
      <c r="EH385" s="330">
        <f t="shared" si="119"/>
        <v>4617467.5633333325</v>
      </c>
      <c r="EI385" s="330">
        <f t="shared" si="119"/>
        <v>5248180.4533333331</v>
      </c>
      <c r="EJ385" s="330">
        <f t="shared" si="119"/>
        <v>18465645.143333334</v>
      </c>
      <c r="EK385" s="330">
        <f t="shared" si="119"/>
        <v>67460865.603333324</v>
      </c>
      <c r="EL385" s="330">
        <f t="shared" si="119"/>
        <v>10247541.783333333</v>
      </c>
      <c r="EM385" s="330">
        <f t="shared" si="119"/>
        <v>16046343.563333331</v>
      </c>
      <c r="EN385" s="330">
        <f t="shared" si="119"/>
        <v>23103608.363333337</v>
      </c>
      <c r="EO385" s="330">
        <f t="shared" si="119"/>
        <v>16877006.883333333</v>
      </c>
      <c r="EP385" s="330">
        <f t="shared" si="119"/>
        <v>17318908.093333334</v>
      </c>
      <c r="EQ385" s="330">
        <f t="shared" si="119"/>
        <v>9686739.4033333324</v>
      </c>
      <c r="ER385" s="330">
        <f t="shared" si="119"/>
        <v>11714826.133333333</v>
      </c>
      <c r="ES385" s="330">
        <f t="shared" si="119"/>
        <v>19628370.163333334</v>
      </c>
      <c r="FF385" s="341">
        <v>1718363.6600000001</v>
      </c>
      <c r="FG385" s="341">
        <v>3362692.9499999997</v>
      </c>
      <c r="FH385" s="341">
        <v>17620925.690000001</v>
      </c>
      <c r="FI385" s="341">
        <v>21217195.289999999</v>
      </c>
      <c r="FJ385" s="341">
        <v>181489557.88</v>
      </c>
      <c r="FK385" s="341">
        <v>16844785.800000001</v>
      </c>
      <c r="FL385" s="341">
        <v>61721044.270000003</v>
      </c>
      <c r="FM385" s="341">
        <v>13754741.09</v>
      </c>
      <c r="FN385" s="341">
        <v>17831317.309999999</v>
      </c>
      <c r="FO385" s="341">
        <v>6151156.2299999995</v>
      </c>
      <c r="FP385" s="341">
        <v>10176505.869999999</v>
      </c>
      <c r="FQ385" s="341">
        <v>21711713.960000001</v>
      </c>
      <c r="FR385" s="341">
        <v>1725839.0999999999</v>
      </c>
      <c r="FS385" s="341">
        <v>3305317.26</v>
      </c>
      <c r="FT385" s="341">
        <v>339468444.25999999</v>
      </c>
      <c r="FU385" s="341">
        <v>17477408.559999999</v>
      </c>
      <c r="FV385" s="341">
        <v>15441444.539999999</v>
      </c>
      <c r="FW385" s="341">
        <v>12046825.949999999</v>
      </c>
      <c r="FX385" s="341">
        <v>11726652.870000001</v>
      </c>
      <c r="FY385" s="341">
        <v>8624889.1799999997</v>
      </c>
      <c r="FZ385" s="341">
        <v>18011093.800000001</v>
      </c>
      <c r="GA385" s="341">
        <v>9855652.5999999996</v>
      </c>
      <c r="GB385" s="341">
        <v>89792355.439999998</v>
      </c>
      <c r="GC385" s="341">
        <v>12114076.439999999</v>
      </c>
      <c r="GE385" s="44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356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71">
        <f t="shared" si="120"/>
        <v>11507395.460000001</v>
      </c>
      <c r="CY386" s="274">
        <f t="shared" ref="CY386:DI386" si="121">+SUM(CY387:CY388)</f>
        <v>11507395.460000001</v>
      </c>
      <c r="CZ386" s="274">
        <f t="shared" si="121"/>
        <v>11507395.460000001</v>
      </c>
      <c r="DA386" s="274">
        <f t="shared" si="121"/>
        <v>11507395.460000001</v>
      </c>
      <c r="DB386" s="274">
        <f t="shared" si="121"/>
        <v>11507395.460000001</v>
      </c>
      <c r="DC386" s="274">
        <f t="shared" si="121"/>
        <v>11507395.460000001</v>
      </c>
      <c r="DD386" s="274">
        <f t="shared" si="121"/>
        <v>11507395.460000001</v>
      </c>
      <c r="DE386" s="274">
        <f t="shared" si="121"/>
        <v>11507395.460000001</v>
      </c>
      <c r="DF386" s="274">
        <f t="shared" si="121"/>
        <v>11507395.460000001</v>
      </c>
      <c r="DG386" s="274">
        <f t="shared" si="121"/>
        <v>11507395.460000001</v>
      </c>
      <c r="DH386" s="274">
        <f t="shared" si="121"/>
        <v>11507395.460000001</v>
      </c>
      <c r="DI386" s="272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41">
        <v>1718363.6600000001</v>
      </c>
      <c r="FG386" s="341">
        <v>3362692.9499999997</v>
      </c>
      <c r="FH386" s="341">
        <v>17620925.690000001</v>
      </c>
      <c r="FI386" s="341">
        <v>21217195.289999999</v>
      </c>
      <c r="FJ386" s="341">
        <v>181489557.88</v>
      </c>
      <c r="FK386" s="341">
        <v>16844785.800000001</v>
      </c>
      <c r="FL386" s="341">
        <v>61721044.270000003</v>
      </c>
      <c r="FM386" s="341">
        <v>13754741.09</v>
      </c>
      <c r="FN386" s="341">
        <v>17831317.309999999</v>
      </c>
      <c r="FO386" s="341">
        <v>6151156.2299999995</v>
      </c>
      <c r="FP386" s="341">
        <v>10176505.869999999</v>
      </c>
      <c r="FQ386" s="341">
        <v>21711713.960000001</v>
      </c>
      <c r="FR386" s="341">
        <v>1725839.0999999999</v>
      </c>
      <c r="FS386" s="341">
        <v>3305317.26</v>
      </c>
      <c r="FT386" s="341">
        <v>339468444.25999999</v>
      </c>
      <c r="FU386" s="341">
        <v>17477408.559999999</v>
      </c>
      <c r="FV386" s="341">
        <v>15441444.539999999</v>
      </c>
      <c r="FW386" s="341">
        <v>12046825.949999999</v>
      </c>
      <c r="FX386" s="341">
        <v>11726652.870000001</v>
      </c>
      <c r="FY386" s="341">
        <v>8624889.1799999997</v>
      </c>
      <c r="FZ386" s="341">
        <v>18011093.800000001</v>
      </c>
      <c r="GA386" s="341">
        <v>9855652.5999999996</v>
      </c>
      <c r="GB386" s="341">
        <v>89792355.439999998</v>
      </c>
      <c r="GC386" s="341">
        <v>12114076.439999999</v>
      </c>
      <c r="GE386" s="445">
        <f>SUM(FR386:GC386)</f>
        <v>539590000.00000012</v>
      </c>
    </row>
    <row r="387" spans="1:187" ht="30">
      <c r="D387" s="72" t="str">
        <f t="shared" si="111"/>
        <v>4611p</v>
      </c>
      <c r="E387" s="76" t="s">
        <v>357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44">
        <v>1983333.3333333333</v>
      </c>
      <c r="CS387" s="344">
        <v>1983333.3333333333</v>
      </c>
      <c r="CT387" s="344">
        <v>1983333.3333333333</v>
      </c>
      <c r="CU387" s="344">
        <v>1983333.3333333333</v>
      </c>
      <c r="CV387" s="344">
        <v>1983333.3333333333</v>
      </c>
      <c r="CW387" s="345">
        <v>1983333.3333333333</v>
      </c>
      <c r="CX387" s="346">
        <v>2500695.4391666665</v>
      </c>
      <c r="CY387" s="347">
        <v>2500695.4391666665</v>
      </c>
      <c r="CZ387" s="347">
        <v>2500695.4391666665</v>
      </c>
      <c r="DA387" s="347">
        <v>2500695.4391666665</v>
      </c>
      <c r="DB387" s="347">
        <v>2500695.4391666665</v>
      </c>
      <c r="DC387" s="347">
        <v>2500695.4391666665</v>
      </c>
      <c r="DD387" s="347">
        <v>2500695.4391666665</v>
      </c>
      <c r="DE387" s="347">
        <v>2500695.4391666665</v>
      </c>
      <c r="DF387" s="347">
        <v>2500695.4391666665</v>
      </c>
      <c r="DG387" s="347">
        <v>2500695.4391666665</v>
      </c>
      <c r="DH387" s="347">
        <v>2500695.4391666665</v>
      </c>
      <c r="DI387" s="348">
        <v>2500695.4391666665</v>
      </c>
      <c r="DJ387" s="349">
        <v>3892510.16</v>
      </c>
      <c r="DK387" s="344">
        <v>3892510.16</v>
      </c>
      <c r="DL387" s="344">
        <v>3892510.16</v>
      </c>
      <c r="DM387" s="344">
        <v>3892510.16</v>
      </c>
      <c r="DN387" s="344">
        <v>3892510.16</v>
      </c>
      <c r="DO387" s="344">
        <v>3892510.16</v>
      </c>
      <c r="DP387" s="344">
        <v>3892510.16</v>
      </c>
      <c r="DQ387" s="344">
        <v>3892510.16</v>
      </c>
      <c r="DR387" s="344">
        <v>3892510.16</v>
      </c>
      <c r="DS387" s="344">
        <v>3892510.16</v>
      </c>
      <c r="DT387" s="344">
        <v>3892510.16</v>
      </c>
      <c r="DU387" s="345">
        <v>3892510.16</v>
      </c>
      <c r="DV387" s="350">
        <v>3722931.8866666667</v>
      </c>
      <c r="DW387" s="350">
        <v>3722931.8866666667</v>
      </c>
      <c r="DX387" s="350">
        <v>3722931.8866666667</v>
      </c>
      <c r="DY387" s="350">
        <v>3722931.8866666667</v>
      </c>
      <c r="DZ387" s="350">
        <v>3722931.8866666667</v>
      </c>
      <c r="EA387" s="350">
        <v>3722931.8866666667</v>
      </c>
      <c r="EB387" s="350">
        <v>3722931.8866666667</v>
      </c>
      <c r="EC387" s="350">
        <v>3722931.8866666667</v>
      </c>
      <c r="ED387" s="350">
        <v>3722931.8866666667</v>
      </c>
      <c r="EE387" s="350">
        <v>3722931.8866666667</v>
      </c>
      <c r="EF387" s="350">
        <v>3722931.8866666667</v>
      </c>
      <c r="EG387" s="350">
        <v>3722931.8866666667</v>
      </c>
      <c r="EH387" s="350">
        <v>174340.51</v>
      </c>
      <c r="EI387" s="350">
        <v>177326.85</v>
      </c>
      <c r="EJ387" s="350">
        <v>7687779.1100000003</v>
      </c>
      <c r="EK387" s="350">
        <v>191127.48</v>
      </c>
      <c r="EL387" s="350">
        <v>949797.77</v>
      </c>
      <c r="EM387" s="350">
        <v>2019268.13</v>
      </c>
      <c r="EN387" s="350">
        <v>10660481.32</v>
      </c>
      <c r="EO387" s="350">
        <v>11526152.189999999</v>
      </c>
      <c r="EP387" s="350">
        <v>10016017.119999999</v>
      </c>
      <c r="EQ387" s="350">
        <v>1834828.67</v>
      </c>
      <c r="ER387" s="350">
        <v>2345417.37</v>
      </c>
      <c r="ES387" s="350">
        <v>4329305.63</v>
      </c>
      <c r="ET387" s="360">
        <v>116701.86</v>
      </c>
      <c r="EU387" s="361">
        <v>867332.36</v>
      </c>
      <c r="EV387" s="361">
        <v>7801367.0199999996</v>
      </c>
      <c r="EW387" s="361">
        <v>4481623.79</v>
      </c>
      <c r="EX387" s="361">
        <v>2831467.37</v>
      </c>
      <c r="EY387" s="361">
        <v>7170000.0800000001</v>
      </c>
      <c r="EZ387" s="361">
        <v>82322.3</v>
      </c>
      <c r="FA387" s="361">
        <v>10832753.109999999</v>
      </c>
      <c r="FB387" s="361">
        <v>1958366.01</v>
      </c>
      <c r="FC387" s="361">
        <v>1510132.11</v>
      </c>
      <c r="FD387" s="361">
        <v>834059.15</v>
      </c>
      <c r="FE387" s="361">
        <v>12202154.65</v>
      </c>
      <c r="FF387" s="366">
        <v>84944.84</v>
      </c>
      <c r="FG387" s="366">
        <v>835385.84</v>
      </c>
      <c r="FH387" s="366">
        <v>1812259.88</v>
      </c>
      <c r="FI387" s="366">
        <v>4541832.53</v>
      </c>
      <c r="FJ387" s="366">
        <v>2836722.65</v>
      </c>
      <c r="FK387" s="366">
        <v>7054086.1200000001</v>
      </c>
      <c r="FL387" s="366">
        <v>87625.45</v>
      </c>
      <c r="FM387" s="366">
        <v>10838080.380000001</v>
      </c>
      <c r="FN387" s="366">
        <v>1831359.63</v>
      </c>
      <c r="FO387" s="366">
        <v>1571862.21</v>
      </c>
      <c r="FP387" s="366">
        <v>839459.36</v>
      </c>
      <c r="FQ387" s="366">
        <v>11766381.15</v>
      </c>
      <c r="FR387" s="263">
        <v>91120.67</v>
      </c>
      <c r="FS387" s="263">
        <v>840866.05</v>
      </c>
      <c r="FT387" s="263">
        <v>1854795.8</v>
      </c>
      <c r="FU387" s="263">
        <v>1603894.94</v>
      </c>
      <c r="FV387" s="263">
        <v>5842278.7800000003</v>
      </c>
      <c r="FW387" s="263">
        <v>2108294.2799999998</v>
      </c>
      <c r="FX387" s="263">
        <v>10093234.060000001</v>
      </c>
      <c r="FY387" s="263">
        <v>5750000</v>
      </c>
      <c r="FZ387" s="263">
        <v>1782460.98</v>
      </c>
      <c r="GA387" s="263">
        <v>6541765.7599999998</v>
      </c>
      <c r="GB387" s="263">
        <v>81160000</v>
      </c>
      <c r="GC387" s="263">
        <v>2041288.68</v>
      </c>
      <c r="GE387" s="446">
        <f>SUM(FR387:GC387)</f>
        <v>119710000</v>
      </c>
    </row>
    <row r="388" spans="1:187" ht="30">
      <c r="D388" s="72" t="str">
        <f t="shared" si="111"/>
        <v>4612p</v>
      </c>
      <c r="E388" s="76" t="s">
        <v>359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70">
        <v>9006700.020833334</v>
      </c>
      <c r="CY388" s="273">
        <v>9006700.020833334</v>
      </c>
      <c r="CZ388" s="273">
        <v>9006700.020833334</v>
      </c>
      <c r="DA388" s="273">
        <v>9006700.020833334</v>
      </c>
      <c r="DB388" s="273">
        <v>9006700.020833334</v>
      </c>
      <c r="DC388" s="273">
        <v>9006700.020833334</v>
      </c>
      <c r="DD388" s="273">
        <v>9006700.020833334</v>
      </c>
      <c r="DE388" s="273">
        <v>9006700.020833334</v>
      </c>
      <c r="DF388" s="273">
        <v>9006700.020833334</v>
      </c>
      <c r="DG388" s="273">
        <v>9006700.020833334</v>
      </c>
      <c r="DH388" s="273">
        <v>9006700.020833334</v>
      </c>
      <c r="DI388" s="269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84">
        <v>25764453.791666668</v>
      </c>
      <c r="DW388" s="284">
        <v>25764453.791666668</v>
      </c>
      <c r="DX388" s="284">
        <v>25764453.791666668</v>
      </c>
      <c r="DY388" s="284">
        <v>25764453.791666668</v>
      </c>
      <c r="DZ388" s="284">
        <v>25764453.791666668</v>
      </c>
      <c r="EA388" s="284">
        <v>25764453.791666668</v>
      </c>
      <c r="EB388" s="284">
        <v>25764453.791666668</v>
      </c>
      <c r="EC388" s="284">
        <v>25764453.791666668</v>
      </c>
      <c r="ED388" s="284">
        <v>25764453.791666668</v>
      </c>
      <c r="EE388" s="284">
        <v>25764453.791666668</v>
      </c>
      <c r="EF388" s="284">
        <v>25764453.791666668</v>
      </c>
      <c r="EG388" s="284">
        <v>25764453.791666668</v>
      </c>
      <c r="EH388" s="284">
        <v>1633418.82</v>
      </c>
      <c r="EI388" s="284">
        <v>2261145.37</v>
      </c>
      <c r="EJ388" s="284">
        <v>7968157.7999999998</v>
      </c>
      <c r="EK388" s="284">
        <v>64460029.890000001</v>
      </c>
      <c r="EL388" s="284">
        <v>6488035.7800000003</v>
      </c>
      <c r="EM388" s="284">
        <v>11217367.199999999</v>
      </c>
      <c r="EN388" s="284">
        <v>9633418.8100000005</v>
      </c>
      <c r="EO388" s="284">
        <v>2541146.46</v>
      </c>
      <c r="EP388" s="284">
        <v>4493182.74</v>
      </c>
      <c r="EQ388" s="284">
        <v>5042202.5</v>
      </c>
      <c r="ER388" s="284">
        <v>6559700.5300000003</v>
      </c>
      <c r="ES388" s="284">
        <v>12489356.300000001</v>
      </c>
      <c r="ET388" s="360">
        <v>2071825.5645770216</v>
      </c>
      <c r="EU388" s="361">
        <v>2862393.2253735214</v>
      </c>
      <c r="EV388" s="361">
        <v>12467636.918240691</v>
      </c>
      <c r="EW388" s="361">
        <v>17326274.372907523</v>
      </c>
      <c r="EX388" s="361">
        <v>15150457.606090657</v>
      </c>
      <c r="EY388" s="361">
        <v>8947929.7645770218</v>
      </c>
      <c r="EZ388" s="361">
        <v>2071825.5545770216</v>
      </c>
      <c r="FA388" s="361">
        <v>2989936.9753735219</v>
      </c>
      <c r="FB388" s="361">
        <v>16625761.232895471</v>
      </c>
      <c r="FC388" s="361">
        <v>4165314.0029075216</v>
      </c>
      <c r="FD388" s="361">
        <v>6972714.957903021</v>
      </c>
      <c r="FE388" s="361">
        <v>369847929.82457697</v>
      </c>
      <c r="FF388" s="366">
        <v>1633418.82</v>
      </c>
      <c r="FG388" s="366">
        <v>2527307.11</v>
      </c>
      <c r="FH388" s="366">
        <v>15808665.810000001</v>
      </c>
      <c r="FI388" s="366">
        <v>16675362.76</v>
      </c>
      <c r="FJ388" s="366">
        <v>178652835.22999999</v>
      </c>
      <c r="FK388" s="366">
        <v>9790699.6799999997</v>
      </c>
      <c r="FL388" s="366">
        <v>61633418.82</v>
      </c>
      <c r="FM388" s="366">
        <v>2916660.71</v>
      </c>
      <c r="FN388" s="366">
        <v>15999957.68</v>
      </c>
      <c r="FO388" s="366">
        <v>4579294.0199999996</v>
      </c>
      <c r="FP388" s="366">
        <v>9337046.5099999998</v>
      </c>
      <c r="FQ388" s="366">
        <v>9945332.8100000005</v>
      </c>
      <c r="FR388" s="263">
        <v>1634718.43</v>
      </c>
      <c r="FS388" s="263">
        <v>2464451.21</v>
      </c>
      <c r="FT388" s="263">
        <v>337613648.45999998</v>
      </c>
      <c r="FU388" s="263">
        <v>15873513.619999999</v>
      </c>
      <c r="FV388" s="263">
        <v>9599165.7599999998</v>
      </c>
      <c r="FW388" s="263">
        <v>9938531.6699999999</v>
      </c>
      <c r="FX388" s="263">
        <v>1633418.81</v>
      </c>
      <c r="FY388" s="263">
        <v>2874889.18</v>
      </c>
      <c r="FZ388" s="263">
        <v>16228632.82</v>
      </c>
      <c r="GA388" s="263">
        <v>3313886.84</v>
      </c>
      <c r="GB388" s="263">
        <v>8632355.4399999995</v>
      </c>
      <c r="GC388" s="263">
        <v>10072787.76</v>
      </c>
      <c r="GE388" s="44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361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71">
        <f t="shared" si="123"/>
        <v>0</v>
      </c>
      <c r="CY389" s="274">
        <f t="shared" ref="CY389:DI389" si="124">+SUM(CY390:CY391)</f>
        <v>0</v>
      </c>
      <c r="CZ389" s="274">
        <f t="shared" si="124"/>
        <v>0</v>
      </c>
      <c r="DA389" s="274">
        <f t="shared" si="124"/>
        <v>0</v>
      </c>
      <c r="DB389" s="274">
        <f t="shared" si="124"/>
        <v>0</v>
      </c>
      <c r="DC389" s="274">
        <f t="shared" si="124"/>
        <v>0</v>
      </c>
      <c r="DD389" s="274">
        <f t="shared" si="124"/>
        <v>0</v>
      </c>
      <c r="DE389" s="274">
        <f t="shared" si="124"/>
        <v>0</v>
      </c>
      <c r="DF389" s="274">
        <f t="shared" si="124"/>
        <v>0</v>
      </c>
      <c r="DG389" s="274">
        <f t="shared" si="124"/>
        <v>0</v>
      </c>
      <c r="DH389" s="274">
        <f t="shared" si="124"/>
        <v>0</v>
      </c>
      <c r="DI389" s="272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85">
        <v>0</v>
      </c>
      <c r="DW389" s="285">
        <v>0</v>
      </c>
      <c r="DX389" s="285">
        <v>0</v>
      </c>
      <c r="DY389" s="285">
        <v>0</v>
      </c>
      <c r="DZ389" s="285">
        <v>0</v>
      </c>
      <c r="EA389" s="285">
        <v>0</v>
      </c>
      <c r="EB389" s="285">
        <v>0</v>
      </c>
      <c r="EC389" s="285">
        <v>0</v>
      </c>
      <c r="ED389" s="285">
        <v>0</v>
      </c>
      <c r="EE389" s="285">
        <v>0</v>
      </c>
      <c r="EF389" s="285">
        <v>0</v>
      </c>
      <c r="EG389" s="285">
        <v>0</v>
      </c>
      <c r="EH389" s="285">
        <v>0</v>
      </c>
      <c r="EI389" s="285">
        <v>0</v>
      </c>
      <c r="EJ389" s="285">
        <v>0</v>
      </c>
      <c r="EK389" s="285">
        <v>0</v>
      </c>
      <c r="EL389" s="285">
        <v>0</v>
      </c>
      <c r="EM389" s="285">
        <v>0</v>
      </c>
      <c r="EN389" s="285">
        <v>0</v>
      </c>
      <c r="EO389" s="285">
        <v>0</v>
      </c>
      <c r="EP389" s="285">
        <v>0</v>
      </c>
      <c r="EQ389" s="285">
        <v>0</v>
      </c>
      <c r="ER389" s="285">
        <v>0</v>
      </c>
      <c r="ES389" s="285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41">
        <v>0</v>
      </c>
      <c r="FS389" s="341">
        <v>0</v>
      </c>
      <c r="FT389" s="341">
        <v>0</v>
      </c>
      <c r="FU389" s="341">
        <v>0</v>
      </c>
      <c r="FV389" s="341">
        <v>0</v>
      </c>
      <c r="FW389" s="341">
        <v>0</v>
      </c>
      <c r="FX389" s="341">
        <v>0</v>
      </c>
      <c r="FY389" s="341">
        <v>0</v>
      </c>
      <c r="FZ389" s="341">
        <v>0</v>
      </c>
      <c r="GA389" s="341">
        <v>0</v>
      </c>
      <c r="GB389" s="341">
        <v>0</v>
      </c>
      <c r="GC389" s="341">
        <v>0</v>
      </c>
      <c r="GE389" s="445">
        <v>0</v>
      </c>
    </row>
    <row r="390" spans="1:187">
      <c r="D390" s="72" t="str">
        <f t="shared" si="111"/>
        <v>4621p</v>
      </c>
      <c r="E390" s="76" t="s">
        <v>363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70">
        <v>0</v>
      </c>
      <c r="CY390" s="273">
        <v>0</v>
      </c>
      <c r="CZ390" s="273">
        <v>0</v>
      </c>
      <c r="DA390" s="273">
        <v>0</v>
      </c>
      <c r="DB390" s="273">
        <v>0</v>
      </c>
      <c r="DC390" s="273">
        <v>0</v>
      </c>
      <c r="DD390" s="273">
        <v>0</v>
      </c>
      <c r="DE390" s="273">
        <v>0</v>
      </c>
      <c r="DF390" s="273">
        <v>0</v>
      </c>
      <c r="DG390" s="273">
        <v>0</v>
      </c>
      <c r="DH390" s="273">
        <v>0</v>
      </c>
      <c r="DI390" s="269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84"/>
      <c r="DW390" s="284"/>
      <c r="DX390" s="284"/>
      <c r="DY390" s="284"/>
      <c r="DZ390" s="284"/>
      <c r="EA390" s="284"/>
      <c r="EB390" s="284"/>
      <c r="EC390" s="284"/>
      <c r="ED390" s="284"/>
      <c r="EE390" s="284"/>
      <c r="EF390" s="284"/>
      <c r="EG390" s="284"/>
      <c r="EH390" s="284"/>
      <c r="EI390" s="282"/>
      <c r="EJ390" s="282"/>
      <c r="EK390" s="282"/>
      <c r="EL390" s="282"/>
      <c r="EM390" s="282"/>
      <c r="EN390" s="282"/>
      <c r="EO390" s="282"/>
      <c r="EP390" s="282"/>
      <c r="EQ390" s="282"/>
      <c r="ER390" s="282"/>
      <c r="ES390" s="282"/>
      <c r="FR390" s="263">
        <v>0</v>
      </c>
      <c r="FS390" s="263">
        <v>0</v>
      </c>
      <c r="FT390" s="263">
        <v>0</v>
      </c>
      <c r="FU390" s="263">
        <v>0</v>
      </c>
      <c r="FV390" s="263">
        <v>0</v>
      </c>
      <c r="FW390" s="263">
        <v>0</v>
      </c>
      <c r="FX390" s="263">
        <v>0</v>
      </c>
      <c r="FY390" s="263">
        <v>0</v>
      </c>
      <c r="FZ390" s="263">
        <v>0</v>
      </c>
      <c r="GA390" s="263">
        <v>0</v>
      </c>
      <c r="GB390" s="263">
        <v>0</v>
      </c>
      <c r="GC390" s="263">
        <v>0</v>
      </c>
      <c r="GE390" s="446">
        <v>0</v>
      </c>
    </row>
    <row r="391" spans="1:187">
      <c r="D391" s="72" t="str">
        <f t="shared" si="111"/>
        <v>4622p</v>
      </c>
      <c r="E391" s="76" t="s">
        <v>365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70">
        <v>0</v>
      </c>
      <c r="CY391" s="273">
        <v>0</v>
      </c>
      <c r="CZ391" s="273">
        <v>0</v>
      </c>
      <c r="DA391" s="273">
        <v>0</v>
      </c>
      <c r="DB391" s="273">
        <v>0</v>
      </c>
      <c r="DC391" s="273">
        <v>0</v>
      </c>
      <c r="DD391" s="273">
        <v>0</v>
      </c>
      <c r="DE391" s="273">
        <v>0</v>
      </c>
      <c r="DF391" s="273">
        <v>0</v>
      </c>
      <c r="DG391" s="273">
        <v>0</v>
      </c>
      <c r="DH391" s="273">
        <v>0</v>
      </c>
      <c r="DI391" s="269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84"/>
      <c r="DW391" s="284"/>
      <c r="DX391" s="284"/>
      <c r="DY391" s="284"/>
      <c r="DZ391" s="284"/>
      <c r="EA391" s="284"/>
      <c r="EB391" s="284"/>
      <c r="EC391" s="284"/>
      <c r="ED391" s="284"/>
      <c r="EE391" s="284"/>
      <c r="EF391" s="284"/>
      <c r="EG391" s="284"/>
      <c r="EH391" s="284"/>
      <c r="EI391" s="282"/>
      <c r="EJ391" s="282"/>
      <c r="EK391" s="282"/>
      <c r="EL391" s="282"/>
      <c r="EM391" s="282"/>
      <c r="EN391" s="282"/>
      <c r="EO391" s="282"/>
      <c r="EP391" s="282"/>
      <c r="EQ391" s="282"/>
      <c r="ER391" s="282"/>
      <c r="ES391" s="282"/>
      <c r="FR391" s="263">
        <v>0</v>
      </c>
      <c r="FS391" s="263">
        <v>0</v>
      </c>
      <c r="FT391" s="263">
        <v>0</v>
      </c>
      <c r="FU391" s="263">
        <v>0</v>
      </c>
      <c r="FV391" s="263">
        <v>0</v>
      </c>
      <c r="FW391" s="263">
        <v>0</v>
      </c>
      <c r="FX391" s="263">
        <v>0</v>
      </c>
      <c r="FY391" s="263">
        <v>0</v>
      </c>
      <c r="FZ391" s="263">
        <v>0</v>
      </c>
      <c r="GA391" s="263">
        <v>0</v>
      </c>
      <c r="GB391" s="263">
        <v>0</v>
      </c>
      <c r="GC391" s="263">
        <v>0</v>
      </c>
      <c r="GE391" s="44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367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41">
        <v>2681427.6666666665</v>
      </c>
      <c r="CS392" s="341">
        <v>2681427.6666666665</v>
      </c>
      <c r="CT392" s="341">
        <v>2681427.6666666665</v>
      </c>
      <c r="CU392" s="341">
        <v>2681427.6666666665</v>
      </c>
      <c r="CV392" s="341">
        <v>2681427.6666666665</v>
      </c>
      <c r="CW392" s="341">
        <v>2681427.6666666665</v>
      </c>
      <c r="CX392" s="341">
        <v>2778179.9974999996</v>
      </c>
      <c r="CY392" s="341">
        <v>2778179.9974999996</v>
      </c>
      <c r="CZ392" s="341">
        <v>2778179.9974999996</v>
      </c>
      <c r="DA392" s="341">
        <v>2778179.9974999996</v>
      </c>
      <c r="DB392" s="341">
        <v>2778179.9974999996</v>
      </c>
      <c r="DC392" s="341">
        <v>2778179.9974999996</v>
      </c>
      <c r="DD392" s="341">
        <v>2778179.9974999996</v>
      </c>
      <c r="DE392" s="341">
        <v>2778179.9974999996</v>
      </c>
      <c r="DF392" s="341">
        <v>2778179.9974999996</v>
      </c>
      <c r="DG392" s="341">
        <v>2778179.9974999996</v>
      </c>
      <c r="DH392" s="341">
        <v>2778179.9974999996</v>
      </c>
      <c r="DI392" s="341">
        <v>2778179.9974999996</v>
      </c>
      <c r="DJ392" s="341">
        <v>2817590</v>
      </c>
      <c r="DK392" s="341">
        <v>2817590</v>
      </c>
      <c r="DL392" s="341">
        <v>2817590</v>
      </c>
      <c r="DM392" s="341">
        <v>2817590</v>
      </c>
      <c r="DN392" s="341">
        <v>2817590</v>
      </c>
      <c r="DO392" s="341">
        <v>2817590</v>
      </c>
      <c r="DP392" s="341">
        <v>2817590</v>
      </c>
      <c r="DQ392" s="341">
        <v>2817590</v>
      </c>
      <c r="DR392" s="341">
        <v>2817590</v>
      </c>
      <c r="DS392" s="341">
        <v>2817590</v>
      </c>
      <c r="DT392" s="341">
        <v>2817590</v>
      </c>
      <c r="DU392" s="341">
        <v>2817590</v>
      </c>
      <c r="DV392" s="341">
        <v>3281229.6141666663</v>
      </c>
      <c r="DW392" s="341">
        <v>3281229.6141666663</v>
      </c>
      <c r="DX392" s="341">
        <v>3281229.6141666663</v>
      </c>
      <c r="DY392" s="341">
        <v>3281229.6141666663</v>
      </c>
      <c r="DZ392" s="341">
        <v>3281229.6141666663</v>
      </c>
      <c r="EA392" s="341">
        <v>3281229.6141666663</v>
      </c>
      <c r="EB392" s="341">
        <v>3281229.6141666663</v>
      </c>
      <c r="EC392" s="341">
        <v>3281229.6141666663</v>
      </c>
      <c r="ED392" s="341">
        <v>3281229.6141666663</v>
      </c>
      <c r="EE392" s="341">
        <v>3281229.6141666663</v>
      </c>
      <c r="EF392" s="341">
        <v>3281229.6141666663</v>
      </c>
      <c r="EG392" s="341">
        <v>3281229.6141666663</v>
      </c>
      <c r="EH392" s="341">
        <v>2809708.2333333329</v>
      </c>
      <c r="EI392" s="341">
        <v>2809708.2333333329</v>
      </c>
      <c r="EJ392" s="341">
        <v>2809708.2333333329</v>
      </c>
      <c r="EK392" s="341">
        <v>2809708.2333333329</v>
      </c>
      <c r="EL392" s="341">
        <v>2809708.2333333329</v>
      </c>
      <c r="EM392" s="341">
        <v>2809708.2333333329</v>
      </c>
      <c r="EN392" s="341">
        <v>2809708.2333333329</v>
      </c>
      <c r="EO392" s="341">
        <v>2809708.2333333329</v>
      </c>
      <c r="EP392" s="341">
        <v>2809708.2333333329</v>
      </c>
      <c r="EQ392" s="341">
        <v>2809708.2333333329</v>
      </c>
      <c r="ER392" s="341">
        <v>2809708.2333333329</v>
      </c>
      <c r="ES392" s="341">
        <v>2809708.2333333329</v>
      </c>
      <c r="ET392" s="341">
        <v>1807457.9166666667</v>
      </c>
      <c r="EU392" s="341">
        <v>1882457.9166666667</v>
      </c>
      <c r="EV392" s="341">
        <v>1937457.9166666667</v>
      </c>
      <c r="EW392" s="341">
        <v>1912457.9166666667</v>
      </c>
      <c r="EX392" s="341">
        <v>1967457.9166666667</v>
      </c>
      <c r="EY392" s="341">
        <v>1907457.9166666667</v>
      </c>
      <c r="EZ392" s="341">
        <v>3852457.9166666665</v>
      </c>
      <c r="FA392" s="341">
        <v>3337457.9166666665</v>
      </c>
      <c r="FB392" s="341">
        <v>2702457.9166666698</v>
      </c>
      <c r="FC392" s="341">
        <v>2797457.9166666698</v>
      </c>
      <c r="FD392" s="341">
        <v>2792457.9166666698</v>
      </c>
      <c r="FE392" s="341">
        <v>3347457.9166666698</v>
      </c>
      <c r="FF392" s="341">
        <v>1281814.4500000002</v>
      </c>
      <c r="FG392" s="341">
        <v>1266814.4500000002</v>
      </c>
      <c r="FH392" s="341">
        <v>1451704.4</v>
      </c>
      <c r="FI392" s="341">
        <v>1544149.3599999999</v>
      </c>
      <c r="FJ392" s="341">
        <v>1677270.12</v>
      </c>
      <c r="FK392" s="341">
        <v>1669874.52</v>
      </c>
      <c r="FL392" s="341">
        <v>1839973.2600000002</v>
      </c>
      <c r="FM392" s="341">
        <v>1832577.67</v>
      </c>
      <c r="FN392" s="341">
        <v>1610709.73</v>
      </c>
      <c r="FO392" s="341">
        <v>1374050.6099999999</v>
      </c>
      <c r="FP392" s="341">
        <v>1448006.5899999999</v>
      </c>
      <c r="FQ392" s="341">
        <v>1533053.84</v>
      </c>
      <c r="FR392" s="367">
        <v>1234088.2</v>
      </c>
      <c r="FS392" s="367">
        <v>1922034.51</v>
      </c>
      <c r="FT392" s="367">
        <v>1368605.81</v>
      </c>
      <c r="FU392" s="367">
        <v>1039845.76</v>
      </c>
      <c r="FV392" s="367">
        <v>1116425.95</v>
      </c>
      <c r="FW392" s="367">
        <v>1374921.7142857143</v>
      </c>
      <c r="FX392" s="367">
        <v>1374921.7142857143</v>
      </c>
      <c r="FY392" s="367">
        <v>1374921.7142857143</v>
      </c>
      <c r="FZ392" s="367">
        <v>1374921.7142857143</v>
      </c>
      <c r="GA392" s="367">
        <v>1374921.7142857143</v>
      </c>
      <c r="GB392" s="367">
        <v>1374921.7142857143</v>
      </c>
      <c r="GC392" s="367">
        <v>1374921.7142857143</v>
      </c>
      <c r="GE392" s="445">
        <f>SUM(FR392:GC392)</f>
        <v>16305452.23</v>
      </c>
    </row>
    <row r="393" spans="1:187" s="9" customFormat="1">
      <c r="A393" s="118" t="s">
        <v>94</v>
      </c>
      <c r="B393" s="118">
        <v>47</v>
      </c>
      <c r="C393" s="118"/>
      <c r="D393" s="118" t="str">
        <f t="shared" si="111"/>
        <v>47p</v>
      </c>
      <c r="E393" s="119" t="s">
        <v>368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71">
        <f t="shared" si="126"/>
        <v>737887.48083333333</v>
      </c>
      <c r="CY393" s="274">
        <f t="shared" ref="CY393:DI393" si="127">+SUM(CY394:CY396)</f>
        <v>737887.48083333333</v>
      </c>
      <c r="CZ393" s="274">
        <f t="shared" si="127"/>
        <v>737887.48083333333</v>
      </c>
      <c r="DA393" s="274">
        <f t="shared" si="127"/>
        <v>737887.48083333333</v>
      </c>
      <c r="DB393" s="274">
        <f t="shared" si="127"/>
        <v>737887.48083333333</v>
      </c>
      <c r="DC393" s="274">
        <f t="shared" si="127"/>
        <v>737887.48083333333</v>
      </c>
      <c r="DD393" s="274">
        <f t="shared" si="127"/>
        <v>737887.48083333333</v>
      </c>
      <c r="DE393" s="274">
        <f t="shared" si="127"/>
        <v>737887.48083333333</v>
      </c>
      <c r="DF393" s="274">
        <f t="shared" si="127"/>
        <v>737887.48083333333</v>
      </c>
      <c r="DG393" s="274">
        <f t="shared" si="127"/>
        <v>737887.48083333333</v>
      </c>
      <c r="DH393" s="274">
        <f t="shared" si="127"/>
        <v>737887.48083333333</v>
      </c>
      <c r="DI393" s="272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85">
        <v>1202439.8216666665</v>
      </c>
      <c r="DW393" s="285">
        <v>1202439.8216666665</v>
      </c>
      <c r="DX393" s="285">
        <v>1202439.8216666665</v>
      </c>
      <c r="DY393" s="285">
        <v>1202439.8216666665</v>
      </c>
      <c r="DZ393" s="285">
        <v>1202439.8216666665</v>
      </c>
      <c r="EA393" s="285">
        <v>1202439.8216666665</v>
      </c>
      <c r="EB393" s="285">
        <v>1202439.8216666665</v>
      </c>
      <c r="EC393" s="285">
        <v>1202439.8216666665</v>
      </c>
      <c r="ED393" s="285">
        <v>1202439.8216666665</v>
      </c>
      <c r="EE393" s="285">
        <v>1202439.8216666665</v>
      </c>
      <c r="EF393" s="285">
        <v>1202439.8216666665</v>
      </c>
      <c r="EG393" s="285">
        <v>1202439.8216666665</v>
      </c>
      <c r="EH393" s="285">
        <v>1191556.1566666667</v>
      </c>
      <c r="EI393" s="285">
        <v>1191556.1566666667</v>
      </c>
      <c r="EJ393" s="285">
        <v>1191556.1566666667</v>
      </c>
      <c r="EK393" s="285">
        <v>1191556.1566666667</v>
      </c>
      <c r="EL393" s="285">
        <v>1191556.1566666667</v>
      </c>
      <c r="EM393" s="285">
        <v>1191556.1566666667</v>
      </c>
      <c r="EN393" s="285">
        <v>1191556.1566666667</v>
      </c>
      <c r="EO393" s="285">
        <v>1191556.1566666667</v>
      </c>
      <c r="EP393" s="285">
        <v>1191556.1566666667</v>
      </c>
      <c r="EQ393" s="285">
        <v>1191556.1566666667</v>
      </c>
      <c r="ER393" s="285">
        <v>1191556.1566666667</v>
      </c>
      <c r="ES393" s="285">
        <v>1191556.1566666667</v>
      </c>
      <c r="ET393" s="341">
        <v>830846.24800000002</v>
      </c>
      <c r="EU393" s="341">
        <v>830846.24800000002</v>
      </c>
      <c r="EV393" s="341">
        <v>830846.24800000002</v>
      </c>
      <c r="EW393" s="341">
        <v>949846.13199999998</v>
      </c>
      <c r="EX393" s="341">
        <v>1306845.784</v>
      </c>
      <c r="EY393" s="341">
        <v>830846.24800000002</v>
      </c>
      <c r="EZ393" s="341">
        <v>1246269.3720000002</v>
      </c>
      <c r="FA393" s="341">
        <v>1246269.3720000002</v>
      </c>
      <c r="FB393" s="341">
        <v>5393218.1470000008</v>
      </c>
      <c r="FC393" s="341">
        <v>5393218.1470000008</v>
      </c>
      <c r="FD393" s="341">
        <v>5393218.1470000008</v>
      </c>
      <c r="FE393" s="341">
        <v>5393218.1470000008</v>
      </c>
      <c r="FF393" s="341">
        <v>1650583.3333333333</v>
      </c>
      <c r="FG393" s="341">
        <v>1843583.3333333333</v>
      </c>
      <c r="FH393" s="341">
        <v>1650583.3333333333</v>
      </c>
      <c r="FI393" s="341">
        <v>1650583.3333333333</v>
      </c>
      <c r="FJ393" s="341">
        <v>1650583.3333333333</v>
      </c>
      <c r="FK393" s="341">
        <v>1650583.3333333333</v>
      </c>
      <c r="FL393" s="341">
        <v>4650583.3333333302</v>
      </c>
      <c r="FM393" s="341">
        <v>1650583.3333333333</v>
      </c>
      <c r="FN393" s="341">
        <v>1650583.3333333333</v>
      </c>
      <c r="FO393" s="341">
        <v>2317250</v>
      </c>
      <c r="FP393" s="341">
        <v>2317250</v>
      </c>
      <c r="FQ393" s="341">
        <v>2317250</v>
      </c>
      <c r="FR393" s="341">
        <v>1941194</v>
      </c>
      <c r="FS393" s="341">
        <v>720000</v>
      </c>
      <c r="FT393" s="341">
        <v>117020</v>
      </c>
      <c r="FU393" s="341">
        <v>3138464.05</v>
      </c>
      <c r="FV393" s="341">
        <v>16941995.850000001</v>
      </c>
      <c r="FW393" s="341">
        <v>19000000</v>
      </c>
      <c r="FX393" s="341">
        <v>13000000</v>
      </c>
      <c r="FY393" s="341">
        <v>13000000</v>
      </c>
      <c r="FZ393" s="341">
        <v>13000000</v>
      </c>
      <c r="GA393" s="341">
        <v>38000000</v>
      </c>
      <c r="GB393" s="341">
        <v>7385913.0500000007</v>
      </c>
      <c r="GC393" s="341">
        <v>7385913.0500000007</v>
      </c>
      <c r="GE393" s="445">
        <f>SUM(FR393:GC393)</f>
        <v>133630500</v>
      </c>
    </row>
    <row r="394" spans="1:187">
      <c r="A394" s="72" t="s">
        <v>94</v>
      </c>
      <c r="B394" s="72" t="s">
        <v>94</v>
      </c>
      <c r="C394" s="72">
        <v>471</v>
      </c>
      <c r="D394" s="72" t="str">
        <f t="shared" ref="D394:D396" si="129">+CONCATENATE(D185,"p")</f>
        <v>4710p</v>
      </c>
      <c r="E394" s="76" t="s">
        <v>370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70">
        <v>737887.48083333333</v>
      </c>
      <c r="CY394" s="273">
        <v>737887.48083333333</v>
      </c>
      <c r="CZ394" s="273">
        <v>737887.48083333333</v>
      </c>
      <c r="DA394" s="273">
        <v>737887.48083333333</v>
      </c>
      <c r="DB394" s="273">
        <v>737887.48083333333</v>
      </c>
      <c r="DC394" s="273">
        <v>737887.48083333333</v>
      </c>
      <c r="DD394" s="273">
        <v>737887.48083333333</v>
      </c>
      <c r="DE394" s="273">
        <v>737887.48083333333</v>
      </c>
      <c r="DF394" s="273">
        <v>737887.48083333333</v>
      </c>
      <c r="DG394" s="273">
        <v>737887.48083333333</v>
      </c>
      <c r="DH394" s="273">
        <v>737887.48083333333</v>
      </c>
      <c r="DI394" s="269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84"/>
      <c r="DW394" s="284"/>
      <c r="DX394" s="284"/>
      <c r="DY394" s="284"/>
      <c r="DZ394" s="284"/>
      <c r="EA394" s="284"/>
      <c r="EB394" s="284"/>
      <c r="EC394" s="284"/>
      <c r="ED394" s="284"/>
      <c r="EE394" s="284"/>
      <c r="EF394" s="284"/>
      <c r="EG394" s="284"/>
      <c r="EH394" s="284"/>
      <c r="EI394" s="282"/>
      <c r="EJ394" s="282"/>
      <c r="EK394" s="282"/>
      <c r="EL394" s="282"/>
      <c r="EM394" s="282"/>
      <c r="EN394" s="282"/>
      <c r="EO394" s="282"/>
      <c r="EP394" s="282"/>
      <c r="EQ394" s="282"/>
      <c r="ER394" s="282"/>
      <c r="ES394" s="282"/>
      <c r="ET394" s="341">
        <v>830846.24800000002</v>
      </c>
      <c r="EU394" s="341">
        <v>830846.24800000002</v>
      </c>
      <c r="EV394" s="341">
        <v>830846.24800000002</v>
      </c>
      <c r="EW394" s="341">
        <v>830846.24800000002</v>
      </c>
      <c r="EX394" s="341">
        <v>830846.24800000002</v>
      </c>
      <c r="EY394" s="341">
        <v>830846.24800000002</v>
      </c>
      <c r="EZ394" s="341">
        <v>1246269.3720000002</v>
      </c>
      <c r="FA394" s="341">
        <v>1246269.3720000002</v>
      </c>
      <c r="FB394" s="341">
        <v>2223304.53675</v>
      </c>
      <c r="FC394" s="341">
        <v>3116522.6837499999</v>
      </c>
      <c r="FD394" s="341">
        <v>8116522.6837499999</v>
      </c>
      <c r="FE394" s="341">
        <v>8116522.6837499999</v>
      </c>
      <c r="FF394" s="366">
        <v>1650583.3333333333</v>
      </c>
      <c r="FG394" s="366">
        <v>1843583.3333333333</v>
      </c>
      <c r="FH394" s="366">
        <v>1650583.3333333333</v>
      </c>
      <c r="FI394" s="366">
        <v>1650583.3333333333</v>
      </c>
      <c r="FJ394" s="366">
        <v>1650583.3333333333</v>
      </c>
      <c r="FK394" s="366">
        <v>1650583.3333333333</v>
      </c>
      <c r="FL394" s="366">
        <f>1650583.33333333+3000000</f>
        <v>4650583.3333333302</v>
      </c>
      <c r="FM394" s="366">
        <v>1650583.3333333333</v>
      </c>
      <c r="FN394" s="366">
        <v>1650583.3333333333</v>
      </c>
      <c r="FO394" s="366">
        <f>3317250-1000000</f>
        <v>2317250</v>
      </c>
      <c r="FP394" s="366">
        <f>3317250-1000000</f>
        <v>2317250</v>
      </c>
      <c r="FQ394" s="366">
        <f>3317250-1000000</f>
        <v>2317250</v>
      </c>
      <c r="FR394" s="263"/>
      <c r="FS394" s="263"/>
      <c r="FT394" s="263"/>
      <c r="FU394" s="263"/>
      <c r="FV394" s="263"/>
      <c r="FW394" s="263"/>
      <c r="FX394" s="263"/>
      <c r="FY394" s="263"/>
      <c r="FZ394" s="263"/>
      <c r="GA394" s="263"/>
      <c r="GB394" s="263"/>
      <c r="GC394" s="263"/>
      <c r="GE394" s="446"/>
    </row>
    <row r="395" spans="1:187">
      <c r="C395" s="72">
        <v>472</v>
      </c>
      <c r="D395" s="72" t="str">
        <f t="shared" si="129"/>
        <v>4720p</v>
      </c>
      <c r="E395" s="76" t="s">
        <v>372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70">
        <v>0</v>
      </c>
      <c r="CY395" s="273">
        <v>0</v>
      </c>
      <c r="CZ395" s="273">
        <v>0</v>
      </c>
      <c r="DA395" s="273">
        <v>0</v>
      </c>
      <c r="DB395" s="273">
        <v>0</v>
      </c>
      <c r="DC395" s="273">
        <v>0</v>
      </c>
      <c r="DD395" s="273">
        <v>0</v>
      </c>
      <c r="DE395" s="273">
        <v>0</v>
      </c>
      <c r="DF395" s="273">
        <v>0</v>
      </c>
      <c r="DG395" s="273">
        <v>0</v>
      </c>
      <c r="DH395" s="273">
        <v>0</v>
      </c>
      <c r="DI395" s="269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84"/>
      <c r="DW395" s="284"/>
      <c r="DX395" s="284"/>
      <c r="DY395" s="284"/>
      <c r="DZ395" s="284"/>
      <c r="EA395" s="284"/>
      <c r="EB395" s="284"/>
      <c r="EC395" s="284"/>
      <c r="ED395" s="284"/>
      <c r="EE395" s="284"/>
      <c r="EF395" s="284"/>
      <c r="EG395" s="284"/>
      <c r="EH395" s="284"/>
      <c r="EI395" s="282"/>
      <c r="EJ395" s="282"/>
      <c r="EK395" s="282"/>
      <c r="EL395" s="282"/>
      <c r="EM395" s="282"/>
      <c r="EN395" s="282"/>
      <c r="EO395" s="282"/>
      <c r="EP395" s="282"/>
      <c r="EQ395" s="282"/>
      <c r="ER395" s="282"/>
      <c r="ES395" s="282"/>
      <c r="ET395" s="341">
        <v>0</v>
      </c>
      <c r="EU395" s="341">
        <v>0</v>
      </c>
      <c r="EV395" s="341">
        <v>0</v>
      </c>
      <c r="EW395" s="341">
        <v>118999.88400000001</v>
      </c>
      <c r="EX395" s="341">
        <v>475999.53600000002</v>
      </c>
      <c r="EY395" s="341">
        <v>0</v>
      </c>
      <c r="EZ395" s="341">
        <v>0</v>
      </c>
      <c r="FA395" s="341">
        <v>0</v>
      </c>
      <c r="FB395" s="341">
        <v>0</v>
      </c>
      <c r="FC395" s="341">
        <v>0</v>
      </c>
      <c r="FD395" s="341">
        <v>0</v>
      </c>
      <c r="FE395" s="341">
        <v>0</v>
      </c>
      <c r="FF395" s="366"/>
      <c r="FR395" s="263"/>
      <c r="FS395" s="263"/>
      <c r="FT395" s="263"/>
      <c r="FU395" s="263"/>
      <c r="FV395" s="263"/>
      <c r="FW395" s="263"/>
      <c r="FX395" s="263"/>
      <c r="FY395" s="263"/>
      <c r="FZ395" s="263"/>
      <c r="GA395" s="263"/>
      <c r="GB395" s="263"/>
      <c r="GC395" s="263"/>
      <c r="GE395" s="446"/>
    </row>
    <row r="396" spans="1:187">
      <c r="C396" s="72">
        <v>473</v>
      </c>
      <c r="D396" s="72" t="str">
        <f t="shared" si="129"/>
        <v>4730p</v>
      </c>
      <c r="E396" s="76" t="s">
        <v>374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70">
        <v>0</v>
      </c>
      <c r="CY396" s="273">
        <v>0</v>
      </c>
      <c r="CZ396" s="273">
        <v>0</v>
      </c>
      <c r="DA396" s="273">
        <v>0</v>
      </c>
      <c r="DB396" s="273">
        <v>0</v>
      </c>
      <c r="DC396" s="273">
        <v>0</v>
      </c>
      <c r="DD396" s="273">
        <v>0</v>
      </c>
      <c r="DE396" s="273">
        <v>0</v>
      </c>
      <c r="DF396" s="273">
        <v>0</v>
      </c>
      <c r="DG396" s="273">
        <v>0</v>
      </c>
      <c r="DH396" s="273">
        <v>0</v>
      </c>
      <c r="DI396" s="269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84"/>
      <c r="DW396" s="284"/>
      <c r="DX396" s="284"/>
      <c r="DY396" s="284"/>
      <c r="DZ396" s="284"/>
      <c r="EA396" s="284"/>
      <c r="EB396" s="284"/>
      <c r="EC396" s="284"/>
      <c r="ED396" s="284"/>
      <c r="EE396" s="284"/>
      <c r="EF396" s="284"/>
      <c r="EG396" s="284"/>
      <c r="EH396" s="284"/>
      <c r="EI396" s="282"/>
      <c r="EJ396" s="282"/>
      <c r="EK396" s="282"/>
      <c r="EL396" s="282"/>
      <c r="EM396" s="282"/>
      <c r="EN396" s="282"/>
      <c r="EO396" s="282"/>
      <c r="EP396" s="282"/>
      <c r="EQ396" s="282"/>
      <c r="ER396" s="282"/>
      <c r="ES396" s="282"/>
      <c r="FR396" s="263"/>
      <c r="FS396" s="263"/>
      <c r="FT396" s="263"/>
      <c r="FU396" s="263"/>
      <c r="FV396" s="263"/>
      <c r="FW396" s="263"/>
      <c r="FX396" s="263"/>
      <c r="FY396" s="263"/>
      <c r="FZ396" s="263"/>
      <c r="GA396" s="263"/>
      <c r="GB396" s="263"/>
      <c r="GC396" s="263"/>
      <c r="GE396" s="446"/>
    </row>
    <row r="397" spans="1:187">
      <c r="D397" s="72">
        <v>1005</v>
      </c>
      <c r="E397" s="76" t="s">
        <v>687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84"/>
      <c r="EI397" s="282"/>
      <c r="EJ397" s="282"/>
      <c r="EK397" s="282"/>
      <c r="EL397" s="282"/>
      <c r="EM397" s="282"/>
      <c r="EN397" s="282"/>
      <c r="EO397" s="282"/>
      <c r="EP397" s="282"/>
      <c r="EQ397" s="282"/>
      <c r="ER397" s="282"/>
      <c r="ES397" s="282"/>
      <c r="FR397" s="263"/>
      <c r="FS397" s="263"/>
      <c r="FT397" s="263"/>
      <c r="FU397" s="263"/>
      <c r="FV397" s="263"/>
      <c r="FW397" s="263"/>
      <c r="FX397" s="263"/>
      <c r="FY397" s="263"/>
      <c r="FZ397" s="263"/>
      <c r="GA397" s="263"/>
      <c r="GB397" s="263"/>
      <c r="GC397" s="263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84"/>
      <c r="EI398" s="282"/>
      <c r="EJ398" s="282"/>
      <c r="EK398" s="282"/>
      <c r="EL398" s="282"/>
      <c r="EM398" s="282"/>
      <c r="EN398" s="282"/>
      <c r="EO398" s="282"/>
      <c r="EP398" s="282"/>
      <c r="EQ398" s="282"/>
      <c r="ER398" s="282"/>
      <c r="ES398" s="282"/>
    </row>
    <row r="399" spans="1:187">
      <c r="FF399" s="343"/>
      <c r="GE399" s="447"/>
    </row>
    <row r="400" spans="1:187">
      <c r="GE400" s="450"/>
    </row>
    <row r="401" spans="187:187">
      <c r="GE401" s="447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4"/>
  <sheetViews>
    <sheetView zoomScaleNormal="100" workbookViewId="0">
      <pane ySplit="4" topLeftCell="A134" activePane="bottomLeft" state="frozen"/>
      <selection pane="bottomLeft" activeCell="G144" sqref="G14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61">
        <v>1</v>
      </c>
      <c r="C2" s="56" t="s">
        <v>0</v>
      </c>
    </row>
    <row r="3" spans="2:7" ht="15.75" thickBot="1">
      <c r="B3" s="262">
        <v>10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2">
        <v>2020</v>
      </c>
      <c r="C4" s="56" t="s">
        <v>682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4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774</v>
      </c>
      <c r="F8" s="34" t="s">
        <v>810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9</v>
      </c>
      <c r="E10" s="11" t="s">
        <v>10</v>
      </c>
      <c r="F10" s="12" t="s">
        <v>11</v>
      </c>
      <c r="G10" s="52" t="str">
        <f t="shared" si="0"/>
        <v>Analitika</v>
      </c>
    </row>
    <row r="11" spans="2:7">
      <c r="D11" s="368"/>
      <c r="E11" s="11" t="s">
        <v>792</v>
      </c>
      <c r="F11" s="12" t="s">
        <v>793</v>
      </c>
      <c r="G11" s="52" t="str">
        <f t="shared" si="0"/>
        <v>Mjesečni podaci 2020</v>
      </c>
    </row>
    <row r="12" spans="2:7">
      <c r="D12" s="41"/>
      <c r="E12" s="11" t="s">
        <v>759</v>
      </c>
      <c r="F12" s="12" t="s">
        <v>760</v>
      </c>
      <c r="G12" s="52" t="str">
        <f t="shared" si="0"/>
        <v>Mjesečni podaci 2019</v>
      </c>
    </row>
    <row r="13" spans="2:7">
      <c r="D13" s="41"/>
      <c r="E13" s="11" t="s">
        <v>757</v>
      </c>
      <c r="F13" s="12" t="s">
        <v>758</v>
      </c>
      <c r="G13" s="52" t="str">
        <f t="shared" si="0"/>
        <v>Mjesečni podaci 2018</v>
      </c>
    </row>
    <row r="14" spans="2:7">
      <c r="D14" s="41"/>
      <c r="E14" s="11" t="s">
        <v>738</v>
      </c>
      <c r="F14" s="12" t="s">
        <v>739</v>
      </c>
      <c r="G14" s="52" t="str">
        <f t="shared" si="0"/>
        <v>Mjesečni podaci 2017</v>
      </c>
    </row>
    <row r="15" spans="2:7">
      <c r="D15" s="41"/>
      <c r="E15" s="11" t="s">
        <v>719</v>
      </c>
      <c r="F15" s="12" t="s">
        <v>720</v>
      </c>
      <c r="G15" s="52" t="str">
        <f t="shared" si="0"/>
        <v>Mjesečni podaci 2016</v>
      </c>
    </row>
    <row r="16" spans="2:7">
      <c r="E16" s="11" t="s">
        <v>691</v>
      </c>
      <c r="F16" s="12" t="s">
        <v>692</v>
      </c>
      <c r="G16" s="52" t="str">
        <f t="shared" si="0"/>
        <v>Mjesečni podaci 2015</v>
      </c>
    </row>
    <row r="17" spans="2:7">
      <c r="E17" s="11" t="s">
        <v>12</v>
      </c>
      <c r="F17" s="12" t="s">
        <v>13</v>
      </c>
      <c r="G17" s="52" t="str">
        <f t="shared" si="0"/>
        <v>Mjesečni podaci 2014</v>
      </c>
    </row>
    <row r="18" spans="2:7">
      <c r="E18" s="11" t="s">
        <v>14</v>
      </c>
      <c r="F18" s="12" t="s">
        <v>15</v>
      </c>
      <c r="G18" s="52" t="str">
        <f t="shared" si="0"/>
        <v>Mjesečni podaci 2013</v>
      </c>
    </row>
    <row r="19" spans="2:7">
      <c r="E19" s="11" t="s">
        <v>740</v>
      </c>
      <c r="F19" s="12" t="s">
        <v>741</v>
      </c>
      <c r="G19" s="52" t="str">
        <f t="shared" si="0"/>
        <v>Mjesečni podaci 2012</v>
      </c>
    </row>
    <row r="20" spans="2:7">
      <c r="E20" s="11" t="s">
        <v>742</v>
      </c>
      <c r="F20" s="12" t="s">
        <v>743</v>
      </c>
      <c r="G20" s="52" t="str">
        <f t="shared" si="0"/>
        <v>Mjesečni podaci 2011</v>
      </c>
    </row>
    <row r="21" spans="2:7">
      <c r="E21" s="11" t="s">
        <v>16</v>
      </c>
      <c r="F21" s="12" t="s">
        <v>406</v>
      </c>
      <c r="G21" s="52" t="str">
        <f t="shared" si="0"/>
        <v>Istorijski podaci, od 2006</v>
      </c>
    </row>
    <row r="22" spans="2:7">
      <c r="E22" s="11" t="s">
        <v>17</v>
      </c>
      <c r="F22" s="12" t="s">
        <v>18</v>
      </c>
      <c r="G22" s="52" t="str">
        <f t="shared" si="0"/>
        <v>Javni dug</v>
      </c>
    </row>
    <row r="23" spans="2:7">
      <c r="E23" s="11" t="s">
        <v>413</v>
      </c>
      <c r="F23" s="12" t="s">
        <v>413</v>
      </c>
      <c r="G23" s="52" t="str">
        <f t="shared" si="0"/>
        <v>Plan</v>
      </c>
    </row>
    <row r="24" spans="2:7">
      <c r="E24" s="11" t="s">
        <v>414</v>
      </c>
      <c r="F24" s="12" t="s">
        <v>415</v>
      </c>
      <c r="G24" s="52" t="str">
        <f t="shared" si="0"/>
        <v>Ostvarenje</v>
      </c>
    </row>
    <row r="25" spans="2:7">
      <c r="D25" s="43"/>
      <c r="E25" s="33" t="s">
        <v>416</v>
      </c>
      <c r="F25" s="34" t="s">
        <v>417</v>
      </c>
      <c r="G25" s="53" t="str">
        <f t="shared" si="0"/>
        <v>Početak</v>
      </c>
    </row>
    <row r="26" spans="2:7">
      <c r="D26" s="39"/>
      <c r="E26" s="40"/>
      <c r="F26" s="40"/>
      <c r="G26" s="54" t="str">
        <f t="shared" si="0"/>
        <v/>
      </c>
    </row>
    <row r="27" spans="2:7">
      <c r="E27" s="11"/>
      <c r="F27" s="12"/>
      <c r="G27" s="52" t="str">
        <f t="shared" si="0"/>
        <v/>
      </c>
    </row>
    <row r="28" spans="2:7">
      <c r="B28" s="13"/>
      <c r="C28" s="44"/>
      <c r="D28" s="44">
        <v>7</v>
      </c>
      <c r="E28" s="15" t="s">
        <v>683</v>
      </c>
      <c r="F28" s="16" t="s">
        <v>20</v>
      </c>
      <c r="G28" s="52" t="str">
        <f t="shared" si="0"/>
        <v>Prihodi budžeta</v>
      </c>
    </row>
    <row r="29" spans="2:7">
      <c r="B29" s="13"/>
      <c r="C29" s="45"/>
      <c r="D29" s="45">
        <v>71</v>
      </c>
      <c r="E29" s="15" t="s">
        <v>21</v>
      </c>
      <c r="F29" s="16" t="s">
        <v>22</v>
      </c>
      <c r="G29" s="52" t="str">
        <f t="shared" si="0"/>
        <v>Tekući prihodi</v>
      </c>
    </row>
    <row r="30" spans="2:7">
      <c r="B30" s="17"/>
      <c r="C30" s="46"/>
      <c r="D30" s="45">
        <v>711</v>
      </c>
      <c r="E30" s="18" t="s">
        <v>23</v>
      </c>
      <c r="F30" s="19" t="s">
        <v>24</v>
      </c>
      <c r="G30" s="52" t="str">
        <f t="shared" si="0"/>
        <v>Porezi</v>
      </c>
    </row>
    <row r="31" spans="2:7">
      <c r="B31" s="17"/>
      <c r="C31" s="47"/>
      <c r="D31" s="47">
        <v>7111</v>
      </c>
      <c r="E31" s="21" t="s">
        <v>25</v>
      </c>
      <c r="F31" s="22" t="s">
        <v>26</v>
      </c>
      <c r="G31" s="52" t="str">
        <f t="shared" si="0"/>
        <v>Porez na dohodak fizičkih lica</v>
      </c>
    </row>
    <row r="32" spans="2:7">
      <c r="B32" s="20"/>
      <c r="C32" s="47"/>
      <c r="D32" s="47">
        <v>7112</v>
      </c>
      <c r="E32" s="21" t="s">
        <v>27</v>
      </c>
      <c r="F32" s="22" t="s">
        <v>28</v>
      </c>
      <c r="G32" s="52" t="str">
        <f t="shared" si="0"/>
        <v>Porez na dobit pravnih lica</v>
      </c>
    </row>
    <row r="33" spans="2:7">
      <c r="B33" s="20"/>
      <c r="C33" s="47"/>
      <c r="D33" s="47">
        <v>7113</v>
      </c>
      <c r="E33" s="21" t="s">
        <v>29</v>
      </c>
      <c r="F33" s="22" t="s">
        <v>30</v>
      </c>
      <c r="G33" s="52" t="str">
        <f t="shared" si="0"/>
        <v>Porez na promet nepokretnosti</v>
      </c>
    </row>
    <row r="34" spans="2:7">
      <c r="B34" s="20"/>
      <c r="C34" s="47"/>
      <c r="D34" s="47">
        <v>7114</v>
      </c>
      <c r="E34" s="21" t="s">
        <v>31</v>
      </c>
      <c r="F34" s="22" t="s">
        <v>32</v>
      </c>
      <c r="G34" s="52" t="str">
        <f t="shared" si="0"/>
        <v>Porez na dodatu vrijednost</v>
      </c>
    </row>
    <row r="35" spans="2:7">
      <c r="B35" s="20"/>
      <c r="C35" s="47"/>
      <c r="D35" s="47">
        <v>7115</v>
      </c>
      <c r="E35" s="21" t="s">
        <v>33</v>
      </c>
      <c r="F35" s="22" t="s">
        <v>34</v>
      </c>
      <c r="G35" s="52" t="str">
        <f t="shared" si="0"/>
        <v>Akcize</v>
      </c>
    </row>
    <row r="36" spans="2:7">
      <c r="B36" s="20"/>
      <c r="C36" s="47"/>
      <c r="D36" s="47">
        <v>7116</v>
      </c>
      <c r="E36" s="21" t="s">
        <v>35</v>
      </c>
      <c r="F36" s="22" t="s">
        <v>36</v>
      </c>
      <c r="G36" s="52" t="str">
        <f t="shared" si="0"/>
        <v>Porez na međunarodnu trgovinu i transakcije</v>
      </c>
    </row>
    <row r="37" spans="2:7">
      <c r="B37" s="20"/>
      <c r="C37" s="47"/>
      <c r="D37" s="47"/>
      <c r="E37" s="21"/>
      <c r="F37" s="22"/>
    </row>
    <row r="38" spans="2:7">
      <c r="B38" s="20"/>
      <c r="C38" s="47"/>
      <c r="D38" s="47">
        <v>7118</v>
      </c>
      <c r="E38" s="21" t="s">
        <v>724</v>
      </c>
      <c r="F38" s="22" t="s">
        <v>38</v>
      </c>
      <c r="G38" s="52" t="str">
        <f t="shared" si="0"/>
        <v>Ostali državni porezi</v>
      </c>
    </row>
    <row r="39" spans="2:7">
      <c r="B39" s="20"/>
      <c r="C39" s="46"/>
      <c r="D39" s="45">
        <v>712</v>
      </c>
      <c r="E39" s="18" t="s">
        <v>39</v>
      </c>
      <c r="F39" s="19" t="s">
        <v>40</v>
      </c>
      <c r="G39" s="52" t="str">
        <f t="shared" si="0"/>
        <v>Doprinosi</v>
      </c>
    </row>
    <row r="40" spans="2:7">
      <c r="B40" s="17"/>
      <c r="C40" s="47"/>
      <c r="D40" s="47">
        <v>7121</v>
      </c>
      <c r="E40" s="21" t="s">
        <v>41</v>
      </c>
      <c r="F40" s="22" t="s">
        <v>42</v>
      </c>
      <c r="G40" s="52" t="str">
        <f t="shared" si="0"/>
        <v>Doprinosi za penzijsko i invalidsko osiguranje</v>
      </c>
    </row>
    <row r="41" spans="2:7">
      <c r="B41" s="20"/>
      <c r="C41" s="47"/>
      <c r="D41" s="47">
        <v>7122</v>
      </c>
      <c r="E41" s="21" t="s">
        <v>43</v>
      </c>
      <c r="F41" s="22" t="s">
        <v>44</v>
      </c>
      <c r="G41" s="52" t="str">
        <f t="shared" si="0"/>
        <v>Doprinosi za zdravstveno osiguranje</v>
      </c>
    </row>
    <row r="42" spans="2:7">
      <c r="B42" s="20"/>
      <c r="C42" s="47"/>
      <c r="D42" s="47">
        <v>7123</v>
      </c>
      <c r="E42" s="21" t="s">
        <v>45</v>
      </c>
      <c r="F42" s="22" t="s">
        <v>46</v>
      </c>
      <c r="G42" s="52" t="str">
        <f t="shared" si="0"/>
        <v>Doprinosi za osiguranje od nezaposlenosti</v>
      </c>
    </row>
    <row r="43" spans="2:7">
      <c r="B43" s="20"/>
      <c r="C43" s="47"/>
      <c r="D43" s="47">
        <v>7124</v>
      </c>
      <c r="E43" s="21" t="s">
        <v>47</v>
      </c>
      <c r="F43" s="22" t="s">
        <v>48</v>
      </c>
      <c r="G43" s="52" t="str">
        <f t="shared" si="0"/>
        <v>Ostali doprinosi</v>
      </c>
    </row>
    <row r="44" spans="2:7">
      <c r="B44" s="20"/>
      <c r="C44" s="46"/>
      <c r="D44" s="45">
        <v>713</v>
      </c>
      <c r="E44" s="18" t="s">
        <v>49</v>
      </c>
      <c r="F44" s="19" t="s">
        <v>50</v>
      </c>
      <c r="G44" s="52" t="str">
        <f t="shared" si="0"/>
        <v>Takse</v>
      </c>
    </row>
    <row r="45" spans="2:7">
      <c r="B45" s="17"/>
      <c r="C45" s="47"/>
      <c r="D45" s="47">
        <v>7131</v>
      </c>
      <c r="E45" s="21" t="s">
        <v>51</v>
      </c>
      <c r="F45" s="22" t="s">
        <v>52</v>
      </c>
      <c r="G45" s="52" t="str">
        <f t="shared" si="0"/>
        <v>Administrativne takse</v>
      </c>
    </row>
    <row r="46" spans="2:7">
      <c r="B46" s="20"/>
      <c r="C46" s="47"/>
      <c r="D46" s="47">
        <v>7132</v>
      </c>
      <c r="E46" s="21" t="s">
        <v>53</v>
      </c>
      <c r="F46" s="22" t="s">
        <v>54</v>
      </c>
      <c r="G46" s="52" t="str">
        <f t="shared" si="0"/>
        <v>Sudske takse</v>
      </c>
    </row>
    <row r="47" spans="2:7">
      <c r="B47" s="20"/>
      <c r="C47" s="47"/>
      <c r="D47" s="47">
        <v>7133</v>
      </c>
      <c r="E47" s="21" t="s">
        <v>55</v>
      </c>
      <c r="F47" s="22" t="s">
        <v>56</v>
      </c>
      <c r="G47" s="52" t="str">
        <f t="shared" si="0"/>
        <v>Boravišne takse</v>
      </c>
    </row>
    <row r="48" spans="2:7">
      <c r="B48" s="20"/>
      <c r="C48" s="47"/>
      <c r="D48" s="47">
        <v>7134</v>
      </c>
      <c r="E48" s="21" t="s">
        <v>57</v>
      </c>
      <c r="F48" s="22" t="s">
        <v>58</v>
      </c>
      <c r="G48" s="52" t="str">
        <f t="shared" si="0"/>
        <v>Registracione takse</v>
      </c>
    </row>
    <row r="49" spans="2:7">
      <c r="B49" s="20"/>
      <c r="C49" s="47"/>
      <c r="D49" s="47">
        <v>7135</v>
      </c>
      <c r="E49" s="21" t="s">
        <v>59</v>
      </c>
      <c r="F49" s="22" t="s">
        <v>60</v>
      </c>
      <c r="G49" s="52" t="str">
        <f t="shared" si="0"/>
        <v>Lokalne komunalne takse</v>
      </c>
    </row>
    <row r="50" spans="2:7">
      <c r="B50" s="20"/>
      <c r="C50" s="47"/>
      <c r="D50" s="47">
        <v>7136</v>
      </c>
      <c r="E50" s="21" t="s">
        <v>61</v>
      </c>
      <c r="F50" s="22" t="s">
        <v>62</v>
      </c>
      <c r="G50" s="52" t="str">
        <f t="shared" si="0"/>
        <v>Ostale takse</v>
      </c>
    </row>
    <row r="51" spans="2:7">
      <c r="B51" s="20"/>
      <c r="C51" s="46"/>
      <c r="D51" s="45">
        <v>714</v>
      </c>
      <c r="E51" s="18" t="s">
        <v>63</v>
      </c>
      <c r="F51" s="19" t="s">
        <v>64</v>
      </c>
      <c r="G51" s="52" t="str">
        <f t="shared" si="0"/>
        <v>Naknade</v>
      </c>
    </row>
    <row r="52" spans="2:7" ht="23.25">
      <c r="B52" s="17"/>
      <c r="C52" s="47"/>
      <c r="D52" s="47">
        <v>7141</v>
      </c>
      <c r="E52" s="21" t="s">
        <v>65</v>
      </c>
      <c r="F52" s="22" t="s">
        <v>66</v>
      </c>
      <c r="G52" s="52" t="str">
        <f t="shared" si="0"/>
        <v>Naknade za korišćenje dobara od opšteg interesa</v>
      </c>
    </row>
    <row r="53" spans="2:7">
      <c r="B53" s="20"/>
      <c r="C53" s="47"/>
      <c r="D53" s="47">
        <v>7142</v>
      </c>
      <c r="E53" s="21" t="s">
        <v>67</v>
      </c>
      <c r="F53" s="22" t="s">
        <v>68</v>
      </c>
      <c r="G53" s="52" t="str">
        <f t="shared" si="0"/>
        <v>Naknade za korišćenje prirodnih dobara</v>
      </c>
    </row>
    <row r="54" spans="2:7">
      <c r="B54" s="20"/>
      <c r="C54" s="47"/>
      <c r="D54" s="47">
        <v>7143</v>
      </c>
      <c r="E54" s="21" t="s">
        <v>69</v>
      </c>
      <c r="F54" s="22" t="s">
        <v>70</v>
      </c>
      <c r="G54" s="52" t="str">
        <f t="shared" si="0"/>
        <v>Ekološke naknade</v>
      </c>
    </row>
    <row r="55" spans="2:7">
      <c r="B55" s="20"/>
      <c r="C55" s="47"/>
      <c r="D55" s="47">
        <v>7144</v>
      </c>
      <c r="E55" s="21" t="s">
        <v>71</v>
      </c>
      <c r="F55" s="22" t="s">
        <v>72</v>
      </c>
      <c r="G55" s="52" t="str">
        <f t="shared" si="0"/>
        <v>Naknade za priređivanje igara na sreću</v>
      </c>
    </row>
    <row r="56" spans="2:7">
      <c r="B56" s="20"/>
      <c r="C56" s="47"/>
      <c r="D56" s="47">
        <v>7145</v>
      </c>
      <c r="E56" s="21" t="s">
        <v>73</v>
      </c>
      <c r="F56" s="22" t="s">
        <v>74</v>
      </c>
      <c r="G56" s="52" t="str">
        <f t="shared" si="0"/>
        <v>Naknade za korišćenje građevinskog zemljišta</v>
      </c>
    </row>
    <row r="57" spans="2:7" ht="23.25">
      <c r="B57" s="20"/>
      <c r="C57" s="47"/>
      <c r="D57" s="47">
        <v>7146</v>
      </c>
      <c r="E57" s="21" t="s">
        <v>75</v>
      </c>
      <c r="F57" s="22" t="s">
        <v>76</v>
      </c>
      <c r="G57" s="52" t="str">
        <f t="shared" si="0"/>
        <v xml:space="preserve">Naknade za uređivanje i izgradnju građevinskog zemljišta </v>
      </c>
    </row>
    <row r="58" spans="2:7" ht="34.5">
      <c r="B58" s="20"/>
      <c r="C58" s="47"/>
      <c r="D58" s="47">
        <v>7147</v>
      </c>
      <c r="E58" s="21" t="s">
        <v>77</v>
      </c>
      <c r="F58" s="22" t="s">
        <v>78</v>
      </c>
      <c r="G58" s="52" t="str">
        <f t="shared" si="0"/>
        <v xml:space="preserve">Naknade za izgradnju i održavanje lokalnih puteva i drugih javnih objekata od opštinskog značaja </v>
      </c>
    </row>
    <row r="59" spans="2:7">
      <c r="B59" s="20"/>
      <c r="C59" s="47"/>
      <c r="D59" s="47">
        <v>7148</v>
      </c>
      <c r="E59" s="21" t="s">
        <v>79</v>
      </c>
      <c r="F59" s="22" t="s">
        <v>80</v>
      </c>
      <c r="G59" s="52" t="str">
        <f t="shared" si="0"/>
        <v>Naknada za puteve</v>
      </c>
    </row>
    <row r="60" spans="2:7">
      <c r="B60" s="20"/>
      <c r="C60" s="47"/>
      <c r="D60" s="47">
        <v>7149</v>
      </c>
      <c r="E60" s="21" t="s">
        <v>81</v>
      </c>
      <c r="F60" s="22" t="s">
        <v>82</v>
      </c>
      <c r="G60" s="52" t="str">
        <f t="shared" si="0"/>
        <v>Ostale naknade</v>
      </c>
    </row>
    <row r="61" spans="2:7">
      <c r="B61" s="20"/>
      <c r="C61" s="46"/>
      <c r="D61" s="45">
        <v>715</v>
      </c>
      <c r="E61" s="18" t="s">
        <v>83</v>
      </c>
      <c r="F61" s="19" t="s">
        <v>84</v>
      </c>
      <c r="G61" s="52" t="str">
        <f t="shared" si="0"/>
        <v>Ostali prihodi</v>
      </c>
    </row>
    <row r="62" spans="2:7">
      <c r="B62" s="17"/>
      <c r="C62" s="47"/>
      <c r="D62" s="47">
        <v>7151</v>
      </c>
      <c r="E62" s="21" t="s">
        <v>85</v>
      </c>
      <c r="F62" s="22" t="s">
        <v>86</v>
      </c>
      <c r="G62" s="52" t="str">
        <f t="shared" si="0"/>
        <v>Prihodi od kapitala</v>
      </c>
    </row>
    <row r="63" spans="2:7">
      <c r="B63" s="20"/>
      <c r="C63" s="47"/>
      <c r="D63" s="47">
        <v>7152</v>
      </c>
      <c r="E63" s="21" t="s">
        <v>87</v>
      </c>
      <c r="F63" s="22" t="s">
        <v>88</v>
      </c>
      <c r="G63" s="52" t="str">
        <f t="shared" si="0"/>
        <v>Novčane kazne i oduzete imovinske koristi</v>
      </c>
    </row>
    <row r="64" spans="2:7" ht="23.25">
      <c r="B64" s="20"/>
      <c r="C64" s="47"/>
      <c r="D64" s="47">
        <v>7153</v>
      </c>
      <c r="E64" s="21" t="s">
        <v>89</v>
      </c>
      <c r="F64" s="22" t="s">
        <v>90</v>
      </c>
      <c r="G64" s="52" t="str">
        <f t="shared" si="0"/>
        <v>Prihodi koje organi ostvaruju vršenjem svoje djelatnosti</v>
      </c>
    </row>
    <row r="65" spans="2:7">
      <c r="B65" s="20"/>
      <c r="C65" s="47"/>
      <c r="D65" s="47">
        <v>7154</v>
      </c>
      <c r="E65" s="21" t="s">
        <v>91</v>
      </c>
      <c r="F65" s="22" t="s">
        <v>92</v>
      </c>
      <c r="G65" s="52" t="str">
        <f t="shared" si="0"/>
        <v>Samodoprinosi</v>
      </c>
    </row>
    <row r="66" spans="2:7">
      <c r="B66" s="20"/>
      <c r="C66" s="47"/>
      <c r="D66" s="47">
        <v>7155</v>
      </c>
      <c r="E66" s="21" t="s">
        <v>83</v>
      </c>
      <c r="F66" s="22" t="s">
        <v>93</v>
      </c>
      <c r="G66" s="52" t="str">
        <f t="shared" si="0"/>
        <v>Ostali prihodi</v>
      </c>
    </row>
    <row r="67" spans="2:7">
      <c r="B67" s="20"/>
      <c r="C67" s="45" t="s">
        <v>94</v>
      </c>
      <c r="D67" s="45">
        <v>72</v>
      </c>
      <c r="E67" s="23" t="s">
        <v>95</v>
      </c>
      <c r="F67" s="16" t="s">
        <v>96</v>
      </c>
      <c r="G67" s="52" t="str">
        <f t="shared" si="0"/>
        <v>Primici od prodaje imovine</v>
      </c>
    </row>
    <row r="68" spans="2:7">
      <c r="B68" s="17"/>
      <c r="C68" s="47">
        <v>721</v>
      </c>
      <c r="D68" s="47">
        <v>7212</v>
      </c>
      <c r="E68" s="21" t="s">
        <v>97</v>
      </c>
      <c r="F68" s="22" t="s">
        <v>98</v>
      </c>
      <c r="G68" s="52" t="str">
        <f t="shared" si="0"/>
        <v>Primici od prodaje nefinansijske imovine</v>
      </c>
    </row>
    <row r="69" spans="2:7">
      <c r="B69" s="20"/>
      <c r="C69" s="47">
        <v>722</v>
      </c>
      <c r="D69" s="47">
        <v>7222</v>
      </c>
      <c r="E69" s="21" t="s">
        <v>99</v>
      </c>
      <c r="F69" s="22" t="s">
        <v>100</v>
      </c>
      <c r="G69" s="52" t="str">
        <f t="shared" si="0"/>
        <v>Primici od prodaje finansijske imovine</v>
      </c>
    </row>
    <row r="70" spans="2:7" ht="23.25">
      <c r="B70" s="20"/>
      <c r="C70" s="45"/>
      <c r="D70" s="45">
        <v>73</v>
      </c>
      <c r="E70" s="23" t="s">
        <v>101</v>
      </c>
      <c r="F70" s="16" t="s">
        <v>102</v>
      </c>
      <c r="G70" s="52" t="str">
        <f t="shared" si="0"/>
        <v>Primici od otplate kredita i sredstva prenesena iz prethodne godine</v>
      </c>
    </row>
    <row r="71" spans="2:7">
      <c r="B71" s="17"/>
      <c r="C71" s="47">
        <v>731</v>
      </c>
      <c r="D71" s="47">
        <v>7311</v>
      </c>
      <c r="E71" s="21" t="s">
        <v>103</v>
      </c>
      <c r="F71" s="22" t="s">
        <v>104</v>
      </c>
      <c r="G71" s="52" t="str">
        <f t="shared" si="0"/>
        <v>Primici od otplate kredita</v>
      </c>
    </row>
    <row r="72" spans="2:7">
      <c r="B72" s="20"/>
      <c r="C72" s="47">
        <v>732</v>
      </c>
      <c r="D72" s="47">
        <v>7321</v>
      </c>
      <c r="E72" s="21" t="s">
        <v>105</v>
      </c>
      <c r="F72" s="22" t="s">
        <v>106</v>
      </c>
      <c r="G72" s="52" t="str">
        <f t="shared" si="0"/>
        <v>Sredstva prenesena iz prethodne godine</v>
      </c>
    </row>
    <row r="73" spans="2:7">
      <c r="B73" s="20"/>
      <c r="C73" s="45" t="s">
        <v>94</v>
      </c>
      <c r="D73" s="45">
        <v>74</v>
      </c>
      <c r="E73" s="23" t="s">
        <v>107</v>
      </c>
      <c r="F73" s="16" t="s">
        <v>108</v>
      </c>
      <c r="G73" s="52" t="str">
        <f t="shared" si="0"/>
        <v>Donacije i transferi</v>
      </c>
    </row>
    <row r="74" spans="2:7">
      <c r="B74" s="17"/>
      <c r="C74" s="47">
        <v>741</v>
      </c>
      <c r="D74" s="47">
        <v>7411</v>
      </c>
      <c r="E74" s="21" t="s">
        <v>109</v>
      </c>
      <c r="F74" s="22" t="s">
        <v>110</v>
      </c>
      <c r="G74" s="52" t="str">
        <f t="shared" si="0"/>
        <v>Donacije</v>
      </c>
    </row>
    <row r="75" spans="2:7">
      <c r="B75" s="20"/>
      <c r="C75" s="47">
        <v>742</v>
      </c>
      <c r="D75" s="47">
        <v>7421</v>
      </c>
      <c r="E75" s="21" t="s">
        <v>111</v>
      </c>
      <c r="F75" s="22" t="s">
        <v>112</v>
      </c>
      <c r="G75" s="52" t="str">
        <f t="shared" ref="G75:G140" si="1">+IF(ISBLANK(IF($B$2=1,E75,F75)),"",IF($B$2=1,E75,F75))</f>
        <v>Transferi</v>
      </c>
    </row>
    <row r="76" spans="2:7">
      <c r="B76" s="20"/>
      <c r="C76" s="46"/>
      <c r="D76" s="45">
        <v>75</v>
      </c>
      <c r="E76" s="23" t="s">
        <v>113</v>
      </c>
      <c r="F76" s="16" t="s">
        <v>114</v>
      </c>
      <c r="G76" s="52" t="str">
        <f t="shared" si="1"/>
        <v xml:space="preserve">Pozajmice i krediti </v>
      </c>
    </row>
    <row r="77" spans="2:7">
      <c r="B77" s="17"/>
      <c r="C77" s="45"/>
      <c r="D77" s="45">
        <v>751</v>
      </c>
      <c r="E77" s="18" t="s">
        <v>115</v>
      </c>
      <c r="F77" s="19" t="s">
        <v>114</v>
      </c>
      <c r="G77" s="52" t="str">
        <f t="shared" si="1"/>
        <v>Pozajmice i krediti</v>
      </c>
    </row>
    <row r="78" spans="2:7">
      <c r="B78" s="17"/>
      <c r="C78" s="47"/>
      <c r="D78" s="47">
        <v>7511</v>
      </c>
      <c r="E78" s="21" t="s">
        <v>116</v>
      </c>
      <c r="F78" s="22" t="s">
        <v>117</v>
      </c>
      <c r="G78" s="52" t="str">
        <f t="shared" si="1"/>
        <v>Pozajmice i krediti od domaćih izvora</v>
      </c>
    </row>
    <row r="79" spans="2:7">
      <c r="B79" s="20"/>
      <c r="C79" s="48"/>
      <c r="D79" s="48">
        <v>7512</v>
      </c>
      <c r="E79" s="24" t="s">
        <v>118</v>
      </c>
      <c r="F79" s="62" t="s">
        <v>119</v>
      </c>
      <c r="G79" s="53" t="str">
        <f t="shared" si="1"/>
        <v>Pozajmice i krediti od inostranih izvora</v>
      </c>
    </row>
    <row r="80" spans="2:7">
      <c r="B80" s="20"/>
      <c r="C80" s="44"/>
      <c r="D80" s="44">
        <v>4</v>
      </c>
      <c r="E80" s="15" t="s">
        <v>806</v>
      </c>
      <c r="F80" s="16" t="s">
        <v>121</v>
      </c>
      <c r="G80" s="52" t="str">
        <f t="shared" si="1"/>
        <v>Izdaci budžeta</v>
      </c>
    </row>
    <row r="81" spans="2:7">
      <c r="B81" s="20"/>
      <c r="C81" s="44"/>
      <c r="D81" s="44">
        <v>40</v>
      </c>
      <c r="E81" s="15" t="s">
        <v>777</v>
      </c>
      <c r="F81" s="16" t="s">
        <v>778</v>
      </c>
      <c r="G81" s="52" t="str">
        <f t="shared" si="1"/>
        <v>Tekuća budžetska potrošnja</v>
      </c>
    </row>
    <row r="82" spans="2:7">
      <c r="B82" s="13"/>
      <c r="C82" s="44"/>
      <c r="D82" s="44">
        <v>41</v>
      </c>
      <c r="E82" s="15" t="s">
        <v>122</v>
      </c>
      <c r="F82" s="16" t="s">
        <v>123</v>
      </c>
      <c r="G82" s="52" t="str">
        <f t="shared" si="1"/>
        <v>Tekući izdaci</v>
      </c>
    </row>
    <row r="83" spans="2:7">
      <c r="B83" s="14" t="s">
        <v>94</v>
      </c>
      <c r="C83" s="46"/>
      <c r="D83" s="44">
        <v>411</v>
      </c>
      <c r="E83" s="18" t="s">
        <v>124</v>
      </c>
      <c r="F83" s="19" t="s">
        <v>125</v>
      </c>
      <c r="G83" s="52" t="str">
        <f t="shared" si="1"/>
        <v>Bruto zarade i doprinosi na teret poslodavca</v>
      </c>
    </row>
    <row r="84" spans="2:7">
      <c r="B84" s="14"/>
      <c r="C84" s="49"/>
      <c r="D84" s="49">
        <v>4111</v>
      </c>
      <c r="E84" s="21" t="s">
        <v>126</v>
      </c>
      <c r="F84" s="22" t="s">
        <v>127</v>
      </c>
      <c r="G84" s="52" t="str">
        <f t="shared" si="1"/>
        <v>Neto zarade</v>
      </c>
    </row>
    <row r="85" spans="2:7">
      <c r="B85" s="25"/>
      <c r="C85" s="49"/>
      <c r="D85" s="49">
        <v>4112</v>
      </c>
      <c r="E85" s="21" t="s">
        <v>128</v>
      </c>
      <c r="F85" s="22" t="s">
        <v>26</v>
      </c>
      <c r="G85" s="52" t="str">
        <f t="shared" si="1"/>
        <v>Porez na zarade</v>
      </c>
    </row>
    <row r="86" spans="2:7">
      <c r="B86" s="25"/>
      <c r="C86" s="49"/>
      <c r="D86" s="49">
        <v>4113</v>
      </c>
      <c r="E86" s="21" t="s">
        <v>129</v>
      </c>
      <c r="F86" s="22" t="s">
        <v>130</v>
      </c>
      <c r="G86" s="52" t="str">
        <f t="shared" si="1"/>
        <v>Doprinosi na teret zaposlenog</v>
      </c>
    </row>
    <row r="87" spans="2:7" ht="15.75">
      <c r="B87" s="25"/>
      <c r="C87" s="50"/>
      <c r="D87" s="49">
        <v>4114</v>
      </c>
      <c r="E87" s="21" t="s">
        <v>131</v>
      </c>
      <c r="F87" s="22" t="s">
        <v>132</v>
      </c>
      <c r="G87" s="52" t="str">
        <f t="shared" si="1"/>
        <v>Doprinosi na teret poslodavca</v>
      </c>
    </row>
    <row r="88" spans="2:7" ht="15.75">
      <c r="B88" s="26"/>
      <c r="C88" s="49"/>
      <c r="D88" s="49">
        <v>4115</v>
      </c>
      <c r="E88" s="21" t="s">
        <v>133</v>
      </c>
      <c r="F88" s="22" t="s">
        <v>134</v>
      </c>
      <c r="G88" s="52" t="str">
        <f t="shared" si="1"/>
        <v>Opštinski prirez</v>
      </c>
    </row>
    <row r="89" spans="2:7">
      <c r="B89" s="25"/>
      <c r="C89" s="46"/>
      <c r="D89" s="44">
        <v>412</v>
      </c>
      <c r="E89" s="18" t="s">
        <v>135</v>
      </c>
      <c r="F89" s="19" t="s">
        <v>136</v>
      </c>
      <c r="G89" s="52" t="str">
        <f t="shared" si="1"/>
        <v>Ostala lična primanja</v>
      </c>
    </row>
    <row r="90" spans="2:7">
      <c r="B90" s="14"/>
      <c r="C90" s="49"/>
      <c r="D90" s="49">
        <v>4121</v>
      </c>
      <c r="E90" s="21" t="s">
        <v>137</v>
      </c>
      <c r="F90" s="22" t="s">
        <v>138</v>
      </c>
      <c r="G90" s="52" t="str">
        <f t="shared" si="1"/>
        <v>Naknada za zimnicu</v>
      </c>
    </row>
    <row r="91" spans="2:7">
      <c r="B91" s="25"/>
      <c r="C91" s="49"/>
      <c r="D91" s="49">
        <v>4122</v>
      </c>
      <c r="E91" s="21" t="s">
        <v>139</v>
      </c>
      <c r="F91" s="22" t="s">
        <v>140</v>
      </c>
      <c r="G91" s="52" t="str">
        <f t="shared" si="1"/>
        <v>Naknada za stanovanje i odvojen život</v>
      </c>
    </row>
    <row r="92" spans="2:7">
      <c r="B92" s="25"/>
      <c r="C92" s="49"/>
      <c r="D92" s="49">
        <v>4123</v>
      </c>
      <c r="E92" s="21" t="s">
        <v>141</v>
      </c>
      <c r="F92" s="22" t="s">
        <v>142</v>
      </c>
      <c r="G92" s="52" t="str">
        <f t="shared" si="1"/>
        <v>Naknada za prevoz</v>
      </c>
    </row>
    <row r="93" spans="2:7">
      <c r="B93" s="25"/>
      <c r="C93" s="49"/>
      <c r="D93" s="49">
        <v>4124</v>
      </c>
      <c r="E93" s="21" t="s">
        <v>143</v>
      </c>
      <c r="F93" s="22" t="s">
        <v>144</v>
      </c>
      <c r="G93" s="52" t="str">
        <f t="shared" si="1"/>
        <v>Jubilarne nagrade</v>
      </c>
    </row>
    <row r="94" spans="2:7">
      <c r="B94" s="25"/>
      <c r="C94" s="49"/>
      <c r="D94" s="49">
        <v>4125</v>
      </c>
      <c r="E94" s="21" t="s">
        <v>145</v>
      </c>
      <c r="F94" s="22" t="s">
        <v>146</v>
      </c>
      <c r="G94" s="52" t="str">
        <f t="shared" si="1"/>
        <v>Otpremnine</v>
      </c>
    </row>
    <row r="95" spans="2:7">
      <c r="B95" s="25"/>
      <c r="C95" s="49"/>
      <c r="D95" s="49">
        <v>4126</v>
      </c>
      <c r="E95" s="21" t="s">
        <v>147</v>
      </c>
      <c r="F95" s="22" t="s">
        <v>148</v>
      </c>
      <c r="G95" s="52" t="str">
        <f t="shared" si="1"/>
        <v>Naknada skupstinskim poslanicima</v>
      </c>
    </row>
    <row r="96" spans="2:7">
      <c r="B96" s="25"/>
      <c r="C96" s="49"/>
      <c r="D96" s="49">
        <v>4127</v>
      </c>
      <c r="E96" s="21" t="s">
        <v>81</v>
      </c>
      <c r="F96" s="22" t="s">
        <v>149</v>
      </c>
      <c r="G96" s="52" t="str">
        <f t="shared" si="1"/>
        <v>Ostale naknade</v>
      </c>
    </row>
    <row r="97" spans="2:7">
      <c r="B97" s="25"/>
      <c r="C97" s="49"/>
      <c r="D97" s="49">
        <v>4128</v>
      </c>
      <c r="E97" s="21" t="s">
        <v>721</v>
      </c>
      <c r="F97" s="22" t="s">
        <v>723</v>
      </c>
      <c r="G97" s="52" t="str">
        <f t="shared" si="1"/>
        <v>Ostala prava iz oblasti socijalne zaštite</v>
      </c>
    </row>
    <row r="98" spans="2:7">
      <c r="B98" s="25"/>
      <c r="C98" s="46"/>
      <c r="D98" s="44">
        <v>413</v>
      </c>
      <c r="E98" s="18" t="s">
        <v>150</v>
      </c>
      <c r="F98" s="19" t="s">
        <v>151</v>
      </c>
      <c r="G98" s="52" t="str">
        <f t="shared" si="1"/>
        <v>Rashodi za materijal</v>
      </c>
    </row>
    <row r="99" spans="2:7">
      <c r="B99" s="14"/>
      <c r="C99" s="49"/>
      <c r="D99" s="49">
        <v>4131</v>
      </c>
      <c r="E99" s="21" t="s">
        <v>152</v>
      </c>
      <c r="F99" s="22" t="s">
        <v>153</v>
      </c>
      <c r="G99" s="52" t="str">
        <f t="shared" si="1"/>
        <v>Administrativni materijal</v>
      </c>
    </row>
    <row r="100" spans="2:7">
      <c r="B100" s="25"/>
      <c r="C100" s="49"/>
      <c r="D100" s="49">
        <v>4132</v>
      </c>
      <c r="E100" s="21" t="s">
        <v>154</v>
      </c>
      <c r="F100" s="22" t="s">
        <v>155</v>
      </c>
      <c r="G100" s="52" t="str">
        <f t="shared" si="1"/>
        <v>Materijal za zdravstvenu zaštitu</v>
      </c>
    </row>
    <row r="101" spans="2:7">
      <c r="B101" s="25"/>
      <c r="C101" s="49"/>
      <c r="D101" s="49">
        <v>4133</v>
      </c>
      <c r="E101" s="21" t="s">
        <v>156</v>
      </c>
      <c r="F101" s="22" t="s">
        <v>157</v>
      </c>
      <c r="G101" s="52" t="str">
        <f t="shared" si="1"/>
        <v>Materijal za posebne namjene</v>
      </c>
    </row>
    <row r="102" spans="2:7">
      <c r="B102" s="25"/>
      <c r="C102" s="49"/>
      <c r="D102" s="49">
        <v>4134</v>
      </c>
      <c r="E102" s="21" t="s">
        <v>158</v>
      </c>
      <c r="F102" s="22" t="s">
        <v>159</v>
      </c>
      <c r="G102" s="52" t="str">
        <f t="shared" si="1"/>
        <v>Rashodi za energiju</v>
      </c>
    </row>
    <row r="103" spans="2:7">
      <c r="B103" s="25"/>
      <c r="C103" s="49"/>
      <c r="D103" s="49">
        <v>4135</v>
      </c>
      <c r="E103" s="21" t="s">
        <v>160</v>
      </c>
      <c r="F103" s="22" t="s">
        <v>161</v>
      </c>
      <c r="G103" s="52" t="str">
        <f t="shared" si="1"/>
        <v>Rashodi za gorivo</v>
      </c>
    </row>
    <row r="104" spans="2:7">
      <c r="B104" s="25"/>
      <c r="C104" s="49"/>
      <c r="D104" s="49">
        <v>4139</v>
      </c>
      <c r="E104" s="21" t="s">
        <v>162</v>
      </c>
      <c r="F104" s="22" t="s">
        <v>163</v>
      </c>
      <c r="G104" s="52" t="str">
        <f t="shared" si="1"/>
        <v>Ostali rashodi za materijal</v>
      </c>
    </row>
    <row r="105" spans="2:7">
      <c r="B105" s="25"/>
      <c r="C105" s="46"/>
      <c r="D105" s="44">
        <v>414</v>
      </c>
      <c r="E105" s="18" t="s">
        <v>164</v>
      </c>
      <c r="F105" s="19" t="s">
        <v>165</v>
      </c>
      <c r="G105" s="52" t="str">
        <f t="shared" si="1"/>
        <v>Rashodi za usluge</v>
      </c>
    </row>
    <row r="106" spans="2:7">
      <c r="B106" s="14"/>
      <c r="C106" s="49"/>
      <c r="D106" s="49">
        <v>4141</v>
      </c>
      <c r="E106" s="21" t="s">
        <v>166</v>
      </c>
      <c r="F106" s="22" t="s">
        <v>167</v>
      </c>
      <c r="G106" s="52" t="str">
        <f t="shared" si="1"/>
        <v>Službena putovanja</v>
      </c>
    </row>
    <row r="107" spans="2:7">
      <c r="B107" s="25"/>
      <c r="C107" s="49"/>
      <c r="D107" s="49">
        <v>4142</v>
      </c>
      <c r="E107" s="21" t="s">
        <v>168</v>
      </c>
      <c r="F107" s="22" t="s">
        <v>169</v>
      </c>
      <c r="G107" s="52" t="str">
        <f t="shared" si="1"/>
        <v>Reprezentacija</v>
      </c>
    </row>
    <row r="108" spans="2:7">
      <c r="B108" s="25"/>
      <c r="C108" s="49"/>
      <c r="D108" s="49">
        <v>4143</v>
      </c>
      <c r="E108" s="21" t="s">
        <v>170</v>
      </c>
      <c r="F108" s="22" t="s">
        <v>171</v>
      </c>
      <c r="G108" s="52" t="str">
        <f t="shared" si="1"/>
        <v>Komunikacione usluge</v>
      </c>
    </row>
    <row r="109" spans="2:7">
      <c r="B109" s="25"/>
      <c r="C109" s="49"/>
      <c r="D109" s="49">
        <v>4144</v>
      </c>
      <c r="E109" s="21" t="s">
        <v>172</v>
      </c>
      <c r="F109" s="22" t="s">
        <v>173</v>
      </c>
      <c r="G109" s="52" t="str">
        <f t="shared" si="1"/>
        <v>Bankarske usluge i negativne kursne razlike</v>
      </c>
    </row>
    <row r="110" spans="2:7">
      <c r="B110" s="25"/>
      <c r="C110" s="49"/>
      <c r="D110" s="49">
        <v>4145</v>
      </c>
      <c r="E110" s="21" t="s">
        <v>174</v>
      </c>
      <c r="F110" s="22" t="s">
        <v>175</v>
      </c>
      <c r="G110" s="52" t="str">
        <f t="shared" si="1"/>
        <v>Usluge prevoza</v>
      </c>
    </row>
    <row r="111" spans="2:7">
      <c r="B111" s="25"/>
      <c r="C111" s="49"/>
      <c r="D111" s="49">
        <v>4146</v>
      </c>
      <c r="E111" s="21" t="s">
        <v>176</v>
      </c>
      <c r="F111" s="22" t="s">
        <v>177</v>
      </c>
      <c r="G111" s="52" t="str">
        <f t="shared" si="1"/>
        <v>Advokatske, notarske i pravne usluge</v>
      </c>
    </row>
    <row r="112" spans="2:7">
      <c r="B112" s="25"/>
      <c r="C112" s="49"/>
      <c r="D112" s="49">
        <v>4147</v>
      </c>
      <c r="E112" s="21" t="s">
        <v>178</v>
      </c>
      <c r="F112" s="22" t="s">
        <v>179</v>
      </c>
      <c r="G112" s="52" t="str">
        <f t="shared" si="1"/>
        <v>Konsultantske usluge, projekti i studije</v>
      </c>
    </row>
    <row r="113" spans="2:7">
      <c r="B113" s="25"/>
      <c r="C113" s="49"/>
      <c r="D113" s="49">
        <v>4148</v>
      </c>
      <c r="E113" s="21" t="s">
        <v>180</v>
      </c>
      <c r="F113" s="22" t="s">
        <v>181</v>
      </c>
      <c r="G113" s="52" t="str">
        <f t="shared" si="1"/>
        <v>Usluge stručnog usavršavanja</v>
      </c>
    </row>
    <row r="114" spans="2:7">
      <c r="B114" s="25"/>
      <c r="C114" s="49"/>
      <c r="D114" s="49">
        <v>4149</v>
      </c>
      <c r="E114" s="21" t="s">
        <v>182</v>
      </c>
      <c r="F114" s="22" t="s">
        <v>183</v>
      </c>
      <c r="G114" s="52" t="str">
        <f t="shared" si="1"/>
        <v>Ostale usluge</v>
      </c>
    </row>
    <row r="115" spans="2:7">
      <c r="B115" s="25"/>
      <c r="C115" s="46"/>
      <c r="D115" s="44">
        <v>415</v>
      </c>
      <c r="E115" s="18" t="s">
        <v>184</v>
      </c>
      <c r="F115" s="19" t="s">
        <v>185</v>
      </c>
      <c r="G115" s="52" t="str">
        <f t="shared" si="1"/>
        <v>Rashodi za tekuće održavanje</v>
      </c>
    </row>
    <row r="116" spans="2:7">
      <c r="B116" s="14"/>
      <c r="C116" s="49"/>
      <c r="D116" s="49">
        <v>4151</v>
      </c>
      <c r="E116" s="21" t="s">
        <v>186</v>
      </c>
      <c r="F116" s="22" t="s">
        <v>187</v>
      </c>
      <c r="G116" s="52" t="str">
        <f t="shared" si="1"/>
        <v>Tekuće održavanje javne infrastrukture</v>
      </c>
    </row>
    <row r="117" spans="2:7">
      <c r="B117" s="25"/>
      <c r="C117" s="49"/>
      <c r="D117" s="49">
        <v>4152</v>
      </c>
      <c r="E117" s="21" t="s">
        <v>188</v>
      </c>
      <c r="F117" s="22" t="s">
        <v>189</v>
      </c>
      <c r="G117" s="52" t="str">
        <f t="shared" si="1"/>
        <v>Tekuće održavanje građevinskih objekata</v>
      </c>
    </row>
    <row r="118" spans="2:7">
      <c r="B118" s="25"/>
      <c r="C118" s="49"/>
      <c r="D118" s="49">
        <v>4153</v>
      </c>
      <c r="E118" s="21" t="s">
        <v>190</v>
      </c>
      <c r="F118" s="22" t="s">
        <v>191</v>
      </c>
      <c r="G118" s="52" t="str">
        <f t="shared" si="1"/>
        <v>Tekuće održavanje opreme</v>
      </c>
    </row>
    <row r="119" spans="2:7">
      <c r="B119" s="25"/>
      <c r="C119" s="46"/>
      <c r="D119" s="44">
        <v>416</v>
      </c>
      <c r="E119" s="18" t="s">
        <v>192</v>
      </c>
      <c r="F119" s="19" t="s">
        <v>193</v>
      </c>
      <c r="G119" s="52" t="str">
        <f t="shared" si="1"/>
        <v>Kamate</v>
      </c>
    </row>
    <row r="120" spans="2:7">
      <c r="B120" s="14"/>
      <c r="C120" s="49"/>
      <c r="D120" s="49">
        <v>4161</v>
      </c>
      <c r="E120" s="21" t="s">
        <v>194</v>
      </c>
      <c r="F120" s="22" t="s">
        <v>195</v>
      </c>
      <c r="G120" s="52" t="str">
        <f t="shared" si="1"/>
        <v>Kamate rezidentima</v>
      </c>
    </row>
    <row r="121" spans="2:7">
      <c r="B121" s="25"/>
      <c r="C121" s="49"/>
      <c r="D121" s="49">
        <v>4162</v>
      </c>
      <c r="E121" s="21" t="s">
        <v>196</v>
      </c>
      <c r="F121" s="22" t="s">
        <v>197</v>
      </c>
      <c r="G121" s="52" t="str">
        <f t="shared" si="1"/>
        <v>Kamate nerezidentima</v>
      </c>
    </row>
    <row r="122" spans="2:7">
      <c r="B122" s="25"/>
      <c r="C122" s="46"/>
      <c r="D122" s="44">
        <v>417</v>
      </c>
      <c r="E122" s="18" t="s">
        <v>198</v>
      </c>
      <c r="F122" s="19" t="s">
        <v>199</v>
      </c>
      <c r="G122" s="52" t="str">
        <f t="shared" si="1"/>
        <v>Renta</v>
      </c>
    </row>
    <row r="123" spans="2:7">
      <c r="B123" s="14"/>
      <c r="C123" s="49"/>
      <c r="D123" s="49">
        <v>4171</v>
      </c>
      <c r="E123" s="21" t="s">
        <v>200</v>
      </c>
      <c r="F123" s="22" t="s">
        <v>201</v>
      </c>
      <c r="G123" s="52" t="str">
        <f t="shared" si="1"/>
        <v>Zakup objekata</v>
      </c>
    </row>
    <row r="124" spans="2:7">
      <c r="B124" s="25"/>
      <c r="C124" s="49"/>
      <c r="D124" s="49">
        <v>4172</v>
      </c>
      <c r="E124" s="21" t="s">
        <v>202</v>
      </c>
      <c r="F124" s="22" t="s">
        <v>203</v>
      </c>
      <c r="G124" s="52" t="str">
        <f t="shared" si="1"/>
        <v>Zakup opreme</v>
      </c>
    </row>
    <row r="125" spans="2:7">
      <c r="B125" s="25"/>
      <c r="C125" s="49"/>
      <c r="D125" s="49">
        <v>4173</v>
      </c>
      <c r="E125" s="21" t="s">
        <v>204</v>
      </c>
      <c r="F125" s="22" t="s">
        <v>205</v>
      </c>
      <c r="G125" s="52" t="str">
        <f t="shared" si="1"/>
        <v>Zakup zemljišta</v>
      </c>
    </row>
    <row r="126" spans="2:7">
      <c r="B126" s="25"/>
      <c r="C126" s="46"/>
      <c r="D126" s="44">
        <v>418</v>
      </c>
      <c r="E126" s="18" t="s">
        <v>206</v>
      </c>
      <c r="F126" s="19" t="s">
        <v>207</v>
      </c>
      <c r="G126" s="52" t="str">
        <f t="shared" si="1"/>
        <v>Subvencije</v>
      </c>
    </row>
    <row r="127" spans="2:7">
      <c r="B127" s="14"/>
      <c r="C127" s="49"/>
      <c r="D127" s="49">
        <v>4181</v>
      </c>
      <c r="E127" s="21" t="s">
        <v>208</v>
      </c>
      <c r="F127" s="22" t="s">
        <v>209</v>
      </c>
      <c r="G127" s="52" t="str">
        <f t="shared" si="1"/>
        <v>Subvencije za proizvodnju i pružanje usluga</v>
      </c>
    </row>
    <row r="128" spans="2:7">
      <c r="B128" s="25"/>
      <c r="C128" s="49"/>
      <c r="D128" s="49">
        <v>4182</v>
      </c>
      <c r="E128" s="21" t="s">
        <v>210</v>
      </c>
      <c r="F128" s="22" t="s">
        <v>211</v>
      </c>
      <c r="G128" s="52" t="str">
        <f t="shared" si="1"/>
        <v>Izvozne subvencije</v>
      </c>
    </row>
    <row r="129" spans="2:7">
      <c r="B129" s="25"/>
      <c r="C129" s="49"/>
      <c r="D129" s="49">
        <v>4183</v>
      </c>
      <c r="E129" s="21" t="s">
        <v>212</v>
      </c>
      <c r="F129" s="22" t="s">
        <v>213</v>
      </c>
      <c r="G129" s="52" t="str">
        <f t="shared" si="1"/>
        <v>Uvozne subvencije</v>
      </c>
    </row>
    <row r="130" spans="2:7">
      <c r="B130" s="25"/>
      <c r="C130" s="46"/>
      <c r="D130" s="44">
        <v>419</v>
      </c>
      <c r="E130" s="18" t="s">
        <v>214</v>
      </c>
      <c r="F130" s="19" t="s">
        <v>215</v>
      </c>
      <c r="G130" s="52" t="str">
        <f t="shared" si="1"/>
        <v>Ostali izdaci</v>
      </c>
    </row>
    <row r="131" spans="2:7">
      <c r="B131" s="14"/>
      <c r="C131" s="49"/>
      <c r="D131" s="49">
        <v>4191</v>
      </c>
      <c r="E131" s="21" t="s">
        <v>216</v>
      </c>
      <c r="F131" s="22" t="s">
        <v>217</v>
      </c>
      <c r="G131" s="52" t="str">
        <f t="shared" si="1"/>
        <v>Izdaci po osnovu isplate ugovora o djelu</v>
      </c>
    </row>
    <row r="132" spans="2:7">
      <c r="B132" s="25"/>
      <c r="C132" s="49"/>
      <c r="D132" s="49">
        <v>4192</v>
      </c>
      <c r="E132" s="21" t="s">
        <v>218</v>
      </c>
      <c r="F132" s="22" t="s">
        <v>219</v>
      </c>
      <c r="G132" s="52" t="str">
        <f t="shared" si="1"/>
        <v>Izdaci po osnovu troškova sudskih postupaka</v>
      </c>
    </row>
    <row r="133" spans="2:7">
      <c r="B133" s="25"/>
      <c r="C133" s="49"/>
      <c r="D133" s="49">
        <v>4193</v>
      </c>
      <c r="E133" s="21" t="s">
        <v>220</v>
      </c>
      <c r="F133" s="22" t="s">
        <v>221</v>
      </c>
      <c r="G133" s="52" t="str">
        <f t="shared" si="1"/>
        <v>Izrada i održavanje softvera</v>
      </c>
    </row>
    <row r="134" spans="2:7">
      <c r="B134" s="25"/>
      <c r="C134" s="49"/>
      <c r="D134" s="49">
        <v>4194</v>
      </c>
      <c r="E134" s="21" t="s">
        <v>222</v>
      </c>
      <c r="F134" s="22" t="s">
        <v>223</v>
      </c>
      <c r="G134" s="52" t="str">
        <f t="shared" si="1"/>
        <v>Osiguranje</v>
      </c>
    </row>
    <row r="135" spans="2:7" ht="23.25">
      <c r="B135" s="25"/>
      <c r="C135" s="47"/>
      <c r="D135" s="47">
        <v>4195</v>
      </c>
      <c r="E135" s="27" t="s">
        <v>224</v>
      </c>
      <c r="F135" s="22" t="s">
        <v>225</v>
      </c>
      <c r="G135" s="52" t="str">
        <f t="shared" si="1"/>
        <v>Kontribucije za članstvo u domaćim i međunarodnim organizacijama</v>
      </c>
    </row>
    <row r="136" spans="2:7">
      <c r="B136" s="20"/>
      <c r="C136" s="49"/>
      <c r="D136" s="49">
        <v>4196</v>
      </c>
      <c r="E136" s="21" t="s">
        <v>226</v>
      </c>
      <c r="F136" s="22" t="s">
        <v>227</v>
      </c>
      <c r="G136" s="52" t="str">
        <f t="shared" si="1"/>
        <v>Komunalne naknade</v>
      </c>
    </row>
    <row r="137" spans="2:7">
      <c r="B137" s="25"/>
      <c r="C137" s="49"/>
      <c r="D137" s="47">
        <v>4197</v>
      </c>
      <c r="E137" s="21" t="s">
        <v>228</v>
      </c>
      <c r="F137" s="22" t="s">
        <v>229</v>
      </c>
      <c r="G137" s="52" t="str">
        <f t="shared" si="1"/>
        <v>Kazne</v>
      </c>
    </row>
    <row r="138" spans="2:7">
      <c r="B138" s="25"/>
      <c r="C138" s="49"/>
      <c r="D138" s="49">
        <v>4198</v>
      </c>
      <c r="E138" s="21" t="s">
        <v>49</v>
      </c>
      <c r="F138" s="22" t="s">
        <v>64</v>
      </c>
      <c r="G138" s="52" t="str">
        <f t="shared" si="1"/>
        <v>Takse</v>
      </c>
    </row>
    <row r="139" spans="2:7">
      <c r="B139" s="25"/>
      <c r="C139" s="49"/>
      <c r="D139" s="47">
        <v>4199</v>
      </c>
      <c r="E139" s="21" t="s">
        <v>230</v>
      </c>
      <c r="F139" s="22" t="s">
        <v>231</v>
      </c>
      <c r="G139" s="52" t="str">
        <f t="shared" si="1"/>
        <v>Ostalo</v>
      </c>
    </row>
    <row r="140" spans="2:7">
      <c r="B140" s="25"/>
      <c r="C140" s="44" t="s">
        <v>94</v>
      </c>
      <c r="D140" s="44">
        <v>42</v>
      </c>
      <c r="E140" s="15" t="s">
        <v>232</v>
      </c>
      <c r="F140" s="16" t="s">
        <v>233</v>
      </c>
      <c r="G140" s="52" t="str">
        <f t="shared" si="1"/>
        <v>Transferi za socijalnu zaštitu</v>
      </c>
    </row>
    <row r="141" spans="2:7">
      <c r="B141" s="14"/>
      <c r="C141" s="46"/>
      <c r="D141" s="44">
        <v>421</v>
      </c>
      <c r="E141" s="18" t="s">
        <v>234</v>
      </c>
      <c r="F141" s="19" t="s">
        <v>235</v>
      </c>
      <c r="G141" s="52" t="str">
        <f t="shared" ref="G141:G204" si="2">+IF(ISBLANK(IF($B$2=1,E141,F141)),"",IF($B$2=1,E141,F141))</f>
        <v>Prava iz oblasti socijalne zaštite</v>
      </c>
    </row>
    <row r="142" spans="2:7">
      <c r="B142" s="14"/>
      <c r="C142" s="49" t="s">
        <v>94</v>
      </c>
      <c r="D142" s="49">
        <v>4211</v>
      </c>
      <c r="E142" s="21" t="s">
        <v>236</v>
      </c>
      <c r="F142" s="22" t="s">
        <v>237</v>
      </c>
      <c r="G142" s="52" t="str">
        <f t="shared" si="2"/>
        <v>Dječiji dodaci</v>
      </c>
    </row>
    <row r="143" spans="2:7">
      <c r="B143" s="25"/>
      <c r="C143" s="49"/>
      <c r="D143" s="49">
        <v>4212</v>
      </c>
      <c r="E143" s="21" t="s">
        <v>238</v>
      </c>
      <c r="F143" s="22" t="s">
        <v>239</v>
      </c>
      <c r="G143" s="52" t="str">
        <f t="shared" si="2"/>
        <v>Boračko invalidska zaštita</v>
      </c>
    </row>
    <row r="144" spans="2:7">
      <c r="B144" s="25"/>
      <c r="C144" s="49"/>
      <c r="D144" s="49">
        <v>4213</v>
      </c>
      <c r="E144" s="21" t="s">
        <v>240</v>
      </c>
      <c r="F144" s="22" t="s">
        <v>241</v>
      </c>
      <c r="G144" s="52" t="str">
        <f t="shared" si="2"/>
        <v>Materijalno obezbjeđenje porodice</v>
      </c>
    </row>
    <row r="145" spans="2:7">
      <c r="B145" s="25"/>
      <c r="C145" s="49"/>
      <c r="D145" s="49">
        <v>4214</v>
      </c>
      <c r="E145" s="21" t="s">
        <v>242</v>
      </c>
      <c r="F145" s="22" t="s">
        <v>243</v>
      </c>
      <c r="G145" s="52" t="str">
        <f t="shared" si="2"/>
        <v>Porodiljska odsustva</v>
      </c>
    </row>
    <row r="146" spans="2:7">
      <c r="B146" s="25"/>
      <c r="C146" s="49"/>
      <c r="D146" s="49">
        <v>4215</v>
      </c>
      <c r="E146" s="21" t="s">
        <v>244</v>
      </c>
      <c r="F146" s="22" t="s">
        <v>245</v>
      </c>
      <c r="G146" s="52" t="str">
        <f t="shared" si="2"/>
        <v>Tuđa njega i pomoć</v>
      </c>
    </row>
    <row r="147" spans="2:7">
      <c r="B147" s="25"/>
      <c r="C147" s="49"/>
      <c r="D147" s="49">
        <v>4216</v>
      </c>
      <c r="E147" s="21" t="s">
        <v>246</v>
      </c>
      <c r="F147" s="22" t="s">
        <v>247</v>
      </c>
      <c r="G147" s="52" t="str">
        <f t="shared" si="2"/>
        <v>Ishrana djece u predškolskim ustanovama</v>
      </c>
    </row>
    <row r="148" spans="2:7">
      <c r="B148" s="25"/>
      <c r="C148" s="49"/>
      <c r="D148" s="49">
        <v>4217</v>
      </c>
      <c r="E148" s="21" t="s">
        <v>248</v>
      </c>
      <c r="F148" s="22" t="s">
        <v>249</v>
      </c>
      <c r="G148" s="52" t="str">
        <f t="shared" si="2"/>
        <v>Izdržavanje štićenika u domovima</v>
      </c>
    </row>
    <row r="149" spans="2:7">
      <c r="B149" s="25"/>
      <c r="C149" s="49"/>
      <c r="D149" s="49">
        <v>4218</v>
      </c>
      <c r="E149" s="21" t="s">
        <v>721</v>
      </c>
      <c r="F149" s="22" t="s">
        <v>722</v>
      </c>
      <c r="G149" s="52" t="str">
        <f t="shared" si="2"/>
        <v>Ostala prava iz oblasti socijalne zaštite</v>
      </c>
    </row>
    <row r="150" spans="2:7">
      <c r="B150" s="25"/>
      <c r="C150" s="46"/>
      <c r="D150" s="44">
        <v>422</v>
      </c>
      <c r="E150" s="18" t="s">
        <v>250</v>
      </c>
      <c r="F150" s="19" t="s">
        <v>251</v>
      </c>
      <c r="G150" s="52" t="str">
        <f t="shared" si="2"/>
        <v>Sredstva za tehnološke viškove</v>
      </c>
    </row>
    <row r="151" spans="2:7">
      <c r="B151" s="14"/>
      <c r="C151" s="49"/>
      <c r="D151" s="49">
        <v>4221</v>
      </c>
      <c r="E151" s="21" t="s">
        <v>252</v>
      </c>
      <c r="F151" s="22" t="s">
        <v>253</v>
      </c>
      <c r="G151" s="52" t="str">
        <f t="shared" si="2"/>
        <v>Garantovane zarade</v>
      </c>
    </row>
    <row r="152" spans="2:7">
      <c r="B152" s="25"/>
      <c r="C152" s="49"/>
      <c r="D152" s="49">
        <v>4222</v>
      </c>
      <c r="E152" s="21" t="s">
        <v>254</v>
      </c>
      <c r="F152" s="22" t="s">
        <v>255</v>
      </c>
      <c r="G152" s="52" t="str">
        <f t="shared" si="2"/>
        <v>Otpremnine za tehnološke viškove</v>
      </c>
    </row>
    <row r="153" spans="2:7">
      <c r="B153" s="25"/>
      <c r="C153" s="49"/>
      <c r="D153" s="49">
        <v>4223</v>
      </c>
      <c r="E153" s="21" t="s">
        <v>256</v>
      </c>
      <c r="F153" s="22" t="s">
        <v>257</v>
      </c>
      <c r="G153" s="52" t="str">
        <f t="shared" si="2"/>
        <v>Dokup staža</v>
      </c>
    </row>
    <row r="154" spans="2:7">
      <c r="B154" s="25"/>
      <c r="C154" s="49"/>
      <c r="D154" s="49">
        <v>4224</v>
      </c>
      <c r="E154" s="21" t="s">
        <v>258</v>
      </c>
      <c r="F154" s="22" t="s">
        <v>259</v>
      </c>
      <c r="G154" s="52" t="str">
        <f t="shared" si="2"/>
        <v>Naknade nezaposlenim licima</v>
      </c>
    </row>
    <row r="155" spans="2:7">
      <c r="B155" s="25"/>
      <c r="C155" s="49"/>
      <c r="D155" s="49">
        <v>4225</v>
      </c>
      <c r="E155" s="21" t="s">
        <v>230</v>
      </c>
      <c r="F155" s="22" t="s">
        <v>260</v>
      </c>
      <c r="G155" s="52" t="str">
        <f t="shared" si="2"/>
        <v>Ostalo</v>
      </c>
    </row>
    <row r="156" spans="2:7">
      <c r="B156" s="25"/>
      <c r="C156" s="46"/>
      <c r="D156" s="44">
        <v>423</v>
      </c>
      <c r="E156" s="18" t="s">
        <v>261</v>
      </c>
      <c r="F156" s="19" t="s">
        <v>262</v>
      </c>
      <c r="G156" s="52" t="str">
        <f t="shared" si="2"/>
        <v>Prava iz oblasti penzijskog i invalidskog osiguranja</v>
      </c>
    </row>
    <row r="157" spans="2:7">
      <c r="B157" s="14"/>
      <c r="C157" s="49"/>
      <c r="D157" s="49">
        <v>4231</v>
      </c>
      <c r="E157" s="21" t="s">
        <v>263</v>
      </c>
      <c r="F157" s="22" t="s">
        <v>264</v>
      </c>
      <c r="G157" s="52" t="str">
        <f t="shared" si="2"/>
        <v>Starosna penzija</v>
      </c>
    </row>
    <row r="158" spans="2:7">
      <c r="B158" s="25"/>
      <c r="C158" s="49"/>
      <c r="D158" s="49">
        <v>4232</v>
      </c>
      <c r="E158" s="21" t="s">
        <v>265</v>
      </c>
      <c r="F158" s="22" t="s">
        <v>266</v>
      </c>
      <c r="G158" s="52" t="str">
        <f t="shared" si="2"/>
        <v>Invalidska penzija</v>
      </c>
    </row>
    <row r="159" spans="2:7">
      <c r="B159" s="25"/>
      <c r="C159" s="49"/>
      <c r="D159" s="49">
        <v>4233</v>
      </c>
      <c r="E159" s="21" t="s">
        <v>267</v>
      </c>
      <c r="F159" s="22" t="s">
        <v>268</v>
      </c>
      <c r="G159" s="52" t="str">
        <f t="shared" si="2"/>
        <v>Porodična penzija</v>
      </c>
    </row>
    <row r="160" spans="2:7">
      <c r="B160" s="25"/>
      <c r="C160" s="49"/>
      <c r="D160" s="49">
        <v>4234</v>
      </c>
      <c r="E160" s="21" t="s">
        <v>63</v>
      </c>
      <c r="F160" s="22" t="s">
        <v>269</v>
      </c>
      <c r="G160" s="52" t="str">
        <f t="shared" si="2"/>
        <v>Naknade</v>
      </c>
    </row>
    <row r="161" spans="2:7">
      <c r="B161" s="25"/>
      <c r="C161" s="49"/>
      <c r="D161" s="49">
        <v>4235</v>
      </c>
      <c r="E161" s="21" t="s">
        <v>270</v>
      </c>
      <c r="F161" s="22" t="s">
        <v>271</v>
      </c>
      <c r="G161" s="52" t="str">
        <f t="shared" si="2"/>
        <v>Dodaci</v>
      </c>
    </row>
    <row r="162" spans="2:7">
      <c r="B162" s="25"/>
      <c r="C162" s="49"/>
      <c r="D162" s="49">
        <v>4236</v>
      </c>
      <c r="E162" s="21" t="s">
        <v>272</v>
      </c>
      <c r="F162" s="22" t="s">
        <v>273</v>
      </c>
      <c r="G162" s="52" t="str">
        <f t="shared" si="2"/>
        <v>Ostala prava</v>
      </c>
    </row>
    <row r="163" spans="2:7">
      <c r="B163" s="25"/>
      <c r="C163" s="49"/>
      <c r="D163" s="49">
        <v>4237</v>
      </c>
      <c r="E163" s="21" t="s">
        <v>274</v>
      </c>
      <c r="F163" s="22" t="s">
        <v>275</v>
      </c>
      <c r="G163" s="52" t="str">
        <f t="shared" si="2"/>
        <v>Doprinos za zdravstvenu zaštitu penzionera</v>
      </c>
    </row>
    <row r="164" spans="2:7">
      <c r="B164" s="25"/>
      <c r="C164" s="46"/>
      <c r="D164" s="44">
        <v>424</v>
      </c>
      <c r="E164" s="18" t="s">
        <v>276</v>
      </c>
      <c r="F164" s="19" t="s">
        <v>277</v>
      </c>
      <c r="G164" s="52" t="str">
        <f t="shared" si="2"/>
        <v>Ostala prava iz oblasti zdravstvene zaštite</v>
      </c>
    </row>
    <row r="165" spans="2:7">
      <c r="B165" s="14"/>
      <c r="C165" s="49"/>
      <c r="D165" s="49">
        <v>4241</v>
      </c>
      <c r="E165" s="21" t="s">
        <v>278</v>
      </c>
      <c r="F165" s="22" t="s">
        <v>279</v>
      </c>
      <c r="G165" s="52" t="str">
        <f t="shared" si="2"/>
        <v>Liječenje van Crne Gore</v>
      </c>
    </row>
    <row r="166" spans="2:7">
      <c r="B166" s="25"/>
      <c r="C166" s="46"/>
      <c r="D166" s="44">
        <v>425</v>
      </c>
      <c r="E166" s="18" t="s">
        <v>280</v>
      </c>
      <c r="F166" s="19" t="s">
        <v>281</v>
      </c>
      <c r="G166" s="52" t="str">
        <f t="shared" si="2"/>
        <v>Ostala prava iz zdravstvenog osiguranja</v>
      </c>
    </row>
    <row r="167" spans="2:7">
      <c r="B167" s="14"/>
      <c r="C167" s="49"/>
      <c r="D167" s="49">
        <v>4251</v>
      </c>
      <c r="E167" s="21" t="s">
        <v>282</v>
      </c>
      <c r="F167" s="22" t="s">
        <v>283</v>
      </c>
      <c r="G167" s="52" t="str">
        <f t="shared" si="2"/>
        <v>Ortopedske sprave i pomagala</v>
      </c>
    </row>
    <row r="168" spans="2:7">
      <c r="B168" s="25"/>
      <c r="C168" s="49"/>
      <c r="D168" s="49">
        <v>4252</v>
      </c>
      <c r="E168" s="21" t="s">
        <v>284</v>
      </c>
      <c r="F168" s="22" t="s">
        <v>285</v>
      </c>
      <c r="G168" s="52" t="str">
        <f t="shared" si="2"/>
        <v>Naknade za bolovanje preko 60 dana</v>
      </c>
    </row>
    <row r="169" spans="2:7">
      <c r="B169" s="25"/>
      <c r="C169" s="49"/>
      <c r="D169" s="49">
        <v>4253</v>
      </c>
      <c r="E169" s="21" t="s">
        <v>286</v>
      </c>
      <c r="F169" s="22" t="s">
        <v>287</v>
      </c>
      <c r="G169" s="52" t="str">
        <f t="shared" si="2"/>
        <v>Naknade za putne troškove osiguranika</v>
      </c>
    </row>
    <row r="170" spans="2:7" ht="23.25">
      <c r="B170" s="25"/>
      <c r="C170" s="44"/>
      <c r="D170" s="44">
        <v>43</v>
      </c>
      <c r="E170" s="15" t="s">
        <v>288</v>
      </c>
      <c r="F170" s="16" t="s">
        <v>289</v>
      </c>
      <c r="G170" s="52" t="str">
        <f t="shared" si="2"/>
        <v xml:space="preserve">Transferi institucijama, pojedincima, nevladinom i javnom sektoru </v>
      </c>
    </row>
    <row r="171" spans="2:7" ht="23.25">
      <c r="B171" s="14" t="s">
        <v>94</v>
      </c>
      <c r="C171" s="46"/>
      <c r="D171" s="44">
        <v>431</v>
      </c>
      <c r="E171" s="18" t="s">
        <v>288</v>
      </c>
      <c r="F171" s="19" t="s">
        <v>289</v>
      </c>
      <c r="G171" s="52" t="str">
        <f t="shared" si="2"/>
        <v xml:space="preserve">Transferi institucijama, pojedincima, nevladinom i javnom sektoru </v>
      </c>
    </row>
    <row r="172" spans="2:7">
      <c r="B172" s="14" t="s">
        <v>94</v>
      </c>
      <c r="C172" s="49"/>
      <c r="D172" s="49">
        <v>4311</v>
      </c>
      <c r="E172" s="21" t="s">
        <v>290</v>
      </c>
      <c r="F172" s="22" t="s">
        <v>291</v>
      </c>
      <c r="G172" s="52" t="str">
        <f t="shared" si="2"/>
        <v xml:space="preserve">Transferi za zdravstvenu zaštitu </v>
      </c>
    </row>
    <row r="173" spans="2:7">
      <c r="B173" s="25"/>
      <c r="C173" s="49"/>
      <c r="D173" s="49">
        <v>4312</v>
      </c>
      <c r="E173" s="21" t="s">
        <v>292</v>
      </c>
      <c r="F173" s="22" t="s">
        <v>293</v>
      </c>
      <c r="G173" s="52" t="str">
        <f t="shared" si="2"/>
        <v>Transferi obrazovanju</v>
      </c>
    </row>
    <row r="174" spans="2:7">
      <c r="B174" s="25"/>
      <c r="C174" s="49"/>
      <c r="D174" s="49">
        <v>4313</v>
      </c>
      <c r="E174" s="21" t="s">
        <v>294</v>
      </c>
      <c r="F174" s="22" t="s">
        <v>295</v>
      </c>
      <c r="G174" s="52" t="str">
        <f t="shared" si="2"/>
        <v>Transferi institucijama kulture i sporta</v>
      </c>
    </row>
    <row r="175" spans="2:7">
      <c r="B175" s="25"/>
      <c r="C175" s="49"/>
      <c r="D175" s="49">
        <v>4314</v>
      </c>
      <c r="E175" s="21" t="s">
        <v>296</v>
      </c>
      <c r="F175" s="22" t="s">
        <v>297</v>
      </c>
      <c r="G175" s="52" t="str">
        <f t="shared" si="2"/>
        <v>Transferi nevladinim organizacijama</v>
      </c>
    </row>
    <row r="176" spans="2:7" ht="23.25">
      <c r="B176" s="25"/>
      <c r="C176" s="49"/>
      <c r="D176" s="49">
        <v>4315</v>
      </c>
      <c r="E176" s="21" t="s">
        <v>298</v>
      </c>
      <c r="F176" s="22" t="s">
        <v>299</v>
      </c>
      <c r="G176" s="52" t="str">
        <f t="shared" si="2"/>
        <v>Transferi političkim partijama, strankama i udruženjima</v>
      </c>
    </row>
    <row r="177" spans="2:7">
      <c r="B177" s="25"/>
      <c r="C177" s="49"/>
      <c r="D177" s="49">
        <v>4316</v>
      </c>
      <c r="E177" s="21" t="s">
        <v>300</v>
      </c>
      <c r="F177" s="22" t="s">
        <v>301</v>
      </c>
      <c r="G177" s="52" t="str">
        <f t="shared" si="2"/>
        <v>Transferi za jednokratne socijalne pomoći</v>
      </c>
    </row>
    <row r="178" spans="2:7">
      <c r="B178" s="25"/>
      <c r="C178" s="49"/>
      <c r="D178" s="49">
        <v>4317</v>
      </c>
      <c r="E178" s="21" t="s">
        <v>302</v>
      </c>
      <c r="F178" s="22" t="s">
        <v>303</v>
      </c>
      <c r="G178" s="52" t="str">
        <f t="shared" si="2"/>
        <v>Transferi za lična primanja pripravnika</v>
      </c>
    </row>
    <row r="179" spans="2:7">
      <c r="B179" s="25"/>
      <c r="C179" s="49"/>
      <c r="D179" s="49">
        <v>4318</v>
      </c>
      <c r="E179" s="21" t="s">
        <v>304</v>
      </c>
      <c r="F179" s="22" t="s">
        <v>305</v>
      </c>
      <c r="G179" s="52" t="str">
        <f t="shared" si="2"/>
        <v>Ostali transferi pojedincima</v>
      </c>
    </row>
    <row r="180" spans="2:7">
      <c r="B180" s="25"/>
      <c r="C180" s="49"/>
      <c r="D180" s="49">
        <v>4319</v>
      </c>
      <c r="E180" s="21" t="s">
        <v>306</v>
      </c>
      <c r="F180" s="22" t="s">
        <v>307</v>
      </c>
      <c r="G180" s="52" t="str">
        <f t="shared" si="2"/>
        <v>Ostali transferi institucijama</v>
      </c>
    </row>
    <row r="181" spans="2:7">
      <c r="B181" s="25"/>
      <c r="C181" s="46"/>
      <c r="D181" s="44">
        <v>432</v>
      </c>
      <c r="E181" s="18" t="s">
        <v>308</v>
      </c>
      <c r="F181" s="19" t="s">
        <v>309</v>
      </c>
      <c r="G181" s="52" t="str">
        <f t="shared" si="2"/>
        <v xml:space="preserve">Ostali transferi </v>
      </c>
    </row>
    <row r="182" spans="2:7" ht="23.25">
      <c r="B182" s="14" t="s">
        <v>94</v>
      </c>
      <c r="C182" s="49"/>
      <c r="D182" s="49">
        <v>4321</v>
      </c>
      <c r="E182" s="21" t="s">
        <v>310</v>
      </c>
      <c r="F182" s="22" t="s">
        <v>311</v>
      </c>
      <c r="G182" s="52" t="str">
        <f t="shared" si="2"/>
        <v>Transferi Fondu penzijskog i invalidskog osiguranja</v>
      </c>
    </row>
    <row r="183" spans="2:7">
      <c r="B183" s="25"/>
      <c r="C183" s="49"/>
      <c r="D183" s="49">
        <v>4322</v>
      </c>
      <c r="E183" s="21" t="s">
        <v>312</v>
      </c>
      <c r="F183" s="22" t="s">
        <v>313</v>
      </c>
      <c r="G183" s="52" t="str">
        <f t="shared" si="2"/>
        <v>Transferi Fondu zdravstva</v>
      </c>
    </row>
    <row r="184" spans="2:7">
      <c r="B184" s="25"/>
      <c r="C184" s="49"/>
      <c r="D184" s="49">
        <v>4323</v>
      </c>
      <c r="E184" s="21" t="s">
        <v>314</v>
      </c>
      <c r="F184" s="22" t="s">
        <v>315</v>
      </c>
      <c r="G184" s="52" t="str">
        <f t="shared" si="2"/>
        <v>Transferi zavodu za zapošljavanje</v>
      </c>
    </row>
    <row r="185" spans="2:7">
      <c r="B185" s="25"/>
      <c r="C185" s="49"/>
      <c r="D185" s="49">
        <v>4324</v>
      </c>
      <c r="E185" s="21" t="s">
        <v>316</v>
      </c>
      <c r="F185" s="22" t="s">
        <v>317</v>
      </c>
      <c r="G185" s="52" t="str">
        <f t="shared" si="2"/>
        <v>Transferi opštinama</v>
      </c>
    </row>
    <row r="186" spans="2:7">
      <c r="B186" s="25"/>
      <c r="C186" s="49"/>
      <c r="D186" s="49">
        <v>4325</v>
      </c>
      <c r="E186" s="21" t="s">
        <v>318</v>
      </c>
      <c r="F186" s="22" t="s">
        <v>319</v>
      </c>
      <c r="G186" s="52" t="str">
        <f t="shared" si="2"/>
        <v>Transferi budžetu države</v>
      </c>
    </row>
    <row r="187" spans="2:7">
      <c r="B187" s="25"/>
      <c r="C187" s="49"/>
      <c r="D187" s="49">
        <v>4326</v>
      </c>
      <c r="E187" s="21" t="s">
        <v>320</v>
      </c>
      <c r="F187" s="22" t="s">
        <v>321</v>
      </c>
      <c r="G187" s="52" t="str">
        <f t="shared" si="2"/>
        <v>Transferi javnim preduzećima</v>
      </c>
    </row>
    <row r="188" spans="2:7">
      <c r="B188" s="14" t="s">
        <v>94</v>
      </c>
      <c r="C188" s="46"/>
      <c r="D188" s="44">
        <v>44</v>
      </c>
      <c r="E188" s="18" t="s">
        <v>322</v>
      </c>
      <c r="F188" s="19" t="s">
        <v>323</v>
      </c>
      <c r="G188" s="52" t="str">
        <f t="shared" si="2"/>
        <v>Kapitalni izdaci</v>
      </c>
    </row>
    <row r="189" spans="2:7">
      <c r="B189" s="14"/>
      <c r="C189" s="49"/>
      <c r="D189" s="49">
        <v>4411</v>
      </c>
      <c r="E189" s="21" t="s">
        <v>324</v>
      </c>
      <c r="F189" s="22" t="s">
        <v>325</v>
      </c>
      <c r="G189" s="52" t="str">
        <f t="shared" si="2"/>
        <v>Izdaci za infrastrukturu opšeg značaja</v>
      </c>
    </row>
    <row r="190" spans="2:7">
      <c r="B190" s="25"/>
      <c r="C190" s="49"/>
      <c r="D190" s="49">
        <v>4412</v>
      </c>
      <c r="E190" s="21" t="s">
        <v>326</v>
      </c>
      <c r="F190" s="22" t="s">
        <v>327</v>
      </c>
      <c r="G190" s="52" t="str">
        <f t="shared" si="2"/>
        <v>Izdaci za lokalnu infrastrukturu</v>
      </c>
    </row>
    <row r="191" spans="2:7">
      <c r="B191" s="25"/>
      <c r="C191" s="49"/>
      <c r="D191" s="49">
        <v>4413</v>
      </c>
      <c r="E191" s="21" t="s">
        <v>328</v>
      </c>
      <c r="F191" s="22" t="s">
        <v>329</v>
      </c>
      <c r="G191" s="52" t="str">
        <f t="shared" si="2"/>
        <v>Izdaci za građevinske objekte</v>
      </c>
    </row>
    <row r="192" spans="2:7">
      <c r="B192" s="25"/>
      <c r="C192" s="49"/>
      <c r="D192" s="49">
        <v>4414</v>
      </c>
      <c r="E192" s="21" t="s">
        <v>330</v>
      </c>
      <c r="F192" s="22" t="s">
        <v>331</v>
      </c>
      <c r="G192" s="52" t="str">
        <f t="shared" si="2"/>
        <v>Izdaci za uređenje zemljišta</v>
      </c>
    </row>
    <row r="193" spans="2:7">
      <c r="B193" s="25"/>
      <c r="C193" s="49"/>
      <c r="D193" s="49">
        <v>4415</v>
      </c>
      <c r="E193" s="21" t="s">
        <v>332</v>
      </c>
      <c r="F193" s="22" t="s">
        <v>333</v>
      </c>
      <c r="G193" s="52" t="str">
        <f t="shared" si="2"/>
        <v>Izdaci za opremu</v>
      </c>
    </row>
    <row r="194" spans="2:7">
      <c r="B194" s="25"/>
      <c r="C194" s="49"/>
      <c r="D194" s="49">
        <v>4416</v>
      </c>
      <c r="E194" s="21" t="s">
        <v>334</v>
      </c>
      <c r="F194" s="22" t="s">
        <v>335</v>
      </c>
      <c r="G194" s="52" t="str">
        <f t="shared" si="2"/>
        <v>Izdaci za investiciono održavanje</v>
      </c>
    </row>
    <row r="195" spans="2:7">
      <c r="B195" s="25"/>
      <c r="C195" s="49"/>
      <c r="D195" s="49">
        <v>4417</v>
      </c>
      <c r="E195" s="21" t="s">
        <v>336</v>
      </c>
      <c r="F195" s="22" t="s">
        <v>337</v>
      </c>
      <c r="G195" s="52" t="str">
        <f t="shared" si="2"/>
        <v>Izdaci za zalihe</v>
      </c>
    </row>
    <row r="196" spans="2:7">
      <c r="B196" s="25"/>
      <c r="C196" s="49"/>
      <c r="D196" s="49">
        <v>4418</v>
      </c>
      <c r="E196" s="21" t="s">
        <v>338</v>
      </c>
      <c r="F196" s="22" t="s">
        <v>339</v>
      </c>
      <c r="G196" s="52" t="str">
        <f t="shared" si="2"/>
        <v>Izdaci za kupovinu hartija od vrijednosti</v>
      </c>
    </row>
    <row r="197" spans="2:7">
      <c r="B197" s="25"/>
      <c r="C197" s="49"/>
      <c r="D197" s="49">
        <v>4419</v>
      </c>
      <c r="E197" s="21" t="s">
        <v>340</v>
      </c>
      <c r="F197" s="22" t="s">
        <v>341</v>
      </c>
      <c r="G197" s="52" t="str">
        <f t="shared" si="2"/>
        <v>Ostali kapitalni izdaci</v>
      </c>
    </row>
    <row r="198" spans="2:7">
      <c r="B198" s="25"/>
      <c r="C198" s="44"/>
      <c r="D198" s="44">
        <v>45</v>
      </c>
      <c r="E198" s="15" t="s">
        <v>342</v>
      </c>
      <c r="F198" s="16" t="s">
        <v>343</v>
      </c>
      <c r="G198" s="52" t="str">
        <f t="shared" si="2"/>
        <v>Krediti i pozajmice</v>
      </c>
    </row>
    <row r="199" spans="2:7">
      <c r="B199" s="14" t="s">
        <v>94</v>
      </c>
      <c r="C199" s="46"/>
      <c r="D199" s="44">
        <v>451</v>
      </c>
      <c r="E199" s="18" t="s">
        <v>115</v>
      </c>
      <c r="F199" s="19" t="s">
        <v>343</v>
      </c>
      <c r="G199" s="52" t="str">
        <f t="shared" si="2"/>
        <v>Pozajmice i krediti</v>
      </c>
    </row>
    <row r="200" spans="2:7" ht="23.25">
      <c r="B200" s="14"/>
      <c r="C200" s="49"/>
      <c r="D200" s="49">
        <v>4511</v>
      </c>
      <c r="E200" s="21" t="s">
        <v>344</v>
      </c>
      <c r="F200" s="22" t="s">
        <v>345</v>
      </c>
      <c r="G200" s="52" t="str">
        <f t="shared" si="2"/>
        <v>Pozajmice i krediti nefinansijskim institucijama</v>
      </c>
    </row>
    <row r="201" spans="2:7">
      <c r="B201" s="25"/>
      <c r="C201" s="49"/>
      <c r="D201" s="49">
        <v>4512</v>
      </c>
      <c r="E201" s="21" t="s">
        <v>346</v>
      </c>
      <c r="F201" s="22" t="s">
        <v>347</v>
      </c>
      <c r="G201" s="52" t="str">
        <f t="shared" si="2"/>
        <v>Pozajmice i krediti finansijskim institucijama</v>
      </c>
    </row>
    <row r="202" spans="2:7">
      <c r="B202" s="25"/>
      <c r="C202" s="49"/>
      <c r="D202" s="49">
        <v>4513</v>
      </c>
      <c r="E202" s="21" t="s">
        <v>348</v>
      </c>
      <c r="F202" s="22" t="s">
        <v>349</v>
      </c>
      <c r="G202" s="52" t="str">
        <f t="shared" si="2"/>
        <v>Pozajmice i krediti pojedincima</v>
      </c>
    </row>
    <row r="203" spans="2:7" ht="23.25">
      <c r="B203" s="25"/>
      <c r="C203" s="49"/>
      <c r="D203" s="49">
        <v>4514</v>
      </c>
      <c r="E203" s="21" t="s">
        <v>350</v>
      </c>
      <c r="F203" s="22" t="s">
        <v>351</v>
      </c>
      <c r="G203" s="52" t="str">
        <f t="shared" si="2"/>
        <v>Pozajmice i krediti vanbudžetskim fondovima i opštinama</v>
      </c>
    </row>
    <row r="204" spans="2:7">
      <c r="B204" s="25"/>
      <c r="C204" s="49"/>
      <c r="D204" s="49">
        <v>4515</v>
      </c>
      <c r="E204" s="21" t="s">
        <v>352</v>
      </c>
      <c r="F204" s="22" t="s">
        <v>353</v>
      </c>
      <c r="G204" s="52" t="str">
        <f t="shared" si="2"/>
        <v>Ostale pozajmice i krediti</v>
      </c>
    </row>
    <row r="205" spans="2:7">
      <c r="B205" s="25"/>
      <c r="C205" s="44"/>
      <c r="D205" s="44">
        <v>46</v>
      </c>
      <c r="E205" s="15" t="s">
        <v>354</v>
      </c>
      <c r="F205" s="16" t="s">
        <v>355</v>
      </c>
      <c r="G205" s="52" t="str">
        <f t="shared" ref="G205:G278" si="3">+IF(ISBLANK(IF($B$2=1,E205,F205)),"",IF($B$2=1,E205,F205))</f>
        <v>Otplata dugova</v>
      </c>
    </row>
    <row r="206" spans="2:7">
      <c r="B206" s="14" t="s">
        <v>94</v>
      </c>
      <c r="C206" s="46"/>
      <c r="D206" s="44">
        <v>461</v>
      </c>
      <c r="E206" s="18" t="s">
        <v>356</v>
      </c>
      <c r="F206" s="19" t="s">
        <v>355</v>
      </c>
      <c r="G206" s="52" t="str">
        <f t="shared" si="3"/>
        <v>Otplata duga</v>
      </c>
    </row>
    <row r="207" spans="2:7" ht="23.25">
      <c r="B207" s="14"/>
      <c r="C207" s="49"/>
      <c r="D207" s="49">
        <v>4611</v>
      </c>
      <c r="E207" s="21" t="s">
        <v>357</v>
      </c>
      <c r="F207" s="22" t="s">
        <v>358</v>
      </c>
      <c r="G207" s="52" t="str">
        <f t="shared" si="3"/>
        <v>Otplata hartija od vrijednosti i kredita rezidentima</v>
      </c>
    </row>
    <row r="208" spans="2:7" ht="23.25">
      <c r="B208" s="25"/>
      <c r="C208" s="49"/>
      <c r="D208" s="49">
        <v>4612</v>
      </c>
      <c r="E208" s="21" t="s">
        <v>359</v>
      </c>
      <c r="F208" s="22" t="s">
        <v>360</v>
      </c>
      <c r="G208" s="52" t="str">
        <f t="shared" si="3"/>
        <v>Otplata hartija od vrijednosti i kredita nerezidentima</v>
      </c>
    </row>
    <row r="209" spans="2:7">
      <c r="B209" s="25"/>
      <c r="C209" s="46"/>
      <c r="D209" s="44">
        <v>462</v>
      </c>
      <c r="E209" s="18" t="s">
        <v>361</v>
      </c>
      <c r="F209" s="19" t="s">
        <v>362</v>
      </c>
      <c r="G209" s="52" t="str">
        <f t="shared" si="3"/>
        <v>Otplata garancija</v>
      </c>
    </row>
    <row r="210" spans="2:7">
      <c r="B210" s="14"/>
      <c r="C210" s="49"/>
      <c r="D210" s="49">
        <v>4621</v>
      </c>
      <c r="E210" s="21" t="s">
        <v>363</v>
      </c>
      <c r="F210" s="22" t="s">
        <v>364</v>
      </c>
      <c r="G210" s="52" t="str">
        <f t="shared" si="3"/>
        <v>Otplata garancija u zemlji</v>
      </c>
    </row>
    <row r="211" spans="2:7">
      <c r="B211" s="25"/>
      <c r="C211" s="49"/>
      <c r="D211" s="49">
        <v>4622</v>
      </c>
      <c r="E211" s="21" t="s">
        <v>365</v>
      </c>
      <c r="F211" s="22" t="s">
        <v>366</v>
      </c>
      <c r="G211" s="52" t="str">
        <f t="shared" si="3"/>
        <v>Otplata garancija u inostranstvu</v>
      </c>
    </row>
    <row r="212" spans="2:7">
      <c r="B212" s="25"/>
      <c r="C212" s="44">
        <v>463</v>
      </c>
      <c r="D212" s="44">
        <v>4630</v>
      </c>
      <c r="E212" s="18" t="s">
        <v>798</v>
      </c>
      <c r="F212" s="19" t="s">
        <v>799</v>
      </c>
      <c r="G212" s="52" t="str">
        <f t="shared" si="3"/>
        <v>Otplata obaveza iz prethodnog perioda</v>
      </c>
    </row>
    <row r="213" spans="2:7">
      <c r="B213" s="14"/>
      <c r="C213" s="44"/>
      <c r="D213" s="44">
        <v>47</v>
      </c>
      <c r="E213" s="28" t="s">
        <v>368</v>
      </c>
      <c r="F213" s="29" t="s">
        <v>369</v>
      </c>
      <c r="G213" s="52" t="str">
        <f t="shared" si="3"/>
        <v>Rezerve</v>
      </c>
    </row>
    <row r="214" spans="2:7">
      <c r="B214" s="14" t="s">
        <v>94</v>
      </c>
      <c r="C214" s="49">
        <v>471</v>
      </c>
      <c r="D214" s="49">
        <v>4710</v>
      </c>
      <c r="E214" s="30" t="s">
        <v>370</v>
      </c>
      <c r="F214" s="31" t="s">
        <v>371</v>
      </c>
      <c r="G214" s="52" t="str">
        <f t="shared" si="3"/>
        <v>Tekuća budžetska rezerva</v>
      </c>
    </row>
    <row r="215" spans="2:7">
      <c r="B215" s="25" t="s">
        <v>94</v>
      </c>
      <c r="C215" s="49">
        <v>472</v>
      </c>
      <c r="D215" s="49">
        <v>4720</v>
      </c>
      <c r="E215" s="30" t="s">
        <v>372</v>
      </c>
      <c r="F215" s="31" t="s">
        <v>373</v>
      </c>
      <c r="G215" s="52" t="str">
        <f t="shared" si="3"/>
        <v>Stalna budžetska rezerva</v>
      </c>
    </row>
    <row r="216" spans="2:7">
      <c r="B216" s="25"/>
      <c r="C216" s="49">
        <v>473</v>
      </c>
      <c r="D216" s="51">
        <v>4730</v>
      </c>
      <c r="E216" s="35" t="s">
        <v>374</v>
      </c>
      <c r="F216" s="36" t="s">
        <v>375</v>
      </c>
      <c r="G216" s="53" t="str">
        <f t="shared" si="3"/>
        <v>Ostale rezerve</v>
      </c>
    </row>
    <row r="217" spans="2:7">
      <c r="B217" s="25"/>
      <c r="C217" s="49"/>
      <c r="D217" s="88"/>
      <c r="E217" s="89"/>
      <c r="F217" s="90"/>
      <c r="G217" s="91"/>
    </row>
    <row r="218" spans="2:7">
      <c r="B218" s="25"/>
      <c r="C218" s="49"/>
      <c r="D218" s="49">
        <v>1000</v>
      </c>
      <c r="E218" s="30" t="s">
        <v>547</v>
      </c>
      <c r="F218" s="92" t="s">
        <v>548</v>
      </c>
      <c r="G218" s="52" t="str">
        <f t="shared" si="3"/>
        <v>Suficit / deficit</v>
      </c>
    </row>
    <row r="219" spans="2:7">
      <c r="B219" s="25"/>
      <c r="C219" s="49"/>
      <c r="D219" s="49">
        <v>1001</v>
      </c>
      <c r="E219" s="30" t="s">
        <v>796</v>
      </c>
      <c r="F219" s="92" t="s">
        <v>797</v>
      </c>
      <c r="G219" s="52" t="str">
        <f t="shared" si="3"/>
        <v>Primarni suficit/deficit</v>
      </c>
    </row>
    <row r="220" spans="2:7">
      <c r="B220" s="25"/>
      <c r="C220" s="49"/>
      <c r="D220" s="49"/>
      <c r="E220" s="30"/>
      <c r="F220" s="92" t="s">
        <v>94</v>
      </c>
      <c r="G220" s="52" t="str">
        <f t="shared" si="3"/>
        <v/>
      </c>
    </row>
    <row r="221" spans="2:7">
      <c r="B221" s="25"/>
      <c r="C221" s="49"/>
      <c r="D221" s="49">
        <v>1002</v>
      </c>
      <c r="E221" s="30" t="s">
        <v>545</v>
      </c>
      <c r="F221" s="92" t="s">
        <v>549</v>
      </c>
      <c r="G221" s="52" t="str">
        <f t="shared" si="3"/>
        <v>Nedostajuća sredstva</v>
      </c>
    </row>
    <row r="222" spans="2:7">
      <c r="B222" s="25"/>
      <c r="C222" s="49"/>
      <c r="D222" s="49">
        <v>1003</v>
      </c>
      <c r="E222" s="30" t="s">
        <v>546</v>
      </c>
      <c r="F222" s="92" t="s">
        <v>550</v>
      </c>
      <c r="G222" s="52" t="str">
        <f t="shared" si="3"/>
        <v>Finansiranje</v>
      </c>
    </row>
    <row r="223" spans="2:7">
      <c r="B223" s="25"/>
      <c r="C223" s="49"/>
      <c r="D223" s="49"/>
      <c r="E223" s="30"/>
      <c r="F223" s="92"/>
      <c r="G223" s="52" t="str">
        <f t="shared" si="3"/>
        <v/>
      </c>
    </row>
    <row r="224" spans="2:7">
      <c r="B224" s="25"/>
      <c r="C224" s="49"/>
      <c r="D224" s="49">
        <v>1004</v>
      </c>
      <c r="E224" s="30" t="s">
        <v>551</v>
      </c>
      <c r="F224" s="92" t="s">
        <v>552</v>
      </c>
      <c r="G224" s="52" t="str">
        <f t="shared" si="3"/>
        <v>Povećanje / smanjenje depozita</v>
      </c>
    </row>
    <row r="225" spans="2:7">
      <c r="B225" s="25"/>
      <c r="C225" s="49"/>
      <c r="D225" s="49"/>
      <c r="E225" s="30"/>
      <c r="F225" s="92"/>
    </row>
    <row r="226" spans="2:7">
      <c r="B226" s="25"/>
      <c r="C226" s="49"/>
      <c r="D226" s="49">
        <v>1005</v>
      </c>
      <c r="E226" s="30" t="s">
        <v>687</v>
      </c>
      <c r="F226" s="92" t="s">
        <v>688</v>
      </c>
      <c r="G226" s="52" t="str">
        <f t="shared" si="3"/>
        <v>Neto povećanje obaveza</v>
      </c>
    </row>
    <row r="227" spans="2:7">
      <c r="B227" s="25"/>
      <c r="C227" s="49"/>
      <c r="D227" s="51"/>
      <c r="E227" s="35"/>
      <c r="F227" s="36"/>
      <c r="G227" s="53"/>
    </row>
    <row r="228" spans="2:7">
      <c r="B228" s="25"/>
      <c r="C228" s="49"/>
      <c r="D228" s="39"/>
      <c r="E228" s="39"/>
      <c r="F228" s="39"/>
      <c r="G228" s="54" t="str">
        <f t="shared" si="3"/>
        <v/>
      </c>
    </row>
    <row r="229" spans="2:7">
      <c r="B229" s="13"/>
      <c r="C229" s="46"/>
      <c r="D229" s="46"/>
      <c r="E229" s="32"/>
      <c r="G229" s="52" t="str">
        <f t="shared" si="3"/>
        <v/>
      </c>
    </row>
    <row r="230" spans="2:7">
      <c r="C230" s="41" t="s">
        <v>418</v>
      </c>
      <c r="D230" s="49">
        <v>1</v>
      </c>
      <c r="E230" s="9" t="s">
        <v>376</v>
      </c>
      <c r="F230" s="10" t="s">
        <v>377</v>
      </c>
      <c r="G230" s="52" t="str">
        <f t="shared" si="3"/>
        <v>Januar</v>
      </c>
    </row>
    <row r="231" spans="2:7">
      <c r="C231" s="41" t="s">
        <v>423</v>
      </c>
      <c r="D231" s="49">
        <v>2</v>
      </c>
      <c r="E231" s="9" t="s">
        <v>378</v>
      </c>
      <c r="F231" s="10" t="s">
        <v>379</v>
      </c>
      <c r="G231" s="52" t="str">
        <f t="shared" si="3"/>
        <v>Februar</v>
      </c>
    </row>
    <row r="232" spans="2:7">
      <c r="C232" s="41" t="s">
        <v>424</v>
      </c>
      <c r="D232" s="49">
        <v>3</v>
      </c>
      <c r="E232" s="9" t="s">
        <v>380</v>
      </c>
      <c r="F232" s="10" t="s">
        <v>381</v>
      </c>
      <c r="G232" s="52" t="str">
        <f t="shared" si="3"/>
        <v>Mart</v>
      </c>
    </row>
    <row r="233" spans="2:7">
      <c r="D233" s="49">
        <v>4</v>
      </c>
      <c r="E233" s="9" t="s">
        <v>382</v>
      </c>
      <c r="F233" s="10" t="s">
        <v>382</v>
      </c>
      <c r="G233" s="52" t="str">
        <f t="shared" si="3"/>
        <v>April</v>
      </c>
    </row>
    <row r="234" spans="2:7">
      <c r="D234" s="49">
        <v>5</v>
      </c>
      <c r="E234" s="9" t="s">
        <v>383</v>
      </c>
      <c r="F234" s="10" t="s">
        <v>384</v>
      </c>
      <c r="G234" s="52" t="str">
        <f t="shared" si="3"/>
        <v>Maj</v>
      </c>
    </row>
    <row r="235" spans="2:7">
      <c r="D235" s="49">
        <v>6</v>
      </c>
      <c r="E235" s="9" t="s">
        <v>385</v>
      </c>
      <c r="F235" s="10" t="s">
        <v>386</v>
      </c>
      <c r="G235" s="52" t="str">
        <f t="shared" si="3"/>
        <v>Jun</v>
      </c>
    </row>
    <row r="236" spans="2:7">
      <c r="D236" s="49">
        <v>7</v>
      </c>
      <c r="E236" s="9" t="s">
        <v>387</v>
      </c>
      <c r="F236" s="10" t="s">
        <v>388</v>
      </c>
      <c r="G236" s="52" t="str">
        <f t="shared" si="3"/>
        <v>Jul</v>
      </c>
    </row>
    <row r="237" spans="2:7">
      <c r="D237" s="49">
        <v>8</v>
      </c>
      <c r="E237" s="9" t="s">
        <v>389</v>
      </c>
      <c r="F237" s="10" t="s">
        <v>390</v>
      </c>
      <c r="G237" s="52" t="str">
        <f t="shared" si="3"/>
        <v>Avgust</v>
      </c>
    </row>
    <row r="238" spans="2:7">
      <c r="D238" s="49">
        <v>9</v>
      </c>
      <c r="E238" s="9" t="s">
        <v>391</v>
      </c>
      <c r="F238" s="10" t="s">
        <v>392</v>
      </c>
      <c r="G238" s="52" t="str">
        <f t="shared" si="3"/>
        <v>Septembar</v>
      </c>
    </row>
    <row r="239" spans="2:7">
      <c r="D239" s="49">
        <v>10</v>
      </c>
      <c r="E239" s="9" t="s">
        <v>393</v>
      </c>
      <c r="F239" s="10" t="s">
        <v>394</v>
      </c>
      <c r="G239" s="52" t="str">
        <f t="shared" si="3"/>
        <v>Oktobar</v>
      </c>
    </row>
    <row r="240" spans="2:7">
      <c r="D240" s="49">
        <v>11</v>
      </c>
      <c r="E240" s="9" t="s">
        <v>395</v>
      </c>
      <c r="F240" s="10" t="s">
        <v>396</v>
      </c>
      <c r="G240" s="52" t="str">
        <f t="shared" si="3"/>
        <v>Novembar</v>
      </c>
    </row>
    <row r="241" spans="4:7">
      <c r="D241" s="49">
        <v>12</v>
      </c>
      <c r="E241" s="9" t="s">
        <v>397</v>
      </c>
      <c r="F241" s="10" t="s">
        <v>398</v>
      </c>
      <c r="G241" s="52" t="str">
        <f t="shared" si="3"/>
        <v>Decembar</v>
      </c>
    </row>
    <row r="242" spans="4:7">
      <c r="D242" s="49"/>
      <c r="E242" s="9"/>
      <c r="F242" s="10"/>
      <c r="G242" s="6"/>
    </row>
    <row r="243" spans="4:7">
      <c r="D243" s="49"/>
      <c r="E243" s="9"/>
      <c r="F243" s="10"/>
      <c r="G243" s="52" t="str">
        <f>+VLOOKUP($B$3,$D$230:$F$241,$B$2+1,FALSE)</f>
        <v>Oktobar</v>
      </c>
    </row>
    <row r="244" spans="4:7">
      <c r="D244" s="49"/>
      <c r="E244" s="9"/>
      <c r="F244" s="10"/>
      <c r="G244" s="52" t="str">
        <f>+CONCATENATE("Jan - ",LEFT(G243,3))</f>
        <v>Jan - Okt</v>
      </c>
    </row>
    <row r="245" spans="4:7">
      <c r="D245" s="49"/>
      <c r="E245" s="9"/>
      <c r="F245" s="10"/>
      <c r="G245" s="52" t="str">
        <f>+CONCATENATE("Jan - ",LEFT(G241,3))</f>
        <v>Jan - Dec</v>
      </c>
    </row>
    <row r="246" spans="4:7">
      <c r="D246" s="49"/>
      <c r="E246" s="9"/>
      <c r="F246" s="10"/>
    </row>
    <row r="247" spans="4:7">
      <c r="D247" s="46"/>
      <c r="E247" s="9" t="s">
        <v>421</v>
      </c>
      <c r="F247" s="10" t="s">
        <v>422</v>
      </c>
      <c r="G247" s="52" t="str">
        <f t="shared" si="3"/>
        <v>BDP</v>
      </c>
    </row>
    <row r="248" spans="4:7">
      <c r="D248" s="46"/>
      <c r="E248" s="9"/>
      <c r="F248" s="10"/>
      <c r="G248" s="52" t="str">
        <f>+CONCATENATE("% ",G247)</f>
        <v>% BDP</v>
      </c>
    </row>
    <row r="249" spans="4:7">
      <c r="D249" s="46"/>
      <c r="E249" s="9"/>
      <c r="F249" s="10"/>
    </row>
    <row r="250" spans="4:7">
      <c r="D250" s="46"/>
      <c r="E250" s="9" t="s">
        <v>556</v>
      </c>
      <c r="F250" s="10" t="s">
        <v>553</v>
      </c>
      <c r="G250" s="52" t="str">
        <f t="shared" si="3"/>
        <v>Ostvarenje budžeta</v>
      </c>
    </row>
    <row r="251" spans="4:7">
      <c r="D251" s="46"/>
      <c r="E251" s="9" t="s">
        <v>554</v>
      </c>
      <c r="F251" s="10" t="s">
        <v>555</v>
      </c>
      <c r="G251" s="52" t="str">
        <f t="shared" si="3"/>
        <v>Plan ostvarenja budžeta</v>
      </c>
    </row>
    <row r="252" spans="4:7">
      <c r="D252" s="46"/>
      <c r="E252" s="9" t="str">
        <f>+CONCATENATE("Analitika za period ",G243)</f>
        <v>Analitika za period Oktobar</v>
      </c>
      <c r="F252" s="10" t="str">
        <f>+CONCATENATE("Analytics for period ",G243)</f>
        <v>Analytics for period Oktobar</v>
      </c>
      <c r="G252" s="52" t="str">
        <f>+IF(ISBLANK(IF($B$2=1,E252,F252)),"",IF($B$2=1,E252,F252))</f>
        <v>Analitika za period Oktobar</v>
      </c>
    </row>
    <row r="253" spans="4:7">
      <c r="D253" s="46"/>
      <c r="E253" s="9" t="str">
        <f>+CONCATENATE("Analitika za period ",G244)</f>
        <v>Analitika za period Jan - Okt</v>
      </c>
      <c r="F253" s="10" t="str">
        <f>+CONCATENATE("Analytics for period ",G244)</f>
        <v>Analytics for period Jan - Okt</v>
      </c>
      <c r="G253" s="52" t="str">
        <f>+IF(ISBLANK(IF($B$2=1,E253,F253)),"",IF($B$2=1,E253,F253))</f>
        <v>Analitika za period Jan - Okt</v>
      </c>
    </row>
    <row r="254" spans="4:7">
      <c r="D254" s="39"/>
      <c r="E254" s="123"/>
      <c r="F254" s="124"/>
      <c r="G254" s="54"/>
    </row>
    <row r="255" spans="4:7">
      <c r="D255" s="46"/>
      <c r="E255" s="9"/>
      <c r="F255" s="10"/>
    </row>
    <row r="256" spans="4:7">
      <c r="D256" s="46"/>
      <c r="E256" s="9" t="s">
        <v>413</v>
      </c>
      <c r="F256" s="10" t="s">
        <v>413</v>
      </c>
      <c r="G256" s="52" t="str">
        <f t="shared" si="3"/>
        <v>Plan</v>
      </c>
    </row>
    <row r="257" spans="4:7">
      <c r="D257" s="46"/>
      <c r="E257" s="9" t="s">
        <v>414</v>
      </c>
      <c r="F257" s="10" t="s">
        <v>415</v>
      </c>
      <c r="G257" s="52" t="str">
        <f t="shared" si="3"/>
        <v>Ostvarenje</v>
      </c>
    </row>
    <row r="258" spans="4:7">
      <c r="D258" s="46"/>
      <c r="E258" s="9"/>
      <c r="F258" s="10"/>
    </row>
    <row r="259" spans="4:7">
      <c r="D259" s="46"/>
      <c r="E259" s="9" t="s">
        <v>679</v>
      </c>
      <c r="F259" s="10" t="s">
        <v>680</v>
      </c>
      <c r="G259" s="52" t="str">
        <f t="shared" si="3"/>
        <v>Odstupanje</v>
      </c>
    </row>
    <row r="260" spans="4:7">
      <c r="D260" s="46"/>
      <c r="E260" s="9"/>
      <c r="F260" s="10"/>
    </row>
    <row r="261" spans="4:7">
      <c r="D261" s="46"/>
      <c r="E261" s="9" t="s">
        <v>684</v>
      </c>
      <c r="F261" s="10" t="s">
        <v>685</v>
      </c>
      <c r="G261" s="52" t="str">
        <f t="shared" si="3"/>
        <v>Realizacija budžeta</v>
      </c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3"/>
      <c r="E265" s="63"/>
      <c r="F265" s="64"/>
    </row>
    <row r="266" spans="4:7">
      <c r="D266" s="55"/>
      <c r="E266" s="37"/>
      <c r="F266" s="38"/>
      <c r="G266" s="54" t="str">
        <f t="shared" si="3"/>
        <v/>
      </c>
    </row>
    <row r="267" spans="4:7">
      <c r="G267" s="52" t="str">
        <f t="shared" si="3"/>
        <v/>
      </c>
    </row>
    <row r="268" spans="4:7">
      <c r="D268" s="41" t="s">
        <v>420</v>
      </c>
      <c r="E268" s="9" t="s">
        <v>399</v>
      </c>
      <c r="F268" s="10" t="s">
        <v>400</v>
      </c>
      <c r="G268" s="52" t="str">
        <f>+CONCATENATE(IF(ISBLANK(IF($B$2=1,E268,F268)),"",IF($B$2=1,E268,F268))," ",$G$243)</f>
        <v>Prihodi za mjesec Oktobar</v>
      </c>
    </row>
    <row r="269" spans="4:7">
      <c r="E269" s="9" t="s">
        <v>401</v>
      </c>
      <c r="F269" s="10" t="s">
        <v>402</v>
      </c>
      <c r="G269" s="52" t="str">
        <f>+CONCATENATE(IF(ISBLANK(IF($B$2=1,E269,F269)),"",IF($B$2=1,E269,F269))," ",$G$243)</f>
        <v>Rashodi za mjesec Oktobar</v>
      </c>
    </row>
    <row r="270" spans="4:7">
      <c r="E270" s="9" t="s">
        <v>725</v>
      </c>
      <c r="F270" s="10" t="s">
        <v>403</v>
      </c>
      <c r="G270" s="52" t="str">
        <f>+CONCATENATE(IF(ISBLANK(IF($B$2=1,E270,F270)),"",IF($B$2=1,E270,F270))," ",$G$243)</f>
        <v>Suficit/Deficit za mjesec Oktobar</v>
      </c>
    </row>
    <row r="272" spans="4:7">
      <c r="E272" s="9" t="s">
        <v>404</v>
      </c>
      <c r="F272" s="10" t="s">
        <v>407</v>
      </c>
      <c r="G272" s="52" t="str">
        <f>+CONCATENATE(IF(ISBLANK(IF($B$2=1,E272,F272)),"",IF($B$2=1,E272,F272))," ",$G$243)</f>
        <v>Prihodi za period Januar - Oktobar</v>
      </c>
    </row>
    <row r="273" spans="5:7">
      <c r="E273" s="9" t="s">
        <v>405</v>
      </c>
      <c r="F273" s="10" t="s">
        <v>408</v>
      </c>
      <c r="G273" s="52" t="str">
        <f>+CONCATENATE(IF(ISBLANK(IF($B$2=1,E273,F273)),"",IF($B$2=1,E273,F273))," ",$G$243)</f>
        <v>Rashodi za period Januar - Oktobar</v>
      </c>
    </row>
    <row r="274" spans="5:7">
      <c r="E274" s="9" t="s">
        <v>775</v>
      </c>
      <c r="F274" s="10" t="s">
        <v>776</v>
      </c>
      <c r="G274" s="52" t="str">
        <f>+CONCATENATE(IF(ISBLANK(IF($B$2=1,E274,F274)),"",IF($B$2=1,E274,F274))," ",$G$243)</f>
        <v>Suficit/Deficit za period Januar - Oktobar</v>
      </c>
    </row>
    <row r="276" spans="5:7">
      <c r="E276" s="9" t="s">
        <v>411</v>
      </c>
      <c r="F276" s="10" t="s">
        <v>412</v>
      </c>
      <c r="G276" s="52" t="str">
        <f t="shared" si="3"/>
        <v>Stanje javnog duga (% BDP)</v>
      </c>
    </row>
    <row r="278" spans="5:7">
      <c r="E278" s="9" t="s">
        <v>409</v>
      </c>
      <c r="F278" s="10" t="s">
        <v>410</v>
      </c>
      <c r="G278" s="52" t="str">
        <f t="shared" si="3"/>
        <v>Pregled</v>
      </c>
    </row>
    <row r="280" spans="5:7" ht="60">
      <c r="E280" s="258" t="s">
        <v>689</v>
      </c>
      <c r="F280" s="60" t="s">
        <v>690</v>
      </c>
      <c r="G280" s="61" t="str">
        <f>+IF(ISBLANK(IF($B$2=1,E280,F280)),"",IF($B$2=1,E280,F280))</f>
        <v>Kontakt:
e-mail: mf@mif.gov.me
tel/fax: 00 382 20 242 835</v>
      </c>
    </row>
    <row r="281" spans="5:7">
      <c r="E281" s="57"/>
    </row>
    <row r="282" spans="5:7">
      <c r="E282" s="58"/>
    </row>
    <row r="283" spans="5:7">
      <c r="E283" s="58"/>
    </row>
    <row r="284" spans="5:7">
      <c r="E284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Analitika - 2014</vt:lpstr>
      <vt:lpstr>Pregled</vt:lpstr>
      <vt:lpstr>Analitka - 2020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Ana Djuraskovic</cp:lastModifiedBy>
  <cp:lastPrinted>2017-03-01T13:10:49Z</cp:lastPrinted>
  <dcterms:created xsi:type="dcterms:W3CDTF">2014-09-15T13:41:17Z</dcterms:created>
  <dcterms:modified xsi:type="dcterms:W3CDTF">2020-12-01T06:17:08Z</dcterms:modified>
</cp:coreProperties>
</file>