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Jun 2023 - GDDS\"/>
    </mc:Choice>
  </mc:AlternateContent>
  <xr:revisionPtr revIDLastSave="0" documentId="13_ncr:1_{A6D439F6-DA37-4556-8928-8EE76EEF16C1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84" i="3" l="1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201" i="3" l="1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<sst xmlns="http://schemas.openxmlformats.org/spreadsheetml/2006/main" count="1771" uniqueCount="588">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</sst>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6</v>
      </c>
      <c r="D6" t="str">
        <f>VLOOKUP(C6,E9:F20,2,FALSE)</f>
        <v>Januar - Jun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M27" sqref="M27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Jun</v>
      </c>
      <c r="K10" s="162"/>
      <c r="L10" s="140" t="s">
        <v>6</v>
      </c>
      <c r="M10" s="161" t="str">
        <f>IF(J10="Januar","-",'Analitika 2023'!F4)</f>
        <v>Januar - Jun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8684606</v>
      </c>
      <c r="K13" s="136">
        <f>IFERROR($J13/$J$37,0)</f>
        <v>4.1382061833495999E-2</v>
      </c>
      <c r="L13" s="129"/>
      <c r="M13" s="141">
        <f>IF($J$10="Januar","-",
SUMPRODUCT((D13=VALUE(LEFT('Analitika 2023'!$C$9:$C$286,2)))*('Analitika 2023'!$F$9:$F$286)))</f>
        <v>42624123.760000005</v>
      </c>
      <c r="N13" s="136">
        <f>IF($J$10="Januar","-",IFERROR($M13/$M$37,0))</f>
        <v>3.4650922774171242E-2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6403240.2500000009</v>
      </c>
      <c r="K15" s="136">
        <f>IFERROR($J15/$J$37,0)</f>
        <v>3.051137656218721E-2</v>
      </c>
      <c r="L15" s="129"/>
      <c r="M15" s="141">
        <f>IF($J$10="Januar","-",
SUMPRODUCT((D15=VALUE(LEFT('Analitika 2023'!$C$9:$C$286,2)))*('Analitika 2023'!$F$9:$F$286)))</f>
        <v>31190857.780000001</v>
      </c>
      <c r="N15" s="136">
        <f>IF($J$10="Januar","-",IFERROR($M15/$M$37,0))</f>
        <v>2.5356345394463967E-2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16276969.259999998</v>
      </c>
      <c r="K17" s="136">
        <f>IFERROR($J17/$J$37,0)</f>
        <v>7.755959779628846E-2</v>
      </c>
      <c r="L17" s="129"/>
      <c r="M17" s="141">
        <f>IF($J$10="Januar","-",
SUMPRODUCT((D17=VALUE(LEFT('Analitika 2023'!$C$9:$C$286,2)))*('Analitika 2023'!$F$9:$F$286)))</f>
        <v>83268615.139999971</v>
      </c>
      <c r="N17" s="136">
        <f>IF($J$10="Januar","-",IFERROR($M17/$M$37,0))</f>
        <v>6.7692520061515632E-2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30154230.52</v>
      </c>
      <c r="K19" s="136">
        <f>IFERROR($J19/$J$37,0)</f>
        <v>0.14368461066859362</v>
      </c>
      <c r="L19" s="129"/>
      <c r="M19" s="141">
        <f>IF($J$10="Januar","-",
SUMPRODUCT((D19=VALUE(LEFT('Analitika 2023'!$C$9:$C$286,2)))*('Analitika 2023'!$F$9:$F$286)))</f>
        <v>259597612.88999996</v>
      </c>
      <c r="N19" s="136">
        <f>IF($J$10="Januar","-",IFERROR($M19/$M$37,0))</f>
        <v>0.21103769516200813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9652996.879999999</v>
      </c>
      <c r="K21" s="136">
        <f>IFERROR($J21/$J$37,0)</f>
        <v>4.5996434814279875E-2</v>
      </c>
      <c r="L21" s="129"/>
      <c r="M21" s="141">
        <f>IF($J$10="Januar","-",
SUMPRODUCT((D21=VALUE(LEFT('Analitika 2023'!$C$9:$C$286,2)))*('Analitika 2023'!$F$9:$F$286)))</f>
        <v>41297130.010000005</v>
      </c>
      <c r="N21" s="136">
        <f>IF($J$10="Januar","-",IFERROR($M21/$M$37,0))</f>
        <v>3.357215437034522E-2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3727017.8800000004</v>
      </c>
      <c r="K23" s="136">
        <f>IFERROR($J23/$J$37,0)</f>
        <v>1.775920339560657E-2</v>
      </c>
      <c r="L23" s="129"/>
      <c r="M23" s="141">
        <f>IF($J$10="Januar","-",
SUMPRODUCT((D23=VALUE(LEFT('Analitika 2023'!$C$9:$C$286,2)))*('Analitika 2023'!$F$9:$F$286)))</f>
        <v>17771601.670000002</v>
      </c>
      <c r="N23" s="136">
        <f>IF($J$10="Januar","-",IFERROR($M23/$M$37,0))</f>
        <v>1.4447274048561054E-2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8613842.7699999996</v>
      </c>
      <c r="K25" s="136">
        <f>IFERROR($J25/$J$37,0)</f>
        <v>4.104487574130046E-2</v>
      </c>
      <c r="L25" s="129"/>
      <c r="M25" s="141">
        <f>IF($J$10="Januar","-",
SUMPRODUCT((D25=VALUE(LEFT('Analitika 2023'!$C$9:$C$286,2)))*('Analitika 2023'!$F$9:$F$286)))</f>
        <v>39805587.890000001</v>
      </c>
      <c r="N25" s="136">
        <f>IF($J$10="Januar","-",IFERROR($M25/$M$37,0))</f>
        <v>3.2359617753626654E-2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1408945.1199999999</v>
      </c>
      <c r="K27" s="136">
        <f>IFERROR($J27/$J$37,0)</f>
        <v>6.7136095841126738E-3</v>
      </c>
      <c r="L27" s="129"/>
      <c r="M27" s="141">
        <f>IF($J$10="Januar","-",
SUMPRODUCT((D27=VALUE(LEFT('Analitika 2023'!$C$9:$C$286,2)))*('Analitika 2023'!$F$9:$F$286)))</f>
        <v>8957246.790000001</v>
      </c>
      <c r="N27" s="136">
        <f>IF($J$10="Januar","-",IFERROR($M27/$M$37,0))</f>
        <v>7.2817184122562998E-3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23771181.089999996</v>
      </c>
      <c r="K29" s="136">
        <f>IFERROR($J29/$J$37,0)</f>
        <v>0.11326944316433131</v>
      </c>
      <c r="L29" s="129"/>
      <c r="M29" s="141">
        <f>IF($J$10="Januar","-",
SUMPRODUCT((D29=VALUE(LEFT('Analitika 2023'!$C$9:$C$286,2)))*('Analitika 2023'!$F$9:$F$286)))</f>
        <v>137925775.15999997</v>
      </c>
      <c r="N29" s="136">
        <f>IF($J$10="Januar","-",IFERROR($M29/$M$37,0))</f>
        <v>0.11212559841809319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2704524.7199999997</v>
      </c>
      <c r="K31" s="136">
        <f>IFERROR($J31/$J$37,0)</f>
        <v>1.2887033584857901E-2</v>
      </c>
      <c r="L31" s="129"/>
      <c r="M31" s="141">
        <f>IF($J$10="Januar","-",
SUMPRODUCT((D31=VALUE(LEFT('Analitika 2023'!$C$9:$C$286,2)))*('Analitika 2023'!$F$9:$F$286)))</f>
        <v>10054991.199999999</v>
      </c>
      <c r="N31" s="136">
        <f>IF($J$10="Januar","-",IFERROR($M31/$M$37,0))</f>
        <v>8.1741204940179012E-3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32037235.150000002</v>
      </c>
      <c r="K33" s="136">
        <f>IFERROR($J33/$J$37,0)</f>
        <v>0.15265710913673591</v>
      </c>
      <c r="L33" s="129"/>
      <c r="M33" s="141">
        <f>IF($J$10="Januar","-",
SUMPRODUCT((D33=VALUE(LEFT('Analitika 2023'!$C$9:$C$286,2)))*('Analitika 2023'!$F$9:$F$286)))</f>
        <v>170760281.19</v>
      </c>
      <c r="N33" s="136">
        <f>IF($J$10="Januar","-",IFERROR($M33/$M$37,0))</f>
        <v>0.13881813382784847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66429233.929999985</v>
      </c>
      <c r="K35" s="136">
        <f>IFERROR($J35/$J$37,0)</f>
        <v>0.31653464371821011</v>
      </c>
      <c r="L35" s="129"/>
      <c r="M35" s="141">
        <f>IF($J$10="Januar","-",
SUMPRODUCT((D35=VALUE(LEFT('Analitika 2023'!$C$9:$C$286,2)))*('Analitika 2023'!$F$9:$F$286)))</f>
        <v>386846859.20000011</v>
      </c>
      <c r="N35" s="136">
        <f>IF($J$10="Januar","-",IFERROR($M35/$M$37,0))</f>
        <v>0.31448389928309223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209864023.56999996</v>
      </c>
      <c r="K37" s="138">
        <f>IFERROR($J37/$J$37,0)</f>
        <v>1</v>
      </c>
      <c r="L37" s="135"/>
      <c r="M37" s="144">
        <f>SUM(M13:M35)</f>
        <v>1230100682.6800001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Jun</v>
      </c>
      <c r="G4" s="43"/>
      <c r="H4" s="43"/>
      <c r="I4" s="43"/>
      <c r="J4" s="43"/>
      <c r="K4" s="44" t="s">
        <v>10</v>
      </c>
      <c r="L4" s="45" t="str">
        <f>Master!D4</f>
        <v>Jun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1346118115.9500008</v>
      </c>
      <c r="F8" s="74">
        <f>SUM(F9:F286)</f>
        <v>1230100682.6799998</v>
      </c>
      <c r="G8" s="75">
        <f t="shared" ref="G8" si="0">IFERROR(F8/E8,0)</f>
        <v>0.91381333339524706</v>
      </c>
      <c r="H8" s="76">
        <f>F8/$D$4</f>
        <v>0.19921949319470084</v>
      </c>
      <c r="I8" s="74">
        <f>SUM(I9:I286)</f>
        <v>-116017433.26999977</v>
      </c>
      <c r="J8" s="77">
        <f t="shared" ref="J8:J9" si="1">IFERROR(I8/E8,0)</f>
        <v>-8.6186666604752118E-2</v>
      </c>
      <c r="K8" s="73">
        <f>SUM(K9:K286)</f>
        <v>208711552.32999995</v>
      </c>
      <c r="L8" s="74">
        <f>SUM(L9:L286)</f>
        <v>209864023.56999996</v>
      </c>
      <c r="M8" s="150">
        <f>IFERROR(L8/K8,0)</f>
        <v>1.005521837325889</v>
      </c>
      <c r="N8" s="150">
        <f>L8/$D$4</f>
        <v>3.3988278361351335E-2</v>
      </c>
      <c r="O8" s="74">
        <f>SUM(O9:O286)</f>
        <v>1152471.2399999613</v>
      </c>
      <c r="P8" s="77">
        <f t="shared" ref="P8:P9" si="2">IFERROR(O8/K8,0)</f>
        <v>5.5218373258886753E-3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1902398.7</v>
      </c>
      <c r="F9" s="83">
        <f>VLOOKUP($C9,'2023'!$C$8:$U$285,19,FALSE)</f>
        <v>4007714.9300000006</v>
      </c>
      <c r="G9" s="84">
        <f t="shared" ref="G9" si="3">IFERROR(F9/E9,0)</f>
        <v>2.1066640394571343</v>
      </c>
      <c r="H9" s="85">
        <f t="shared" ref="H9" si="4">F9/$D$4</f>
        <v>6.490647054060183E-4</v>
      </c>
      <c r="I9" s="86">
        <f t="shared" ref="I9" si="5">F9-E9</f>
        <v>2105316.2300000004</v>
      </c>
      <c r="J9" s="87">
        <f t="shared" si="1"/>
        <v>1.1066640394571341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1352718.7900000003</v>
      </c>
      <c r="M9" s="153">
        <f>IFERROR(L9/K9,0)</f>
        <v>37.5672258487362</v>
      </c>
      <c r="N9" s="153">
        <f>L9/$D$4</f>
        <v>2.1907796294496815E-4</v>
      </c>
      <c r="O9" s="152">
        <f>L9-K9</f>
        <v>1316710.8400000003</v>
      </c>
      <c r="P9" s="154">
        <f t="shared" si="2"/>
        <v>36.5672258487362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21950.519999999997</v>
      </c>
      <c r="F10" s="83">
        <f>VLOOKUP($C10,'2023'!$C$8:$U$285,19,FALSE)</f>
        <v>17880</v>
      </c>
      <c r="G10" s="84">
        <f t="shared" ref="G10:G73" si="6">IFERROR(F10/E10,0)</f>
        <v>0.81455929062272792</v>
      </c>
      <c r="H10" s="85">
        <f t="shared" ref="H10:H73" si="7">F10/$D$4</f>
        <v>2.8957341366242347E-6</v>
      </c>
      <c r="I10" s="86">
        <f t="shared" ref="I10:I73" si="8">F10-E10</f>
        <v>-4070.5199999999968</v>
      </c>
      <c r="J10" s="87">
        <f t="shared" ref="J10:J73" si="9">IFERROR(I10/E10,0)</f>
        <v>-0.18544070937727203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2880</v>
      </c>
      <c r="M10" s="155">
        <f t="shared" ref="M10:M73" si="10">IFERROR(L10/K10,0)</f>
        <v>0.78722508623941478</v>
      </c>
      <c r="N10" s="155">
        <f t="shared" ref="N10:N73" si="11">L10/$D$4</f>
        <v>4.6642697502672237E-7</v>
      </c>
      <c r="O10" s="83">
        <f t="shared" ref="O10:O73" si="12">L10-K10</f>
        <v>-778.42000000000007</v>
      </c>
      <c r="P10" s="87">
        <f t="shared" ref="P10:P73" si="13">IFERROR(O10/K10,0)</f>
        <v>-0.21277491376058519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548633.93000000005</v>
      </c>
      <c r="F11" s="83">
        <f>VLOOKUP($C11,'2023'!$C$8:$U$285,19,FALSE)</f>
        <v>665267.21</v>
      </c>
      <c r="G11" s="84">
        <f t="shared" si="6"/>
        <v>1.2125885287481215</v>
      </c>
      <c r="H11" s="85">
        <f t="shared" si="7"/>
        <v>1.0774255984193308E-4</v>
      </c>
      <c r="I11" s="86">
        <f t="shared" si="8"/>
        <v>116633.27999999991</v>
      </c>
      <c r="J11" s="87">
        <f t="shared" si="9"/>
        <v>0.21258852874812154</v>
      </c>
      <c r="K11" s="82">
        <f>VLOOKUP($C11,'2023'!$C$295:$U$572,VLOOKUP($L$4,Master!$D$9:$G$20,4,FALSE),FALSE)</f>
        <v>83679.630000000019</v>
      </c>
      <c r="L11" s="83">
        <f>VLOOKUP($C11,'2023'!$C$8:$U$285,VLOOKUP($L$4,Master!$D$9:$G$20,4,FALSE),FALSE)</f>
        <v>137917.21999999997</v>
      </c>
      <c r="M11" s="155">
        <f t="shared" si="10"/>
        <v>1.6481576221118561</v>
      </c>
      <c r="N11" s="155">
        <f t="shared" si="11"/>
        <v>2.2336219350241307E-5</v>
      </c>
      <c r="O11" s="83">
        <f t="shared" si="12"/>
        <v>54237.589999999953</v>
      </c>
      <c r="P11" s="87">
        <f t="shared" si="13"/>
        <v>0.64815762211185612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264083.08000000007</v>
      </c>
      <c r="F12" s="83">
        <f>VLOOKUP($C12,'2023'!$C$8:$U$285,19,FALSE)</f>
        <v>195362.94000000003</v>
      </c>
      <c r="G12" s="84">
        <f t="shared" si="6"/>
        <v>0.73977833036482299</v>
      </c>
      <c r="H12" s="85">
        <f t="shared" si="7"/>
        <v>3.1639772616849682E-5</v>
      </c>
      <c r="I12" s="86">
        <f t="shared" si="8"/>
        <v>-68720.140000000043</v>
      </c>
      <c r="J12" s="87">
        <f t="shared" si="9"/>
        <v>-0.26022166963517701</v>
      </c>
      <c r="K12" s="82">
        <f>VLOOKUP($C12,'2023'!$C$295:$U$572,VLOOKUP($L$4,Master!$D$9:$G$20,4,FALSE),FALSE)</f>
        <v>34220.99000000002</v>
      </c>
      <c r="L12" s="83">
        <f>VLOOKUP($C12,'2023'!$C$8:$U$285,VLOOKUP($L$4,Master!$D$9:$G$20,4,FALSE),FALSE)</f>
        <v>37057.920000000006</v>
      </c>
      <c r="M12" s="155">
        <f t="shared" si="10"/>
        <v>1.0829002901435634</v>
      </c>
      <c r="N12" s="155">
        <f t="shared" si="11"/>
        <v>6.0016713633271801E-6</v>
      </c>
      <c r="O12" s="83">
        <f t="shared" si="12"/>
        <v>2836.9299999999857</v>
      </c>
      <c r="P12" s="87">
        <f t="shared" si="13"/>
        <v>8.2900290143563468E-2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829593.15999999968</v>
      </c>
      <c r="F13" s="83">
        <f>VLOOKUP($C13,'2023'!$C$8:$U$285,19,FALSE)</f>
        <v>684907.06999999983</v>
      </c>
      <c r="G13" s="84">
        <f t="shared" si="6"/>
        <v>0.82559392124207009</v>
      </c>
      <c r="H13" s="85">
        <f t="shared" si="7"/>
        <v>1.1092331001198456E-4</v>
      </c>
      <c r="I13" s="86">
        <f t="shared" si="8"/>
        <v>-144686.08999999985</v>
      </c>
      <c r="J13" s="87">
        <f t="shared" si="9"/>
        <v>-0.17440607875792985</v>
      </c>
      <c r="K13" s="82">
        <f>VLOOKUP($C13,'2023'!$C$295:$U$572,VLOOKUP($L$4,Master!$D$9:$G$20,4,FALSE),FALSE)</f>
        <v>134224.23999999996</v>
      </c>
      <c r="L13" s="83">
        <f>VLOOKUP($C13,'2023'!$C$8:$U$285,VLOOKUP($L$4,Master!$D$9:$G$20,4,FALSE),FALSE)</f>
        <v>136530.06999999998</v>
      </c>
      <c r="M13" s="155">
        <f t="shared" si="10"/>
        <v>1.0171789387669472</v>
      </c>
      <c r="N13" s="155">
        <f t="shared" si="11"/>
        <v>2.2111565121627309E-5</v>
      </c>
      <c r="O13" s="83">
        <f t="shared" si="12"/>
        <v>2305.8300000000163</v>
      </c>
      <c r="P13" s="87">
        <f t="shared" si="13"/>
        <v>1.7178938766947139E-2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3164089.2600000002</v>
      </c>
      <c r="F14" s="83">
        <f>VLOOKUP($C14,'2023'!$C$8:$U$285,19,FALSE)</f>
        <v>3061325.6099999994</v>
      </c>
      <c r="G14" s="84">
        <f t="shared" si="6"/>
        <v>0.96752188653489479</v>
      </c>
      <c r="H14" s="85">
        <f t="shared" si="7"/>
        <v>4.9579334855699144E-4</v>
      </c>
      <c r="I14" s="86">
        <f t="shared" si="8"/>
        <v>-102763.65000000084</v>
      </c>
      <c r="J14" s="87">
        <f t="shared" si="9"/>
        <v>-3.2478113465105228E-2</v>
      </c>
      <c r="K14" s="82">
        <f>VLOOKUP($C14,'2023'!$C$295:$U$572,VLOOKUP($L$4,Master!$D$9:$G$20,4,FALSE),FALSE)</f>
        <v>537918.87</v>
      </c>
      <c r="L14" s="83">
        <f>VLOOKUP($C14,'2023'!$C$8:$U$285,VLOOKUP($L$4,Master!$D$9:$G$20,4,FALSE),FALSE)</f>
        <v>569111.50999999989</v>
      </c>
      <c r="M14" s="155">
        <f t="shared" si="10"/>
        <v>1.0579876292497414</v>
      </c>
      <c r="N14" s="155">
        <f t="shared" si="11"/>
        <v>9.2169777799371599E-5</v>
      </c>
      <c r="O14" s="83">
        <f t="shared" si="12"/>
        <v>31192.639999999898</v>
      </c>
      <c r="P14" s="87">
        <f t="shared" si="13"/>
        <v>5.7987629249741504E-2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449245.49</v>
      </c>
      <c r="F15" s="83">
        <f>VLOOKUP($C15,'2023'!$C$8:$U$285,19,FALSE)</f>
        <v>393336.77999999997</v>
      </c>
      <c r="G15" s="84">
        <f t="shared" si="6"/>
        <v>0.87554975788404688</v>
      </c>
      <c r="H15" s="85">
        <f t="shared" si="7"/>
        <v>6.3702390438247008E-5</v>
      </c>
      <c r="I15" s="86">
        <f t="shared" si="8"/>
        <v>-55908.710000000021</v>
      </c>
      <c r="J15" s="87">
        <f t="shared" si="9"/>
        <v>-0.12445024211595318</v>
      </c>
      <c r="K15" s="82">
        <f>VLOOKUP($C15,'2023'!$C$295:$U$572,VLOOKUP($L$4,Master!$D$9:$G$20,4,FALSE),FALSE)</f>
        <v>68624.25</v>
      </c>
      <c r="L15" s="83">
        <f>VLOOKUP($C15,'2023'!$C$8:$U$285,VLOOKUP($L$4,Master!$D$9:$G$20,4,FALSE),FALSE)</f>
        <v>69349.86</v>
      </c>
      <c r="M15" s="155">
        <f t="shared" si="10"/>
        <v>1.0105736674717756</v>
      </c>
      <c r="N15" s="155">
        <f t="shared" si="11"/>
        <v>1.1231474103585658E-5</v>
      </c>
      <c r="O15" s="83">
        <f t="shared" si="12"/>
        <v>725.61000000000058</v>
      </c>
      <c r="P15" s="87">
        <f t="shared" si="13"/>
        <v>1.0573667471775657E-2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538147.71</v>
      </c>
      <c r="F16" s="83">
        <f>VLOOKUP($C16,'2023'!$C$8:$U$285,19,FALSE)</f>
        <v>429470.81000000006</v>
      </c>
      <c r="G16" s="84">
        <f t="shared" si="6"/>
        <v>0.79805377226263785</v>
      </c>
      <c r="H16" s="85">
        <f t="shared" si="7"/>
        <v>6.9554434295338982E-5</v>
      </c>
      <c r="I16" s="86">
        <f t="shared" si="8"/>
        <v>-108676.89999999991</v>
      </c>
      <c r="J16" s="87">
        <f t="shared" si="9"/>
        <v>-0.20194622773736212</v>
      </c>
      <c r="K16" s="82">
        <f>VLOOKUP($C16,'2023'!$C$295:$U$572,VLOOKUP($L$4,Master!$D$9:$G$20,4,FALSE),FALSE)</f>
        <v>75202.98</v>
      </c>
      <c r="L16" s="83">
        <f>VLOOKUP($C16,'2023'!$C$8:$U$285,VLOOKUP($L$4,Master!$D$9:$G$20,4,FALSE),FALSE)</f>
        <v>96187.999999999985</v>
      </c>
      <c r="M16" s="155">
        <f t="shared" si="10"/>
        <v>1.2790450591186677</v>
      </c>
      <c r="N16" s="155">
        <f t="shared" si="11"/>
        <v>1.5578013150649432E-5</v>
      </c>
      <c r="O16" s="83">
        <f t="shared" si="12"/>
        <v>20985.01999999999</v>
      </c>
      <c r="P16" s="87">
        <f t="shared" si="13"/>
        <v>0.27904505911866778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76999.98</v>
      </c>
      <c r="F17" s="83">
        <f>VLOOKUP($C17,'2023'!$C$8:$U$285,19,FALSE)</f>
        <v>104936.28</v>
      </c>
      <c r="G17" s="84">
        <f t="shared" si="6"/>
        <v>1.3628091851452429</v>
      </c>
      <c r="H17" s="85">
        <f t="shared" si="7"/>
        <v>1.6994830434360119E-5</v>
      </c>
      <c r="I17" s="86">
        <f t="shared" si="8"/>
        <v>27936.300000000003</v>
      </c>
      <c r="J17" s="87">
        <f t="shared" si="9"/>
        <v>0.36280918514524296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12833.33</v>
      </c>
      <c r="M17" s="155">
        <f t="shared" si="10"/>
        <v>1</v>
      </c>
      <c r="N17" s="155">
        <f t="shared" si="11"/>
        <v>2.0784066984096135E-6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529286.38</v>
      </c>
      <c r="F18" s="83">
        <f>VLOOKUP($C18,'2023'!$C$8:$U$285,19,FALSE)</f>
        <v>532975.54</v>
      </c>
      <c r="G18" s="84">
        <f t="shared" si="6"/>
        <v>1.0069700641078276</v>
      </c>
      <c r="H18" s="85">
        <f t="shared" si="7"/>
        <v>8.6317419751886766E-5</v>
      </c>
      <c r="I18" s="86">
        <f t="shared" si="8"/>
        <v>3689.1600000000326</v>
      </c>
      <c r="J18" s="87">
        <f t="shared" si="9"/>
        <v>6.9700641078276615E-3</v>
      </c>
      <c r="K18" s="82">
        <f>VLOOKUP($C18,'2023'!$C$295:$U$572,VLOOKUP($L$4,Master!$D$9:$G$20,4,FALSE),FALSE)</f>
        <v>88045.36</v>
      </c>
      <c r="L18" s="83">
        <f>VLOOKUP($C18,'2023'!$C$8:$U$285,VLOOKUP($L$4,Master!$D$9:$G$20,4,FALSE),FALSE)</f>
        <v>77499.87000000001</v>
      </c>
      <c r="M18" s="155">
        <f t="shared" si="10"/>
        <v>0.88022662409467134</v>
      </c>
      <c r="N18" s="155">
        <f t="shared" si="11"/>
        <v>1.2551399280925083E-5</v>
      </c>
      <c r="O18" s="83">
        <f t="shared" si="12"/>
        <v>-10545.489999999991</v>
      </c>
      <c r="P18" s="87">
        <f t="shared" si="13"/>
        <v>-0.11977337590532869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3304491.4999999995</v>
      </c>
      <c r="F19" s="83">
        <f>VLOOKUP($C19,'2023'!$C$8:$U$285,19,FALSE)</f>
        <v>1963861.87</v>
      </c>
      <c r="G19" s="84">
        <f t="shared" si="6"/>
        <v>0.59430077819840066</v>
      </c>
      <c r="H19" s="85">
        <f t="shared" si="7"/>
        <v>3.1805491367861889E-4</v>
      </c>
      <c r="I19" s="86">
        <f t="shared" si="8"/>
        <v>-1340629.6299999994</v>
      </c>
      <c r="J19" s="87">
        <f t="shared" si="9"/>
        <v>-0.40569922180159929</v>
      </c>
      <c r="K19" s="82">
        <f>VLOOKUP($C19,'2023'!$C$295:$U$572,VLOOKUP($L$4,Master!$D$9:$G$20,4,FALSE),FALSE)</f>
        <v>684192.34</v>
      </c>
      <c r="L19" s="83">
        <f>VLOOKUP($C19,'2023'!$C$8:$U$285,VLOOKUP($L$4,Master!$D$9:$G$20,4,FALSE),FALSE)</f>
        <v>358248.56000000006</v>
      </c>
      <c r="M19" s="155">
        <f t="shared" si="10"/>
        <v>0.52360796673052501</v>
      </c>
      <c r="N19" s="155">
        <f t="shared" si="11"/>
        <v>5.8019719495999747E-5</v>
      </c>
      <c r="O19" s="83">
        <f t="shared" si="12"/>
        <v>-325943.77999999991</v>
      </c>
      <c r="P19" s="87">
        <f t="shared" si="13"/>
        <v>-0.47639203326947499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3109469.83</v>
      </c>
      <c r="F20" s="83">
        <f>VLOOKUP($C20,'2023'!$C$8:$U$285,19,FALSE)</f>
        <v>2211069.0699999998</v>
      </c>
      <c r="G20" s="84">
        <f t="shared" si="6"/>
        <v>0.71107590389452335</v>
      </c>
      <c r="H20" s="85">
        <f t="shared" si="7"/>
        <v>3.5809106176918341E-4</v>
      </c>
      <c r="I20" s="86">
        <f t="shared" si="8"/>
        <v>-898400.76000000024</v>
      </c>
      <c r="J20" s="87">
        <f t="shared" si="9"/>
        <v>-0.2889240961054767</v>
      </c>
      <c r="K20" s="82">
        <f>VLOOKUP($C20,'2023'!$C$295:$U$572,VLOOKUP($L$4,Master!$D$9:$G$20,4,FALSE),FALSE)</f>
        <v>612535.42999999993</v>
      </c>
      <c r="L20" s="83">
        <f>VLOOKUP($C20,'2023'!$C$8:$U$285,VLOOKUP($L$4,Master!$D$9:$G$20,4,FALSE),FALSE)</f>
        <v>414767.34999999992</v>
      </c>
      <c r="M20" s="155">
        <f t="shared" si="10"/>
        <v>0.67713201504115439</v>
      </c>
      <c r="N20" s="155">
        <f t="shared" si="11"/>
        <v>6.7173152916788121E-5</v>
      </c>
      <c r="O20" s="83">
        <f t="shared" si="12"/>
        <v>-197768.08000000002</v>
      </c>
      <c r="P20" s="87">
        <f t="shared" si="13"/>
        <v>-0.32286798495884561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1937016.2400000007</v>
      </c>
      <c r="F21" s="83">
        <f>VLOOKUP($C21,'2023'!$C$8:$U$285,19,FALSE)</f>
        <v>2178903.25</v>
      </c>
      <c r="G21" s="84">
        <f t="shared" si="6"/>
        <v>1.1248760877709518</v>
      </c>
      <c r="H21" s="85">
        <f t="shared" si="7"/>
        <v>3.5288168464353965E-4</v>
      </c>
      <c r="I21" s="86">
        <f t="shared" si="8"/>
        <v>241887.00999999931</v>
      </c>
      <c r="J21" s="87">
        <f t="shared" si="9"/>
        <v>0.1248760877709519</v>
      </c>
      <c r="K21" s="82">
        <f>VLOOKUP($C21,'2023'!$C$295:$U$572,VLOOKUP($L$4,Master!$D$9:$G$20,4,FALSE),FALSE)</f>
        <v>310636.60999999987</v>
      </c>
      <c r="L21" s="83">
        <f>VLOOKUP($C21,'2023'!$C$8:$U$285,VLOOKUP($L$4,Master!$D$9:$G$20,4,FALSE),FALSE)</f>
        <v>453811.86</v>
      </c>
      <c r="M21" s="155">
        <f t="shared" si="10"/>
        <v>1.4609091310905054</v>
      </c>
      <c r="N21" s="155">
        <f t="shared" si="11"/>
        <v>7.3496560101059177E-5</v>
      </c>
      <c r="O21" s="83">
        <f t="shared" si="12"/>
        <v>143175.25000000012</v>
      </c>
      <c r="P21" s="87">
        <f t="shared" si="13"/>
        <v>0.4609091310905053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12332</v>
      </c>
      <c r="F22" s="83">
        <f>VLOOKUP($C22,'2023'!$C$8:$U$285,19,FALSE)</f>
        <v>8492.2999999999993</v>
      </c>
      <c r="G22" s="84">
        <f t="shared" si="6"/>
        <v>0.68863931235809273</v>
      </c>
      <c r="H22" s="85">
        <f t="shared" si="7"/>
        <v>1.3753603472289702E-6</v>
      </c>
      <c r="I22" s="86">
        <f t="shared" si="8"/>
        <v>-3839.7000000000007</v>
      </c>
      <c r="J22" s="87">
        <f t="shared" si="9"/>
        <v>-0.31136068764190727</v>
      </c>
      <c r="K22" s="82">
        <f>VLOOKUP($C22,'2023'!$C$295:$U$572,VLOOKUP($L$4,Master!$D$9:$G$20,4,FALSE),FALSE)</f>
        <v>2055.3000000000002</v>
      </c>
      <c r="L22" s="83">
        <f>VLOOKUP($C22,'2023'!$C$8:$U$285,VLOOKUP($L$4,Master!$D$9:$G$20,4,FALSE),FALSE)</f>
        <v>1917.6899999999998</v>
      </c>
      <c r="M22" s="155">
        <f t="shared" si="10"/>
        <v>0.93304627061742795</v>
      </c>
      <c r="N22" s="155">
        <f t="shared" si="11"/>
        <v>3.1057720338159553E-7</v>
      </c>
      <c r="O22" s="83">
        <f t="shared" si="12"/>
        <v>-137.61000000000035</v>
      </c>
      <c r="P22" s="87">
        <f t="shared" si="13"/>
        <v>-6.6953729382572061E-2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34480.479999999996</v>
      </c>
      <c r="F23" s="83">
        <f>VLOOKUP($C23,'2023'!$C$8:$U$285,19,FALSE)</f>
        <v>2777.6</v>
      </c>
      <c r="G23" s="84">
        <f t="shared" si="6"/>
        <v>8.0555723122183925E-2</v>
      </c>
      <c r="H23" s="85">
        <f t="shared" si="7"/>
        <v>4.4984290480354999E-7</v>
      </c>
      <c r="I23" s="86">
        <f t="shared" si="8"/>
        <v>-31702.879999999997</v>
      </c>
      <c r="J23" s="87">
        <f t="shared" si="9"/>
        <v>-0.91944427687781616</v>
      </c>
      <c r="K23" s="82">
        <f>VLOOKUP($C23,'2023'!$C$295:$U$572,VLOOKUP($L$4,Master!$D$9:$G$20,4,FALSE),FALSE)</f>
        <v>5746.7799999999988</v>
      </c>
      <c r="L23" s="83">
        <f>VLOOKUP($C23,'2023'!$C$8:$U$285,VLOOKUP($L$4,Master!$D$9:$G$20,4,FALSE),FALSE)</f>
        <v>555.52</v>
      </c>
      <c r="M23" s="155">
        <f t="shared" si="10"/>
        <v>9.6666307044988686E-2</v>
      </c>
      <c r="N23" s="155">
        <f t="shared" si="11"/>
        <v>8.9968580960709998E-8</v>
      </c>
      <c r="O23" s="83">
        <f t="shared" si="12"/>
        <v>-5191.2599999999984</v>
      </c>
      <c r="P23" s="87">
        <f t="shared" si="13"/>
        <v>-0.9033336929550112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622088.22000000009</v>
      </c>
      <c r="F24" s="83">
        <f>VLOOKUP($C24,'2023'!$C$8:$U$285,19,FALSE)</f>
        <v>564716.78</v>
      </c>
      <c r="G24" s="84">
        <f t="shared" si="6"/>
        <v>0.90777603858179468</v>
      </c>
      <c r="H24" s="85">
        <f t="shared" si="7"/>
        <v>9.1458034528552466E-5</v>
      </c>
      <c r="I24" s="86">
        <f t="shared" si="8"/>
        <v>-57371.440000000061</v>
      </c>
      <c r="J24" s="87">
        <f t="shared" si="9"/>
        <v>-9.2223961418205366E-2</v>
      </c>
      <c r="K24" s="82">
        <f>VLOOKUP($C24,'2023'!$C$295:$U$572,VLOOKUP($L$4,Master!$D$9:$G$20,4,FALSE),FALSE)</f>
        <v>98673.190000000031</v>
      </c>
      <c r="L24" s="83">
        <f>VLOOKUP($C24,'2023'!$C$8:$U$285,VLOOKUP($L$4,Master!$D$9:$G$20,4,FALSE),FALSE)</f>
        <v>93306.590000000026</v>
      </c>
      <c r="M24" s="155">
        <f t="shared" si="10"/>
        <v>0.94561237961395583</v>
      </c>
      <c r="N24" s="155">
        <f t="shared" si="11"/>
        <v>1.5111357820749526E-5</v>
      </c>
      <c r="O24" s="83">
        <f t="shared" si="12"/>
        <v>-5366.6000000000058</v>
      </c>
      <c r="P24" s="87">
        <f t="shared" si="13"/>
        <v>-5.4387620386044111E-2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200100</v>
      </c>
      <c r="F25" s="83">
        <f>VLOOKUP($C25,'2023'!$C$8:$U$285,19,FALSE)</f>
        <v>149739.76</v>
      </c>
      <c r="G25" s="84">
        <f t="shared" si="6"/>
        <v>0.74832463768115942</v>
      </c>
      <c r="H25" s="85">
        <f t="shared" si="7"/>
        <v>2.4250924756259517E-5</v>
      </c>
      <c r="I25" s="86">
        <f t="shared" si="8"/>
        <v>-50360.239999999991</v>
      </c>
      <c r="J25" s="87">
        <f t="shared" si="9"/>
        <v>-0.25167536231884052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28394.73</v>
      </c>
      <c r="M25" s="155">
        <f t="shared" si="10"/>
        <v>0.85141619190404794</v>
      </c>
      <c r="N25" s="155">
        <f t="shared" si="11"/>
        <v>4.5986347293751818E-6</v>
      </c>
      <c r="O25" s="83">
        <f t="shared" si="12"/>
        <v>-4955.2700000000004</v>
      </c>
      <c r="P25" s="87">
        <f t="shared" si="13"/>
        <v>-0.14858380809595204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182757.94</v>
      </c>
      <c r="F26" s="83">
        <f>VLOOKUP($C26,'2023'!$C$8:$U$285,19,FALSE)</f>
        <v>172070.84</v>
      </c>
      <c r="G26" s="84">
        <f t="shared" si="6"/>
        <v>0.94152319729583289</v>
      </c>
      <c r="H26" s="85">
        <f t="shared" si="7"/>
        <v>2.7867528260939979E-5</v>
      </c>
      <c r="I26" s="86">
        <f t="shared" si="8"/>
        <v>-10687.100000000006</v>
      </c>
      <c r="J26" s="87">
        <f t="shared" si="9"/>
        <v>-5.8476802704167087E-2</v>
      </c>
      <c r="K26" s="82">
        <f>VLOOKUP($C26,'2023'!$C$295:$U$572,VLOOKUP($L$4,Master!$D$9:$G$20,4,FALSE),FALSE)</f>
        <v>29232.490000000005</v>
      </c>
      <c r="L26" s="83">
        <f>VLOOKUP($C26,'2023'!$C$8:$U$285,VLOOKUP($L$4,Master!$D$9:$G$20,4,FALSE),FALSE)</f>
        <v>28581.940000000006</v>
      </c>
      <c r="M26" s="155">
        <f t="shared" si="10"/>
        <v>0.97774565218358067</v>
      </c>
      <c r="N26" s="155">
        <f t="shared" si="11"/>
        <v>4.6289541022900281E-6</v>
      </c>
      <c r="O26" s="83">
        <f t="shared" si="12"/>
        <v>-650.54999999999927</v>
      </c>
      <c r="P26" s="87">
        <f t="shared" si="13"/>
        <v>-2.2254347816419304E-2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15137.999999999998</v>
      </c>
      <c r="F27" s="83">
        <f>VLOOKUP($C27,'2023'!$C$8:$U$285,19,FALSE)</f>
        <v>11500</v>
      </c>
      <c r="G27" s="84">
        <f t="shared" si="6"/>
        <v>0.75967763244814379</v>
      </c>
      <c r="H27" s="85">
        <f t="shared" si="7"/>
        <v>1.8624688238914262E-6</v>
      </c>
      <c r="I27" s="86">
        <f t="shared" si="8"/>
        <v>-3637.9999999999982</v>
      </c>
      <c r="J27" s="87">
        <f t="shared" si="9"/>
        <v>-0.24032236755185615</v>
      </c>
      <c r="K27" s="82">
        <f>VLOOKUP($C27,'2023'!$C$295:$U$572,VLOOKUP($L$4,Master!$D$9:$G$20,4,FALSE),FALSE)</f>
        <v>2523.3999999999996</v>
      </c>
      <c r="L27" s="83">
        <f>VLOOKUP($C27,'2023'!$C$8:$U$285,VLOOKUP($L$4,Master!$D$9:$G$20,4,FALSE),FALSE)</f>
        <v>2330</v>
      </c>
      <c r="M27" s="155">
        <f t="shared" si="10"/>
        <v>0.92335737497027837</v>
      </c>
      <c r="N27" s="155">
        <f t="shared" si="11"/>
        <v>3.7735237910148024E-7</v>
      </c>
      <c r="O27" s="83">
        <f t="shared" si="12"/>
        <v>-193.39999999999964</v>
      </c>
      <c r="P27" s="87">
        <f t="shared" si="13"/>
        <v>-7.6642625029721675E-2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5600.0000000000009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-5600.0000000000009</v>
      </c>
      <c r="J28" s="87">
        <f t="shared" si="9"/>
        <v>-1</v>
      </c>
      <c r="K28" s="82">
        <f>VLOOKUP($C28,'2023'!$C$295:$U$572,VLOOKUP($L$4,Master!$D$9:$G$20,4,FALSE),FALSE)</f>
        <v>933.35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-933.35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3492499.6399999997</v>
      </c>
      <c r="F29" s="83">
        <f>VLOOKUP($C29,'2023'!$C$8:$U$285,19,FALSE)</f>
        <v>2910416.7</v>
      </c>
      <c r="G29" s="84">
        <f t="shared" si="6"/>
        <v>0.8333334287759584</v>
      </c>
      <c r="H29" s="85">
        <f t="shared" si="7"/>
        <v>4.7135307550286664E-4</v>
      </c>
      <c r="I29" s="86">
        <f t="shared" si="8"/>
        <v>-582082.93999999948</v>
      </c>
      <c r="J29" s="87">
        <f t="shared" si="9"/>
        <v>-0.16666657122404158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582294.29</v>
      </c>
      <c r="M29" s="155">
        <f t="shared" si="10"/>
        <v>1.0003624051497504</v>
      </c>
      <c r="N29" s="155">
        <f t="shared" si="11"/>
        <v>9.4304779256955916E-5</v>
      </c>
      <c r="O29" s="83">
        <f t="shared" si="12"/>
        <v>210.94999999995343</v>
      </c>
      <c r="P29" s="87">
        <f t="shared" si="13"/>
        <v>3.624051497504694E-4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6936386.3200000003</v>
      </c>
      <c r="F30" s="83">
        <f>VLOOKUP($C30,'2023'!$C$8:$U$285,19,FALSE)</f>
        <v>6403215.8000000007</v>
      </c>
      <c r="G30" s="84">
        <f t="shared" si="6"/>
        <v>0.92313425241862834</v>
      </c>
      <c r="H30" s="85">
        <f t="shared" si="7"/>
        <v>1.0370252000129565E-3</v>
      </c>
      <c r="I30" s="86">
        <f t="shared" si="8"/>
        <v>-533170.51999999955</v>
      </c>
      <c r="J30" s="87">
        <f t="shared" si="9"/>
        <v>-7.6865747581371671E-2</v>
      </c>
      <c r="K30" s="82">
        <f>VLOOKUP($C30,'2023'!$C$295:$U$572,VLOOKUP($L$4,Master!$D$9:$G$20,4,FALSE),FALSE)</f>
        <v>1148371.9500000004</v>
      </c>
      <c r="L30" s="83">
        <f>VLOOKUP($C30,'2023'!$C$8:$U$285,VLOOKUP($L$4,Master!$D$9:$G$20,4,FALSE),FALSE)</f>
        <v>1134307.04</v>
      </c>
      <c r="M30" s="155">
        <f t="shared" si="10"/>
        <v>0.98775230446894813</v>
      </c>
      <c r="N30" s="155">
        <f t="shared" si="11"/>
        <v>1.8370534771483174E-4</v>
      </c>
      <c r="O30" s="83">
        <f t="shared" si="12"/>
        <v>-14064.910000000382</v>
      </c>
      <c r="P30" s="87">
        <f t="shared" si="13"/>
        <v>-1.2247695531051919E-2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2218264.58</v>
      </c>
      <c r="F31" s="83">
        <f>VLOOKUP($C31,'2023'!$C$8:$U$285,19,FALSE)</f>
        <v>1592602.83</v>
      </c>
      <c r="G31" s="84">
        <f t="shared" si="6"/>
        <v>0.71794989847423885</v>
      </c>
      <c r="H31" s="85">
        <f t="shared" si="7"/>
        <v>2.5792809736663108E-4</v>
      </c>
      <c r="I31" s="86">
        <f t="shared" si="8"/>
        <v>-625661.75</v>
      </c>
      <c r="J31" s="87">
        <f t="shared" si="9"/>
        <v>-0.28205010152576115</v>
      </c>
      <c r="K31" s="82">
        <f>VLOOKUP($C31,'2023'!$C$295:$U$572,VLOOKUP($L$4,Master!$D$9:$G$20,4,FALSE),FALSE)</f>
        <v>411551.68999999989</v>
      </c>
      <c r="L31" s="83">
        <f>VLOOKUP($C31,'2023'!$C$8:$U$285,VLOOKUP($L$4,Master!$D$9:$G$20,4,FALSE),FALSE)</f>
        <v>381702.07999999996</v>
      </c>
      <c r="M31" s="155">
        <f t="shared" si="10"/>
        <v>0.92747056876379264</v>
      </c>
      <c r="N31" s="155">
        <f t="shared" si="11"/>
        <v>6.1818106436044437E-5</v>
      </c>
      <c r="O31" s="83">
        <f t="shared" si="12"/>
        <v>-29849.609999999928</v>
      </c>
      <c r="P31" s="87">
        <f t="shared" si="13"/>
        <v>-7.2529431236207378E-2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494235.87999999989</v>
      </c>
      <c r="F33" s="83">
        <f>VLOOKUP($C33,'2023'!$C$8:$U$285,19,FALSE)</f>
        <v>122019.05</v>
      </c>
      <c r="G33" s="84">
        <f t="shared" si="6"/>
        <v>0.24688424077992888</v>
      </c>
      <c r="H33" s="85">
        <f t="shared" si="7"/>
        <v>1.9761450134421663E-5</v>
      </c>
      <c r="I33" s="86">
        <f t="shared" si="8"/>
        <v>-372216.8299999999</v>
      </c>
      <c r="J33" s="87">
        <f t="shared" si="9"/>
        <v>-0.75311575922007112</v>
      </c>
      <c r="K33" s="82">
        <f>VLOOKUP($C33,'2023'!$C$295:$U$572,VLOOKUP($L$4,Master!$D$9:$G$20,4,FALSE),FALSE)</f>
        <v>72773.59</v>
      </c>
      <c r="L33" s="83">
        <f>VLOOKUP($C33,'2023'!$C$8:$U$285,VLOOKUP($L$4,Master!$D$9:$G$20,4,FALSE),FALSE)</f>
        <v>12773.019999999999</v>
      </c>
      <c r="M33" s="155">
        <f t="shared" si="10"/>
        <v>0.17551724464877985</v>
      </c>
      <c r="N33" s="155">
        <f t="shared" si="11"/>
        <v>2.0686392640818836E-6</v>
      </c>
      <c r="O33" s="83">
        <f t="shared" si="12"/>
        <v>-60000.57</v>
      </c>
      <c r="P33" s="87">
        <f t="shared" si="13"/>
        <v>-0.82448275535122018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44174.960000000006</v>
      </c>
      <c r="F34" s="83">
        <f>VLOOKUP($C34,'2023'!$C$8:$U$285,19,FALSE)</f>
        <v>6659.84</v>
      </c>
      <c r="G34" s="84">
        <f t="shared" si="6"/>
        <v>0.15076052134512399</v>
      </c>
      <c r="H34" s="85">
        <f t="shared" si="7"/>
        <v>1.0785864671395718E-6</v>
      </c>
      <c r="I34" s="86">
        <f t="shared" si="8"/>
        <v>-37515.12000000001</v>
      </c>
      <c r="J34" s="87">
        <f t="shared" si="9"/>
        <v>-0.84923947865487603</v>
      </c>
      <c r="K34" s="82">
        <f>VLOOKUP($C34,'2023'!$C$295:$U$572,VLOOKUP($L$4,Master!$D$9:$G$20,4,FALSE),FALSE)</f>
        <v>6279.16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-6279.16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3395100.47</v>
      </c>
      <c r="F35" s="83">
        <f>VLOOKUP($C35,'2023'!$C$8:$U$285,19,FALSE)</f>
        <v>2944704.19</v>
      </c>
      <c r="G35" s="84">
        <f t="shared" si="6"/>
        <v>0.86733933679435404</v>
      </c>
      <c r="H35" s="85">
        <f t="shared" si="7"/>
        <v>4.7690606517021344E-4</v>
      </c>
      <c r="I35" s="86">
        <f t="shared" si="8"/>
        <v>-450396.28000000026</v>
      </c>
      <c r="J35" s="87">
        <f t="shared" si="9"/>
        <v>-0.13266066320564593</v>
      </c>
      <c r="K35" s="82">
        <f>VLOOKUP($C35,'2023'!$C$295:$U$572,VLOOKUP($L$4,Master!$D$9:$G$20,4,FALSE),FALSE)</f>
        <v>212975.90000000005</v>
      </c>
      <c r="L35" s="83">
        <f>VLOOKUP($C35,'2023'!$C$8:$U$285,VLOOKUP($L$4,Master!$D$9:$G$20,4,FALSE),FALSE)</f>
        <v>136405.28999999998</v>
      </c>
      <c r="M35" s="155">
        <f t="shared" si="10"/>
        <v>0.64047288918605316</v>
      </c>
      <c r="N35" s="155">
        <f t="shared" si="11"/>
        <v>2.2091356525119034E-5</v>
      </c>
      <c r="O35" s="83">
        <f t="shared" si="12"/>
        <v>-76570.610000000073</v>
      </c>
      <c r="P35" s="87">
        <f t="shared" si="13"/>
        <v>-0.35952711081394684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362427.7</v>
      </c>
      <c r="F36" s="83">
        <f>VLOOKUP($C36,'2023'!$C$8:$U$285,19,FALSE)</f>
        <v>74558.570000000007</v>
      </c>
      <c r="G36" s="84">
        <f t="shared" si="6"/>
        <v>0.20571984426135201</v>
      </c>
      <c r="H36" s="85">
        <f t="shared" si="7"/>
        <v>1.2075044537297963E-5</v>
      </c>
      <c r="I36" s="86">
        <f t="shared" si="8"/>
        <v>-287869.13</v>
      </c>
      <c r="J36" s="87">
        <f t="shared" si="9"/>
        <v>-0.79428015573864796</v>
      </c>
      <c r="K36" s="82">
        <f>VLOOKUP($C36,'2023'!$C$295:$U$572,VLOOKUP($L$4,Master!$D$9:$G$20,4,FALSE),FALSE)</f>
        <v>73637.19</v>
      </c>
      <c r="L36" s="83">
        <f>VLOOKUP($C36,'2023'!$C$8:$U$285,VLOOKUP($L$4,Master!$D$9:$G$20,4,FALSE),FALSE)</f>
        <v>29639.79</v>
      </c>
      <c r="M36" s="155">
        <f t="shared" si="10"/>
        <v>0.40251114959709894</v>
      </c>
      <c r="N36" s="155">
        <f t="shared" si="11"/>
        <v>4.800276941016422E-6</v>
      </c>
      <c r="O36" s="83">
        <f t="shared" si="12"/>
        <v>-43997.4</v>
      </c>
      <c r="P36" s="87">
        <f t="shared" si="13"/>
        <v>-0.59748885040290101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8601750</v>
      </c>
      <c r="F39" s="83">
        <f>VLOOKUP($C39,'2023'!$C$8:$U$285,19,FALSE)</f>
        <v>8601750</v>
      </c>
      <c r="G39" s="84">
        <f t="shared" si="6"/>
        <v>1</v>
      </c>
      <c r="H39" s="85">
        <f t="shared" si="7"/>
        <v>1.3930861918180935E-3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424993.91000000003</v>
      </c>
      <c r="F40" s="83">
        <f>VLOOKUP($C40,'2023'!$C$8:$U$285,19,FALSE)</f>
        <v>240997.34</v>
      </c>
      <c r="G40" s="84">
        <f t="shared" si="6"/>
        <v>0.5670606903520099</v>
      </c>
      <c r="H40" s="85">
        <f t="shared" si="7"/>
        <v>3.903043759919671E-5</v>
      </c>
      <c r="I40" s="86">
        <f t="shared" si="8"/>
        <v>-183996.57000000004</v>
      </c>
      <c r="J40" s="87">
        <f t="shared" si="9"/>
        <v>-0.43293930964799004</v>
      </c>
      <c r="K40" s="82">
        <f>VLOOKUP($C40,'2023'!$C$295:$U$572,VLOOKUP($L$4,Master!$D$9:$G$20,4,FALSE),FALSE)</f>
        <v>70832.47</v>
      </c>
      <c r="L40" s="83">
        <f>VLOOKUP($C40,'2023'!$C$8:$U$285,VLOOKUP($L$4,Master!$D$9:$G$20,4,FALSE),FALSE)</f>
        <v>56491.31</v>
      </c>
      <c r="M40" s="155">
        <f t="shared" si="10"/>
        <v>0.7975340970038175</v>
      </c>
      <c r="N40" s="155">
        <f t="shared" si="11"/>
        <v>9.1489829300683434E-6</v>
      </c>
      <c r="O40" s="83">
        <f t="shared" si="12"/>
        <v>-14341.160000000003</v>
      </c>
      <c r="P40" s="87">
        <f t="shared" si="13"/>
        <v>-0.20246590299618245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624877.15000000026</v>
      </c>
      <c r="F41" s="83">
        <f>VLOOKUP($C41,'2023'!$C$8:$U$285,19,FALSE)</f>
        <v>476203.54999999993</v>
      </c>
      <c r="G41" s="84">
        <f t="shared" si="6"/>
        <v>0.76207547355508154</v>
      </c>
      <c r="H41" s="85">
        <f t="shared" si="7"/>
        <v>7.7122979626210593E-5</v>
      </c>
      <c r="I41" s="86">
        <f t="shared" si="8"/>
        <v>-148673.60000000033</v>
      </c>
      <c r="J41" s="87">
        <f t="shared" si="9"/>
        <v>-0.23792452644491843</v>
      </c>
      <c r="K41" s="82">
        <f>VLOOKUP($C41,'2023'!$C$295:$U$572,VLOOKUP($L$4,Master!$D$9:$G$20,4,FALSE),FALSE)</f>
        <v>102940.33000000005</v>
      </c>
      <c r="L41" s="83">
        <f>VLOOKUP($C41,'2023'!$C$8:$U$285,VLOOKUP($L$4,Master!$D$9:$G$20,4,FALSE),FALSE)</f>
        <v>77549.48000000001</v>
      </c>
      <c r="M41" s="155">
        <f t="shared" si="10"/>
        <v>0.75334400035437987</v>
      </c>
      <c r="N41" s="155">
        <f t="shared" si="11"/>
        <v>1.2559433809477538E-5</v>
      </c>
      <c r="O41" s="83">
        <f t="shared" si="12"/>
        <v>-25390.850000000035</v>
      </c>
      <c r="P41" s="87">
        <f t="shared" si="13"/>
        <v>-0.24665599964562018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1404114.08</v>
      </c>
      <c r="F42" s="83">
        <f>VLOOKUP($C42,'2023'!$C$8:$U$285,19,FALSE)</f>
        <v>1894687.25</v>
      </c>
      <c r="G42" s="84">
        <f t="shared" si="6"/>
        <v>1.3493827011548805</v>
      </c>
      <c r="H42" s="85">
        <f t="shared" si="7"/>
        <v>3.068518203608331E-4</v>
      </c>
      <c r="I42" s="86">
        <f t="shared" si="8"/>
        <v>490573.16999999993</v>
      </c>
      <c r="J42" s="87">
        <f t="shared" si="9"/>
        <v>0.34938270115488046</v>
      </c>
      <c r="K42" s="82">
        <f>VLOOKUP($C42,'2023'!$C$295:$U$572,VLOOKUP($L$4,Master!$D$9:$G$20,4,FALSE),FALSE)</f>
        <v>263778.99999999994</v>
      </c>
      <c r="L42" s="83">
        <f>VLOOKUP($C42,'2023'!$C$8:$U$285,VLOOKUP($L$4,Master!$D$9:$G$20,4,FALSE),FALSE)</f>
        <v>965817.89</v>
      </c>
      <c r="M42" s="155">
        <f t="shared" si="10"/>
        <v>3.6614661894995439</v>
      </c>
      <c r="N42" s="155">
        <f t="shared" si="11"/>
        <v>1.564178877983999E-4</v>
      </c>
      <c r="O42" s="83">
        <f t="shared" si="12"/>
        <v>702038.89000000013</v>
      </c>
      <c r="P42" s="87">
        <f t="shared" si="13"/>
        <v>2.6614661894995444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631249.02</v>
      </c>
      <c r="F43" s="83">
        <f>VLOOKUP($C43,'2023'!$C$8:$U$285,19,FALSE)</f>
        <v>442385.06000000006</v>
      </c>
      <c r="G43" s="84">
        <f t="shared" si="6"/>
        <v>0.70080910383037121</v>
      </c>
      <c r="H43" s="85">
        <f t="shared" si="7"/>
        <v>7.1645946296116359E-5</v>
      </c>
      <c r="I43" s="86">
        <f t="shared" si="8"/>
        <v>-188863.95999999996</v>
      </c>
      <c r="J43" s="87">
        <f t="shared" si="9"/>
        <v>-0.29919089616962885</v>
      </c>
      <c r="K43" s="82">
        <f>VLOOKUP($C43,'2023'!$C$295:$U$572,VLOOKUP($L$4,Master!$D$9:$G$20,4,FALSE),FALSE)</f>
        <v>102770.97</v>
      </c>
      <c r="L43" s="83">
        <f>VLOOKUP($C43,'2023'!$C$8:$U$285,VLOOKUP($L$4,Master!$D$9:$G$20,4,FALSE),FALSE)</f>
        <v>86728.110000000015</v>
      </c>
      <c r="M43" s="155">
        <f t="shared" si="10"/>
        <v>0.84389696818080062</v>
      </c>
      <c r="N43" s="155">
        <f t="shared" si="11"/>
        <v>1.4045947915654458E-5</v>
      </c>
      <c r="O43" s="83">
        <f t="shared" si="12"/>
        <v>-16042.859999999986</v>
      </c>
      <c r="P43" s="87">
        <f t="shared" si="13"/>
        <v>-0.15610303181919938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1280586.0500000003</v>
      </c>
      <c r="F44" s="83">
        <f>VLOOKUP($C44,'2023'!$C$8:$U$285,19,FALSE)</f>
        <v>1384891.9299999997</v>
      </c>
      <c r="G44" s="84">
        <f t="shared" si="6"/>
        <v>1.0814516759728872</v>
      </c>
      <c r="H44" s="85">
        <f t="shared" si="7"/>
        <v>2.2428852557250666E-4</v>
      </c>
      <c r="I44" s="86">
        <f t="shared" si="8"/>
        <v>104305.87999999942</v>
      </c>
      <c r="J44" s="87">
        <f t="shared" si="9"/>
        <v>8.1451675972887105E-2</v>
      </c>
      <c r="K44" s="82">
        <f>VLOOKUP($C44,'2023'!$C$295:$U$572,VLOOKUP($L$4,Master!$D$9:$G$20,4,FALSE),FALSE)</f>
        <v>203579.77000000008</v>
      </c>
      <c r="L44" s="83">
        <f>VLOOKUP($C44,'2023'!$C$8:$U$285,VLOOKUP($L$4,Master!$D$9:$G$20,4,FALSE),FALSE)</f>
        <v>223531.15</v>
      </c>
      <c r="M44" s="155">
        <f t="shared" si="10"/>
        <v>1.0980027632411604</v>
      </c>
      <c r="N44" s="155">
        <f t="shared" si="11"/>
        <v>3.6201721569008518E-5</v>
      </c>
      <c r="O44" s="83">
        <f t="shared" si="12"/>
        <v>19951.379999999917</v>
      </c>
      <c r="P44" s="87">
        <f t="shared" si="13"/>
        <v>9.8002763241160501E-2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1344795.39</v>
      </c>
      <c r="F45" s="83">
        <f>VLOOKUP($C45,'2023'!$C$8:$U$285,19,FALSE)</f>
        <v>1345665.7800000003</v>
      </c>
      <c r="G45" s="84">
        <f t="shared" si="6"/>
        <v>1.0006472285720733</v>
      </c>
      <c r="H45" s="85">
        <f t="shared" si="7"/>
        <v>2.1793570109804688E-4</v>
      </c>
      <c r="I45" s="86">
        <f t="shared" si="8"/>
        <v>870.39000000036322</v>
      </c>
      <c r="J45" s="87">
        <f t="shared" si="9"/>
        <v>6.472285720732306E-4</v>
      </c>
      <c r="K45" s="82">
        <f>VLOOKUP($C45,'2023'!$C$295:$U$572,VLOOKUP($L$4,Master!$D$9:$G$20,4,FALSE),FALSE)</f>
        <v>224682.64999999997</v>
      </c>
      <c r="L45" s="83">
        <f>VLOOKUP($C45,'2023'!$C$8:$U$285,VLOOKUP($L$4,Master!$D$9:$G$20,4,FALSE),FALSE)</f>
        <v>238325.42000000007</v>
      </c>
      <c r="M45" s="155">
        <f t="shared" si="10"/>
        <v>1.0607201757679114</v>
      </c>
      <c r="N45" s="155">
        <f t="shared" si="11"/>
        <v>3.8597709973115681E-5</v>
      </c>
      <c r="O45" s="83">
        <f t="shared" si="12"/>
        <v>13642.770000000106</v>
      </c>
      <c r="P45" s="87">
        <f t="shared" si="13"/>
        <v>6.0720175767911354E-2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2281051.23</v>
      </c>
      <c r="F46" s="83">
        <f>VLOOKUP($C46,'2023'!$C$8:$U$285,19,FALSE)</f>
        <v>2880058.2399999998</v>
      </c>
      <c r="G46" s="84">
        <f t="shared" si="6"/>
        <v>1.2626012963330069</v>
      </c>
      <c r="H46" s="85">
        <f t="shared" si="7"/>
        <v>4.6643640721666179E-4</v>
      </c>
      <c r="I46" s="86">
        <f t="shared" si="8"/>
        <v>599007.00999999978</v>
      </c>
      <c r="J46" s="87">
        <f t="shared" si="9"/>
        <v>0.26260129633300688</v>
      </c>
      <c r="K46" s="82">
        <f>VLOOKUP($C46,'2023'!$C$295:$U$572,VLOOKUP($L$4,Master!$D$9:$G$20,4,FALSE),FALSE)</f>
        <v>394304.54</v>
      </c>
      <c r="L46" s="83">
        <f>VLOOKUP($C46,'2023'!$C$8:$U$285,VLOOKUP($L$4,Master!$D$9:$G$20,4,FALSE),FALSE)</f>
        <v>610613.9</v>
      </c>
      <c r="M46" s="155">
        <f t="shared" si="10"/>
        <v>1.5485845027297938</v>
      </c>
      <c r="N46" s="155">
        <f t="shared" si="11"/>
        <v>9.8891248016065827E-5</v>
      </c>
      <c r="O46" s="83">
        <f t="shared" si="12"/>
        <v>216309.36000000004</v>
      </c>
      <c r="P46" s="87">
        <f t="shared" si="13"/>
        <v>0.54858450272979375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5998421.109999992</v>
      </c>
      <c r="F47" s="83">
        <f>VLOOKUP($C47,'2023'!$C$8:$U$285,19,FALSE)</f>
        <v>6258231.4900000002</v>
      </c>
      <c r="G47" s="84">
        <f t="shared" si="6"/>
        <v>1.0433131277773875</v>
      </c>
      <c r="H47" s="85">
        <f t="shared" si="7"/>
        <v>1.013544438506138E-3</v>
      </c>
      <c r="I47" s="86">
        <f t="shared" si="8"/>
        <v>259810.38000000827</v>
      </c>
      <c r="J47" s="87">
        <f t="shared" si="9"/>
        <v>4.3313127777387508E-2</v>
      </c>
      <c r="K47" s="82">
        <f>VLOOKUP($C47,'2023'!$C$295:$U$572,VLOOKUP($L$4,Master!$D$9:$G$20,4,FALSE),FALSE)</f>
        <v>971950.15999999887</v>
      </c>
      <c r="L47" s="83">
        <f>VLOOKUP($C47,'2023'!$C$8:$U$285,VLOOKUP($L$4,Master!$D$9:$G$20,4,FALSE),FALSE)</f>
        <v>1135779.1000000001</v>
      </c>
      <c r="M47" s="155">
        <f t="shared" si="10"/>
        <v>1.1685569350593052</v>
      </c>
      <c r="N47" s="155">
        <f t="shared" si="11"/>
        <v>1.8394375344151848E-4</v>
      </c>
      <c r="O47" s="83">
        <f t="shared" si="12"/>
        <v>163828.94000000122</v>
      </c>
      <c r="P47" s="87">
        <f t="shared" si="13"/>
        <v>0.16855693505930533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2456101.6599999997</v>
      </c>
      <c r="F48" s="83">
        <f>VLOOKUP($C48,'2023'!$C$8:$U$285,19,FALSE)</f>
        <v>2672538.1799999997</v>
      </c>
      <c r="G48" s="84">
        <f t="shared" si="6"/>
        <v>1.0881219713030934</v>
      </c>
      <c r="H48" s="85">
        <f t="shared" si="7"/>
        <v>4.328277426877854E-4</v>
      </c>
      <c r="I48" s="86">
        <f t="shared" si="8"/>
        <v>216436.52000000002</v>
      </c>
      <c r="J48" s="87">
        <f t="shared" si="9"/>
        <v>8.8121971303093391E-2</v>
      </c>
      <c r="K48" s="82">
        <f>VLOOKUP($C48,'2023'!$C$295:$U$572,VLOOKUP($L$4,Master!$D$9:$G$20,4,FALSE),FALSE)</f>
        <v>408534.70999999996</v>
      </c>
      <c r="L48" s="83">
        <f>VLOOKUP($C48,'2023'!$C$8:$U$285,VLOOKUP($L$4,Master!$D$9:$G$20,4,FALSE),FALSE)</f>
        <v>501105.53999999992</v>
      </c>
      <c r="M48" s="155">
        <f t="shared" si="10"/>
        <v>1.2265923255333677</v>
      </c>
      <c r="N48" s="155">
        <f t="shared" si="11"/>
        <v>8.1155951802545895E-5</v>
      </c>
      <c r="O48" s="83">
        <f t="shared" si="12"/>
        <v>92570.829999999958</v>
      </c>
      <c r="P48" s="87">
        <f t="shared" si="13"/>
        <v>0.22659232553336769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2638899.4400000018</v>
      </c>
      <c r="F49" s="83">
        <f>VLOOKUP($C49,'2023'!$C$8:$U$285,19,FALSE)</f>
        <v>2689240.75</v>
      </c>
      <c r="G49" s="84">
        <f t="shared" si="6"/>
        <v>1.0190766306729742</v>
      </c>
      <c r="H49" s="85">
        <f t="shared" si="7"/>
        <v>4.35532787548991E-4</v>
      </c>
      <c r="I49" s="86">
        <f t="shared" si="8"/>
        <v>50341.309999998193</v>
      </c>
      <c r="J49" s="87">
        <f t="shared" si="9"/>
        <v>1.9076630672974094E-2</v>
      </c>
      <c r="K49" s="82">
        <f>VLOOKUP($C49,'2023'!$C$295:$U$572,VLOOKUP($L$4,Master!$D$9:$G$20,4,FALSE),FALSE)</f>
        <v>436345.22000000009</v>
      </c>
      <c r="L49" s="83">
        <f>VLOOKUP($C49,'2023'!$C$8:$U$285,VLOOKUP($L$4,Master!$D$9:$G$20,4,FALSE),FALSE)</f>
        <v>483060.63</v>
      </c>
      <c r="M49" s="155">
        <f t="shared" si="10"/>
        <v>1.1070606663228715</v>
      </c>
      <c r="N49" s="155">
        <f t="shared" si="11"/>
        <v>7.8233509862987071E-5</v>
      </c>
      <c r="O49" s="83">
        <f t="shared" si="12"/>
        <v>46715.409999999916</v>
      </c>
      <c r="P49" s="87">
        <f t="shared" si="13"/>
        <v>0.10706066632287138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789946.08000000007</v>
      </c>
      <c r="F50" s="83">
        <f>VLOOKUP($C50,'2023'!$C$8:$U$285,19,FALSE)</f>
        <v>764753.84</v>
      </c>
      <c r="G50" s="84">
        <f t="shared" si="6"/>
        <v>0.96810891193991355</v>
      </c>
      <c r="H50" s="85">
        <f t="shared" si="7"/>
        <v>1.238547986914132E-4</v>
      </c>
      <c r="I50" s="86">
        <f t="shared" si="8"/>
        <v>-25192.240000000107</v>
      </c>
      <c r="J50" s="87">
        <f t="shared" si="9"/>
        <v>-3.1891088060086462E-2</v>
      </c>
      <c r="K50" s="82">
        <f>VLOOKUP($C50,'2023'!$C$295:$U$572,VLOOKUP($L$4,Master!$D$9:$G$20,4,FALSE),FALSE)</f>
        <v>130384.84999999999</v>
      </c>
      <c r="L50" s="83">
        <f>VLOOKUP($C50,'2023'!$C$8:$U$285,VLOOKUP($L$4,Master!$D$9:$G$20,4,FALSE),FALSE)</f>
        <v>147739.37999999998</v>
      </c>
      <c r="M50" s="155">
        <f t="shared" si="10"/>
        <v>1.133102350464797</v>
      </c>
      <c r="N50" s="155">
        <f t="shared" si="11"/>
        <v>2.3926955592265081E-5</v>
      </c>
      <c r="O50" s="83">
        <f t="shared" si="12"/>
        <v>17354.529999999984</v>
      </c>
      <c r="P50" s="87">
        <f t="shared" si="13"/>
        <v>0.13310235046479699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1043818.5499999998</v>
      </c>
      <c r="F51" s="83">
        <f>VLOOKUP($C51,'2023'!$C$8:$U$285,19,FALSE)</f>
        <v>904690.79</v>
      </c>
      <c r="G51" s="84">
        <f t="shared" si="6"/>
        <v>0.86671269637812065</v>
      </c>
      <c r="H51" s="85">
        <f t="shared" si="7"/>
        <v>1.4651812101188741E-4</v>
      </c>
      <c r="I51" s="86">
        <f t="shared" si="8"/>
        <v>-139127.75999999978</v>
      </c>
      <c r="J51" s="87">
        <f t="shared" si="9"/>
        <v>-0.13328730362187929</v>
      </c>
      <c r="K51" s="82">
        <f>VLOOKUP($C51,'2023'!$C$295:$U$572,VLOOKUP($L$4,Master!$D$9:$G$20,4,FALSE),FALSE)</f>
        <v>173765.71999999991</v>
      </c>
      <c r="L51" s="83">
        <f>VLOOKUP($C51,'2023'!$C$8:$U$285,VLOOKUP($L$4,Master!$D$9:$G$20,4,FALSE),FALSE)</f>
        <v>178665.79000000004</v>
      </c>
      <c r="M51" s="155">
        <f t="shared" si="10"/>
        <v>1.0281992904008923</v>
      </c>
      <c r="N51" s="155">
        <f t="shared" si="11"/>
        <v>2.8935605545298488E-5</v>
      </c>
      <c r="O51" s="83">
        <f t="shared" si="12"/>
        <v>4900.0700000001234</v>
      </c>
      <c r="P51" s="87">
        <f t="shared" si="13"/>
        <v>2.8199290400892224E-2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557171.22</v>
      </c>
      <c r="F52" s="83">
        <f>VLOOKUP($C52,'2023'!$C$8:$U$285,19,FALSE)</f>
        <v>538212.67000000004</v>
      </c>
      <c r="G52" s="84">
        <f t="shared" si="6"/>
        <v>0.96597356554058922</v>
      </c>
      <c r="H52" s="85">
        <f t="shared" si="7"/>
        <v>8.7165592912901254E-5</v>
      </c>
      <c r="I52" s="86">
        <f t="shared" si="8"/>
        <v>-18958.54999999993</v>
      </c>
      <c r="J52" s="87">
        <f t="shared" si="9"/>
        <v>-3.4026434459410754E-2</v>
      </c>
      <c r="K52" s="82">
        <f>VLOOKUP($C52,'2023'!$C$295:$U$572,VLOOKUP($L$4,Master!$D$9:$G$20,4,FALSE),FALSE)</f>
        <v>92359.910000000018</v>
      </c>
      <c r="L52" s="83">
        <f>VLOOKUP($C52,'2023'!$C$8:$U$285,VLOOKUP($L$4,Master!$D$9:$G$20,4,FALSE),FALSE)</f>
        <v>91116.860000000015</v>
      </c>
      <c r="M52" s="155">
        <f t="shared" si="10"/>
        <v>0.98654123850921893</v>
      </c>
      <c r="N52" s="155">
        <f t="shared" si="11"/>
        <v>1.4756722702685196E-5</v>
      </c>
      <c r="O52" s="83">
        <f t="shared" si="12"/>
        <v>-1243.0500000000029</v>
      </c>
      <c r="P52" s="87">
        <f t="shared" si="13"/>
        <v>-1.345876149078104E-2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6194207.2700000014</v>
      </c>
      <c r="F53" s="83">
        <f>VLOOKUP($C53,'2023'!$C$8:$U$285,19,FALSE)</f>
        <v>6040605.1399999997</v>
      </c>
      <c r="G53" s="84">
        <f t="shared" si="6"/>
        <v>0.97520229412665393</v>
      </c>
      <c r="H53" s="85">
        <f t="shared" si="7"/>
        <v>9.7829902179898294E-4</v>
      </c>
      <c r="I53" s="86">
        <f t="shared" si="8"/>
        <v>-153602.13000000175</v>
      </c>
      <c r="J53" s="87">
        <f t="shared" si="9"/>
        <v>-2.4797705873346038E-2</v>
      </c>
      <c r="K53" s="82">
        <f>VLOOKUP($C53,'2023'!$C$295:$U$572,VLOOKUP($L$4,Master!$D$9:$G$20,4,FALSE),FALSE)</f>
        <v>1032367.64</v>
      </c>
      <c r="L53" s="83">
        <f>VLOOKUP($C53,'2023'!$C$8:$U$285,VLOOKUP($L$4,Master!$D$9:$G$20,4,FALSE),FALSE)</f>
        <v>1353083.5600000003</v>
      </c>
      <c r="M53" s="155">
        <f t="shared" si="10"/>
        <v>1.3106605704921168</v>
      </c>
      <c r="N53" s="155">
        <f t="shared" si="11"/>
        <v>2.1913703883652387E-4</v>
      </c>
      <c r="O53" s="83">
        <f t="shared" si="12"/>
        <v>320715.92000000027</v>
      </c>
      <c r="P53" s="87">
        <f t="shared" si="13"/>
        <v>0.31066057049211682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235418.01000000013</v>
      </c>
      <c r="F54" s="83">
        <f>VLOOKUP($C54,'2023'!$C$8:$U$285,19,FALSE)</f>
        <v>263201.14</v>
      </c>
      <c r="G54" s="84">
        <f t="shared" si="6"/>
        <v>1.1180161619750326</v>
      </c>
      <c r="H54" s="85">
        <f t="shared" si="7"/>
        <v>4.2626427622841971E-5</v>
      </c>
      <c r="I54" s="86">
        <f t="shared" si="8"/>
        <v>27783.129999999888</v>
      </c>
      <c r="J54" s="87">
        <f t="shared" si="9"/>
        <v>0.11801616197503273</v>
      </c>
      <c r="K54" s="82">
        <f>VLOOKUP($C54,'2023'!$C$295:$U$572,VLOOKUP($L$4,Master!$D$9:$G$20,4,FALSE),FALSE)</f>
        <v>34525.090000000011</v>
      </c>
      <c r="L54" s="83">
        <f>VLOOKUP($C54,'2023'!$C$8:$U$285,VLOOKUP($L$4,Master!$D$9:$G$20,4,FALSE),FALSE)</f>
        <v>39997.699999999997</v>
      </c>
      <c r="M54" s="155">
        <f t="shared" si="10"/>
        <v>1.1585111001882973</v>
      </c>
      <c r="N54" s="155">
        <f t="shared" si="11"/>
        <v>6.4777799371619209E-6</v>
      </c>
      <c r="O54" s="83">
        <f t="shared" si="12"/>
        <v>5472.609999999986</v>
      </c>
      <c r="P54" s="87">
        <f t="shared" si="13"/>
        <v>0.15851110018829739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411558.70000000007</v>
      </c>
      <c r="F55" s="83">
        <f>VLOOKUP($C55,'2023'!$C$8:$U$285,19,FALSE)</f>
        <v>317208.82000000007</v>
      </c>
      <c r="G55" s="84">
        <f t="shared" si="6"/>
        <v>0.77074988330947691</v>
      </c>
      <c r="H55" s="85">
        <f t="shared" si="7"/>
        <v>5.137317720985976E-5</v>
      </c>
      <c r="I55" s="86">
        <f t="shared" si="8"/>
        <v>-94349.88</v>
      </c>
      <c r="J55" s="87">
        <f t="shared" si="9"/>
        <v>-0.22925011669052309</v>
      </c>
      <c r="K55" s="82">
        <f>VLOOKUP($C55,'2023'!$C$295:$U$572,VLOOKUP($L$4,Master!$D$9:$G$20,4,FALSE),FALSE)</f>
        <v>68592.360000000015</v>
      </c>
      <c r="L55" s="83">
        <f>VLOOKUP($C55,'2023'!$C$8:$U$285,VLOOKUP($L$4,Master!$D$9:$G$20,4,FALSE),FALSE)</f>
        <v>60630.899999999994</v>
      </c>
      <c r="M55" s="155">
        <f t="shared" si="10"/>
        <v>0.88393080512173627</v>
      </c>
      <c r="N55" s="155">
        <f t="shared" si="11"/>
        <v>9.8194053056068394E-6</v>
      </c>
      <c r="O55" s="83">
        <f t="shared" si="12"/>
        <v>-7961.460000000021</v>
      </c>
      <c r="P55" s="87">
        <f t="shared" si="13"/>
        <v>-0.11606919487826368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395848.95</v>
      </c>
      <c r="F56" s="83">
        <f>VLOOKUP($C56,'2023'!$C$8:$U$285,19,FALSE)</f>
        <v>408770.16000000003</v>
      </c>
      <c r="G56" s="84">
        <f t="shared" si="6"/>
        <v>1.0326417690384173</v>
      </c>
      <c r="H56" s="85">
        <f t="shared" si="7"/>
        <v>6.6201885142357412E-5</v>
      </c>
      <c r="I56" s="86">
        <f t="shared" si="8"/>
        <v>12921.210000000021</v>
      </c>
      <c r="J56" s="87">
        <f t="shared" si="9"/>
        <v>3.2641769038417361E-2</v>
      </c>
      <c r="K56" s="82">
        <f>VLOOKUP($C56,'2023'!$C$295:$U$572,VLOOKUP($L$4,Master!$D$9:$G$20,4,FALSE),FALSE)</f>
        <v>65974.81</v>
      </c>
      <c r="L56" s="83">
        <f>VLOOKUP($C56,'2023'!$C$8:$U$285,VLOOKUP($L$4,Master!$D$9:$G$20,4,FALSE),FALSE)</f>
        <v>78712.850000000006</v>
      </c>
      <c r="M56" s="155">
        <f t="shared" si="10"/>
        <v>1.1930742960836114</v>
      </c>
      <c r="N56" s="155">
        <f t="shared" si="11"/>
        <v>1.2747846014316718E-5</v>
      </c>
      <c r="O56" s="83">
        <f t="shared" si="12"/>
        <v>12738.040000000008</v>
      </c>
      <c r="P56" s="87">
        <f t="shared" si="13"/>
        <v>0.19307429608361143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1001085.7300000001</v>
      </c>
      <c r="F57" s="83">
        <f>VLOOKUP($C57,'2023'!$C$8:$U$285,19,FALSE)</f>
        <v>526139.26</v>
      </c>
      <c r="G57" s="84">
        <f t="shared" si="6"/>
        <v>0.52556863436660906</v>
      </c>
      <c r="H57" s="85">
        <f t="shared" si="7"/>
        <v>8.5210258154374375E-5</v>
      </c>
      <c r="I57" s="86">
        <f t="shared" si="8"/>
        <v>-474946.47000000009</v>
      </c>
      <c r="J57" s="87">
        <f t="shared" si="9"/>
        <v>-0.47443136563339089</v>
      </c>
      <c r="K57" s="82">
        <f>VLOOKUP($C57,'2023'!$C$295:$U$572,VLOOKUP($L$4,Master!$D$9:$G$20,4,FALSE),FALSE)</f>
        <v>220882.63</v>
      </c>
      <c r="L57" s="83">
        <f>VLOOKUP($C57,'2023'!$C$8:$U$285,VLOOKUP($L$4,Master!$D$9:$G$20,4,FALSE),FALSE)</f>
        <v>89545.859999999986</v>
      </c>
      <c r="M57" s="155">
        <f t="shared" si="10"/>
        <v>0.40540018923171994</v>
      </c>
      <c r="N57" s="155">
        <f t="shared" si="11"/>
        <v>1.4502293265960545E-5</v>
      </c>
      <c r="O57" s="83">
        <f t="shared" si="12"/>
        <v>-131336.77000000002</v>
      </c>
      <c r="P57" s="87">
        <f t="shared" si="13"/>
        <v>-0.59459981076828006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837726.22000000009</v>
      </c>
      <c r="F58" s="83">
        <f>VLOOKUP($C58,'2023'!$C$8:$U$285,19,FALSE)</f>
        <v>741862.80999999982</v>
      </c>
      <c r="G58" s="84">
        <f t="shared" si="6"/>
        <v>0.8855671367192014</v>
      </c>
      <c r="H58" s="85">
        <f t="shared" si="7"/>
        <v>1.2014750915039028E-4</v>
      </c>
      <c r="I58" s="86">
        <f t="shared" si="8"/>
        <v>-95863.410000000265</v>
      </c>
      <c r="J58" s="87">
        <f t="shared" si="9"/>
        <v>-0.11443286328079866</v>
      </c>
      <c r="K58" s="82">
        <f>VLOOKUP($C58,'2023'!$C$295:$U$572,VLOOKUP($L$4,Master!$D$9:$G$20,4,FALSE),FALSE)</f>
        <v>135724.01</v>
      </c>
      <c r="L58" s="83">
        <f>VLOOKUP($C58,'2023'!$C$8:$U$285,VLOOKUP($L$4,Master!$D$9:$G$20,4,FALSE),FALSE)</f>
        <v>210256.30999999997</v>
      </c>
      <c r="M58" s="155">
        <f t="shared" si="10"/>
        <v>1.5491460206635506</v>
      </c>
      <c r="N58" s="155">
        <f t="shared" si="11"/>
        <v>3.4051810643604438E-5</v>
      </c>
      <c r="O58" s="83">
        <f t="shared" si="12"/>
        <v>74532.299999999959</v>
      </c>
      <c r="P58" s="87">
        <f t="shared" si="13"/>
        <v>0.54914602066355067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306682.16000000003</v>
      </c>
      <c r="F59" s="83">
        <f>VLOOKUP($C59,'2023'!$C$8:$U$285,19,FALSE)</f>
        <v>201143.61</v>
      </c>
      <c r="G59" s="84">
        <f t="shared" si="6"/>
        <v>0.65586994039692414</v>
      </c>
      <c r="H59" s="85">
        <f t="shared" si="7"/>
        <v>3.2575974152171797E-5</v>
      </c>
      <c r="I59" s="86">
        <f t="shared" si="8"/>
        <v>-105538.55000000005</v>
      </c>
      <c r="J59" s="87">
        <f t="shared" si="9"/>
        <v>-0.3441300596030758</v>
      </c>
      <c r="K59" s="82">
        <f>VLOOKUP($C59,'2023'!$C$295:$U$572,VLOOKUP($L$4,Master!$D$9:$G$20,4,FALSE),FALSE)</f>
        <v>51100.220000000016</v>
      </c>
      <c r="L59" s="83">
        <f>VLOOKUP($C59,'2023'!$C$8:$U$285,VLOOKUP($L$4,Master!$D$9:$G$20,4,FALSE),FALSE)</f>
        <v>33746.92</v>
      </c>
      <c r="M59" s="155">
        <f t="shared" si="10"/>
        <v>0.66040655010878602</v>
      </c>
      <c r="N59" s="155">
        <f t="shared" si="11"/>
        <v>5.4654422958572211E-6</v>
      </c>
      <c r="O59" s="83">
        <f t="shared" si="12"/>
        <v>-17353.300000000017</v>
      </c>
      <c r="P59" s="87">
        <f t="shared" si="13"/>
        <v>-0.33959344989121404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359429.54000000015</v>
      </c>
      <c r="F60" s="83">
        <f>VLOOKUP($C60,'2023'!$C$8:$U$285,19,FALSE)</f>
        <v>215640.75000000003</v>
      </c>
      <c r="G60" s="84">
        <f t="shared" si="6"/>
        <v>0.59995277516700474</v>
      </c>
      <c r="H60" s="85">
        <f t="shared" si="7"/>
        <v>3.4923841220483921E-5</v>
      </c>
      <c r="I60" s="86">
        <f t="shared" si="8"/>
        <v>-143788.79000000012</v>
      </c>
      <c r="J60" s="87">
        <f t="shared" si="9"/>
        <v>-0.40004722483299526</v>
      </c>
      <c r="K60" s="82">
        <f>VLOOKUP($C60,'2023'!$C$295:$U$572,VLOOKUP($L$4,Master!$D$9:$G$20,4,FALSE),FALSE)</f>
        <v>70876.680000000022</v>
      </c>
      <c r="L60" s="83">
        <f>VLOOKUP($C60,'2023'!$C$8:$U$285,VLOOKUP($L$4,Master!$D$9:$G$20,4,FALSE),FALSE)</f>
        <v>60955.939999999995</v>
      </c>
      <c r="M60" s="155">
        <f t="shared" si="10"/>
        <v>0.86002815030275082</v>
      </c>
      <c r="N60" s="155">
        <f t="shared" si="11"/>
        <v>9.8720467722605502E-6</v>
      </c>
      <c r="O60" s="83">
        <f t="shared" si="12"/>
        <v>-9920.7400000000271</v>
      </c>
      <c r="P60" s="87">
        <f t="shared" si="13"/>
        <v>-0.13997184969724913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181908.55</v>
      </c>
      <c r="F61" s="83">
        <f>VLOOKUP($C61,'2023'!$C$8:$U$285,19,FALSE)</f>
        <v>142498.57999999999</v>
      </c>
      <c r="G61" s="84">
        <f t="shared" si="6"/>
        <v>0.78335284405268468</v>
      </c>
      <c r="H61" s="85">
        <f t="shared" si="7"/>
        <v>2.3078188060765069E-5</v>
      </c>
      <c r="I61" s="86">
        <f t="shared" si="8"/>
        <v>-39409.97</v>
      </c>
      <c r="J61" s="87">
        <f t="shared" si="9"/>
        <v>-0.21664715594731532</v>
      </c>
      <c r="K61" s="82">
        <f>VLOOKUP($C61,'2023'!$C$295:$U$572,VLOOKUP($L$4,Master!$D$9:$G$20,4,FALSE),FALSE)</f>
        <v>21520.229999999996</v>
      </c>
      <c r="L61" s="83">
        <f>VLOOKUP($C61,'2023'!$C$8:$U$285,VLOOKUP($L$4,Master!$D$9:$G$20,4,FALSE),FALSE)</f>
        <v>17646.280000000002</v>
      </c>
      <c r="M61" s="155">
        <f t="shared" si="10"/>
        <v>0.81998566000456341</v>
      </c>
      <c r="N61" s="155">
        <f t="shared" si="11"/>
        <v>2.8578822919703305E-6</v>
      </c>
      <c r="O61" s="83">
        <f t="shared" si="12"/>
        <v>-3873.9499999999935</v>
      </c>
      <c r="P61" s="87">
        <f t="shared" si="13"/>
        <v>-0.18001433999543659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118085.51</v>
      </c>
      <c r="F62" s="83">
        <f>VLOOKUP($C62,'2023'!$C$8:$U$285,19,FALSE)</f>
        <v>117118.56</v>
      </c>
      <c r="G62" s="84">
        <f t="shared" si="6"/>
        <v>0.99181144240305186</v>
      </c>
      <c r="H62" s="85">
        <f t="shared" si="7"/>
        <v>1.8967797104265863E-5</v>
      </c>
      <c r="I62" s="86">
        <f t="shared" si="8"/>
        <v>-966.94999999999709</v>
      </c>
      <c r="J62" s="87">
        <f t="shared" si="9"/>
        <v>-8.1885575969481532E-3</v>
      </c>
      <c r="K62" s="82">
        <f>VLOOKUP($C62,'2023'!$C$295:$U$572,VLOOKUP($L$4,Master!$D$9:$G$20,4,FALSE),FALSE)</f>
        <v>14665.9</v>
      </c>
      <c r="L62" s="83">
        <f>VLOOKUP($C62,'2023'!$C$8:$U$285,VLOOKUP($L$4,Master!$D$9:$G$20,4,FALSE),FALSE)</f>
        <v>16103.839999999998</v>
      </c>
      <c r="M62" s="155">
        <f t="shared" si="10"/>
        <v>1.0980464887937322</v>
      </c>
      <c r="N62" s="155">
        <f t="shared" si="11"/>
        <v>2.6080782560813655E-6</v>
      </c>
      <c r="O62" s="83">
        <f t="shared" si="12"/>
        <v>1437.9399999999987</v>
      </c>
      <c r="P62" s="87">
        <f t="shared" si="13"/>
        <v>9.8046488793732317E-2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351442.83999999997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-351442.83999999997</v>
      </c>
      <c r="J63" s="87">
        <f t="shared" si="9"/>
        <v>-1</v>
      </c>
      <c r="K63" s="82">
        <f>VLOOKUP($C63,'2023'!$C$295:$U$572,VLOOKUP($L$4,Master!$D$9:$G$20,4,FALSE),FALSE)</f>
        <v>58573.8</v>
      </c>
      <c r="L63" s="83">
        <f>VLOOKUP($C63,'2023'!$C$8:$U$285,VLOOKUP($L$4,Master!$D$9:$G$20,4,FALSE),FALSE)</f>
        <v>0</v>
      </c>
      <c r="M63" s="155">
        <f t="shared" si="10"/>
        <v>0</v>
      </c>
      <c r="N63" s="155">
        <f t="shared" si="11"/>
        <v>0</v>
      </c>
      <c r="O63" s="83">
        <f t="shared" si="12"/>
        <v>-58573.8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1142862</v>
      </c>
      <c r="F64" s="83">
        <f>VLOOKUP($C64,'2023'!$C$8:$U$285,19,FALSE)</f>
        <v>451241.10000000003</v>
      </c>
      <c r="G64" s="84">
        <f t="shared" si="6"/>
        <v>0.39483428445429108</v>
      </c>
      <c r="H64" s="85">
        <f t="shared" si="7"/>
        <v>7.3080215722475959E-5</v>
      </c>
      <c r="I64" s="86">
        <f t="shared" si="8"/>
        <v>-691620.89999999991</v>
      </c>
      <c r="J64" s="87">
        <f t="shared" si="9"/>
        <v>-0.60516571554570886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107790.29999999999</v>
      </c>
      <c r="M64" s="155">
        <f t="shared" si="10"/>
        <v>0.56589666993915266</v>
      </c>
      <c r="N64" s="155">
        <f t="shared" si="11"/>
        <v>1.7457049849382955E-5</v>
      </c>
      <c r="O64" s="83">
        <f t="shared" si="12"/>
        <v>-82686.700000000012</v>
      </c>
      <c r="P64" s="87">
        <f t="shared" si="13"/>
        <v>-0.43410333006084728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734824.34</v>
      </c>
      <c r="F65" s="83">
        <f>VLOOKUP($C65,'2023'!$C$8:$U$285,19,FALSE)</f>
        <v>709959.3</v>
      </c>
      <c r="G65" s="84">
        <f t="shared" si="6"/>
        <v>0.96616192653607536</v>
      </c>
      <c r="H65" s="85">
        <f t="shared" si="7"/>
        <v>1.1498061412885046E-4</v>
      </c>
      <c r="I65" s="86">
        <f t="shared" si="8"/>
        <v>-24865.039999999921</v>
      </c>
      <c r="J65" s="87">
        <f t="shared" si="9"/>
        <v>-3.3838073463924617E-2</v>
      </c>
      <c r="K65" s="82">
        <f>VLOOKUP($C65,'2023'!$C$295:$U$572,VLOOKUP($L$4,Master!$D$9:$G$20,4,FALSE),FALSE)</f>
        <v>121570.74000000002</v>
      </c>
      <c r="L65" s="83">
        <f>VLOOKUP($C65,'2023'!$C$8:$U$285,VLOOKUP($L$4,Master!$D$9:$G$20,4,FALSE),FALSE)</f>
        <v>145627.24</v>
      </c>
      <c r="M65" s="155">
        <f t="shared" si="10"/>
        <v>1.197880674247767</v>
      </c>
      <c r="N65" s="155">
        <f t="shared" si="11"/>
        <v>2.3584886470378646E-5</v>
      </c>
      <c r="O65" s="83">
        <f t="shared" si="12"/>
        <v>24056.499999999971</v>
      </c>
      <c r="P65" s="87">
        <f t="shared" si="13"/>
        <v>0.19788067424776692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822466.02000000014</v>
      </c>
      <c r="F67" s="83">
        <f>VLOOKUP($C67,'2023'!$C$8:$U$285,19,FALSE)</f>
        <v>131995.89000000001</v>
      </c>
      <c r="G67" s="84">
        <f t="shared" si="6"/>
        <v>0.1604879554780877</v>
      </c>
      <c r="H67" s="85">
        <f t="shared" si="7"/>
        <v>2.1377237391895833E-5</v>
      </c>
      <c r="I67" s="86">
        <f t="shared" si="8"/>
        <v>-690470.13000000012</v>
      </c>
      <c r="J67" s="87">
        <f t="shared" si="9"/>
        <v>-0.8395120445219123</v>
      </c>
      <c r="K67" s="82">
        <f>VLOOKUP($C67,'2023'!$C$295:$U$572,VLOOKUP($L$4,Master!$D$9:$G$20,4,FALSE),FALSE)</f>
        <v>36392.67</v>
      </c>
      <c r="L67" s="83">
        <f>VLOOKUP($C67,'2023'!$C$8:$U$285,VLOOKUP($L$4,Master!$D$9:$G$20,4,FALSE),FALSE)</f>
        <v>24584.58</v>
      </c>
      <c r="M67" s="155">
        <f t="shared" si="10"/>
        <v>0.67553658470235911</v>
      </c>
      <c r="N67" s="155">
        <f t="shared" si="11"/>
        <v>3.9815664172577985E-6</v>
      </c>
      <c r="O67" s="83">
        <f t="shared" si="12"/>
        <v>-11808.089999999997</v>
      </c>
      <c r="P67" s="87">
        <f t="shared" si="13"/>
        <v>-0.32446341529764089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467103.72000000003</v>
      </c>
      <c r="F68" s="83">
        <f>VLOOKUP($C68,'2023'!$C$8:$U$285,19,FALSE)</f>
        <v>372183.42999999993</v>
      </c>
      <c r="G68" s="84">
        <f t="shared" si="6"/>
        <v>0.79678969373226127</v>
      </c>
      <c r="H68" s="85">
        <f t="shared" si="7"/>
        <v>6.0276524795128419E-5</v>
      </c>
      <c r="I68" s="86">
        <f t="shared" si="8"/>
        <v>-94920.290000000095</v>
      </c>
      <c r="J68" s="87">
        <f t="shared" si="9"/>
        <v>-0.20321030626773876</v>
      </c>
      <c r="K68" s="82">
        <f>VLOOKUP($C68,'2023'!$C$295:$U$572,VLOOKUP($L$4,Master!$D$9:$G$20,4,FALSE),FALSE)</f>
        <v>66798.3</v>
      </c>
      <c r="L68" s="83">
        <f>VLOOKUP($C68,'2023'!$C$8:$U$285,VLOOKUP($L$4,Master!$D$9:$G$20,4,FALSE),FALSE)</f>
        <v>61030.89</v>
      </c>
      <c r="M68" s="155">
        <f t="shared" si="10"/>
        <v>0.91365932965359897</v>
      </c>
      <c r="N68" s="155">
        <f t="shared" si="11"/>
        <v>9.884185210378E-6</v>
      </c>
      <c r="O68" s="83">
        <f t="shared" si="12"/>
        <v>-5767.4100000000035</v>
      </c>
      <c r="P68" s="87">
        <f t="shared" si="13"/>
        <v>-8.6340670346401083E-2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53238.18</v>
      </c>
      <c r="F69" s="83">
        <f>VLOOKUP($C69,'2023'!$C$8:$U$285,19,FALSE)</f>
        <v>670620.5</v>
      </c>
      <c r="G69" s="84">
        <f t="shared" si="6"/>
        <v>12.596608298781062</v>
      </c>
      <c r="H69" s="85">
        <f t="shared" si="7"/>
        <v>1.0860954555760697E-4</v>
      </c>
      <c r="I69" s="86">
        <f t="shared" si="8"/>
        <v>617382.31999999995</v>
      </c>
      <c r="J69" s="87">
        <f t="shared" si="9"/>
        <v>11.596608298781062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406861.2</v>
      </c>
      <c r="M69" s="155">
        <f t="shared" si="10"/>
        <v>45.853693721310528</v>
      </c>
      <c r="N69" s="155">
        <f t="shared" si="11"/>
        <v>6.589272179574386E-5</v>
      </c>
      <c r="O69" s="83">
        <f t="shared" si="12"/>
        <v>397988.17</v>
      </c>
      <c r="P69" s="87">
        <f t="shared" si="13"/>
        <v>44.853693721310528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3110288.8500000006</v>
      </c>
      <c r="F70" s="83">
        <f>VLOOKUP($C70,'2023'!$C$8:$U$285,19,FALSE)</f>
        <v>2013742.23</v>
      </c>
      <c r="G70" s="84">
        <f t="shared" si="6"/>
        <v>0.64744540687917129</v>
      </c>
      <c r="H70" s="85">
        <f t="shared" si="7"/>
        <v>3.2613322806335633E-4</v>
      </c>
      <c r="I70" s="86">
        <f t="shared" si="8"/>
        <v>-1096546.6200000006</v>
      </c>
      <c r="J70" s="87">
        <f t="shared" si="9"/>
        <v>-0.35255459312082876</v>
      </c>
      <c r="K70" s="82">
        <f>VLOOKUP($C70,'2023'!$C$295:$U$572,VLOOKUP($L$4,Master!$D$9:$G$20,4,FALSE),FALSE)</f>
        <v>466192.66</v>
      </c>
      <c r="L70" s="83">
        <f>VLOOKUP($C70,'2023'!$C$8:$U$285,VLOOKUP($L$4,Master!$D$9:$G$20,4,FALSE),FALSE)</f>
        <v>431791.73000000004</v>
      </c>
      <c r="M70" s="155">
        <f t="shared" si="10"/>
        <v>0.92620876956750042</v>
      </c>
      <c r="N70" s="155">
        <f t="shared" si="11"/>
        <v>6.9930316133838633E-5</v>
      </c>
      <c r="O70" s="83">
        <f t="shared" si="12"/>
        <v>-34400.929999999935</v>
      </c>
      <c r="P70" s="87">
        <f t="shared" si="13"/>
        <v>-7.3791230432499591E-2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211495.41000000003</v>
      </c>
      <c r="F71" s="83">
        <f>VLOOKUP($C71,'2023'!$C$8:$U$285,19,FALSE)</f>
        <v>194219.34000000003</v>
      </c>
      <c r="G71" s="84">
        <f t="shared" si="6"/>
        <v>0.91831468115549175</v>
      </c>
      <c r="H71" s="85">
        <f t="shared" si="7"/>
        <v>3.1454562238849486E-5</v>
      </c>
      <c r="I71" s="86">
        <f t="shared" si="8"/>
        <v>-17276.070000000007</v>
      </c>
      <c r="J71" s="87">
        <f t="shared" si="9"/>
        <v>-8.1685318844508276E-2</v>
      </c>
      <c r="K71" s="82">
        <f>VLOOKUP($C71,'2023'!$C$295:$U$572,VLOOKUP($L$4,Master!$D$9:$G$20,4,FALSE),FALSE)</f>
        <v>33754.770000000004</v>
      </c>
      <c r="L71" s="83">
        <f>VLOOKUP($C71,'2023'!$C$8:$U$285,VLOOKUP($L$4,Master!$D$9:$G$20,4,FALSE),FALSE)</f>
        <v>33483.259999999995</v>
      </c>
      <c r="M71" s="155">
        <f t="shared" si="10"/>
        <v>0.99195639608861175</v>
      </c>
      <c r="N71" s="155">
        <f t="shared" si="11"/>
        <v>5.422741554108767E-6</v>
      </c>
      <c r="O71" s="83">
        <f t="shared" si="12"/>
        <v>-271.51000000000931</v>
      </c>
      <c r="P71" s="87">
        <f t="shared" si="13"/>
        <v>-8.0436039113882061E-3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5087080.5599999987</v>
      </c>
      <c r="F72" s="83">
        <f>VLOOKUP($C72,'2023'!$C$8:$U$285,19,FALSE)</f>
        <v>4675481.5200000005</v>
      </c>
      <c r="G72" s="84">
        <f t="shared" si="6"/>
        <v>0.91908934109744111</v>
      </c>
      <c r="H72" s="85">
        <f t="shared" si="7"/>
        <v>7.5721204936352157E-4</v>
      </c>
      <c r="I72" s="86">
        <f t="shared" si="8"/>
        <v>-411599.03999999817</v>
      </c>
      <c r="J72" s="87">
        <f t="shared" si="9"/>
        <v>-8.0910658902558899E-2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907477.27999999991</v>
      </c>
      <c r="M72" s="155">
        <f t="shared" si="10"/>
        <v>1.0703317189063744</v>
      </c>
      <c r="N72" s="155">
        <f t="shared" si="11"/>
        <v>1.4696940368606873E-4</v>
      </c>
      <c r="O72" s="83">
        <f t="shared" si="12"/>
        <v>59630.520000000135</v>
      </c>
      <c r="P72" s="87">
        <f t="shared" si="13"/>
        <v>7.0331718906374255E-2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229283.24</v>
      </c>
      <c r="F73" s="83">
        <f>VLOOKUP($C73,'2023'!$C$8:$U$285,19,FALSE)</f>
        <v>202896.23</v>
      </c>
      <c r="G73" s="84">
        <f t="shared" si="6"/>
        <v>0.88491522537800849</v>
      </c>
      <c r="H73" s="85">
        <f t="shared" si="7"/>
        <v>3.2859817640009069E-5</v>
      </c>
      <c r="I73" s="86">
        <f t="shared" si="8"/>
        <v>-26387.00999999998</v>
      </c>
      <c r="J73" s="87">
        <f t="shared" si="9"/>
        <v>-0.11508477462199147</v>
      </c>
      <c r="K73" s="82">
        <f>VLOOKUP($C73,'2023'!$C$295:$U$572,VLOOKUP($L$4,Master!$D$9:$G$20,4,FALSE),FALSE)</f>
        <v>38213.740000000005</v>
      </c>
      <c r="L73" s="83">
        <f>VLOOKUP($C73,'2023'!$C$8:$U$285,VLOOKUP($L$4,Master!$D$9:$G$20,4,FALSE),FALSE)</f>
        <v>38528.720000000001</v>
      </c>
      <c r="M73" s="155">
        <f t="shared" si="10"/>
        <v>1.0082425849969145</v>
      </c>
      <c r="N73" s="155">
        <f t="shared" si="11"/>
        <v>6.2398730282123539E-6</v>
      </c>
      <c r="O73" s="83">
        <f t="shared" si="12"/>
        <v>314.97999999999593</v>
      </c>
      <c r="P73" s="87">
        <f t="shared" si="13"/>
        <v>8.2425849969146141E-3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8387617.7099999981</v>
      </c>
      <c r="F74" s="83">
        <f>VLOOKUP($C74,'2023'!$C$8:$U$285,19,FALSE)</f>
        <v>6413384.7800000003</v>
      </c>
      <c r="G74" s="84">
        <f t="shared" ref="G74:G137" si="14">IFERROR(F74/E74,0)</f>
        <v>0.76462530860863487</v>
      </c>
      <c r="H74" s="85">
        <f t="shared" ref="H74:H137" si="15">F74/$D$4</f>
        <v>1.0386721050756325E-3</v>
      </c>
      <c r="I74" s="86">
        <f t="shared" ref="I74:I137" si="16">F74-E74</f>
        <v>-1974232.9299999978</v>
      </c>
      <c r="J74" s="87">
        <f t="shared" ref="J74:J137" si="17">IFERROR(I74/E74,0)</f>
        <v>-0.23537469139136508</v>
      </c>
      <c r="K74" s="82">
        <f>VLOOKUP($C74,'2023'!$C$295:$U$572,VLOOKUP($L$4,Master!$D$9:$G$20,4,FALSE),FALSE)</f>
        <v>1184686.7999999998</v>
      </c>
      <c r="L74" s="83">
        <f>VLOOKUP($C74,'2023'!$C$8:$U$285,VLOOKUP($L$4,Master!$D$9:$G$20,4,FALSE),FALSE)</f>
        <v>1443067.88</v>
      </c>
      <c r="M74" s="155">
        <f t="shared" ref="M74:M137" si="18">IFERROR(L74/K74,0)</f>
        <v>1.2181007503417782</v>
      </c>
      <c r="N74" s="155">
        <f t="shared" ref="N74:N137" si="19">L74/$D$4</f>
        <v>2.3371034237035595E-4</v>
      </c>
      <c r="O74" s="83">
        <f t="shared" ref="O74:O137" si="20">L74-K74</f>
        <v>258381.08000000007</v>
      </c>
      <c r="P74" s="87">
        <f t="shared" ref="P74:P137" si="21">IFERROR(O74/K74,0)</f>
        <v>0.2181007503417782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42127100.299999997</v>
      </c>
      <c r="F79" s="83">
        <f>VLOOKUP($C79,'2023'!$C$8:$U$285,19,FALSE)</f>
        <v>39559164.289999969</v>
      </c>
      <c r="G79" s="84">
        <f t="shared" si="14"/>
        <v>0.93904313395147143</v>
      </c>
      <c r="H79" s="85">
        <f t="shared" si="15"/>
        <v>6.4067574077672999E-3</v>
      </c>
      <c r="I79" s="86">
        <f t="shared" si="16"/>
        <v>-2567936.0100000277</v>
      </c>
      <c r="J79" s="87">
        <f t="shared" si="17"/>
        <v>-6.0956866048528575E-2</v>
      </c>
      <c r="K79" s="82">
        <f>VLOOKUP($C79,'2023'!$C$295:$U$572,VLOOKUP($L$4,Master!$D$9:$G$20,4,FALSE),FALSE)</f>
        <v>6172334.2400000002</v>
      </c>
      <c r="L79" s="83">
        <f>VLOOKUP($C79,'2023'!$C$8:$U$285,VLOOKUP($L$4,Master!$D$9:$G$20,4,FALSE),FALSE)</f>
        <v>7234202.3699999973</v>
      </c>
      <c r="M79" s="155">
        <f t="shared" si="18"/>
        <v>1.1720367188021881</v>
      </c>
      <c r="N79" s="155">
        <f t="shared" si="19"/>
        <v>1.1716066417257795E-3</v>
      </c>
      <c r="O79" s="83">
        <f t="shared" si="20"/>
        <v>1061868.1299999971</v>
      </c>
      <c r="P79" s="87">
        <f t="shared" si="21"/>
        <v>0.17203671880218804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115920.64</v>
      </c>
      <c r="F80" s="83">
        <f>VLOOKUP($C80,'2023'!$C$8:$U$285,19,FALSE)</f>
        <v>174275.96</v>
      </c>
      <c r="G80" s="84">
        <f t="shared" si="14"/>
        <v>1.5034075036162671</v>
      </c>
      <c r="H80" s="85">
        <f t="shared" si="15"/>
        <v>2.8224655848152106E-5</v>
      </c>
      <c r="I80" s="86">
        <f t="shared" si="16"/>
        <v>58355.319999999992</v>
      </c>
      <c r="J80" s="87">
        <f t="shared" si="17"/>
        <v>0.50340750361626707</v>
      </c>
      <c r="K80" s="82">
        <f>VLOOKUP($C80,'2023'!$C$295:$U$572,VLOOKUP($L$4,Master!$D$9:$G$20,4,FALSE),FALSE)</f>
        <v>19320.14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-19320.14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6212800.8599999985</v>
      </c>
      <c r="F84" s="83">
        <f>VLOOKUP($C84,'2023'!$C$8:$U$285,19,FALSE)</f>
        <v>80059.63</v>
      </c>
      <c r="G84" s="84">
        <f t="shared" si="14"/>
        <v>1.288623791492329E-2</v>
      </c>
      <c r="H84" s="85">
        <f t="shared" si="15"/>
        <v>1.2965962167589804E-5</v>
      </c>
      <c r="I84" s="86">
        <f t="shared" si="16"/>
        <v>-6132741.2299999986</v>
      </c>
      <c r="J84" s="87">
        <f t="shared" si="17"/>
        <v>-0.98711376208507673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80059.63</v>
      </c>
      <c r="M84" s="155">
        <f t="shared" si="18"/>
        <v>7.7317427489539736E-2</v>
      </c>
      <c r="N84" s="155">
        <f t="shared" si="19"/>
        <v>1.2965962167589804E-5</v>
      </c>
      <c r="O84" s="83">
        <f t="shared" si="20"/>
        <v>-955407.17999999982</v>
      </c>
      <c r="P84" s="87">
        <f t="shared" si="21"/>
        <v>-0.92268257251046026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5974475.4200000009</v>
      </c>
      <c r="F85" s="83">
        <f>VLOOKUP($C85,'2023'!$C$8:$U$285,19,FALSE)</f>
        <v>4528687</v>
      </c>
      <c r="G85" s="84">
        <f t="shared" si="14"/>
        <v>0.75800579659929368</v>
      </c>
      <c r="H85" s="85">
        <f t="shared" si="15"/>
        <v>7.3343811744890357E-4</v>
      </c>
      <c r="I85" s="86">
        <f t="shared" si="16"/>
        <v>-1445788.4200000009</v>
      </c>
      <c r="J85" s="87">
        <f t="shared" si="17"/>
        <v>-0.24199420340070638</v>
      </c>
      <c r="K85" s="82">
        <f>VLOOKUP($C85,'2023'!$C$295:$U$572,VLOOKUP($L$4,Master!$D$9:$G$20,4,FALSE),FALSE)</f>
        <v>572635.82999999984</v>
      </c>
      <c r="L85" s="83">
        <f>VLOOKUP($C85,'2023'!$C$8:$U$285,VLOOKUP($L$4,Master!$D$9:$G$20,4,FALSE),FALSE)</f>
        <v>614873.87000000011</v>
      </c>
      <c r="M85" s="155">
        <f t="shared" si="18"/>
        <v>1.0737607355096874</v>
      </c>
      <c r="N85" s="155">
        <f t="shared" si="19"/>
        <v>9.9581166391345208E-5</v>
      </c>
      <c r="O85" s="83">
        <f t="shared" si="20"/>
        <v>42238.04000000027</v>
      </c>
      <c r="P85" s="87">
        <f t="shared" si="21"/>
        <v>7.3760735509687342E-2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1061094.54</v>
      </c>
      <c r="F86" s="83">
        <f>VLOOKUP($C86,'2023'!$C$8:$U$285,19,FALSE)</f>
        <v>270045.49</v>
      </c>
      <c r="G86" s="84">
        <f t="shared" si="14"/>
        <v>0.25449710635585776</v>
      </c>
      <c r="H86" s="85">
        <f t="shared" si="15"/>
        <v>4.3734896187607291E-5</v>
      </c>
      <c r="I86" s="86">
        <f t="shared" si="16"/>
        <v>-791049.05</v>
      </c>
      <c r="J86" s="87">
        <f t="shared" si="17"/>
        <v>-0.74550289364414224</v>
      </c>
      <c r="K86" s="82">
        <f>VLOOKUP($C86,'2023'!$C$295:$U$572,VLOOKUP($L$4,Master!$D$9:$G$20,4,FALSE),FALSE)</f>
        <v>176849.02</v>
      </c>
      <c r="L86" s="83">
        <f>VLOOKUP($C86,'2023'!$C$8:$U$285,VLOOKUP($L$4,Master!$D$9:$G$20,4,FALSE),FALSE)</f>
        <v>64916.479999999996</v>
      </c>
      <c r="M86" s="155">
        <f t="shared" si="18"/>
        <v>0.36707288510843883</v>
      </c>
      <c r="N86" s="155">
        <f t="shared" si="19"/>
        <v>1.0513471317980111E-5</v>
      </c>
      <c r="O86" s="83">
        <f t="shared" si="20"/>
        <v>-111932.54</v>
      </c>
      <c r="P86" s="87">
        <f t="shared" si="21"/>
        <v>-0.63292711489156117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3595246.5299999993</v>
      </c>
      <c r="F87" s="83">
        <f>VLOOKUP($C87,'2023'!$C$8:$U$285,19,FALSE)</f>
        <v>3247826.8800000004</v>
      </c>
      <c r="G87" s="84">
        <f t="shared" si="14"/>
        <v>0.9033669465776526</v>
      </c>
      <c r="H87" s="85">
        <f t="shared" si="15"/>
        <v>5.2599793994752698E-4</v>
      </c>
      <c r="I87" s="86">
        <f t="shared" si="16"/>
        <v>-347419.64999999898</v>
      </c>
      <c r="J87" s="87">
        <f t="shared" si="17"/>
        <v>-9.6633053422347376E-2</v>
      </c>
      <c r="K87" s="82">
        <f>VLOOKUP($C87,'2023'!$C$295:$U$572,VLOOKUP($L$4,Master!$D$9:$G$20,4,FALSE),FALSE)</f>
        <v>556988.72</v>
      </c>
      <c r="L87" s="83">
        <f>VLOOKUP($C87,'2023'!$C$8:$U$285,VLOOKUP($L$4,Master!$D$9:$G$20,4,FALSE),FALSE)</f>
        <v>691076.64000000013</v>
      </c>
      <c r="M87" s="155">
        <f t="shared" si="18"/>
        <v>1.240737227138101</v>
      </c>
      <c r="N87" s="155">
        <f t="shared" si="19"/>
        <v>1.1192249538431642E-4</v>
      </c>
      <c r="O87" s="83">
        <f t="shared" si="20"/>
        <v>134087.92000000016</v>
      </c>
      <c r="P87" s="87">
        <f t="shared" si="21"/>
        <v>0.24073722713810106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1625793.8199999998</v>
      </c>
      <c r="F88" s="83">
        <f>VLOOKUP($C88,'2023'!$C$8:$U$285,19,FALSE)</f>
        <v>1191900.51</v>
      </c>
      <c r="G88" s="84">
        <f t="shared" si="14"/>
        <v>0.73311910485672782</v>
      </c>
      <c r="H88" s="85">
        <f t="shared" si="15"/>
        <v>1.9303282965698183E-4</v>
      </c>
      <c r="I88" s="86">
        <f t="shared" si="16"/>
        <v>-433893.30999999982</v>
      </c>
      <c r="J88" s="87">
        <f t="shared" si="17"/>
        <v>-0.26688089514327212</v>
      </c>
      <c r="K88" s="82">
        <f>VLOOKUP($C88,'2023'!$C$295:$U$572,VLOOKUP($L$4,Master!$D$9:$G$20,4,FALSE),FALSE)</f>
        <v>244898.97000000003</v>
      </c>
      <c r="L88" s="83">
        <f>VLOOKUP($C88,'2023'!$C$8:$U$285,VLOOKUP($L$4,Master!$D$9:$G$20,4,FALSE),FALSE)</f>
        <v>205030.38999999998</v>
      </c>
      <c r="M88" s="155">
        <f t="shared" si="18"/>
        <v>0.83720397027394589</v>
      </c>
      <c r="N88" s="155">
        <f t="shared" si="19"/>
        <v>3.3205452984808732E-5</v>
      </c>
      <c r="O88" s="83">
        <f t="shared" si="20"/>
        <v>-39868.580000000045</v>
      </c>
      <c r="P88" s="87">
        <f t="shared" si="21"/>
        <v>-0.16279602972605414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1116473.7800000003</v>
      </c>
      <c r="F89" s="83">
        <f>VLOOKUP($C89,'2023'!$C$8:$U$285,19,FALSE)</f>
        <v>845006.05</v>
      </c>
      <c r="G89" s="84">
        <f t="shared" si="14"/>
        <v>0.75685257024128216</v>
      </c>
      <c r="H89" s="85">
        <f t="shared" si="15"/>
        <v>1.3685194992388172E-4</v>
      </c>
      <c r="I89" s="86">
        <f t="shared" si="16"/>
        <v>-271467.73000000021</v>
      </c>
      <c r="J89" s="87">
        <f t="shared" si="17"/>
        <v>-0.24314742975871781</v>
      </c>
      <c r="K89" s="82">
        <f>VLOOKUP($C89,'2023'!$C$295:$U$572,VLOOKUP($L$4,Master!$D$9:$G$20,4,FALSE),FALSE)</f>
        <v>185780.63000000003</v>
      </c>
      <c r="L89" s="83">
        <f>VLOOKUP($C89,'2023'!$C$8:$U$285,VLOOKUP($L$4,Master!$D$9:$G$20,4,FALSE),FALSE)</f>
        <v>131995.10999999999</v>
      </c>
      <c r="M89" s="155">
        <f t="shared" si="18"/>
        <v>0.71048908597198734</v>
      </c>
      <c r="N89" s="155">
        <f t="shared" si="19"/>
        <v>2.1377111067923425E-5</v>
      </c>
      <c r="O89" s="83">
        <f t="shared" si="20"/>
        <v>-53785.520000000048</v>
      </c>
      <c r="P89" s="87">
        <f t="shared" si="21"/>
        <v>-0.28951091402801271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17491138.050000001</v>
      </c>
      <c r="F90" s="83">
        <f>VLOOKUP($C90,'2023'!$C$8:$U$285,19,FALSE)</f>
        <v>15459130.150000002</v>
      </c>
      <c r="G90" s="84">
        <f t="shared" si="14"/>
        <v>0.88382643289468532</v>
      </c>
      <c r="H90" s="85">
        <f t="shared" si="15"/>
        <v>2.5036650390308688E-3</v>
      </c>
      <c r="I90" s="86">
        <f t="shared" si="16"/>
        <v>-2032007.8999999985</v>
      </c>
      <c r="J90" s="87">
        <f t="shared" si="17"/>
        <v>-0.11617356710531471</v>
      </c>
      <c r="K90" s="82">
        <f>VLOOKUP($C90,'2023'!$C$295:$U$572,VLOOKUP($L$4,Master!$D$9:$G$20,4,FALSE),FALSE)</f>
        <v>2854052.8700000006</v>
      </c>
      <c r="L90" s="83">
        <f>VLOOKUP($C90,'2023'!$C$8:$U$285,VLOOKUP($L$4,Master!$D$9:$G$20,4,FALSE),FALSE)</f>
        <v>3379687.9499999997</v>
      </c>
      <c r="M90" s="155">
        <f t="shared" si="18"/>
        <v>1.184171458603708</v>
      </c>
      <c r="N90" s="155">
        <f t="shared" si="19"/>
        <v>5.4735334272665434E-4</v>
      </c>
      <c r="O90" s="83">
        <f t="shared" si="20"/>
        <v>525635.07999999914</v>
      </c>
      <c r="P90" s="87">
        <f t="shared" si="21"/>
        <v>0.18417145860370801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560404.7699999999</v>
      </c>
      <c r="F91" s="83">
        <f>VLOOKUP($C91,'2023'!$C$8:$U$285,19,FALSE)</f>
        <v>378743.1</v>
      </c>
      <c r="G91" s="84">
        <f t="shared" si="14"/>
        <v>0.67583846582890439</v>
      </c>
      <c r="H91" s="85">
        <f t="shared" si="15"/>
        <v>6.1338888349042847E-5</v>
      </c>
      <c r="I91" s="86">
        <f t="shared" si="16"/>
        <v>-181661.66999999993</v>
      </c>
      <c r="J91" s="87">
        <f t="shared" si="17"/>
        <v>-0.32416153417109556</v>
      </c>
      <c r="K91" s="82">
        <f>VLOOKUP($C91,'2023'!$C$295:$U$572,VLOOKUP($L$4,Master!$D$9:$G$20,4,FALSE),FALSE)</f>
        <v>84882.85</v>
      </c>
      <c r="L91" s="83">
        <f>VLOOKUP($C91,'2023'!$C$8:$U$285,VLOOKUP($L$4,Master!$D$9:$G$20,4,FALSE),FALSE)</f>
        <v>76303.06</v>
      </c>
      <c r="M91" s="155">
        <f t="shared" si="18"/>
        <v>0.89892198482967989</v>
      </c>
      <c r="N91" s="155">
        <f t="shared" si="19"/>
        <v>1.2357571340653645E-5</v>
      </c>
      <c r="O91" s="83">
        <f t="shared" si="20"/>
        <v>-8579.7900000000081</v>
      </c>
      <c r="P91" s="87">
        <f t="shared" si="21"/>
        <v>-0.10107801517032013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538426.98</v>
      </c>
      <c r="F92" s="83">
        <f>VLOOKUP($C92,'2023'!$C$8:$U$285,19,FALSE)</f>
        <v>233026.64</v>
      </c>
      <c r="G92" s="84">
        <f t="shared" si="14"/>
        <v>0.43279153656081654</v>
      </c>
      <c r="H92" s="85">
        <f t="shared" si="15"/>
        <v>3.7739552359667024E-5</v>
      </c>
      <c r="I92" s="86">
        <f t="shared" si="16"/>
        <v>-305400.33999999997</v>
      </c>
      <c r="J92" s="87">
        <f t="shared" si="17"/>
        <v>-0.56720846343918352</v>
      </c>
      <c r="K92" s="82">
        <f>VLOOKUP($C92,'2023'!$C$295:$U$572,VLOOKUP($L$4,Master!$D$9:$G$20,4,FALSE),FALSE)</f>
        <v>77587.83</v>
      </c>
      <c r="L92" s="83">
        <f>VLOOKUP($C92,'2023'!$C$8:$U$285,VLOOKUP($L$4,Master!$D$9:$G$20,4,FALSE),FALSE)</f>
        <v>86735.13</v>
      </c>
      <c r="M92" s="155">
        <f t="shared" si="18"/>
        <v>1.1178960669476128</v>
      </c>
      <c r="N92" s="155">
        <f t="shared" si="19"/>
        <v>1.4047084831406083E-5</v>
      </c>
      <c r="O92" s="83">
        <f t="shared" si="20"/>
        <v>9147.3000000000029</v>
      </c>
      <c r="P92" s="87">
        <f t="shared" si="21"/>
        <v>0.11789606694761283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2920503.9200000009</v>
      </c>
      <c r="F93" s="83">
        <f>VLOOKUP($C93,'2023'!$C$8:$U$285,19,FALSE)</f>
        <v>1859656.04</v>
      </c>
      <c r="G93" s="84">
        <f t="shared" si="14"/>
        <v>0.63675861801274336</v>
      </c>
      <c r="H93" s="85">
        <f t="shared" si="15"/>
        <v>3.0117838240533801E-4</v>
      </c>
      <c r="I93" s="86">
        <f t="shared" si="16"/>
        <v>-1060847.8800000008</v>
      </c>
      <c r="J93" s="87">
        <f t="shared" si="17"/>
        <v>-0.3632413819872567</v>
      </c>
      <c r="K93" s="82">
        <f>VLOOKUP($C93,'2023'!$C$295:$U$572,VLOOKUP($L$4,Master!$D$9:$G$20,4,FALSE),FALSE)</f>
        <v>316000.32000000007</v>
      </c>
      <c r="L93" s="83">
        <f>VLOOKUP($C93,'2023'!$C$8:$U$285,VLOOKUP($L$4,Master!$D$9:$G$20,4,FALSE),FALSE)</f>
        <v>413241.62</v>
      </c>
      <c r="M93" s="155">
        <f t="shared" si="18"/>
        <v>1.3077253212908135</v>
      </c>
      <c r="N93" s="155">
        <f t="shared" si="19"/>
        <v>6.6926055129077182E-5</v>
      </c>
      <c r="O93" s="83">
        <f t="shared" si="20"/>
        <v>97241.29999999993</v>
      </c>
      <c r="P93" s="87">
        <f t="shared" si="21"/>
        <v>0.30772532129081359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250400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-250400</v>
      </c>
      <c r="J94" s="87">
        <f t="shared" si="17"/>
        <v>-1</v>
      </c>
      <c r="K94" s="82">
        <f>VLOOKUP($C94,'2023'!$C$295:$U$572,VLOOKUP($L$4,Master!$D$9:$G$20,4,FALSE),FALSE)</f>
        <v>15050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-15050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1617772.91</v>
      </c>
      <c r="F95" s="83">
        <f>VLOOKUP($C95,'2023'!$C$8:$U$285,19,FALSE)</f>
        <v>933242.24</v>
      </c>
      <c r="G95" s="84">
        <f t="shared" si="14"/>
        <v>0.5768685049868959</v>
      </c>
      <c r="H95" s="85">
        <f t="shared" si="15"/>
        <v>1.5114213714248695E-4</v>
      </c>
      <c r="I95" s="86">
        <f t="shared" si="16"/>
        <v>-684530.66999999993</v>
      </c>
      <c r="J95" s="87">
        <f t="shared" si="17"/>
        <v>-0.42313149501310415</v>
      </c>
      <c r="K95" s="82">
        <f>VLOOKUP($C95,'2023'!$C$295:$U$572,VLOOKUP($L$4,Master!$D$9:$G$20,4,FALSE),FALSE)</f>
        <v>274073.05</v>
      </c>
      <c r="L95" s="83">
        <f>VLOOKUP($C95,'2023'!$C$8:$U$285,VLOOKUP($L$4,Master!$D$9:$G$20,4,FALSE),FALSE)</f>
        <v>193602.74</v>
      </c>
      <c r="M95" s="155">
        <f t="shared" si="18"/>
        <v>0.70639101509615776</v>
      </c>
      <c r="N95" s="155">
        <f t="shared" si="19"/>
        <v>3.1354701519126743E-5</v>
      </c>
      <c r="O95" s="83">
        <f t="shared" si="20"/>
        <v>-80470.31</v>
      </c>
      <c r="P95" s="87">
        <f t="shared" si="21"/>
        <v>-0.29360898490384224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240503.83000000002</v>
      </c>
      <c r="F96" s="83">
        <f>VLOOKUP($C96,'2023'!$C$8:$U$285,19,FALSE)</f>
        <v>241083.38</v>
      </c>
      <c r="G96" s="84">
        <f t="shared" si="14"/>
        <v>1.0024097329343986</v>
      </c>
      <c r="H96" s="85">
        <f t="shared" si="15"/>
        <v>3.9044372105075635E-5</v>
      </c>
      <c r="I96" s="86">
        <f t="shared" si="16"/>
        <v>579.54999999998836</v>
      </c>
      <c r="J96" s="87">
        <f t="shared" si="17"/>
        <v>2.4097329343985428E-3</v>
      </c>
      <c r="K96" s="82">
        <f>VLOOKUP($C96,'2023'!$C$295:$U$572,VLOOKUP($L$4,Master!$D$9:$G$20,4,FALSE),FALSE)</f>
        <v>37525.64</v>
      </c>
      <c r="L96" s="83">
        <f>VLOOKUP($C96,'2023'!$C$8:$U$285,VLOOKUP($L$4,Master!$D$9:$G$20,4,FALSE),FALSE)</f>
        <v>27713.37</v>
      </c>
      <c r="M96" s="155">
        <f t="shared" si="18"/>
        <v>0.73851825045488895</v>
      </c>
      <c r="N96" s="155">
        <f t="shared" si="19"/>
        <v>4.4882858808667768E-6</v>
      </c>
      <c r="O96" s="83">
        <f t="shared" si="20"/>
        <v>-9812.27</v>
      </c>
      <c r="P96" s="87">
        <f t="shared" si="21"/>
        <v>-0.26148174954511105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582550.74</v>
      </c>
      <c r="F97" s="83">
        <f>VLOOKUP($C97,'2023'!$C$8:$U$285,19,FALSE)</f>
        <v>767043.67999999993</v>
      </c>
      <c r="G97" s="84">
        <f t="shared" si="14"/>
        <v>1.3166984905040202</v>
      </c>
      <c r="H97" s="85">
        <f t="shared" si="15"/>
        <v>1.2422564700547402E-4</v>
      </c>
      <c r="I97" s="86">
        <f t="shared" si="16"/>
        <v>184492.93999999994</v>
      </c>
      <c r="J97" s="87">
        <f t="shared" si="17"/>
        <v>0.31669849050402021</v>
      </c>
      <c r="K97" s="82">
        <f>VLOOKUP($C97,'2023'!$C$295:$U$572,VLOOKUP($L$4,Master!$D$9:$G$20,4,FALSE),FALSE)</f>
        <v>90360.299999999974</v>
      </c>
      <c r="L97" s="83">
        <f>VLOOKUP($C97,'2023'!$C$8:$U$285,VLOOKUP($L$4,Master!$D$9:$G$20,4,FALSE),FALSE)</f>
        <v>223182.02999999997</v>
      </c>
      <c r="M97" s="155">
        <f t="shared" si="18"/>
        <v>2.4699124504898724</v>
      </c>
      <c r="N97" s="155">
        <f t="shared" si="19"/>
        <v>3.6145180254591385E-5</v>
      </c>
      <c r="O97" s="83">
        <f t="shared" si="20"/>
        <v>132821.72999999998</v>
      </c>
      <c r="P97" s="87">
        <f t="shared" si="21"/>
        <v>1.4699124504898724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9845581.4400000013</v>
      </c>
      <c r="F98" s="83">
        <f>VLOOKUP($C98,'2023'!$C$8:$U$285,19,FALSE)</f>
        <v>8745358.7199999988</v>
      </c>
      <c r="G98" s="84">
        <f t="shared" si="14"/>
        <v>0.88825213353778298</v>
      </c>
      <c r="H98" s="85">
        <f t="shared" si="15"/>
        <v>1.41634417128235E-3</v>
      </c>
      <c r="I98" s="86">
        <f t="shared" si="16"/>
        <v>-1100222.7200000025</v>
      </c>
      <c r="J98" s="87">
        <f t="shared" si="17"/>
        <v>-0.11174786646221703</v>
      </c>
      <c r="K98" s="82">
        <f>VLOOKUP($C98,'2023'!$C$295:$U$572,VLOOKUP($L$4,Master!$D$9:$G$20,4,FALSE),FALSE)</f>
        <v>885955.87000000011</v>
      </c>
      <c r="L98" s="83">
        <f>VLOOKUP($C98,'2023'!$C$8:$U$285,VLOOKUP($L$4,Master!$D$9:$G$20,4,FALSE),FALSE)</f>
        <v>928316.40000000014</v>
      </c>
      <c r="M98" s="155">
        <f t="shared" si="18"/>
        <v>1.0478133634353595</v>
      </c>
      <c r="N98" s="155">
        <f t="shared" si="19"/>
        <v>1.5034437858322809E-4</v>
      </c>
      <c r="O98" s="83">
        <f t="shared" si="20"/>
        <v>42360.530000000028</v>
      </c>
      <c r="P98" s="87">
        <f t="shared" si="21"/>
        <v>4.7813363435359399E-2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1187425.0199999998</v>
      </c>
      <c r="F99" s="83">
        <f>VLOOKUP($C99,'2023'!$C$8:$U$285,19,FALSE)</f>
        <v>7421049.3299999991</v>
      </c>
      <c r="G99" s="84">
        <f t="shared" si="14"/>
        <v>6.2496993115405299</v>
      </c>
      <c r="H99" s="85">
        <f t="shared" si="15"/>
        <v>1.2018672189291612E-3</v>
      </c>
      <c r="I99" s="86">
        <f t="shared" si="16"/>
        <v>6233624.3099999996</v>
      </c>
      <c r="J99" s="87">
        <f t="shared" si="17"/>
        <v>5.2496993115405308</v>
      </c>
      <c r="K99" s="82">
        <f>VLOOKUP($C99,'2023'!$C$295:$U$572,VLOOKUP($L$4,Master!$D$9:$G$20,4,FALSE),FALSE)</f>
        <v>185904.16999999998</v>
      </c>
      <c r="L99" s="83">
        <f>VLOOKUP($C99,'2023'!$C$8:$U$285,VLOOKUP($L$4,Master!$D$9:$G$20,4,FALSE),FALSE)</f>
        <v>3842322.4199999995</v>
      </c>
      <c r="M99" s="155">
        <f t="shared" si="18"/>
        <v>20.668296036608538</v>
      </c>
      <c r="N99" s="155">
        <f t="shared" si="19"/>
        <v>6.2227875813817895E-4</v>
      </c>
      <c r="O99" s="83">
        <f t="shared" si="20"/>
        <v>3656418.2499999995</v>
      </c>
      <c r="P99" s="87">
        <f t="shared" si="21"/>
        <v>19.668296036608538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18741275.34</v>
      </c>
      <c r="F100" s="83">
        <f>VLOOKUP($C100,'2023'!$C$8:$U$285,19,FALSE)</f>
        <v>6606439.0899999999</v>
      </c>
      <c r="G100" s="84">
        <f t="shared" si="14"/>
        <v>0.35250744520570071</v>
      </c>
      <c r="H100" s="85">
        <f t="shared" si="15"/>
        <v>1.0699379862663169E-3</v>
      </c>
      <c r="I100" s="86">
        <f t="shared" si="16"/>
        <v>-12134836.25</v>
      </c>
      <c r="J100" s="87">
        <f t="shared" si="17"/>
        <v>-0.64749255479429935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447785.86</v>
      </c>
      <c r="M100" s="155">
        <f t="shared" si="18"/>
        <v>0.13831935899710046</v>
      </c>
      <c r="N100" s="155">
        <f t="shared" si="19"/>
        <v>7.2520626437340074E-5</v>
      </c>
      <c r="O100" s="83">
        <f t="shared" si="20"/>
        <v>-2789547.39</v>
      </c>
      <c r="P100" s="87">
        <f t="shared" si="21"/>
        <v>-0.86168064100289954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221067726.08999997</v>
      </c>
      <c r="F101" s="83">
        <f>VLOOKUP($C101,'2023'!$C$8:$U$285,19,FALSE)</f>
        <v>212269998.18000004</v>
      </c>
      <c r="G101" s="84">
        <f t="shared" si="14"/>
        <v>0.9602034721865359</v>
      </c>
      <c r="H101" s="85">
        <f t="shared" si="15"/>
        <v>3.4377935118064334E-2</v>
      </c>
      <c r="I101" s="86">
        <f t="shared" si="16"/>
        <v>-8797727.9099999368</v>
      </c>
      <c r="J101" s="87">
        <f t="shared" si="17"/>
        <v>-3.9796527813464051E-2</v>
      </c>
      <c r="K101" s="82">
        <f>VLOOKUP($C101,'2023'!$C$295:$U$572,VLOOKUP($L$4,Master!$D$9:$G$20,4,FALSE),FALSE)</f>
        <v>19079907.07</v>
      </c>
      <c r="L101" s="83">
        <f>VLOOKUP($C101,'2023'!$C$8:$U$285,VLOOKUP($L$4,Master!$D$9:$G$20,4,FALSE),FALSE)</f>
        <v>19058073.279999997</v>
      </c>
      <c r="M101" s="155">
        <f t="shared" si="18"/>
        <v>0.99885566581011642</v>
      </c>
      <c r="N101" s="155">
        <f t="shared" si="19"/>
        <v>3.0865275936902792E-3</v>
      </c>
      <c r="O101" s="83">
        <f t="shared" si="20"/>
        <v>-21833.790000002831</v>
      </c>
      <c r="P101" s="87">
        <f t="shared" si="21"/>
        <v>-1.1443341898836005E-3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453575.12000000011</v>
      </c>
      <c r="F102" s="83">
        <f>VLOOKUP($C102,'2023'!$C$8:$U$285,19,FALSE)</f>
        <v>377880.35</v>
      </c>
      <c r="G102" s="84">
        <f t="shared" si="14"/>
        <v>0.83311525111871187</v>
      </c>
      <c r="H102" s="85">
        <f t="shared" si="15"/>
        <v>6.1199162698798303E-5</v>
      </c>
      <c r="I102" s="86">
        <f t="shared" si="16"/>
        <v>-75694.770000000135</v>
      </c>
      <c r="J102" s="87">
        <f t="shared" si="17"/>
        <v>-0.1668847488812881</v>
      </c>
      <c r="K102" s="82">
        <f>VLOOKUP($C102,'2023'!$C$295:$U$572,VLOOKUP($L$4,Master!$D$9:$G$20,4,FALSE),FALSE)</f>
        <v>74162.540000000023</v>
      </c>
      <c r="L102" s="83">
        <f>VLOOKUP($C102,'2023'!$C$8:$U$285,VLOOKUP($L$4,Master!$D$9:$G$20,4,FALSE),FALSE)</f>
        <v>63611.349999999991</v>
      </c>
      <c r="M102" s="155">
        <f t="shared" si="18"/>
        <v>0.85772884801410487</v>
      </c>
      <c r="N102" s="155">
        <f t="shared" si="19"/>
        <v>1.0302100540925727E-5</v>
      </c>
      <c r="O102" s="83">
        <f t="shared" si="20"/>
        <v>-10551.190000000031</v>
      </c>
      <c r="P102" s="87">
        <f t="shared" si="21"/>
        <v>-0.14227115198589516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1324679.25</v>
      </c>
      <c r="F103" s="83">
        <f>VLOOKUP($C103,'2023'!$C$8:$U$285,19,FALSE)</f>
        <v>1156137.1100000001</v>
      </c>
      <c r="G103" s="84">
        <f t="shared" si="14"/>
        <v>0.87276758505879826</v>
      </c>
      <c r="H103" s="85">
        <f t="shared" si="15"/>
        <v>1.8724081074077674E-4</v>
      </c>
      <c r="I103" s="86">
        <f t="shared" si="16"/>
        <v>-168542.1399999999</v>
      </c>
      <c r="J103" s="87">
        <f t="shared" si="17"/>
        <v>-0.12723241494120172</v>
      </c>
      <c r="K103" s="82">
        <f>VLOOKUP($C103,'2023'!$C$295:$U$572,VLOOKUP($L$4,Master!$D$9:$G$20,4,FALSE),FALSE)</f>
        <v>213033.2</v>
      </c>
      <c r="L103" s="83">
        <f>VLOOKUP($C103,'2023'!$C$8:$U$285,VLOOKUP($L$4,Master!$D$9:$G$20,4,FALSE),FALSE)</f>
        <v>267324.05</v>
      </c>
      <c r="M103" s="155">
        <f t="shared" si="18"/>
        <v>1.2548468971033622</v>
      </c>
      <c r="N103" s="155">
        <f t="shared" si="19"/>
        <v>4.3294148608816763E-5</v>
      </c>
      <c r="O103" s="83">
        <f t="shared" si="20"/>
        <v>54290.849999999977</v>
      </c>
      <c r="P103" s="87">
        <f t="shared" si="21"/>
        <v>0.25484689710336217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236194.62000000008</v>
      </c>
      <c r="F104" s="83">
        <f>VLOOKUP($C104,'2023'!$C$8:$U$285,19,FALSE)</f>
        <v>159122.82000000004</v>
      </c>
      <c r="G104" s="84">
        <f t="shared" si="14"/>
        <v>0.67369366838245504</v>
      </c>
      <c r="H104" s="85">
        <f t="shared" si="15"/>
        <v>2.5770547079972797E-5</v>
      </c>
      <c r="I104" s="86">
        <f t="shared" si="16"/>
        <v>-77071.800000000047</v>
      </c>
      <c r="J104" s="87">
        <f t="shared" si="17"/>
        <v>-0.32630633161754496</v>
      </c>
      <c r="K104" s="82">
        <f>VLOOKUP($C104,'2023'!$C$295:$U$572,VLOOKUP($L$4,Master!$D$9:$G$20,4,FALSE),FALSE)</f>
        <v>39115.770000000011</v>
      </c>
      <c r="L104" s="83">
        <f>VLOOKUP($C104,'2023'!$C$8:$U$285,VLOOKUP($L$4,Master!$D$9:$G$20,4,FALSE),FALSE)</f>
        <v>26904.920000000002</v>
      </c>
      <c r="M104" s="155">
        <f t="shared" si="18"/>
        <v>0.68782795276687625</v>
      </c>
      <c r="N104" s="155">
        <f t="shared" si="19"/>
        <v>4.3573543225472096E-6</v>
      </c>
      <c r="O104" s="83">
        <f t="shared" si="20"/>
        <v>-12210.850000000009</v>
      </c>
      <c r="P104" s="87">
        <f t="shared" si="21"/>
        <v>-0.31217204723312375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268122.03000000003</v>
      </c>
      <c r="F105" s="83">
        <f>VLOOKUP($C105,'2023'!$C$8:$U$285,19,FALSE)</f>
        <v>199228.92000000004</v>
      </c>
      <c r="G105" s="84">
        <f t="shared" si="14"/>
        <v>0.74305315381955006</v>
      </c>
      <c r="H105" s="85">
        <f t="shared" si="15"/>
        <v>3.2265882810222531E-5</v>
      </c>
      <c r="I105" s="86">
        <f t="shared" si="16"/>
        <v>-68893.109999999986</v>
      </c>
      <c r="J105" s="87">
        <f t="shared" si="17"/>
        <v>-0.25694684618044994</v>
      </c>
      <c r="K105" s="82">
        <f>VLOOKUP($C105,'2023'!$C$295:$U$572,VLOOKUP($L$4,Master!$D$9:$G$20,4,FALSE),FALSE)</f>
        <v>44482.84</v>
      </c>
      <c r="L105" s="83">
        <f>VLOOKUP($C105,'2023'!$C$8:$U$285,VLOOKUP($L$4,Master!$D$9:$G$20,4,FALSE),FALSE)</f>
        <v>34271.890000000007</v>
      </c>
      <c r="M105" s="155">
        <f t="shared" si="18"/>
        <v>0.77045193157631142</v>
      </c>
      <c r="N105" s="155">
        <f t="shared" si="19"/>
        <v>5.5504631878988121E-6</v>
      </c>
      <c r="O105" s="83">
        <f t="shared" si="20"/>
        <v>-10210.94999999999</v>
      </c>
      <c r="P105" s="87">
        <f t="shared" si="21"/>
        <v>-0.22954806842368855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8999.98</v>
      </c>
      <c r="F106" s="83">
        <f>VLOOKUP($C106,'2023'!$C$8:$U$285,19,FALSE)</f>
        <v>4313.82</v>
      </c>
      <c r="G106" s="84">
        <f t="shared" si="14"/>
        <v>0.47931439847644103</v>
      </c>
      <c r="H106" s="85">
        <f t="shared" si="15"/>
        <v>6.9863958798950537E-7</v>
      </c>
      <c r="I106" s="86">
        <f t="shared" si="16"/>
        <v>-4686.16</v>
      </c>
      <c r="J106" s="87">
        <f t="shared" si="17"/>
        <v>-0.52068560152355892</v>
      </c>
      <c r="K106" s="82">
        <f>VLOOKUP($C106,'2023'!$C$295:$U$572,VLOOKUP($L$4,Master!$D$9:$G$20,4,FALSE),FALSE)</f>
        <v>1433.33</v>
      </c>
      <c r="L106" s="83">
        <f>VLOOKUP($C106,'2023'!$C$8:$U$285,VLOOKUP($L$4,Master!$D$9:$G$20,4,FALSE),FALSE)</f>
        <v>176.5</v>
      </c>
      <c r="M106" s="155">
        <f t="shared" si="18"/>
        <v>0.12313982125539827</v>
      </c>
      <c r="N106" s="155">
        <f t="shared" si="19"/>
        <v>2.8584847601464062E-8</v>
      </c>
      <c r="O106" s="83">
        <f t="shared" si="20"/>
        <v>-1256.83</v>
      </c>
      <c r="P106" s="87">
        <f t="shared" si="21"/>
        <v>-0.87686017874460176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951940.8199999996</v>
      </c>
      <c r="F109" s="83">
        <f>VLOOKUP($C109,'2023'!$C$8:$U$285,19,FALSE)</f>
        <v>527628.53</v>
      </c>
      <c r="G109" s="84">
        <f t="shared" si="14"/>
        <v>0.55426610448326008</v>
      </c>
      <c r="H109" s="85">
        <f t="shared" si="15"/>
        <v>8.5451451106144537E-5</v>
      </c>
      <c r="I109" s="86">
        <f t="shared" si="16"/>
        <v>-424312.28999999957</v>
      </c>
      <c r="J109" s="87">
        <f t="shared" si="17"/>
        <v>-0.44573389551673998</v>
      </c>
      <c r="K109" s="82">
        <f>VLOOKUP($C109,'2023'!$C$295:$U$572,VLOOKUP($L$4,Master!$D$9:$G$20,4,FALSE),FALSE)</f>
        <v>157164.16999999998</v>
      </c>
      <c r="L109" s="83">
        <f>VLOOKUP($C109,'2023'!$C$8:$U$285,VLOOKUP($L$4,Master!$D$9:$G$20,4,FALSE),FALSE)</f>
        <v>126810.1</v>
      </c>
      <c r="M109" s="155">
        <f t="shared" si="18"/>
        <v>0.80686393088195618</v>
      </c>
      <c r="N109" s="155">
        <f t="shared" si="19"/>
        <v>2.0537378939526449E-5</v>
      </c>
      <c r="O109" s="83">
        <f t="shared" si="20"/>
        <v>-30354.069999999978</v>
      </c>
      <c r="P109" s="87">
        <f t="shared" si="21"/>
        <v>-0.19313606911804376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385375.32000000007</v>
      </c>
      <c r="F116" s="83">
        <f>VLOOKUP($C116,'2023'!$C$8:$U$285,19,FALSE)</f>
        <v>118816.1</v>
      </c>
      <c r="G116" s="84">
        <f t="shared" si="14"/>
        <v>0.30831268592913524</v>
      </c>
      <c r="H116" s="85">
        <f t="shared" si="15"/>
        <v>1.9242720176205746E-5</v>
      </c>
      <c r="I116" s="86">
        <f t="shared" si="16"/>
        <v>-266559.22000000009</v>
      </c>
      <c r="J116" s="87">
        <f t="shared" si="17"/>
        <v>-0.69168731407086481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49690.93</v>
      </c>
      <c r="M116" s="155">
        <f t="shared" si="18"/>
        <v>1.1907946038770911</v>
      </c>
      <c r="N116" s="155">
        <f t="shared" si="19"/>
        <v>8.0476354743627126E-6</v>
      </c>
      <c r="O116" s="83">
        <f t="shared" si="20"/>
        <v>7961.7099999999919</v>
      </c>
      <c r="P116" s="87">
        <f t="shared" si="21"/>
        <v>0.19079460387709116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412696.59000000008</v>
      </c>
      <c r="F117" s="83">
        <f>VLOOKUP($C117,'2023'!$C$8:$U$285,19,FALSE)</f>
        <v>384602.13</v>
      </c>
      <c r="G117" s="84">
        <f t="shared" si="14"/>
        <v>0.93192466165034205</v>
      </c>
      <c r="H117" s="85">
        <f t="shared" si="15"/>
        <v>6.2287780584977171E-5</v>
      </c>
      <c r="I117" s="86">
        <f t="shared" si="16"/>
        <v>-28094.460000000079</v>
      </c>
      <c r="J117" s="87">
        <f t="shared" si="17"/>
        <v>-6.8075338349657968E-2</v>
      </c>
      <c r="K117" s="82">
        <f>VLOOKUP($C117,'2023'!$C$295:$U$572,VLOOKUP($L$4,Master!$D$9:$G$20,4,FALSE),FALSE)</f>
        <v>61833.920000000013</v>
      </c>
      <c r="L117" s="83">
        <f>VLOOKUP($C117,'2023'!$C$8:$U$285,VLOOKUP($L$4,Master!$D$9:$G$20,4,FALSE),FALSE)</f>
        <v>80686.709999999992</v>
      </c>
      <c r="M117" s="155">
        <f t="shared" si="18"/>
        <v>1.3048939805207236</v>
      </c>
      <c r="N117" s="155">
        <f t="shared" si="19"/>
        <v>1.306752016324944E-5</v>
      </c>
      <c r="O117" s="83">
        <f t="shared" si="20"/>
        <v>18852.789999999979</v>
      </c>
      <c r="P117" s="87">
        <f t="shared" si="21"/>
        <v>0.30489398052072347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872802.37999999966</v>
      </c>
      <c r="F118" s="83">
        <f>VLOOKUP($C118,'2023'!$C$8:$U$285,19,FALSE)</f>
        <v>809076.91999999993</v>
      </c>
      <c r="G118" s="84">
        <f t="shared" si="14"/>
        <v>0.92698752723382838</v>
      </c>
      <c r="H118" s="85">
        <f t="shared" si="15"/>
        <v>1.3103309040261716E-4</v>
      </c>
      <c r="I118" s="86">
        <f t="shared" si="16"/>
        <v>-63725.45999999973</v>
      </c>
      <c r="J118" s="87">
        <f t="shared" si="17"/>
        <v>-7.3012472766171593E-2</v>
      </c>
      <c r="K118" s="82">
        <f>VLOOKUP($C118,'2023'!$C$295:$U$572,VLOOKUP($L$4,Master!$D$9:$G$20,4,FALSE),FALSE)</f>
        <v>138650.37999999992</v>
      </c>
      <c r="L118" s="83">
        <f>VLOOKUP($C118,'2023'!$C$8:$U$285,VLOOKUP($L$4,Master!$D$9:$G$20,4,FALSE),FALSE)</f>
        <v>146606.39000000001</v>
      </c>
      <c r="M118" s="155">
        <f t="shared" si="18"/>
        <v>1.0573818117195215</v>
      </c>
      <c r="N118" s="155">
        <f t="shared" si="19"/>
        <v>2.3743463544197197E-5</v>
      </c>
      <c r="O118" s="83">
        <f t="shared" si="20"/>
        <v>7956.0100000000966</v>
      </c>
      <c r="P118" s="87">
        <f t="shared" si="21"/>
        <v>5.738181171952144E-2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50542.85</v>
      </c>
      <c r="F119" s="83">
        <f>VLOOKUP($C119,'2023'!$C$8:$U$285,19,FALSE)</f>
        <v>25547.440000000002</v>
      </c>
      <c r="G119" s="84">
        <f t="shared" si="14"/>
        <v>0.50546100981642317</v>
      </c>
      <c r="H119" s="85">
        <f t="shared" si="15"/>
        <v>4.1375052634988506E-6</v>
      </c>
      <c r="I119" s="86">
        <f t="shared" si="16"/>
        <v>-24995.409999999996</v>
      </c>
      <c r="J119" s="87">
        <f t="shared" si="17"/>
        <v>-0.49453899018357683</v>
      </c>
      <c r="K119" s="82">
        <f>VLOOKUP($C119,'2023'!$C$295:$U$572,VLOOKUP($L$4,Master!$D$9:$G$20,4,FALSE),FALSE)</f>
        <v>4699.99</v>
      </c>
      <c r="L119" s="83">
        <f>VLOOKUP($C119,'2023'!$C$8:$U$285,VLOOKUP($L$4,Master!$D$9:$G$20,4,FALSE),FALSE)</f>
        <v>6916.24</v>
      </c>
      <c r="M119" s="155">
        <f t="shared" si="18"/>
        <v>1.471543556475652</v>
      </c>
      <c r="N119" s="155">
        <f t="shared" si="19"/>
        <v>1.1201114242218119E-6</v>
      </c>
      <c r="O119" s="83">
        <f t="shared" si="20"/>
        <v>2216.25</v>
      </c>
      <c r="P119" s="87">
        <f t="shared" si="21"/>
        <v>0.4715435564756521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213714.65000000002</v>
      </c>
      <c r="F120" s="83">
        <f>VLOOKUP($C120,'2023'!$C$8:$U$285,19,FALSE)</f>
        <v>191495.26</v>
      </c>
      <c r="G120" s="84">
        <f t="shared" si="14"/>
        <v>0.89603244326020692</v>
      </c>
      <c r="H120" s="85">
        <f t="shared" si="15"/>
        <v>3.1013387101998509E-5</v>
      </c>
      <c r="I120" s="86">
        <f t="shared" si="16"/>
        <v>-22219.390000000014</v>
      </c>
      <c r="J120" s="87">
        <f t="shared" si="17"/>
        <v>-0.10396755673979305</v>
      </c>
      <c r="K120" s="82">
        <f>VLOOKUP($C120,'2023'!$C$295:$U$572,VLOOKUP($L$4,Master!$D$9:$G$20,4,FALSE),FALSE)</f>
        <v>28866.090000000004</v>
      </c>
      <c r="L120" s="83">
        <f>VLOOKUP($C120,'2023'!$C$8:$U$285,VLOOKUP($L$4,Master!$D$9:$G$20,4,FALSE),FALSE)</f>
        <v>30248.880000000001</v>
      </c>
      <c r="M120" s="155">
        <f t="shared" si="18"/>
        <v>1.0479036128550836</v>
      </c>
      <c r="N120" s="155">
        <f t="shared" si="19"/>
        <v>4.8989213876202504E-6</v>
      </c>
      <c r="O120" s="83">
        <f t="shared" si="20"/>
        <v>1382.7899999999972</v>
      </c>
      <c r="P120" s="87">
        <f t="shared" si="21"/>
        <v>4.7903612855083495E-2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12357388.130000001</v>
      </c>
      <c r="F121" s="83">
        <f>VLOOKUP($C121,'2023'!$C$8:$U$285,19,FALSE)</f>
        <v>5839485.620000001</v>
      </c>
      <c r="G121" s="84">
        <f t="shared" si="14"/>
        <v>0.47255015044995602</v>
      </c>
      <c r="H121" s="85">
        <f t="shared" si="15"/>
        <v>9.4572694911411286E-4</v>
      </c>
      <c r="I121" s="86">
        <f t="shared" si="16"/>
        <v>-6517902.5099999998</v>
      </c>
      <c r="J121" s="87">
        <f t="shared" si="17"/>
        <v>-0.52744984955004404</v>
      </c>
      <c r="K121" s="82">
        <f>VLOOKUP($C121,'2023'!$C$295:$U$572,VLOOKUP($L$4,Master!$D$9:$G$20,4,FALSE),FALSE)</f>
        <v>2040622.25</v>
      </c>
      <c r="L121" s="83">
        <f>VLOOKUP($C121,'2023'!$C$8:$U$285,VLOOKUP($L$4,Master!$D$9:$G$20,4,FALSE),FALSE)</f>
        <v>1447039.19</v>
      </c>
      <c r="M121" s="155">
        <f t="shared" si="18"/>
        <v>0.70911663831951255</v>
      </c>
      <c r="N121" s="155">
        <f t="shared" si="19"/>
        <v>2.3435351115861755E-4</v>
      </c>
      <c r="O121" s="83">
        <f t="shared" si="20"/>
        <v>-593583.06000000006</v>
      </c>
      <c r="P121" s="87">
        <f t="shared" si="21"/>
        <v>-0.29088336168048745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436652.3600000001</v>
      </c>
      <c r="F123" s="83">
        <f>VLOOKUP($C123,'2023'!$C$8:$U$285,19,FALSE)</f>
        <v>357557.04999999993</v>
      </c>
      <c r="G123" s="84">
        <f t="shared" si="14"/>
        <v>0.81885976752765022</v>
      </c>
      <c r="H123" s="85">
        <f t="shared" si="15"/>
        <v>5.7907726816311976E-5</v>
      </c>
      <c r="I123" s="86">
        <f t="shared" si="16"/>
        <v>-79095.310000000172</v>
      </c>
      <c r="J123" s="87">
        <f t="shared" si="17"/>
        <v>-0.18114023247234975</v>
      </c>
      <c r="K123" s="82">
        <f>VLOOKUP($C123,'2023'!$C$295:$U$572,VLOOKUP($L$4,Master!$D$9:$G$20,4,FALSE),FALSE)</f>
        <v>74750.290000000008</v>
      </c>
      <c r="L123" s="83">
        <f>VLOOKUP($C123,'2023'!$C$8:$U$285,VLOOKUP($L$4,Master!$D$9:$G$20,4,FALSE),FALSE)</f>
        <v>69341.549999999988</v>
      </c>
      <c r="M123" s="155">
        <f t="shared" si="18"/>
        <v>0.92764255496533832</v>
      </c>
      <c r="N123" s="155">
        <f t="shared" si="19"/>
        <v>1.123012826741813E-5</v>
      </c>
      <c r="O123" s="83">
        <f t="shared" si="20"/>
        <v>-5408.7400000000198</v>
      </c>
      <c r="P123" s="87">
        <f t="shared" si="21"/>
        <v>-7.2357445034661655E-2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1539728.5199999998</v>
      </c>
      <c r="F124" s="83">
        <f>VLOOKUP($C124,'2023'!$C$8:$U$285,19,FALSE)</f>
        <v>1602018.71</v>
      </c>
      <c r="G124" s="84">
        <f t="shared" si="14"/>
        <v>1.0404553070173697</v>
      </c>
      <c r="H124" s="85">
        <f t="shared" si="15"/>
        <v>2.5945303501441388E-4</v>
      </c>
      <c r="I124" s="86">
        <f t="shared" si="16"/>
        <v>62290.190000000177</v>
      </c>
      <c r="J124" s="87">
        <f t="shared" si="17"/>
        <v>4.045530701736965E-2</v>
      </c>
      <c r="K124" s="82">
        <f>VLOOKUP($C124,'2023'!$C$295:$U$572,VLOOKUP($L$4,Master!$D$9:$G$20,4,FALSE),FALSE)</f>
        <v>255361.35999999996</v>
      </c>
      <c r="L124" s="83">
        <f>VLOOKUP($C124,'2023'!$C$8:$U$285,VLOOKUP($L$4,Master!$D$9:$G$20,4,FALSE),FALSE)</f>
        <v>265931.63</v>
      </c>
      <c r="M124" s="155">
        <f t="shared" si="18"/>
        <v>1.0413933807370075</v>
      </c>
      <c r="N124" s="155">
        <f t="shared" si="19"/>
        <v>4.3068640883619992E-5</v>
      </c>
      <c r="O124" s="83">
        <f t="shared" si="20"/>
        <v>10570.270000000048</v>
      </c>
      <c r="P124" s="87">
        <f t="shared" si="21"/>
        <v>4.1393380737007546E-2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1580276.8899999992</v>
      </c>
      <c r="F125" s="83">
        <f>VLOOKUP($C125,'2023'!$C$8:$U$285,19,FALSE)</f>
        <v>1420848.42</v>
      </c>
      <c r="G125" s="84">
        <f t="shared" si="14"/>
        <v>0.89911358508824402</v>
      </c>
      <c r="H125" s="85">
        <f t="shared" si="15"/>
        <v>2.30111816150034E-4</v>
      </c>
      <c r="I125" s="86">
        <f t="shared" si="16"/>
        <v>-159428.46999999927</v>
      </c>
      <c r="J125" s="87">
        <f t="shared" si="17"/>
        <v>-0.10088641491175597</v>
      </c>
      <c r="K125" s="82">
        <f>VLOOKUP($C125,'2023'!$C$295:$U$572,VLOOKUP($L$4,Master!$D$9:$G$20,4,FALSE),FALSE)</f>
        <v>266447.54999999993</v>
      </c>
      <c r="L125" s="83">
        <f>VLOOKUP($C125,'2023'!$C$8:$U$285,VLOOKUP($L$4,Master!$D$9:$G$20,4,FALSE),FALSE)</f>
        <v>249161.87000000011</v>
      </c>
      <c r="M125" s="155">
        <f t="shared" si="18"/>
        <v>0.93512539334664624</v>
      </c>
      <c r="N125" s="155">
        <f t="shared" si="19"/>
        <v>4.035271434586858E-5</v>
      </c>
      <c r="O125" s="83">
        <f t="shared" si="20"/>
        <v>-17285.679999999818</v>
      </c>
      <c r="P125" s="87">
        <f t="shared" si="21"/>
        <v>-6.4874606653353817E-2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1387057.7300000004</v>
      </c>
      <c r="F126" s="83">
        <f>VLOOKUP($C126,'2023'!$C$8:$U$285,19,FALSE)</f>
        <v>1195602.2799999998</v>
      </c>
      <c r="G126" s="84">
        <f t="shared" si="14"/>
        <v>0.8619700926218834</v>
      </c>
      <c r="H126" s="85">
        <f t="shared" si="15"/>
        <v>1.936323454150876E-4</v>
      </c>
      <c r="I126" s="86">
        <f t="shared" si="16"/>
        <v>-191455.45000000065</v>
      </c>
      <c r="J126" s="87">
        <f t="shared" si="17"/>
        <v>-0.13802990737811655</v>
      </c>
      <c r="K126" s="82">
        <f>VLOOKUP($C126,'2023'!$C$295:$U$572,VLOOKUP($L$4,Master!$D$9:$G$20,4,FALSE),FALSE)</f>
        <v>270414.30000000005</v>
      </c>
      <c r="L126" s="83">
        <f>VLOOKUP($C126,'2023'!$C$8:$U$285,VLOOKUP($L$4,Master!$D$9:$G$20,4,FALSE),FALSE)</f>
        <v>227971.82999999996</v>
      </c>
      <c r="M126" s="155">
        <f t="shared" si="18"/>
        <v>0.84304650308803908</v>
      </c>
      <c r="N126" s="155">
        <f t="shared" si="19"/>
        <v>3.6920906617432704E-5</v>
      </c>
      <c r="O126" s="83">
        <f t="shared" si="20"/>
        <v>-42442.470000000088</v>
      </c>
      <c r="P126" s="87">
        <f t="shared" si="21"/>
        <v>-0.15695349691196095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2688386.6100000003</v>
      </c>
      <c r="F127" s="83">
        <f>VLOOKUP($C127,'2023'!$C$8:$U$285,19,FALSE)</f>
        <v>2663630.6999999997</v>
      </c>
      <c r="G127" s="84">
        <f t="shared" si="14"/>
        <v>0.99079153648961205</v>
      </c>
      <c r="H127" s="85">
        <f t="shared" si="15"/>
        <v>4.3138514235739964E-4</v>
      </c>
      <c r="I127" s="86">
        <f t="shared" si="16"/>
        <v>-24755.910000000615</v>
      </c>
      <c r="J127" s="87">
        <f t="shared" si="17"/>
        <v>-9.2084635103879698E-3</v>
      </c>
      <c r="K127" s="82">
        <f>VLOOKUP($C127,'2023'!$C$295:$U$572,VLOOKUP($L$4,Master!$D$9:$G$20,4,FALSE),FALSE)</f>
        <v>418664.39</v>
      </c>
      <c r="L127" s="83">
        <f>VLOOKUP($C127,'2023'!$C$8:$U$285,VLOOKUP($L$4,Master!$D$9:$G$20,4,FALSE),FALSE)</f>
        <v>487945.40999999986</v>
      </c>
      <c r="M127" s="155">
        <f t="shared" si="18"/>
        <v>1.16548104318115</v>
      </c>
      <c r="N127" s="155">
        <f t="shared" si="19"/>
        <v>7.9024618598775605E-5</v>
      </c>
      <c r="O127" s="83">
        <f t="shared" si="20"/>
        <v>69281.019999999844</v>
      </c>
      <c r="P127" s="87">
        <f t="shared" si="21"/>
        <v>0.16548104318115003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204274.78</v>
      </c>
      <c r="F128" s="83">
        <f>VLOOKUP($C128,'2023'!$C$8:$U$285,19,FALSE)</f>
        <v>190225.28</v>
      </c>
      <c r="G128" s="84">
        <f t="shared" si="14"/>
        <v>0.93122254249888314</v>
      </c>
      <c r="H128" s="85">
        <f t="shared" si="15"/>
        <v>3.0807709001392805E-5</v>
      </c>
      <c r="I128" s="86">
        <f t="shared" si="16"/>
        <v>-14049.5</v>
      </c>
      <c r="J128" s="87">
        <f t="shared" si="17"/>
        <v>-6.8777457501116884E-2</v>
      </c>
      <c r="K128" s="82">
        <f>VLOOKUP($C128,'2023'!$C$295:$U$572,VLOOKUP($L$4,Master!$D$9:$G$20,4,FALSE),FALSE)</f>
        <v>34045.73000000001</v>
      </c>
      <c r="L128" s="83">
        <f>VLOOKUP($C128,'2023'!$C$8:$U$285,VLOOKUP($L$4,Master!$D$9:$G$20,4,FALSE),FALSE)</f>
        <v>33767.589999999997</v>
      </c>
      <c r="M128" s="155">
        <f t="shared" si="18"/>
        <v>0.99183039987687105</v>
      </c>
      <c r="N128" s="155">
        <f t="shared" si="19"/>
        <v>5.4687898811259022E-6</v>
      </c>
      <c r="O128" s="83">
        <f t="shared" si="20"/>
        <v>-278.14000000001397</v>
      </c>
      <c r="P128" s="87">
        <f t="shared" si="21"/>
        <v>-8.1696001231289176E-3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835863.08000000007</v>
      </c>
      <c r="F129" s="83">
        <f>VLOOKUP($C129,'2023'!$C$8:$U$285,19,FALSE)</f>
        <v>674871.62</v>
      </c>
      <c r="G129" s="84">
        <f t="shared" si="14"/>
        <v>0.80739493841503318</v>
      </c>
      <c r="H129" s="85">
        <f t="shared" si="15"/>
        <v>1.09298030641661E-4</v>
      </c>
      <c r="I129" s="86">
        <f t="shared" si="16"/>
        <v>-160991.46000000008</v>
      </c>
      <c r="J129" s="87">
        <f t="shared" si="17"/>
        <v>-0.19260506158496685</v>
      </c>
      <c r="K129" s="82">
        <f>VLOOKUP($C129,'2023'!$C$295:$U$572,VLOOKUP($L$4,Master!$D$9:$G$20,4,FALSE),FALSE)</f>
        <v>140133.70000000001</v>
      </c>
      <c r="L129" s="83">
        <f>VLOOKUP($C129,'2023'!$C$8:$U$285,VLOOKUP($L$4,Master!$D$9:$G$20,4,FALSE),FALSE)</f>
        <v>116712.60999999999</v>
      </c>
      <c r="M129" s="155">
        <f t="shared" si="18"/>
        <v>0.83286611286221646</v>
      </c>
      <c r="N129" s="155">
        <f t="shared" si="19"/>
        <v>1.8902051954782493E-5</v>
      </c>
      <c r="O129" s="83">
        <f t="shared" si="20"/>
        <v>-23421.090000000026</v>
      </c>
      <c r="P129" s="87">
        <f t="shared" si="21"/>
        <v>-0.1671338871377836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2481583.0100000007</v>
      </c>
      <c r="F130" s="83">
        <f>VLOOKUP($C130,'2023'!$C$8:$U$285,19,FALSE)</f>
        <v>2660753.7800000003</v>
      </c>
      <c r="G130" s="84">
        <f t="shared" si="14"/>
        <v>1.0722001920862601</v>
      </c>
      <c r="H130" s="85">
        <f t="shared" si="15"/>
        <v>4.3091921420011016E-4</v>
      </c>
      <c r="I130" s="86">
        <f t="shared" si="16"/>
        <v>179170.76999999955</v>
      </c>
      <c r="J130" s="87">
        <f t="shared" si="17"/>
        <v>7.2200192086260093E-2</v>
      </c>
      <c r="K130" s="82">
        <f>VLOOKUP($C130,'2023'!$C$295:$U$572,VLOOKUP($L$4,Master!$D$9:$G$20,4,FALSE),FALSE)</f>
        <v>396893.42000000016</v>
      </c>
      <c r="L130" s="83">
        <f>VLOOKUP($C130,'2023'!$C$8:$U$285,VLOOKUP($L$4,Master!$D$9:$G$20,4,FALSE),FALSE)</f>
        <v>523066.87</v>
      </c>
      <c r="M130" s="155">
        <f t="shared" si="18"/>
        <v>1.3179025996450124</v>
      </c>
      <c r="N130" s="155">
        <f t="shared" si="19"/>
        <v>8.4712672885693004E-5</v>
      </c>
      <c r="O130" s="83">
        <f t="shared" si="20"/>
        <v>126173.44999999984</v>
      </c>
      <c r="P130" s="87">
        <f t="shared" si="21"/>
        <v>0.3179025996450125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1223920.0299999996</v>
      </c>
      <c r="F131" s="83">
        <f>VLOOKUP($C131,'2023'!$C$8:$U$285,19,FALSE)</f>
        <v>2299617.91</v>
      </c>
      <c r="G131" s="84">
        <f t="shared" si="14"/>
        <v>1.8788955598675847</v>
      </c>
      <c r="H131" s="85">
        <f t="shared" si="15"/>
        <v>3.7243188384672693E-4</v>
      </c>
      <c r="I131" s="86">
        <f t="shared" si="16"/>
        <v>1075697.8800000006</v>
      </c>
      <c r="J131" s="87">
        <f t="shared" si="17"/>
        <v>0.87889555986758461</v>
      </c>
      <c r="K131" s="82">
        <f>VLOOKUP($C131,'2023'!$C$295:$U$572,VLOOKUP($L$4,Master!$D$9:$G$20,4,FALSE),FALSE)</f>
        <v>197719.50999999992</v>
      </c>
      <c r="L131" s="83">
        <f>VLOOKUP($C131,'2023'!$C$8:$U$285,VLOOKUP($L$4,Master!$D$9:$G$20,4,FALSE),FALSE)</f>
        <v>1148153.6399999999</v>
      </c>
      <c r="M131" s="155">
        <f t="shared" si="18"/>
        <v>5.8069820221585635</v>
      </c>
      <c r="N131" s="155">
        <f t="shared" si="19"/>
        <v>1.8594785735108347E-4</v>
      </c>
      <c r="O131" s="83">
        <f t="shared" si="20"/>
        <v>950434.13</v>
      </c>
      <c r="P131" s="87">
        <f t="shared" si="21"/>
        <v>4.8069820221585635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1368080.7499999998</v>
      </c>
      <c r="F132" s="83">
        <f>VLOOKUP($C132,'2023'!$C$8:$U$285,19,FALSE)</f>
        <v>1438991.16</v>
      </c>
      <c r="G132" s="84">
        <f t="shared" si="14"/>
        <v>1.0518320354993667</v>
      </c>
      <c r="H132" s="85">
        <f t="shared" si="15"/>
        <v>2.3305010203090076E-4</v>
      </c>
      <c r="I132" s="86">
        <f t="shared" si="16"/>
        <v>70910.410000000149</v>
      </c>
      <c r="J132" s="87">
        <f t="shared" si="17"/>
        <v>5.1832035499366658E-2</v>
      </c>
      <c r="K132" s="82">
        <f>VLOOKUP($C132,'2023'!$C$295:$U$572,VLOOKUP($L$4,Master!$D$9:$G$20,4,FALSE),FALSE)</f>
        <v>268418.25999999995</v>
      </c>
      <c r="L132" s="83">
        <f>VLOOKUP($C132,'2023'!$C$8:$U$285,VLOOKUP($L$4,Master!$D$9:$G$20,4,FALSE),FALSE)</f>
        <v>412667.82999999996</v>
      </c>
      <c r="M132" s="155">
        <f t="shared" si="18"/>
        <v>1.5374059499528834</v>
      </c>
      <c r="N132" s="155">
        <f t="shared" si="19"/>
        <v>6.6833127651993646E-5</v>
      </c>
      <c r="O132" s="83">
        <f t="shared" si="20"/>
        <v>144249.57</v>
      </c>
      <c r="P132" s="87">
        <f t="shared" si="21"/>
        <v>0.53740594995288338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406161.42</v>
      </c>
      <c r="F133" s="83">
        <f>VLOOKUP($C133,'2023'!$C$8:$U$285,19,FALSE)</f>
        <v>257315.64</v>
      </c>
      <c r="G133" s="84">
        <f t="shared" si="14"/>
        <v>0.63353048155090663</v>
      </c>
      <c r="H133" s="85">
        <f t="shared" si="15"/>
        <v>4.1673248469536489E-5</v>
      </c>
      <c r="I133" s="86">
        <f t="shared" si="16"/>
        <v>-148845.77999999997</v>
      </c>
      <c r="J133" s="87">
        <f t="shared" si="17"/>
        <v>-0.36646951844909342</v>
      </c>
      <c r="K133" s="82">
        <f>VLOOKUP($C133,'2023'!$C$295:$U$572,VLOOKUP($L$4,Master!$D$9:$G$20,4,FALSE),FALSE)</f>
        <v>66593.569999999992</v>
      </c>
      <c r="L133" s="83">
        <f>VLOOKUP($C133,'2023'!$C$8:$U$285,VLOOKUP($L$4,Master!$D$9:$G$20,4,FALSE),FALSE)</f>
        <v>62724.58</v>
      </c>
      <c r="M133" s="155">
        <f t="shared" si="18"/>
        <v>0.94190144784248708</v>
      </c>
      <c r="N133" s="155">
        <f t="shared" si="19"/>
        <v>1.0158484760146407E-5</v>
      </c>
      <c r="O133" s="83">
        <f t="shared" si="20"/>
        <v>-3868.9899999999907</v>
      </c>
      <c r="P133" s="87">
        <f t="shared" si="21"/>
        <v>-5.8098552157512973E-2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367421.05999999994</v>
      </c>
      <c r="F134" s="83">
        <f>VLOOKUP($C134,'2023'!$C$8:$U$285,19,FALSE)</f>
        <v>160418.22</v>
      </c>
      <c r="G134" s="84">
        <f t="shared" si="14"/>
        <v>0.43660594741085346</v>
      </c>
      <c r="H134" s="85">
        <f t="shared" si="15"/>
        <v>2.5980342046448354E-5</v>
      </c>
      <c r="I134" s="86">
        <f t="shared" si="16"/>
        <v>-207002.83999999994</v>
      </c>
      <c r="J134" s="87">
        <f t="shared" si="17"/>
        <v>-0.56339405258914654</v>
      </c>
      <c r="K134" s="82">
        <f>VLOOKUP($C134,'2023'!$C$295:$U$572,VLOOKUP($L$4,Master!$D$9:$G$20,4,FALSE),FALSE)</f>
        <v>36840.860000000015</v>
      </c>
      <c r="L134" s="83">
        <f>VLOOKUP($C134,'2023'!$C$8:$U$285,VLOOKUP($L$4,Master!$D$9:$G$20,4,FALSE),FALSE)</f>
        <v>37624.400000000001</v>
      </c>
      <c r="M134" s="155">
        <f t="shared" si="18"/>
        <v>1.0212682331519944</v>
      </c>
      <c r="N134" s="155">
        <f t="shared" si="19"/>
        <v>6.093414958053963E-6</v>
      </c>
      <c r="O134" s="83">
        <f t="shared" si="20"/>
        <v>783.53999999998632</v>
      </c>
      <c r="P134" s="87">
        <f t="shared" si="21"/>
        <v>2.1268233151994442E-2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199473.80000000005</v>
      </c>
      <c r="F135" s="83">
        <f>VLOOKUP($C135,'2023'!$C$8:$U$285,19,FALSE)</f>
        <v>202713.66999999998</v>
      </c>
      <c r="G135" s="84">
        <f t="shared" si="14"/>
        <v>1.0162420829201626</v>
      </c>
      <c r="H135" s="85">
        <f t="shared" si="15"/>
        <v>3.2830251352314317E-5</v>
      </c>
      <c r="I135" s="86">
        <f t="shared" si="16"/>
        <v>3239.8699999999371</v>
      </c>
      <c r="J135" s="87">
        <f t="shared" si="17"/>
        <v>1.6242082920162628E-2</v>
      </c>
      <c r="K135" s="82">
        <f>VLOOKUP($C135,'2023'!$C$295:$U$572,VLOOKUP($L$4,Master!$D$9:$G$20,4,FALSE),FALSE)</f>
        <v>27764.020000000004</v>
      </c>
      <c r="L135" s="83">
        <f>VLOOKUP($C135,'2023'!$C$8:$U$285,VLOOKUP($L$4,Master!$D$9:$G$20,4,FALSE),FALSE)</f>
        <v>37420.749999999993</v>
      </c>
      <c r="M135" s="155">
        <f t="shared" si="18"/>
        <v>1.3478145455881385</v>
      </c>
      <c r="N135" s="155">
        <f t="shared" si="19"/>
        <v>6.0604330644900061E-6</v>
      </c>
      <c r="O135" s="83">
        <f t="shared" si="20"/>
        <v>9656.7299999999886</v>
      </c>
      <c r="P135" s="87">
        <f t="shared" si="21"/>
        <v>0.34781454558813846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354537.52000000014</v>
      </c>
      <c r="F136" s="83">
        <f>VLOOKUP($C136,'2023'!$C$8:$U$285,19,FALSE)</f>
        <v>292457.01</v>
      </c>
      <c r="G136" s="84">
        <f t="shared" si="14"/>
        <v>0.82489720693031277</v>
      </c>
      <c r="H136" s="85">
        <f t="shared" si="15"/>
        <v>4.7364527256826357E-5</v>
      </c>
      <c r="I136" s="86">
        <f t="shared" si="16"/>
        <v>-62080.510000000126</v>
      </c>
      <c r="J136" s="87">
        <f t="shared" si="17"/>
        <v>-0.17510279306968723</v>
      </c>
      <c r="K136" s="82">
        <f>VLOOKUP($C136,'2023'!$C$295:$U$572,VLOOKUP($L$4,Master!$D$9:$G$20,4,FALSE),FALSE)</f>
        <v>59455.830000000009</v>
      </c>
      <c r="L136" s="83">
        <f>VLOOKUP($C136,'2023'!$C$8:$U$285,VLOOKUP($L$4,Master!$D$9:$G$20,4,FALSE),FALSE)</f>
        <v>58405.7</v>
      </c>
      <c r="M136" s="155">
        <f t="shared" si="18"/>
        <v>0.98233764460104234</v>
      </c>
      <c r="N136" s="155">
        <f t="shared" si="19"/>
        <v>9.4590256858743873E-6</v>
      </c>
      <c r="O136" s="83">
        <f t="shared" si="20"/>
        <v>-1050.1300000000119</v>
      </c>
      <c r="P136" s="87">
        <f t="shared" si="21"/>
        <v>-1.7662355398957708E-2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2332305.9</v>
      </c>
      <c r="F137" s="83">
        <f>VLOOKUP($C137,'2023'!$C$8:$U$285,19,FALSE)</f>
        <v>1836464.06</v>
      </c>
      <c r="G137" s="84">
        <f t="shared" si="14"/>
        <v>0.78740274163865043</v>
      </c>
      <c r="H137" s="85">
        <f t="shared" si="15"/>
        <v>2.9742235286496293E-4</v>
      </c>
      <c r="I137" s="86">
        <f t="shared" si="16"/>
        <v>-495841.83999999985</v>
      </c>
      <c r="J137" s="87">
        <f t="shared" si="17"/>
        <v>-0.21259725836134954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96250</v>
      </c>
      <c r="M137" s="155">
        <f t="shared" si="18"/>
        <v>0.2476090293301578</v>
      </c>
      <c r="N137" s="155">
        <f t="shared" si="19"/>
        <v>1.5588054286917373E-5</v>
      </c>
      <c r="O137" s="83">
        <f t="shared" si="20"/>
        <v>-292467.64999999997</v>
      </c>
      <c r="P137" s="87">
        <f t="shared" si="21"/>
        <v>-0.75239097066984217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258897.46000000002</v>
      </c>
      <c r="F138" s="83">
        <f>VLOOKUP($C138,'2023'!$C$8:$U$285,19,FALSE)</f>
        <v>216836.51</v>
      </c>
      <c r="G138" s="84">
        <f t="shared" ref="G138:G201" si="22">IFERROR(F138/E138,0)</f>
        <v>0.83753818983005857</v>
      </c>
      <c r="H138" s="85">
        <f t="shared" ref="H138:H201" si="23">F138/$D$4</f>
        <v>3.5117499109254044E-5</v>
      </c>
      <c r="I138" s="86">
        <f t="shared" ref="I138:I201" si="24">F138-E138</f>
        <v>-42060.950000000012</v>
      </c>
      <c r="J138" s="87">
        <f t="shared" ref="J138:J201" si="25">IFERROR(I138/E138,0)</f>
        <v>-0.16246181016994143</v>
      </c>
      <c r="K138" s="82">
        <f>VLOOKUP($C138,'2023'!$C$295:$U$572,VLOOKUP($L$4,Master!$D$9:$G$20,4,FALSE),FALSE)</f>
        <v>129299.91</v>
      </c>
      <c r="L138" s="83">
        <f>VLOOKUP($C138,'2023'!$C$8:$U$285,VLOOKUP($L$4,Master!$D$9:$G$20,4,FALSE),FALSE)</f>
        <v>51400.22</v>
      </c>
      <c r="M138" s="155">
        <f t="shared" ref="M138:M201" si="26">IFERROR(L138/K138,0)</f>
        <v>0.39752711351461884</v>
      </c>
      <c r="N138" s="155">
        <f t="shared" ref="N138:N201" si="27">L138/$D$4</f>
        <v>8.3244615035791794E-6</v>
      </c>
      <c r="O138" s="83">
        <f t="shared" ref="O138:O201" si="28">L138-K138</f>
        <v>-77899.69</v>
      </c>
      <c r="P138" s="87">
        <f t="shared" ref="P138:P201" si="29">IFERROR(O138/K138,0)</f>
        <v>-0.60247288648538111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241973</v>
      </c>
      <c r="F139" s="83">
        <f>VLOOKUP($C139,'2023'!$C$8:$U$285,19,FALSE)</f>
        <v>834504.76</v>
      </c>
      <c r="G139" s="84">
        <f t="shared" si="22"/>
        <v>3.4487515549255496</v>
      </c>
      <c r="H139" s="85">
        <f t="shared" si="23"/>
        <v>1.3515122599034755E-4</v>
      </c>
      <c r="I139" s="86">
        <f t="shared" si="24"/>
        <v>592531.76</v>
      </c>
      <c r="J139" s="87">
        <f t="shared" si="25"/>
        <v>2.4487515549255496</v>
      </c>
      <c r="K139" s="82">
        <f>VLOOKUP($C139,'2023'!$C$295:$U$572,VLOOKUP($L$4,Master!$D$9:$G$20,4,FALSE),FALSE)</f>
        <v>14713</v>
      </c>
      <c r="L139" s="83">
        <f>VLOOKUP($C139,'2023'!$C$8:$U$285,VLOOKUP($L$4,Master!$D$9:$G$20,4,FALSE),FALSE)</f>
        <v>146489</v>
      </c>
      <c r="M139" s="155">
        <f t="shared" si="26"/>
        <v>9.9564330863861894</v>
      </c>
      <c r="N139" s="155">
        <f t="shared" si="27"/>
        <v>2.3724451786350533E-5</v>
      </c>
      <c r="O139" s="83">
        <f t="shared" si="28"/>
        <v>131776</v>
      </c>
      <c r="P139" s="87">
        <f t="shared" si="29"/>
        <v>8.9564330863861894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191821.5</v>
      </c>
      <c r="F140" s="83">
        <f>VLOOKUP($C140,'2023'!$C$8:$U$285,19,FALSE)</f>
        <v>251465.41</v>
      </c>
      <c r="G140" s="84">
        <f t="shared" si="22"/>
        <v>1.3109344364422133</v>
      </c>
      <c r="H140" s="85">
        <f t="shared" si="23"/>
        <v>4.0725781427136981E-5</v>
      </c>
      <c r="I140" s="86">
        <f t="shared" si="24"/>
        <v>59643.91</v>
      </c>
      <c r="J140" s="87">
        <f t="shared" si="25"/>
        <v>0.31093443644221325</v>
      </c>
      <c r="K140" s="82">
        <f>VLOOKUP($C140,'2023'!$C$295:$U$572,VLOOKUP($L$4,Master!$D$9:$G$20,4,FALSE),FALSE)</f>
        <v>35691.25</v>
      </c>
      <c r="L140" s="83">
        <f>VLOOKUP($C140,'2023'!$C$8:$U$285,VLOOKUP($L$4,Master!$D$9:$G$20,4,FALSE),FALSE)</f>
        <v>878.58</v>
      </c>
      <c r="M140" s="155">
        <f t="shared" si="26"/>
        <v>2.4616117395720241E-2</v>
      </c>
      <c r="N140" s="155">
        <f t="shared" si="27"/>
        <v>1.422893790690895E-7</v>
      </c>
      <c r="O140" s="83">
        <f t="shared" si="28"/>
        <v>-34812.67</v>
      </c>
      <c r="P140" s="87">
        <f t="shared" si="29"/>
        <v>-0.97538388260427966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472436</v>
      </c>
      <c r="F141" s="83">
        <f>VLOOKUP($C141,'2023'!$C$8:$U$285,19,FALSE)</f>
        <v>392328.12999999995</v>
      </c>
      <c r="G141" s="84">
        <f t="shared" si="22"/>
        <v>0.83043656706940183</v>
      </c>
      <c r="H141" s="85">
        <f t="shared" si="23"/>
        <v>6.3539035727010654E-5</v>
      </c>
      <c r="I141" s="86">
        <f t="shared" si="24"/>
        <v>-80107.870000000054</v>
      </c>
      <c r="J141" s="87">
        <f t="shared" si="25"/>
        <v>-0.16956343293059811</v>
      </c>
      <c r="K141" s="82">
        <f>VLOOKUP($C141,'2023'!$C$295:$U$572,VLOOKUP($L$4,Master!$D$9:$G$20,4,FALSE),FALSE)</f>
        <v>92501.5</v>
      </c>
      <c r="L141" s="83">
        <f>VLOOKUP($C141,'2023'!$C$8:$U$285,VLOOKUP($L$4,Master!$D$9:$G$20,4,FALSE),FALSE)</f>
        <v>6975.6</v>
      </c>
      <c r="M141" s="155">
        <f t="shared" si="26"/>
        <v>7.5410669016178114E-2</v>
      </c>
      <c r="N141" s="155">
        <f t="shared" si="27"/>
        <v>1.1297250024293072E-6</v>
      </c>
      <c r="O141" s="83">
        <f t="shared" si="28"/>
        <v>-85525.9</v>
      </c>
      <c r="P141" s="87">
        <f t="shared" si="29"/>
        <v>-0.92458933098382179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1259425.9799999997</v>
      </c>
      <c r="F142" s="83">
        <f>VLOOKUP($C142,'2023'!$C$8:$U$285,19,FALSE)</f>
        <v>1204045.71</v>
      </c>
      <c r="G142" s="84">
        <f t="shared" si="22"/>
        <v>0.95602737208898947</v>
      </c>
      <c r="H142" s="85">
        <f t="shared" si="23"/>
        <v>1.9499979107958409E-4</v>
      </c>
      <c r="I142" s="86">
        <f t="shared" si="24"/>
        <v>-55380.269999999786</v>
      </c>
      <c r="J142" s="87">
        <f t="shared" si="25"/>
        <v>-4.3972627911010538E-2</v>
      </c>
      <c r="K142" s="82">
        <f>VLOOKUP($C142,'2023'!$C$295:$U$572,VLOOKUP($L$4,Master!$D$9:$G$20,4,FALSE),FALSE)</f>
        <v>209894.71999999994</v>
      </c>
      <c r="L142" s="83">
        <f>VLOOKUP($C142,'2023'!$C$8:$U$285,VLOOKUP($L$4,Master!$D$9:$G$20,4,FALSE),FALSE)</f>
        <v>199141.33</v>
      </c>
      <c r="M142" s="155">
        <f t="shared" si="26"/>
        <v>0.94876769649088855</v>
      </c>
      <c r="N142" s="155">
        <f t="shared" si="27"/>
        <v>3.22516972759369E-5</v>
      </c>
      <c r="O142" s="83">
        <f t="shared" si="28"/>
        <v>-10753.389999999956</v>
      </c>
      <c r="P142" s="87">
        <f t="shared" si="29"/>
        <v>-5.123230350911142E-2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6960237.6799999997</v>
      </c>
      <c r="F143" s="83">
        <f>VLOOKUP($C143,'2023'!$C$8:$U$285,19,FALSE)</f>
        <v>514084.70999999996</v>
      </c>
      <c r="G143" s="84">
        <f t="shared" si="22"/>
        <v>7.3860223405474282E-2</v>
      </c>
      <c r="H143" s="85">
        <f t="shared" si="23"/>
        <v>8.3257977844718682E-5</v>
      </c>
      <c r="I143" s="86">
        <f t="shared" si="24"/>
        <v>-6446152.9699999997</v>
      </c>
      <c r="J143" s="87">
        <f t="shared" si="25"/>
        <v>-0.92613977659452573</v>
      </c>
      <c r="K143" s="82">
        <f>VLOOKUP($C143,'2023'!$C$295:$U$572,VLOOKUP($L$4,Master!$D$9:$G$20,4,FALSE),FALSE)</f>
        <v>1160039.5</v>
      </c>
      <c r="L143" s="83">
        <f>VLOOKUP($C143,'2023'!$C$8:$U$285,VLOOKUP($L$4,Master!$D$9:$G$20,4,FALSE),FALSE)</f>
        <v>383485.36</v>
      </c>
      <c r="M143" s="155">
        <f t="shared" si="26"/>
        <v>0.33057957078185696</v>
      </c>
      <c r="N143" s="155">
        <f t="shared" si="27"/>
        <v>6.2106915427720015E-5</v>
      </c>
      <c r="O143" s="83">
        <f t="shared" si="28"/>
        <v>-776554.14</v>
      </c>
      <c r="P143" s="87">
        <f t="shared" si="29"/>
        <v>-0.66942042921814304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946856.2799999998</v>
      </c>
      <c r="F144" s="83">
        <f>VLOOKUP($C144,'2023'!$C$8:$U$285,19,FALSE)</f>
        <v>242578.22000000003</v>
      </c>
      <c r="G144" s="84">
        <f t="shared" si="22"/>
        <v>0.25619328415923914</v>
      </c>
      <c r="H144" s="85">
        <f t="shared" si="23"/>
        <v>3.9286467139571799E-5</v>
      </c>
      <c r="I144" s="86">
        <f t="shared" si="24"/>
        <v>-704278.05999999982</v>
      </c>
      <c r="J144" s="87">
        <f t="shared" si="25"/>
        <v>-0.74380671584076097</v>
      </c>
      <c r="K144" s="82">
        <f>VLOOKUP($C144,'2023'!$C$295:$U$572,VLOOKUP($L$4,Master!$D$9:$G$20,4,FALSE),FALSE)</f>
        <v>154821.60999999996</v>
      </c>
      <c r="L144" s="83">
        <f>VLOOKUP($C144,'2023'!$C$8:$U$285,VLOOKUP($L$4,Master!$D$9:$G$20,4,FALSE),FALSE)</f>
        <v>32928.490000000005</v>
      </c>
      <c r="M144" s="155">
        <f t="shared" si="26"/>
        <v>0.21268665272244627</v>
      </c>
      <c r="N144" s="155">
        <f t="shared" si="27"/>
        <v>5.3328944385061392E-6</v>
      </c>
      <c r="O144" s="83">
        <f t="shared" si="28"/>
        <v>-121893.11999999995</v>
      </c>
      <c r="P144" s="87">
        <f t="shared" si="29"/>
        <v>-0.78731334727755375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9380000</v>
      </c>
      <c r="F145" s="83">
        <f>VLOOKUP($C145,'2023'!$C$8:$U$285,19,FALSE)</f>
        <v>12191690.600000001</v>
      </c>
      <c r="G145" s="84">
        <f t="shared" si="22"/>
        <v>1.2997537953091687</v>
      </c>
      <c r="H145" s="85">
        <f t="shared" si="23"/>
        <v>1.9744907524374051E-3</v>
      </c>
      <c r="I145" s="86">
        <f t="shared" si="24"/>
        <v>2811690.6000000015</v>
      </c>
      <c r="J145" s="87">
        <f t="shared" si="25"/>
        <v>0.29975379530916862</v>
      </c>
      <c r="K145" s="82">
        <f>VLOOKUP($C145,'2023'!$C$295:$U$572,VLOOKUP($L$4,Master!$D$9:$G$20,4,FALSE),FALSE)</f>
        <v>1400000</v>
      </c>
      <c r="L145" s="83">
        <f>VLOOKUP($C145,'2023'!$C$8:$U$285,VLOOKUP($L$4,Master!$D$9:$G$20,4,FALSE),FALSE)</f>
        <v>2155681.84</v>
      </c>
      <c r="M145" s="155">
        <f t="shared" si="26"/>
        <v>1.5397727428571428</v>
      </c>
      <c r="N145" s="155">
        <f t="shared" si="27"/>
        <v>3.4912088880251349E-4</v>
      </c>
      <c r="O145" s="83">
        <f t="shared" si="28"/>
        <v>755681.83999999985</v>
      </c>
      <c r="P145" s="87">
        <f t="shared" si="29"/>
        <v>0.53977274285714272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1600000.96</v>
      </c>
      <c r="F146" s="83">
        <f>VLOOKUP($C146,'2023'!$C$8:$U$285,19,FALSE)</f>
        <v>285160.37999999995</v>
      </c>
      <c r="G146" s="84">
        <f t="shared" si="22"/>
        <v>0.17822513056492162</v>
      </c>
      <c r="H146" s="85">
        <f t="shared" si="23"/>
        <v>4.6182810222524529E-5</v>
      </c>
      <c r="I146" s="86">
        <f t="shared" si="24"/>
        <v>-1314840.58</v>
      </c>
      <c r="J146" s="87">
        <f t="shared" si="25"/>
        <v>-0.82177486943507838</v>
      </c>
      <c r="K146" s="82">
        <f>VLOOKUP($C146,'2023'!$C$295:$U$572,VLOOKUP($L$4,Master!$D$9:$G$20,4,FALSE),FALSE)</f>
        <v>266666.81</v>
      </c>
      <c r="L146" s="83">
        <f>VLOOKUP($C146,'2023'!$C$8:$U$285,VLOOKUP($L$4,Master!$D$9:$G$20,4,FALSE),FALSE)</f>
        <v>5875.79</v>
      </c>
      <c r="M146" s="155">
        <f t="shared" si="26"/>
        <v>2.2034200656617146E-2</v>
      </c>
      <c r="N146" s="155">
        <f t="shared" si="27"/>
        <v>9.5160658180286978E-7</v>
      </c>
      <c r="O146" s="83">
        <f t="shared" si="28"/>
        <v>-260791.02</v>
      </c>
      <c r="P146" s="87">
        <f t="shared" si="29"/>
        <v>-0.97796579934338279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2450151.0700000008</v>
      </c>
      <c r="F147" s="83">
        <f>VLOOKUP($C147,'2023'!$C$8:$U$285,19,FALSE)</f>
        <v>2302017.0499999998</v>
      </c>
      <c r="G147" s="84">
        <f t="shared" si="22"/>
        <v>0.93954086267831605</v>
      </c>
      <c r="H147" s="85">
        <f t="shared" si="23"/>
        <v>3.7282043371230522E-4</v>
      </c>
      <c r="I147" s="86">
        <f t="shared" si="24"/>
        <v>-148134.02000000095</v>
      </c>
      <c r="J147" s="87">
        <f t="shared" si="25"/>
        <v>-6.0459137321683967E-2</v>
      </c>
      <c r="K147" s="82">
        <f>VLOOKUP($C147,'2023'!$C$295:$U$572,VLOOKUP($L$4,Master!$D$9:$G$20,4,FALSE),FALSE)</f>
        <v>403479.82</v>
      </c>
      <c r="L147" s="83">
        <f>VLOOKUP($C147,'2023'!$C$8:$U$285,VLOOKUP($L$4,Master!$D$9:$G$20,4,FALSE),FALSE)</f>
        <v>408756.14</v>
      </c>
      <c r="M147" s="155">
        <f t="shared" si="26"/>
        <v>1.0130770356742997</v>
      </c>
      <c r="N147" s="155">
        <f t="shared" si="27"/>
        <v>6.6199614549930361E-5</v>
      </c>
      <c r="O147" s="83">
        <f t="shared" si="28"/>
        <v>5276.320000000007</v>
      </c>
      <c r="P147" s="87">
        <f t="shared" si="29"/>
        <v>1.3077035674299664E-2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402520</v>
      </c>
      <c r="F148" s="83">
        <f>VLOOKUP($C148,'2023'!$C$8:$U$285,19,FALSE)</f>
        <v>74201.83</v>
      </c>
      <c r="G148" s="84">
        <f t="shared" si="22"/>
        <v>0.18434321275961443</v>
      </c>
      <c r="H148" s="85">
        <f t="shared" si="23"/>
        <v>1.2017269134842744E-5</v>
      </c>
      <c r="I148" s="86">
        <f t="shared" si="24"/>
        <v>-328318.17</v>
      </c>
      <c r="J148" s="87">
        <f t="shared" si="25"/>
        <v>-0.81565678724038548</v>
      </c>
      <c r="K148" s="82">
        <f>VLOOKUP($C148,'2023'!$C$295:$U$572,VLOOKUP($L$4,Master!$D$9:$G$20,4,FALSE),FALSE)</f>
        <v>67090</v>
      </c>
      <c r="L148" s="83">
        <f>VLOOKUP($C148,'2023'!$C$8:$U$285,VLOOKUP($L$4,Master!$D$9:$G$20,4,FALSE),FALSE)</f>
        <v>0</v>
      </c>
      <c r="M148" s="155">
        <f t="shared" si="26"/>
        <v>0</v>
      </c>
      <c r="N148" s="155">
        <f t="shared" si="27"/>
        <v>0</v>
      </c>
      <c r="O148" s="83">
        <f t="shared" si="28"/>
        <v>-67090</v>
      </c>
      <c r="P148" s="87">
        <f t="shared" si="29"/>
        <v>-1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142112.62000000008</v>
      </c>
      <c r="F149" s="83">
        <f>VLOOKUP($C149,'2023'!$C$8:$U$285,19,FALSE)</f>
        <v>105909.20999999999</v>
      </c>
      <c r="G149" s="84">
        <f t="shared" si="22"/>
        <v>0.74524845154497843</v>
      </c>
      <c r="H149" s="85">
        <f t="shared" si="23"/>
        <v>1.7152400155475657E-5</v>
      </c>
      <c r="I149" s="86">
        <f t="shared" si="24"/>
        <v>-36203.410000000091</v>
      </c>
      <c r="J149" s="87">
        <f t="shared" si="25"/>
        <v>-0.25475154845502157</v>
      </c>
      <c r="K149" s="82">
        <f>VLOOKUP($C149,'2023'!$C$295:$U$572,VLOOKUP($L$4,Master!$D$9:$G$20,4,FALSE),FALSE)</f>
        <v>23685.719999999998</v>
      </c>
      <c r="L149" s="83">
        <f>VLOOKUP($C149,'2023'!$C$8:$U$285,VLOOKUP($L$4,Master!$D$9:$G$20,4,FALSE),FALSE)</f>
        <v>18590.14</v>
      </c>
      <c r="M149" s="155">
        <f t="shared" si="26"/>
        <v>0.78486700003208687</v>
      </c>
      <c r="N149" s="155">
        <f t="shared" si="27"/>
        <v>3.0107440158066917E-6</v>
      </c>
      <c r="O149" s="83">
        <f t="shared" si="28"/>
        <v>-5095.5799999999981</v>
      </c>
      <c r="P149" s="87">
        <f t="shared" si="29"/>
        <v>-0.2151329999679131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156458.83000000002</v>
      </c>
      <c r="F150" s="83">
        <f>VLOOKUP($C150,'2023'!$C$8:$U$285,19,FALSE)</f>
        <v>108443.25</v>
      </c>
      <c r="G150" s="84">
        <f t="shared" si="22"/>
        <v>0.69311044956682843</v>
      </c>
      <c r="H150" s="85">
        <f t="shared" si="23"/>
        <v>1.7562797590127294E-5</v>
      </c>
      <c r="I150" s="86">
        <f t="shared" si="24"/>
        <v>-48015.580000000016</v>
      </c>
      <c r="J150" s="87">
        <f t="shared" si="25"/>
        <v>-0.30688955043317151</v>
      </c>
      <c r="K150" s="82">
        <f>VLOOKUP($C150,'2023'!$C$295:$U$572,VLOOKUP($L$4,Master!$D$9:$G$20,4,FALSE),FALSE)</f>
        <v>26076.530000000002</v>
      </c>
      <c r="L150" s="83">
        <f>VLOOKUP($C150,'2023'!$C$8:$U$285,VLOOKUP($L$4,Master!$D$9:$G$20,4,FALSE),FALSE)</f>
        <v>25762.910000000003</v>
      </c>
      <c r="M150" s="155">
        <f t="shared" si="26"/>
        <v>0.98797309304573888</v>
      </c>
      <c r="N150" s="155">
        <f t="shared" si="27"/>
        <v>4.1724014511061454E-6</v>
      </c>
      <c r="O150" s="83">
        <f t="shared" si="28"/>
        <v>-313.61999999999898</v>
      </c>
      <c r="P150" s="87">
        <f t="shared" si="29"/>
        <v>-1.2026906954261129E-2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11000000.000000002</v>
      </c>
      <c r="F151" s="83">
        <f>VLOOKUP($C151,'2023'!$C$8:$U$285,19,FALSE)</f>
        <v>10427093.390000001</v>
      </c>
      <c r="G151" s="84">
        <f t="shared" si="22"/>
        <v>0.94791758090909084</v>
      </c>
      <c r="H151" s="85">
        <f t="shared" si="23"/>
        <v>1.6887075097982056E-3</v>
      </c>
      <c r="I151" s="86">
        <f t="shared" si="24"/>
        <v>-572906.61000000127</v>
      </c>
      <c r="J151" s="87">
        <f t="shared" si="25"/>
        <v>-5.2082419090909195E-2</v>
      </c>
      <c r="K151" s="82">
        <f>VLOOKUP($C151,'2023'!$C$295:$U$572,VLOOKUP($L$4,Master!$D$9:$G$20,4,FALSE),FALSE)</f>
        <v>1833333.3</v>
      </c>
      <c r="L151" s="83">
        <f>VLOOKUP($C151,'2023'!$C$8:$U$285,VLOOKUP($L$4,Master!$D$9:$G$20,4,FALSE),FALSE)</f>
        <v>2014179.75</v>
      </c>
      <c r="M151" s="155">
        <f t="shared" si="26"/>
        <v>1.0986435199753366</v>
      </c>
      <c r="N151" s="155">
        <f t="shared" si="27"/>
        <v>3.2620408609464581E-4</v>
      </c>
      <c r="O151" s="83">
        <f t="shared" si="28"/>
        <v>180846.44999999995</v>
      </c>
      <c r="P151" s="87">
        <f t="shared" si="29"/>
        <v>9.8643519975336699E-2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201935.68</v>
      </c>
      <c r="F153" s="83">
        <f>VLOOKUP($C153,'2023'!$C$8:$U$285,19,FALSE)</f>
        <v>166830.07000000004</v>
      </c>
      <c r="G153" s="84">
        <f t="shared" si="22"/>
        <v>0.8261544963227897</v>
      </c>
      <c r="H153" s="85">
        <f t="shared" si="23"/>
        <v>2.7018765588054291E-5</v>
      </c>
      <c r="I153" s="86">
        <f t="shared" si="24"/>
        <v>-35105.609999999957</v>
      </c>
      <c r="J153" s="87">
        <f t="shared" si="25"/>
        <v>-0.17384550367721027</v>
      </c>
      <c r="K153" s="82">
        <f>VLOOKUP($C153,'2023'!$C$295:$U$572,VLOOKUP($L$4,Master!$D$9:$G$20,4,FALSE),FALSE)</f>
        <v>33658.17</v>
      </c>
      <c r="L153" s="83">
        <f>VLOOKUP($C153,'2023'!$C$8:$U$285,VLOOKUP($L$4,Master!$D$9:$G$20,4,FALSE),FALSE)</f>
        <v>31423.51</v>
      </c>
      <c r="M153" s="155">
        <f t="shared" si="26"/>
        <v>0.93360720443208889</v>
      </c>
      <c r="N153" s="155">
        <f t="shared" si="27"/>
        <v>5.0891571923687364E-6</v>
      </c>
      <c r="O153" s="83">
        <f t="shared" si="28"/>
        <v>-2234.66</v>
      </c>
      <c r="P153" s="87">
        <f t="shared" si="29"/>
        <v>-6.6392795567911153E-2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140407.79</v>
      </c>
      <c r="F154" s="83">
        <f>VLOOKUP($C154,'2023'!$C$8:$U$285,19,FALSE)</f>
        <v>38473.449999999997</v>
      </c>
      <c r="G154" s="84">
        <f t="shared" si="22"/>
        <v>0.27401221826794647</v>
      </c>
      <c r="H154" s="85">
        <f t="shared" si="23"/>
        <v>6.2309218410909204E-6</v>
      </c>
      <c r="I154" s="86">
        <f t="shared" si="24"/>
        <v>-101934.34000000001</v>
      </c>
      <c r="J154" s="87">
        <f t="shared" si="25"/>
        <v>-0.72598778173205347</v>
      </c>
      <c r="K154" s="82">
        <f>VLOOKUP($C154,'2023'!$C$295:$U$572,VLOOKUP($L$4,Master!$D$9:$G$20,4,FALSE),FALSE)</f>
        <v>27696.63</v>
      </c>
      <c r="L154" s="83">
        <f>VLOOKUP($C154,'2023'!$C$8:$U$285,VLOOKUP($L$4,Master!$D$9:$G$20,4,FALSE),FALSE)</f>
        <v>221</v>
      </c>
      <c r="M154" s="155">
        <f t="shared" si="26"/>
        <v>7.9793101182346008E-3</v>
      </c>
      <c r="N154" s="155">
        <f t="shared" si="27"/>
        <v>3.5791792180870016E-8</v>
      </c>
      <c r="O154" s="83">
        <f t="shared" si="28"/>
        <v>-27475.63</v>
      </c>
      <c r="P154" s="87">
        <f t="shared" si="29"/>
        <v>-0.99202068988176539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404209.65999999992</v>
      </c>
      <c r="F155" s="83">
        <f>VLOOKUP($C155,'2023'!$C$8:$U$285,19,FALSE)</f>
        <v>388614.9</v>
      </c>
      <c r="G155" s="84">
        <f t="shared" si="22"/>
        <v>0.96141913085402286</v>
      </c>
      <c r="H155" s="85">
        <f t="shared" si="23"/>
        <v>6.2937663978233408E-5</v>
      </c>
      <c r="I155" s="86">
        <f t="shared" si="24"/>
        <v>-15594.759999999893</v>
      </c>
      <c r="J155" s="87">
        <f t="shared" si="25"/>
        <v>-3.8580869145977102E-2</v>
      </c>
      <c r="K155" s="82">
        <f>VLOOKUP($C155,'2023'!$C$295:$U$572,VLOOKUP($L$4,Master!$D$9:$G$20,4,FALSE),FALSE)</f>
        <v>67719.11</v>
      </c>
      <c r="L155" s="83">
        <f>VLOOKUP($C155,'2023'!$C$8:$U$285,VLOOKUP($L$4,Master!$D$9:$G$20,4,FALSE),FALSE)</f>
        <v>68640.270000000019</v>
      </c>
      <c r="M155" s="155">
        <f t="shared" si="26"/>
        <v>1.0136026595742327</v>
      </c>
      <c r="N155" s="155">
        <f t="shared" si="27"/>
        <v>1.1116553298999128E-5</v>
      </c>
      <c r="O155" s="83">
        <f t="shared" si="28"/>
        <v>921.16000000001804</v>
      </c>
      <c r="P155" s="87">
        <f t="shared" si="29"/>
        <v>1.360265957423271E-2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347911.68000000005</v>
      </c>
      <c r="F157" s="83">
        <f>VLOOKUP($C157,'2023'!$C$8:$U$285,19,FALSE)</f>
        <v>304852.81000000006</v>
      </c>
      <c r="G157" s="84">
        <f t="shared" si="22"/>
        <v>0.87623620454478568</v>
      </c>
      <c r="H157" s="85">
        <f t="shared" si="23"/>
        <v>4.9372074304408391E-5</v>
      </c>
      <c r="I157" s="86">
        <f t="shared" si="24"/>
        <v>-43058.869999999995</v>
      </c>
      <c r="J157" s="87">
        <f t="shared" si="25"/>
        <v>-0.12376379545521435</v>
      </c>
      <c r="K157" s="82">
        <f>VLOOKUP($C157,'2023'!$C$295:$U$572,VLOOKUP($L$4,Master!$D$9:$G$20,4,FALSE),FALSE)</f>
        <v>56985.330000000009</v>
      </c>
      <c r="L157" s="83">
        <f>VLOOKUP($C157,'2023'!$C$8:$U$285,VLOOKUP($L$4,Master!$D$9:$G$20,4,FALSE),FALSE)</f>
        <v>46941.26</v>
      </c>
      <c r="M157" s="155">
        <f t="shared" si="26"/>
        <v>0.82374288259802997</v>
      </c>
      <c r="N157" s="155">
        <f t="shared" si="27"/>
        <v>7.6023159394940569E-6</v>
      </c>
      <c r="O157" s="83">
        <f t="shared" si="28"/>
        <v>-10044.070000000007</v>
      </c>
      <c r="P157" s="87">
        <f t="shared" si="29"/>
        <v>-0.17625711740197003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1179140</v>
      </c>
      <c r="F158" s="83">
        <f>VLOOKUP($C158,'2023'!$C$8:$U$285,19,FALSE)</f>
        <v>933.5</v>
      </c>
      <c r="G158" s="84">
        <f t="shared" si="22"/>
        <v>7.9167868107264618E-4</v>
      </c>
      <c r="H158" s="85">
        <f t="shared" si="23"/>
        <v>1.5118388235675186E-7</v>
      </c>
      <c r="I158" s="86">
        <f t="shared" si="24"/>
        <v>-1178206.5</v>
      </c>
      <c r="J158" s="87">
        <f t="shared" si="25"/>
        <v>-0.99920832131892734</v>
      </c>
      <c r="K158" s="82">
        <f>VLOOKUP($C158,'2023'!$C$295:$U$572,VLOOKUP($L$4,Master!$D$9:$G$20,4,FALSE),FALSE)</f>
        <v>1175982</v>
      </c>
      <c r="L158" s="83">
        <f>VLOOKUP($C158,'2023'!$C$8:$U$285,VLOOKUP($L$4,Master!$D$9:$G$20,4,FALSE),FALSE)</f>
        <v>933.5</v>
      </c>
      <c r="M158" s="155">
        <f t="shared" si="26"/>
        <v>7.9380466707823754E-4</v>
      </c>
      <c r="N158" s="155">
        <f t="shared" si="27"/>
        <v>1.5118388235675186E-7</v>
      </c>
      <c r="O158" s="83">
        <f t="shared" si="28"/>
        <v>-1175048.5</v>
      </c>
      <c r="P158" s="87">
        <f t="shared" si="29"/>
        <v>-0.99920619533292176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769067.16000000015</v>
      </c>
      <c r="F159" s="83">
        <f>VLOOKUP($C159,'2023'!$C$8:$U$285,19,FALSE)</f>
        <v>92139.76999999999</v>
      </c>
      <c r="G159" s="84">
        <f t="shared" si="22"/>
        <v>0.11980718302937285</v>
      </c>
      <c r="H159" s="85">
        <f t="shared" si="23"/>
        <v>1.4922386875263173E-5</v>
      </c>
      <c r="I159" s="86">
        <f t="shared" si="24"/>
        <v>-676927.39000000013</v>
      </c>
      <c r="J159" s="87">
        <f t="shared" si="25"/>
        <v>-0.88019281697062712</v>
      </c>
      <c r="K159" s="82">
        <f>VLOOKUP($C159,'2023'!$C$295:$U$572,VLOOKUP($L$4,Master!$D$9:$G$20,4,FALSE),FALSE)</f>
        <v>13830.410000000002</v>
      </c>
      <c r="L159" s="83">
        <f>VLOOKUP($C159,'2023'!$C$8:$U$285,VLOOKUP($L$4,Master!$D$9:$G$20,4,FALSE),FALSE)</f>
        <v>26096.079999999994</v>
      </c>
      <c r="M159" s="155">
        <f t="shared" si="26"/>
        <v>1.8868623562135896</v>
      </c>
      <c r="N159" s="155">
        <f t="shared" si="27"/>
        <v>4.2263596022414396E-6</v>
      </c>
      <c r="O159" s="83">
        <f t="shared" si="28"/>
        <v>12265.669999999993</v>
      </c>
      <c r="P159" s="87">
        <f t="shared" si="29"/>
        <v>0.88686235621358955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78932.55</v>
      </c>
      <c r="F160" s="83">
        <f>VLOOKUP($C160,'2023'!$C$8:$U$285,19,FALSE)</f>
        <v>155972.53000000003</v>
      </c>
      <c r="G160" s="84">
        <f t="shared" si="22"/>
        <v>1.9760229461736638</v>
      </c>
      <c r="H160" s="85">
        <f t="shared" si="23"/>
        <v>2.5260345609432195E-5</v>
      </c>
      <c r="I160" s="86">
        <f t="shared" si="24"/>
        <v>77039.980000000025</v>
      </c>
      <c r="J160" s="87">
        <f t="shared" si="25"/>
        <v>0.9760229461736637</v>
      </c>
      <c r="K160" s="82">
        <f>VLOOKUP($C160,'2023'!$C$295:$U$572,VLOOKUP($L$4,Master!$D$9:$G$20,4,FALSE),FALSE)</f>
        <v>11794.87</v>
      </c>
      <c r="L160" s="83">
        <f>VLOOKUP($C160,'2023'!$C$8:$U$285,VLOOKUP($L$4,Master!$D$9:$G$20,4,FALSE),FALSE)</f>
        <v>8709.25</v>
      </c>
      <c r="M160" s="155">
        <f t="shared" si="26"/>
        <v>0.73839304714676801</v>
      </c>
      <c r="N160" s="155">
        <f t="shared" si="27"/>
        <v>1.4104962264762091E-6</v>
      </c>
      <c r="O160" s="83">
        <f t="shared" si="28"/>
        <v>-3085.6200000000008</v>
      </c>
      <c r="P160" s="87">
        <f t="shared" si="29"/>
        <v>-0.26160695285323199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3237159.66</v>
      </c>
      <c r="F161" s="83">
        <f>VLOOKUP($C161,'2023'!$C$8:$U$285,19,FALSE)</f>
        <v>2282810.16</v>
      </c>
      <c r="G161" s="84">
        <f t="shared" si="22"/>
        <v>0.70518923987827031</v>
      </c>
      <c r="H161" s="85">
        <f t="shared" si="23"/>
        <v>3.6970980468370424E-4</v>
      </c>
      <c r="I161" s="86">
        <f t="shared" si="24"/>
        <v>-954349.5</v>
      </c>
      <c r="J161" s="87">
        <f t="shared" si="25"/>
        <v>-0.29481076012172969</v>
      </c>
      <c r="K161" s="82">
        <f>VLOOKUP($C161,'2023'!$C$295:$U$572,VLOOKUP($L$4,Master!$D$9:$G$20,4,FALSE),FALSE)</f>
        <v>533400</v>
      </c>
      <c r="L161" s="83">
        <f>VLOOKUP($C161,'2023'!$C$8:$U$285,VLOOKUP($L$4,Master!$D$9:$G$20,4,FALSE),FALSE)</f>
        <v>549483.54999999993</v>
      </c>
      <c r="M161" s="155">
        <f t="shared" si="26"/>
        <v>1.0301528871391075</v>
      </c>
      <c r="N161" s="155">
        <f t="shared" si="27"/>
        <v>8.899095487966831E-5</v>
      </c>
      <c r="O161" s="83">
        <f t="shared" si="28"/>
        <v>16083.54999999993</v>
      </c>
      <c r="P161" s="87">
        <f t="shared" si="29"/>
        <v>3.0152887139107482E-2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16800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-16800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5">
        <f t="shared" si="26"/>
        <v>0</v>
      </c>
      <c r="N162" s="155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28714.980000000003</v>
      </c>
      <c r="F164" s="83">
        <f>VLOOKUP($C164,'2023'!$C$8:$U$285,19,FALSE)</f>
        <v>51911.82</v>
      </c>
      <c r="G164" s="84">
        <f t="shared" si="22"/>
        <v>1.8078306166328513</v>
      </c>
      <c r="H164" s="85">
        <f t="shared" si="23"/>
        <v>8.4073170731707309E-6</v>
      </c>
      <c r="I164" s="86">
        <f t="shared" si="24"/>
        <v>23196.839999999997</v>
      </c>
      <c r="J164" s="87">
        <f t="shared" si="25"/>
        <v>0.80783061663285138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0</v>
      </c>
      <c r="M164" s="155">
        <f t="shared" si="26"/>
        <v>0</v>
      </c>
      <c r="N164" s="155">
        <f t="shared" si="27"/>
        <v>0</v>
      </c>
      <c r="O164" s="83">
        <f t="shared" si="28"/>
        <v>-4785.83</v>
      </c>
      <c r="P164" s="87">
        <f t="shared" si="29"/>
        <v>-1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452847.04</v>
      </c>
      <c r="F165" s="83">
        <f>VLOOKUP($C165,'2023'!$C$8:$U$285,19,FALSE)</f>
        <v>387079.5</v>
      </c>
      <c r="G165" s="84">
        <f t="shared" si="22"/>
        <v>0.85476875370544547</v>
      </c>
      <c r="H165" s="85">
        <f t="shared" si="23"/>
        <v>6.2689000097172293E-5</v>
      </c>
      <c r="I165" s="86">
        <f t="shared" si="24"/>
        <v>-65767.539999999979</v>
      </c>
      <c r="J165" s="87">
        <f t="shared" si="25"/>
        <v>-0.14523124629455453</v>
      </c>
      <c r="K165" s="82">
        <f>VLOOKUP($C165,'2023'!$C$295:$U$572,VLOOKUP($L$4,Master!$D$9:$G$20,4,FALSE),FALSE)</f>
        <v>75474.430000000008</v>
      </c>
      <c r="L165" s="83">
        <f>VLOOKUP($C165,'2023'!$C$8:$U$285,VLOOKUP($L$4,Master!$D$9:$G$20,4,FALSE),FALSE)</f>
        <v>78597.149999999994</v>
      </c>
      <c r="M165" s="155">
        <f t="shared" si="26"/>
        <v>1.0413745423450034</v>
      </c>
      <c r="N165" s="155">
        <f t="shared" si="27"/>
        <v>1.272910795841026E-5</v>
      </c>
      <c r="O165" s="83">
        <f t="shared" si="28"/>
        <v>3122.7199999999866</v>
      </c>
      <c r="P165" s="87">
        <f t="shared" si="29"/>
        <v>4.1374542345003283E-2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1048565.3899999999</v>
      </c>
      <c r="F166" s="83">
        <f>VLOOKUP($C166,'2023'!$C$8:$U$285,19,FALSE)</f>
        <v>767075.68</v>
      </c>
      <c r="G166" s="84">
        <f t="shared" si="22"/>
        <v>0.73154777691069905</v>
      </c>
      <c r="H166" s="85">
        <f t="shared" si="23"/>
        <v>1.2423082952741878E-4</v>
      </c>
      <c r="I166" s="86">
        <f t="shared" si="24"/>
        <v>-281489.70999999985</v>
      </c>
      <c r="J166" s="87">
        <f t="shared" si="25"/>
        <v>-0.26845222308930095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46766.05</v>
      </c>
      <c r="M166" s="155">
        <f t="shared" si="26"/>
        <v>0.2676226548635699</v>
      </c>
      <c r="N166" s="155">
        <f t="shared" si="27"/>
        <v>7.5739400123084897E-6</v>
      </c>
      <c r="O166" s="83">
        <f t="shared" si="28"/>
        <v>-127980.18000000001</v>
      </c>
      <c r="P166" s="87">
        <f t="shared" si="29"/>
        <v>-0.73237734513643016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322270.12</v>
      </c>
      <c r="F167" s="83">
        <f>VLOOKUP($C167,'2023'!$C$8:$U$285,19,FALSE)</f>
        <v>313164.17</v>
      </c>
      <c r="G167" s="84">
        <f t="shared" si="22"/>
        <v>0.97174435532527803</v>
      </c>
      <c r="H167" s="85">
        <f t="shared" si="23"/>
        <v>5.0718130729116054E-5</v>
      </c>
      <c r="I167" s="86">
        <f t="shared" si="24"/>
        <v>-9105.9500000000116</v>
      </c>
      <c r="J167" s="87">
        <f t="shared" si="25"/>
        <v>-2.8255644674721976E-2</v>
      </c>
      <c r="K167" s="82">
        <f>VLOOKUP($C167,'2023'!$C$295:$U$572,VLOOKUP($L$4,Master!$D$9:$G$20,4,FALSE),FALSE)</f>
        <v>53632.34</v>
      </c>
      <c r="L167" s="83">
        <f>VLOOKUP($C167,'2023'!$C$8:$U$285,VLOOKUP($L$4,Master!$D$9:$G$20,4,FALSE),FALSE)</f>
        <v>56323.73</v>
      </c>
      <c r="M167" s="155">
        <f t="shared" si="26"/>
        <v>1.0501822221443258</v>
      </c>
      <c r="N167" s="155">
        <f t="shared" si="27"/>
        <v>9.1218427104589773E-6</v>
      </c>
      <c r="O167" s="83">
        <f t="shared" si="28"/>
        <v>2691.3900000000067</v>
      </c>
      <c r="P167" s="87">
        <f t="shared" si="29"/>
        <v>5.0182222144325737E-2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246345.72000000003</v>
      </c>
      <c r="F168" s="83">
        <f>VLOOKUP($C168,'2023'!$C$8:$U$285,19,FALSE)</f>
        <v>62894.41</v>
      </c>
      <c r="G168" s="84">
        <f t="shared" si="22"/>
        <v>0.25530953003770473</v>
      </c>
      <c r="H168" s="85">
        <f t="shared" si="23"/>
        <v>1.0185989375830013E-5</v>
      </c>
      <c r="I168" s="86">
        <f t="shared" si="24"/>
        <v>-183451.31000000003</v>
      </c>
      <c r="J168" s="87">
        <f t="shared" si="25"/>
        <v>-0.74469046996229527</v>
      </c>
      <c r="K168" s="82">
        <f>VLOOKUP($C168,'2023'!$C$295:$U$572,VLOOKUP($L$4,Master!$D$9:$G$20,4,FALSE),FALSE)</f>
        <v>32775.950000000012</v>
      </c>
      <c r="L168" s="83">
        <f>VLOOKUP($C168,'2023'!$C$8:$U$285,VLOOKUP($L$4,Master!$D$9:$G$20,4,FALSE),FALSE)</f>
        <v>10404.010000000002</v>
      </c>
      <c r="M168" s="155">
        <f t="shared" si="26"/>
        <v>0.31742817523214423</v>
      </c>
      <c r="N168" s="155">
        <f t="shared" si="27"/>
        <v>1.6849690668221427E-6</v>
      </c>
      <c r="O168" s="83">
        <f t="shared" si="28"/>
        <v>-22371.94000000001</v>
      </c>
      <c r="P168" s="87">
        <f t="shared" si="29"/>
        <v>-0.68257182476785572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103096.80000000002</v>
      </c>
      <c r="F169" s="83">
        <f>VLOOKUP($C169,'2023'!$C$8:$U$285,19,FALSE)</f>
        <v>103894.24999999999</v>
      </c>
      <c r="G169" s="84">
        <f t="shared" si="22"/>
        <v>1.0077349636458159</v>
      </c>
      <c r="H169" s="85">
        <f t="shared" si="23"/>
        <v>1.6826069704920155E-5</v>
      </c>
      <c r="I169" s="86">
        <f t="shared" si="24"/>
        <v>797.44999999996799</v>
      </c>
      <c r="J169" s="87">
        <f t="shared" si="25"/>
        <v>7.7349636458160474E-3</v>
      </c>
      <c r="K169" s="82">
        <f>VLOOKUP($C169,'2023'!$C$295:$U$572,VLOOKUP($L$4,Master!$D$9:$G$20,4,FALSE),FALSE)</f>
        <v>17403.300000000007</v>
      </c>
      <c r="L169" s="83">
        <f>VLOOKUP($C169,'2023'!$C$8:$U$285,VLOOKUP($L$4,Master!$D$9:$G$20,4,FALSE),FALSE)</f>
        <v>21984.11</v>
      </c>
      <c r="M169" s="155">
        <f t="shared" si="26"/>
        <v>1.2632150224382728</v>
      </c>
      <c r="N169" s="155">
        <f t="shared" si="27"/>
        <v>3.5604103909564993E-6</v>
      </c>
      <c r="O169" s="83">
        <f t="shared" si="28"/>
        <v>4580.809999999994</v>
      </c>
      <c r="P169" s="87">
        <f t="shared" si="29"/>
        <v>0.26321502243827277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981547.56000000017</v>
      </c>
      <c r="F170" s="83">
        <f>VLOOKUP($C170,'2023'!$C$8:$U$285,19,FALSE)</f>
        <v>217899.63999999998</v>
      </c>
      <c r="G170" s="84">
        <f t="shared" si="22"/>
        <v>0.22199600801819522</v>
      </c>
      <c r="H170" s="85">
        <f t="shared" si="23"/>
        <v>3.5289677064101318E-5</v>
      </c>
      <c r="I170" s="86">
        <f t="shared" si="24"/>
        <v>-763647.92000000016</v>
      </c>
      <c r="J170" s="87">
        <f t="shared" si="25"/>
        <v>-0.77800399198180481</v>
      </c>
      <c r="K170" s="82">
        <f>VLOOKUP($C170,'2023'!$C$295:$U$572,VLOOKUP($L$4,Master!$D$9:$G$20,4,FALSE),FALSE)</f>
        <v>17208.480000000003</v>
      </c>
      <c r="L170" s="83">
        <f>VLOOKUP($C170,'2023'!$C$8:$U$285,VLOOKUP($L$4,Master!$D$9:$G$20,4,FALSE),FALSE)</f>
        <v>7720.96</v>
      </c>
      <c r="M170" s="155">
        <f t="shared" si="26"/>
        <v>0.44867181761550112</v>
      </c>
      <c r="N170" s="155">
        <f t="shared" si="27"/>
        <v>1.2504388948271952E-6</v>
      </c>
      <c r="O170" s="83">
        <f t="shared" si="28"/>
        <v>-9487.5200000000041</v>
      </c>
      <c r="P170" s="87">
        <f t="shared" si="29"/>
        <v>-0.55132818238449899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51165.349999999991</v>
      </c>
      <c r="F171" s="83">
        <f>VLOOKUP($C171,'2023'!$C$8:$U$285,19,FALSE)</f>
        <v>25701.45</v>
      </c>
      <c r="G171" s="84">
        <f t="shared" si="22"/>
        <v>0.50232139524111541</v>
      </c>
      <c r="H171" s="85">
        <f t="shared" si="23"/>
        <v>4.1624477698960255E-6</v>
      </c>
      <c r="I171" s="86">
        <f t="shared" si="24"/>
        <v>-25463.899999999991</v>
      </c>
      <c r="J171" s="87">
        <f t="shared" si="25"/>
        <v>-0.49767860475888459</v>
      </c>
      <c r="K171" s="82">
        <f>VLOOKUP($C171,'2023'!$C$295:$U$572,VLOOKUP($L$4,Master!$D$9:$G$20,4,FALSE),FALSE)</f>
        <v>9273.23</v>
      </c>
      <c r="L171" s="83">
        <f>VLOOKUP($C171,'2023'!$C$8:$U$285,VLOOKUP($L$4,Master!$D$9:$G$20,4,FALSE),FALSE)</f>
        <v>77.5</v>
      </c>
      <c r="M171" s="155">
        <f t="shared" si="26"/>
        <v>8.3573900356186583E-3</v>
      </c>
      <c r="N171" s="155">
        <f t="shared" si="27"/>
        <v>1.2551420334920481E-8</v>
      </c>
      <c r="O171" s="83">
        <f t="shared" si="28"/>
        <v>-9195.73</v>
      </c>
      <c r="P171" s="87">
        <f t="shared" si="29"/>
        <v>-0.99164260996438136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646230.54999999993</v>
      </c>
      <c r="F174" s="83">
        <f>VLOOKUP($C174,'2023'!$C$8:$U$285,19,FALSE)</f>
        <v>740331.00999999989</v>
      </c>
      <c r="G174" s="84">
        <f t="shared" si="22"/>
        <v>1.145614378645516</v>
      </c>
      <c r="H174" s="85">
        <f t="shared" si="23"/>
        <v>1.1989942830304795E-4</v>
      </c>
      <c r="I174" s="86">
        <f t="shared" si="24"/>
        <v>94100.459999999963</v>
      </c>
      <c r="J174" s="87">
        <f t="shared" si="25"/>
        <v>0.14561437864551588</v>
      </c>
      <c r="K174" s="82">
        <f>VLOOKUP($C174,'2023'!$C$295:$U$572,VLOOKUP($L$4,Master!$D$9:$G$20,4,FALSE),FALSE)</f>
        <v>107326.17999999998</v>
      </c>
      <c r="L174" s="83">
        <f>VLOOKUP($C174,'2023'!$C$8:$U$285,VLOOKUP($L$4,Master!$D$9:$G$20,4,FALSE),FALSE)</f>
        <v>143962.12</v>
      </c>
      <c r="M174" s="155">
        <f t="shared" si="26"/>
        <v>1.3413513832319386</v>
      </c>
      <c r="N174" s="155">
        <f t="shared" si="27"/>
        <v>2.3315213940984031E-5</v>
      </c>
      <c r="O174" s="83">
        <f t="shared" si="28"/>
        <v>36635.940000000017</v>
      </c>
      <c r="P174" s="87">
        <f t="shared" si="29"/>
        <v>0.34135138323193859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265080.22000000003</v>
      </c>
      <c r="F175" s="83">
        <f>VLOOKUP($C175,'2023'!$C$8:$U$285,19,FALSE)</f>
        <v>99791.38</v>
      </c>
      <c r="G175" s="84">
        <f t="shared" si="22"/>
        <v>0.3764572852700967</v>
      </c>
      <c r="H175" s="85">
        <f t="shared" si="23"/>
        <v>1.6161594273313251E-5</v>
      </c>
      <c r="I175" s="86">
        <f t="shared" si="24"/>
        <v>-165288.84000000003</v>
      </c>
      <c r="J175" s="87">
        <f t="shared" si="25"/>
        <v>-0.6235427147299033</v>
      </c>
      <c r="K175" s="82">
        <f>VLOOKUP($C175,'2023'!$C$295:$U$572,VLOOKUP($L$4,Master!$D$9:$G$20,4,FALSE),FALSE)</f>
        <v>9905.0400000000009</v>
      </c>
      <c r="L175" s="83">
        <f>VLOOKUP($C175,'2023'!$C$8:$U$285,VLOOKUP($L$4,Master!$D$9:$G$20,4,FALSE),FALSE)</f>
        <v>10380.810000000001</v>
      </c>
      <c r="M175" s="155">
        <f t="shared" si="26"/>
        <v>1.0480331225315598</v>
      </c>
      <c r="N175" s="155">
        <f t="shared" si="27"/>
        <v>1.6812117384122051E-6</v>
      </c>
      <c r="O175" s="83">
        <f t="shared" si="28"/>
        <v>475.77000000000044</v>
      </c>
      <c r="P175" s="87">
        <f t="shared" si="29"/>
        <v>4.8033122531559731E-2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2709841.81</v>
      </c>
      <c r="F176" s="83">
        <f>VLOOKUP($C176,'2023'!$C$8:$U$285,19,FALSE)</f>
        <v>2788302.26</v>
      </c>
      <c r="G176" s="84">
        <f t="shared" si="22"/>
        <v>1.0289538856882572</v>
      </c>
      <c r="H176" s="85">
        <f t="shared" si="23"/>
        <v>4.5157617659443523E-4</v>
      </c>
      <c r="I176" s="86">
        <f t="shared" si="24"/>
        <v>78460.449999999721</v>
      </c>
      <c r="J176" s="87">
        <f t="shared" si="25"/>
        <v>2.8953885688257103E-2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2788302.26</v>
      </c>
      <c r="M176" s="155">
        <f t="shared" si="26"/>
        <v>0</v>
      </c>
      <c r="N176" s="155">
        <f t="shared" si="27"/>
        <v>4.5157617659443523E-4</v>
      </c>
      <c r="O176" s="83">
        <f t="shared" si="28"/>
        <v>2788302.26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149135.21000000005</v>
      </c>
      <c r="F177" s="83">
        <f>VLOOKUP($C177,'2023'!$C$8:$U$285,19,FALSE)</f>
        <v>118107.2</v>
      </c>
      <c r="G177" s="84">
        <f t="shared" si="22"/>
        <v>0.79194711966409514</v>
      </c>
      <c r="H177" s="85">
        <f t="shared" si="23"/>
        <v>1.9127911119748646E-5</v>
      </c>
      <c r="I177" s="86">
        <f t="shared" si="24"/>
        <v>-31028.010000000053</v>
      </c>
      <c r="J177" s="87">
        <f t="shared" si="25"/>
        <v>-0.20805288033590486</v>
      </c>
      <c r="K177" s="82">
        <f>VLOOKUP($C177,'2023'!$C$295:$U$572,VLOOKUP($L$4,Master!$D$9:$G$20,4,FALSE),FALSE)</f>
        <v>16106.980000000001</v>
      </c>
      <c r="L177" s="83">
        <f>VLOOKUP($C177,'2023'!$C$8:$U$285,VLOOKUP($L$4,Master!$D$9:$G$20,4,FALSE),FALSE)</f>
        <v>9932.4499999999989</v>
      </c>
      <c r="M177" s="155">
        <f t="shared" si="26"/>
        <v>0.61665501540325984</v>
      </c>
      <c r="N177" s="155">
        <f t="shared" si="27"/>
        <v>1.6085981278139472E-6</v>
      </c>
      <c r="O177" s="83">
        <f t="shared" si="28"/>
        <v>-6174.5300000000025</v>
      </c>
      <c r="P177" s="87">
        <f t="shared" si="29"/>
        <v>-0.38334498459674016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233825</v>
      </c>
      <c r="F178" s="83">
        <f>VLOOKUP($C178,'2023'!$C$8:$U$285,19,FALSE)</f>
        <v>59513.46</v>
      </c>
      <c r="G178" s="84">
        <f t="shared" si="22"/>
        <v>0.25452137282155457</v>
      </c>
      <c r="H178" s="85">
        <f t="shared" si="23"/>
        <v>9.6384316392964726E-6</v>
      </c>
      <c r="I178" s="86">
        <f t="shared" si="24"/>
        <v>-174311.54</v>
      </c>
      <c r="J178" s="87">
        <f t="shared" si="25"/>
        <v>-0.74547862717844549</v>
      </c>
      <c r="K178" s="82">
        <f>VLOOKUP($C178,'2023'!$C$295:$U$572,VLOOKUP($L$4,Master!$D$9:$G$20,4,FALSE),FALSE)</f>
        <v>33145</v>
      </c>
      <c r="L178" s="83">
        <f>VLOOKUP($C178,'2023'!$C$8:$U$285,VLOOKUP($L$4,Master!$D$9:$G$20,4,FALSE),FALSE)</f>
        <v>677.08</v>
      </c>
      <c r="M178" s="155">
        <f t="shared" si="26"/>
        <v>2.0427817166993514E-2</v>
      </c>
      <c r="N178" s="155">
        <f t="shared" si="27"/>
        <v>1.0965568619829625E-7</v>
      </c>
      <c r="O178" s="83">
        <f t="shared" si="28"/>
        <v>-32467.919999999998</v>
      </c>
      <c r="P178" s="87">
        <f t="shared" si="29"/>
        <v>-0.9795721828330064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426040.3</v>
      </c>
      <c r="F179" s="83">
        <f>VLOOKUP($C179,'2023'!$C$8:$U$285,19,FALSE)</f>
        <v>488424.47</v>
      </c>
      <c r="G179" s="84">
        <f t="shared" si="22"/>
        <v>1.1464278614018439</v>
      </c>
      <c r="H179" s="85">
        <f t="shared" si="23"/>
        <v>7.9102204191364625E-5</v>
      </c>
      <c r="I179" s="86">
        <f t="shared" si="24"/>
        <v>62384.169999999984</v>
      </c>
      <c r="J179" s="87">
        <f t="shared" si="25"/>
        <v>0.14642786140184388</v>
      </c>
      <c r="K179" s="82">
        <f>VLOOKUP($C179,'2023'!$C$295:$U$572,VLOOKUP($L$4,Master!$D$9:$G$20,4,FALSE),FALSE)</f>
        <v>56143.05000000001</v>
      </c>
      <c r="L179" s="83">
        <f>VLOOKUP($C179,'2023'!$C$8:$U$285,VLOOKUP($L$4,Master!$D$9:$G$20,4,FALSE),FALSE)</f>
        <v>65574.23000000001</v>
      </c>
      <c r="M179" s="155">
        <f t="shared" si="26"/>
        <v>1.1679848173549532</v>
      </c>
      <c r="N179" s="155">
        <f t="shared" si="27"/>
        <v>1.0619996437016165E-5</v>
      </c>
      <c r="O179" s="83">
        <f t="shared" si="28"/>
        <v>9431.18</v>
      </c>
      <c r="P179" s="87">
        <f t="shared" si="29"/>
        <v>0.16798481735495308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11908938.439999999</v>
      </c>
      <c r="F180" s="83">
        <f>VLOOKUP($C180,'2023'!$C$8:$U$285,19,FALSE)</f>
        <v>5611668.9800000004</v>
      </c>
      <c r="G180" s="84">
        <f t="shared" si="22"/>
        <v>0.47121487849424137</v>
      </c>
      <c r="H180" s="85">
        <f t="shared" si="23"/>
        <v>9.0883117610857393E-4</v>
      </c>
      <c r="I180" s="86">
        <f t="shared" si="24"/>
        <v>-6297269.459999999</v>
      </c>
      <c r="J180" s="87">
        <f t="shared" si="25"/>
        <v>-0.52878512150575863</v>
      </c>
      <c r="K180" s="82">
        <f>VLOOKUP($C180,'2023'!$C$295:$U$572,VLOOKUP($L$4,Master!$D$9:$G$20,4,FALSE),FALSE)</f>
        <v>1984823.08</v>
      </c>
      <c r="L180" s="83">
        <f>VLOOKUP($C180,'2023'!$C$8:$U$285,VLOOKUP($L$4,Master!$D$9:$G$20,4,FALSE),FALSE)</f>
        <v>1237874.9900000002</v>
      </c>
      <c r="M180" s="155">
        <f t="shared" si="26"/>
        <v>0.62367019129987156</v>
      </c>
      <c r="N180" s="155">
        <f t="shared" si="27"/>
        <v>2.0047857189129664E-4</v>
      </c>
      <c r="O180" s="83">
        <f t="shared" si="28"/>
        <v>-746948.08999999985</v>
      </c>
      <c r="P180" s="87">
        <f t="shared" si="29"/>
        <v>-0.3763298087001285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1717762.74</v>
      </c>
      <c r="F181" s="83">
        <f>VLOOKUP($C181,'2023'!$C$8:$U$285,19,FALSE)</f>
        <v>1119970.02</v>
      </c>
      <c r="G181" s="84">
        <f t="shared" si="22"/>
        <v>0.65199342954662065</v>
      </c>
      <c r="H181" s="85">
        <f t="shared" si="23"/>
        <v>1.8138341269070062E-4</v>
      </c>
      <c r="I181" s="86">
        <f t="shared" si="24"/>
        <v>-597792.72</v>
      </c>
      <c r="J181" s="87">
        <f t="shared" si="25"/>
        <v>-0.34800657045337935</v>
      </c>
      <c r="K181" s="82">
        <f>VLOOKUP($C181,'2023'!$C$295:$U$572,VLOOKUP($L$4,Master!$D$9:$G$20,4,FALSE),FALSE)</f>
        <v>282960.40999999997</v>
      </c>
      <c r="L181" s="83">
        <f>VLOOKUP($C181,'2023'!$C$8:$U$285,VLOOKUP($L$4,Master!$D$9:$G$20,4,FALSE),FALSE)</f>
        <v>234292.81</v>
      </c>
      <c r="M181" s="155">
        <f t="shared" si="26"/>
        <v>0.82800562099835806</v>
      </c>
      <c r="N181" s="155">
        <f t="shared" si="27"/>
        <v>3.7944613416253686E-5</v>
      </c>
      <c r="O181" s="83">
        <f t="shared" si="28"/>
        <v>-48667.599999999977</v>
      </c>
      <c r="P181" s="87">
        <f t="shared" si="29"/>
        <v>-0.17199437900164188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4528642.38</v>
      </c>
      <c r="F182" s="83">
        <f>VLOOKUP($C182,'2023'!$C$8:$U$285,19,FALSE)</f>
        <v>1762532.8399999999</v>
      </c>
      <c r="G182" s="84">
        <f t="shared" si="22"/>
        <v>0.38919673758827472</v>
      </c>
      <c r="H182" s="85">
        <f t="shared" si="23"/>
        <v>2.8544891005085346E-4</v>
      </c>
      <c r="I182" s="86">
        <f t="shared" si="24"/>
        <v>-2766109.54</v>
      </c>
      <c r="J182" s="87">
        <f t="shared" si="25"/>
        <v>-0.61080326241172533</v>
      </c>
      <c r="K182" s="82">
        <f>VLOOKUP($C182,'2023'!$C$295:$U$572,VLOOKUP($L$4,Master!$D$9:$G$20,4,FALSE),FALSE)</f>
        <v>754780.41</v>
      </c>
      <c r="L182" s="83">
        <f>VLOOKUP($C182,'2023'!$C$8:$U$285,VLOOKUP($L$4,Master!$D$9:$G$20,4,FALSE),FALSE)</f>
        <v>671020.38</v>
      </c>
      <c r="M182" s="155">
        <f t="shared" si="26"/>
        <v>0.88902728675748222</v>
      </c>
      <c r="N182" s="155">
        <f t="shared" si="27"/>
        <v>1.0867430764745895E-4</v>
      </c>
      <c r="O182" s="83">
        <f t="shared" si="28"/>
        <v>-83760.030000000028</v>
      </c>
      <c r="P182" s="87">
        <f t="shared" si="29"/>
        <v>-0.11097271324251781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7801452.5800000001</v>
      </c>
      <c r="F183" s="83">
        <f>VLOOKUP($C183,'2023'!$C$8:$U$285,19,FALSE)</f>
        <v>5770535.2299999995</v>
      </c>
      <c r="G183" s="84">
        <f t="shared" si="22"/>
        <v>0.73967446072715848</v>
      </c>
      <c r="H183" s="85">
        <f t="shared" si="23"/>
        <v>9.3456017069931652E-4</v>
      </c>
      <c r="I183" s="86">
        <f t="shared" si="24"/>
        <v>-2030917.3500000006</v>
      </c>
      <c r="J183" s="87">
        <f t="shared" si="25"/>
        <v>-0.26032553927284147</v>
      </c>
      <c r="K183" s="82">
        <f>VLOOKUP($C183,'2023'!$C$295:$U$572,VLOOKUP($L$4,Master!$D$9:$G$20,4,FALSE),FALSE)</f>
        <v>1300242.1400000001</v>
      </c>
      <c r="L183" s="83">
        <f>VLOOKUP($C183,'2023'!$C$8:$U$285,VLOOKUP($L$4,Master!$D$9:$G$20,4,FALSE),FALSE)</f>
        <v>838818.2</v>
      </c>
      <c r="M183" s="155">
        <f t="shared" si="26"/>
        <v>0.64512460732890864</v>
      </c>
      <c r="N183" s="155">
        <f t="shared" si="27"/>
        <v>1.3584980403588895E-4</v>
      </c>
      <c r="O183" s="83">
        <f t="shared" si="28"/>
        <v>-461423.94000000018</v>
      </c>
      <c r="P183" s="87">
        <f t="shared" si="29"/>
        <v>-0.35487539267109136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4200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-4200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525191.82000000007</v>
      </c>
      <c r="F186" s="83">
        <f>VLOOKUP($C186,'2023'!$C$8:$U$285,19,FALSE)</f>
        <v>172512.81</v>
      </c>
      <c r="G186" s="84">
        <f t="shared" si="22"/>
        <v>0.32847581289442013</v>
      </c>
      <c r="H186" s="85">
        <f t="shared" si="23"/>
        <v>2.7939106986687397E-5</v>
      </c>
      <c r="I186" s="86">
        <f t="shared" si="24"/>
        <v>-352679.01000000007</v>
      </c>
      <c r="J186" s="87">
        <f t="shared" si="25"/>
        <v>-0.67152418710557982</v>
      </c>
      <c r="K186" s="82">
        <f>VLOOKUP($C186,'2023'!$C$295:$U$572,VLOOKUP($L$4,Master!$D$9:$G$20,4,FALSE),FALSE)</f>
        <v>87531.989999999991</v>
      </c>
      <c r="L186" s="83">
        <f>VLOOKUP($C186,'2023'!$C$8:$U$285,VLOOKUP($L$4,Master!$D$9:$G$20,4,FALSE),FALSE)</f>
        <v>75405.290000000008</v>
      </c>
      <c r="M186" s="155">
        <f t="shared" si="26"/>
        <v>0.86145979315676491</v>
      </c>
      <c r="N186" s="155">
        <f t="shared" si="27"/>
        <v>1.2212174067955821E-5</v>
      </c>
      <c r="O186" s="83">
        <f t="shared" si="28"/>
        <v>-12126.699999999983</v>
      </c>
      <c r="P186" s="87">
        <f t="shared" si="29"/>
        <v>-0.13854020684323506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165858.65000000002</v>
      </c>
      <c r="F187" s="83">
        <f>VLOOKUP($C187,'2023'!$C$8:$U$285,19,FALSE)</f>
        <v>120350.77999999998</v>
      </c>
      <c r="G187" s="84">
        <f t="shared" si="22"/>
        <v>0.72562257078542458</v>
      </c>
      <c r="H187" s="85">
        <f t="shared" si="23"/>
        <v>1.9491267450523107E-5</v>
      </c>
      <c r="I187" s="86">
        <f t="shared" si="24"/>
        <v>-45507.870000000039</v>
      </c>
      <c r="J187" s="87">
        <f t="shared" si="25"/>
        <v>-0.27437742921457536</v>
      </c>
      <c r="K187" s="82">
        <f>VLOOKUP($C187,'2023'!$C$295:$U$572,VLOOKUP($L$4,Master!$D$9:$G$20,4,FALSE),FALSE)</f>
        <v>27643.07</v>
      </c>
      <c r="L187" s="83">
        <f>VLOOKUP($C187,'2023'!$C$8:$U$285,VLOOKUP($L$4,Master!$D$9:$G$20,4,FALSE),FALSE)</f>
        <v>26196.329999999998</v>
      </c>
      <c r="M187" s="155">
        <f t="shared" si="26"/>
        <v>0.94766355545892689</v>
      </c>
      <c r="N187" s="155">
        <f t="shared" si="27"/>
        <v>4.2425954717714505E-6</v>
      </c>
      <c r="O187" s="83">
        <f t="shared" si="28"/>
        <v>-1446.7400000000016</v>
      </c>
      <c r="P187" s="87">
        <f t="shared" si="29"/>
        <v>-5.2336444541073099E-2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2905348.4600000004</v>
      </c>
      <c r="F188" s="83">
        <f>VLOOKUP($C188,'2023'!$C$8:$U$285,19,FALSE)</f>
        <v>2439950.29</v>
      </c>
      <c r="G188" s="84">
        <f t="shared" si="22"/>
        <v>0.83981330418451761</v>
      </c>
      <c r="H188" s="85">
        <f t="shared" si="23"/>
        <v>3.9515924756259517E-4</v>
      </c>
      <c r="I188" s="86">
        <f t="shared" si="24"/>
        <v>-465398.17000000039</v>
      </c>
      <c r="J188" s="87">
        <f t="shared" si="25"/>
        <v>-0.16018669581548242</v>
      </c>
      <c r="K188" s="82">
        <f>VLOOKUP($C188,'2023'!$C$295:$U$572,VLOOKUP($L$4,Master!$D$9:$G$20,4,FALSE),FALSE)</f>
        <v>484223.14999999991</v>
      </c>
      <c r="L188" s="83">
        <f>VLOOKUP($C188,'2023'!$C$8:$U$285,VLOOKUP($L$4,Master!$D$9:$G$20,4,FALSE),FALSE)</f>
        <v>508382.79000000004</v>
      </c>
      <c r="M188" s="155">
        <f t="shared" si="26"/>
        <v>1.0498936079367542</v>
      </c>
      <c r="N188" s="155">
        <f t="shared" si="27"/>
        <v>8.2334530171994957E-5</v>
      </c>
      <c r="O188" s="83">
        <f t="shared" si="28"/>
        <v>24159.64000000013</v>
      </c>
      <c r="P188" s="87">
        <f t="shared" si="29"/>
        <v>4.9893607936754229E-2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1353110.28</v>
      </c>
      <c r="F189" s="83">
        <f>VLOOKUP($C189,'2023'!$C$8:$U$285,19,FALSE)</f>
        <v>146716.5</v>
      </c>
      <c r="G189" s="84">
        <f t="shared" si="22"/>
        <v>0.10842907793147503</v>
      </c>
      <c r="H189" s="85">
        <f t="shared" si="23"/>
        <v>2.3761296278301428E-5</v>
      </c>
      <c r="I189" s="86">
        <f t="shared" si="24"/>
        <v>-1206393.78</v>
      </c>
      <c r="J189" s="87">
        <f t="shared" si="25"/>
        <v>-0.89157092206852495</v>
      </c>
      <c r="K189" s="82">
        <f>VLOOKUP($C189,'2023'!$C$295:$U$572,VLOOKUP($L$4,Master!$D$9:$G$20,4,FALSE),FALSE)</f>
        <v>17185.060000000005</v>
      </c>
      <c r="L189" s="83">
        <f>VLOOKUP($C189,'2023'!$C$8:$U$285,VLOOKUP($L$4,Master!$D$9:$G$20,4,FALSE),FALSE)</f>
        <v>18386.249999999996</v>
      </c>
      <c r="M189" s="155">
        <f t="shared" si="26"/>
        <v>1.069897341062527</v>
      </c>
      <c r="N189" s="155">
        <f t="shared" si="27"/>
        <v>2.9777232533281502E-6</v>
      </c>
      <c r="O189" s="83">
        <f t="shared" si="28"/>
        <v>1201.1899999999914</v>
      </c>
      <c r="P189" s="87">
        <f t="shared" si="29"/>
        <v>6.9897341062527055E-2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275616.40999999997</v>
      </c>
      <c r="F190" s="83">
        <f>VLOOKUP($C190,'2023'!$C$8:$U$285,19,FALSE)</f>
        <v>73597.600000000006</v>
      </c>
      <c r="G190" s="84">
        <f t="shared" si="22"/>
        <v>0.26702909307903694</v>
      </c>
      <c r="H190" s="85">
        <f t="shared" si="23"/>
        <v>1.1919411783759273E-5</v>
      </c>
      <c r="I190" s="86">
        <f t="shared" si="24"/>
        <v>-202018.80999999997</v>
      </c>
      <c r="J190" s="87">
        <f t="shared" si="25"/>
        <v>-0.73297090692096301</v>
      </c>
      <c r="K190" s="82">
        <f>VLOOKUP($C190,'2023'!$C$295:$U$572,VLOOKUP($L$4,Master!$D$9:$G$20,4,FALSE),FALSE)</f>
        <v>45494.35</v>
      </c>
      <c r="L190" s="83">
        <f>VLOOKUP($C190,'2023'!$C$8:$U$285,VLOOKUP($L$4,Master!$D$9:$G$20,4,FALSE),FALSE)</f>
        <v>12987.619999999999</v>
      </c>
      <c r="M190" s="155">
        <f t="shared" si="26"/>
        <v>0.28547764722432567</v>
      </c>
      <c r="N190" s="155">
        <f t="shared" si="27"/>
        <v>2.1033945518738054E-6</v>
      </c>
      <c r="O190" s="83">
        <f t="shared" si="28"/>
        <v>-32506.73</v>
      </c>
      <c r="P190" s="87">
        <f t="shared" si="29"/>
        <v>-0.71452235277567433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465373.97000000009</v>
      </c>
      <c r="F191" s="83">
        <f>VLOOKUP($C191,'2023'!$C$8:$U$285,19,FALSE)</f>
        <v>553766.62</v>
      </c>
      <c r="G191" s="84">
        <f t="shared" si="22"/>
        <v>1.1899389645707943</v>
      </c>
      <c r="H191" s="85">
        <f t="shared" si="23"/>
        <v>8.9684614387976547E-5</v>
      </c>
      <c r="I191" s="86">
        <f t="shared" si="24"/>
        <v>88392.649999999907</v>
      </c>
      <c r="J191" s="87">
        <f t="shared" si="25"/>
        <v>0.18993896457079429</v>
      </c>
      <c r="K191" s="82">
        <f>VLOOKUP($C191,'2023'!$C$295:$U$572,VLOOKUP($L$4,Master!$D$9:$G$20,4,FALSE),FALSE)</f>
        <v>77228.960000000006</v>
      </c>
      <c r="L191" s="83">
        <f>VLOOKUP($C191,'2023'!$C$8:$U$285,VLOOKUP($L$4,Master!$D$9:$G$20,4,FALSE),FALSE)</f>
        <v>103653.22</v>
      </c>
      <c r="M191" s="155">
        <f t="shared" si="26"/>
        <v>1.3421548082480974</v>
      </c>
      <c r="N191" s="155">
        <f t="shared" si="27"/>
        <v>1.6787033977909499E-5</v>
      </c>
      <c r="O191" s="83">
        <f t="shared" si="28"/>
        <v>26424.259999999995</v>
      </c>
      <c r="P191" s="87">
        <f t="shared" si="29"/>
        <v>0.34215480824809752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429326.70000000007</v>
      </c>
      <c r="F192" s="83">
        <f>VLOOKUP($C192,'2023'!$C$8:$U$285,19,FALSE)</f>
        <v>238957.44999999998</v>
      </c>
      <c r="G192" s="84">
        <f t="shared" si="22"/>
        <v>0.5565865109251299</v>
      </c>
      <c r="H192" s="85">
        <f t="shared" si="23"/>
        <v>3.8700069640138632E-5</v>
      </c>
      <c r="I192" s="86">
        <f t="shared" si="24"/>
        <v>-190369.25000000009</v>
      </c>
      <c r="J192" s="87">
        <f t="shared" si="25"/>
        <v>-0.44341348907487016</v>
      </c>
      <c r="K192" s="82">
        <f>VLOOKUP($C192,'2023'!$C$295:$U$572,VLOOKUP($L$4,Master!$D$9:$G$20,4,FALSE),FALSE)</f>
        <v>64776.73000000001</v>
      </c>
      <c r="L192" s="83">
        <f>VLOOKUP($C192,'2023'!$C$8:$U$285,VLOOKUP($L$4,Master!$D$9:$G$20,4,FALSE),FALSE)</f>
        <v>63641.53</v>
      </c>
      <c r="M192" s="155">
        <f t="shared" si="26"/>
        <v>0.98247518823503421</v>
      </c>
      <c r="N192" s="155">
        <f t="shared" si="27"/>
        <v>1.0306988306934862E-5</v>
      </c>
      <c r="O192" s="83">
        <f t="shared" si="28"/>
        <v>-1135.2000000000116</v>
      </c>
      <c r="P192" s="87">
        <f t="shared" si="29"/>
        <v>-1.7524811764965776E-2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48852.039999999994</v>
      </c>
      <c r="F193" s="83">
        <f>VLOOKUP($C193,'2023'!$C$8:$U$285,19,FALSE)</f>
        <v>49338.080000000002</v>
      </c>
      <c r="G193" s="84">
        <f t="shared" si="22"/>
        <v>1.0099492262759142</v>
      </c>
      <c r="H193" s="85">
        <f t="shared" si="23"/>
        <v>7.9904900722314005E-6</v>
      </c>
      <c r="I193" s="86">
        <f t="shared" si="24"/>
        <v>486.04000000000815</v>
      </c>
      <c r="J193" s="87">
        <f t="shared" si="25"/>
        <v>9.9492262759141321E-3</v>
      </c>
      <c r="K193" s="82">
        <f>VLOOKUP($C193,'2023'!$C$295:$U$572,VLOOKUP($L$4,Master!$D$9:$G$20,4,FALSE),FALSE)</f>
        <v>7959.99</v>
      </c>
      <c r="L193" s="83">
        <f>VLOOKUP($C193,'2023'!$C$8:$U$285,VLOOKUP($L$4,Master!$D$9:$G$20,4,FALSE),FALSE)</f>
        <v>8292.18</v>
      </c>
      <c r="M193" s="155">
        <f t="shared" si="26"/>
        <v>1.0417324644880208</v>
      </c>
      <c r="N193" s="155">
        <f t="shared" si="27"/>
        <v>1.3429501506170441E-6</v>
      </c>
      <c r="O193" s="83">
        <f t="shared" si="28"/>
        <v>332.19000000000051</v>
      </c>
      <c r="P193" s="87">
        <f t="shared" si="29"/>
        <v>4.173246448802078E-2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544954.56000000006</v>
      </c>
      <c r="F194" s="83">
        <f>VLOOKUP($C194,'2023'!$C$8:$U$285,19,FALSE)</f>
        <v>390254.23000000004</v>
      </c>
      <c r="G194" s="84">
        <f t="shared" si="22"/>
        <v>0.71612251487536871</v>
      </c>
      <c r="H194" s="85">
        <f t="shared" si="23"/>
        <v>6.3203159718848185E-5</v>
      </c>
      <c r="I194" s="86">
        <f t="shared" si="24"/>
        <v>-154700.33000000002</v>
      </c>
      <c r="J194" s="87">
        <f t="shared" si="25"/>
        <v>-0.28387748512463129</v>
      </c>
      <c r="K194" s="82">
        <f>VLOOKUP($C194,'2023'!$C$295:$U$572,VLOOKUP($L$4,Master!$D$9:$G$20,4,FALSE),FALSE)</f>
        <v>89153.34</v>
      </c>
      <c r="L194" s="83">
        <f>VLOOKUP($C194,'2023'!$C$8:$U$285,VLOOKUP($L$4,Master!$D$9:$G$20,4,FALSE),FALSE)</f>
        <v>68596.340000000011</v>
      </c>
      <c r="M194" s="155">
        <f t="shared" si="26"/>
        <v>0.76941974355643894</v>
      </c>
      <c r="N194" s="155">
        <f t="shared" si="27"/>
        <v>1.1109438668091862E-5</v>
      </c>
      <c r="O194" s="83">
        <f t="shared" si="28"/>
        <v>-20556.999999999985</v>
      </c>
      <c r="P194" s="87">
        <f t="shared" si="29"/>
        <v>-0.230580256443561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130159.45</v>
      </c>
      <c r="F195" s="83">
        <f>VLOOKUP($C195,'2023'!$C$8:$U$285,19,FALSE)</f>
        <v>56537.17</v>
      </c>
      <c r="G195" s="84">
        <f t="shared" si="22"/>
        <v>0.43436853797400032</v>
      </c>
      <c r="H195" s="85">
        <f t="shared" si="23"/>
        <v>9.156410131830402E-6</v>
      </c>
      <c r="I195" s="86">
        <f t="shared" si="24"/>
        <v>-73622.28</v>
      </c>
      <c r="J195" s="87">
        <f t="shared" si="25"/>
        <v>-0.56563146202599968</v>
      </c>
      <c r="K195" s="82">
        <f>VLOOKUP($C195,'2023'!$C$295:$U$572,VLOOKUP($L$4,Master!$D$9:$G$20,4,FALSE),FALSE)</f>
        <v>7684.9999999999991</v>
      </c>
      <c r="L195" s="83">
        <f>VLOOKUP($C195,'2023'!$C$8:$U$285,VLOOKUP($L$4,Master!$D$9:$G$20,4,FALSE),FALSE)</f>
        <v>8729.3900000000031</v>
      </c>
      <c r="M195" s="155">
        <f t="shared" si="26"/>
        <v>1.1358998048145743</v>
      </c>
      <c r="N195" s="155">
        <f t="shared" si="27"/>
        <v>1.4137579762251811E-6</v>
      </c>
      <c r="O195" s="83">
        <f t="shared" si="28"/>
        <v>1044.390000000004</v>
      </c>
      <c r="P195" s="87">
        <f t="shared" si="29"/>
        <v>0.13589980481457437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136438.68000000011</v>
      </c>
      <c r="F196" s="83">
        <f>VLOOKUP($C196,'2023'!$C$8:$U$285,19,FALSE)</f>
        <v>154686.68999999997</v>
      </c>
      <c r="G196" s="84">
        <f t="shared" si="22"/>
        <v>1.1337451373759981</v>
      </c>
      <c r="H196" s="85">
        <f t="shared" si="23"/>
        <v>2.5052098921387615E-5</v>
      </c>
      <c r="I196" s="86">
        <f t="shared" si="24"/>
        <v>18248.009999999864</v>
      </c>
      <c r="J196" s="87">
        <f t="shared" si="25"/>
        <v>0.13374513737599814</v>
      </c>
      <c r="K196" s="82">
        <f>VLOOKUP($C196,'2023'!$C$295:$U$572,VLOOKUP($L$4,Master!$D$9:$G$20,4,FALSE),FALSE)</f>
        <v>23457.970000000023</v>
      </c>
      <c r="L196" s="83">
        <f>VLOOKUP($C196,'2023'!$C$8:$U$285,VLOOKUP($L$4,Master!$D$9:$G$20,4,FALSE),FALSE)</f>
        <v>30198.049999999996</v>
      </c>
      <c r="M196" s="155">
        <f t="shared" si="26"/>
        <v>1.2873258001438304</v>
      </c>
      <c r="N196" s="155">
        <f t="shared" si="27"/>
        <v>4.89068927541865E-6</v>
      </c>
      <c r="O196" s="83">
        <f t="shared" si="28"/>
        <v>6740.0799999999726</v>
      </c>
      <c r="P196" s="87">
        <f t="shared" si="29"/>
        <v>0.28732580014383025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573179.38000000012</v>
      </c>
      <c r="F197" s="83">
        <f>VLOOKUP($C197,'2023'!$C$8:$U$285,19,FALSE)</f>
        <v>544204.36</v>
      </c>
      <c r="G197" s="84">
        <f t="shared" si="22"/>
        <v>0.94944860019214206</v>
      </c>
      <c r="H197" s="85">
        <f t="shared" si="23"/>
        <v>8.8135969941372712E-5</v>
      </c>
      <c r="I197" s="86">
        <f t="shared" si="24"/>
        <v>-28975.020000000135</v>
      </c>
      <c r="J197" s="87">
        <f t="shared" si="25"/>
        <v>-5.055139980785793E-2</v>
      </c>
      <c r="K197" s="82">
        <f>VLOOKUP($C197,'2023'!$C$295:$U$572,VLOOKUP($L$4,Master!$D$9:$G$20,4,FALSE),FALSE)</f>
        <v>92584.260000000024</v>
      </c>
      <c r="L197" s="83">
        <f>VLOOKUP($C197,'2023'!$C$8:$U$285,VLOOKUP($L$4,Master!$D$9:$G$20,4,FALSE),FALSE)</f>
        <v>114362.56999999998</v>
      </c>
      <c r="M197" s="155">
        <f t="shared" si="26"/>
        <v>1.2352269165406728</v>
      </c>
      <c r="N197" s="155">
        <f t="shared" si="27"/>
        <v>1.8521454021313117E-5</v>
      </c>
      <c r="O197" s="83">
        <f t="shared" si="28"/>
        <v>21778.309999999954</v>
      </c>
      <c r="P197" s="87">
        <f t="shared" si="29"/>
        <v>0.23522691654067276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4352727.5100000007</v>
      </c>
      <c r="F198" s="83">
        <f>VLOOKUP($C198,'2023'!$C$8:$U$285,19,FALSE)</f>
        <v>5379429.8600000003</v>
      </c>
      <c r="G198" s="84">
        <f t="shared" si="22"/>
        <v>1.2358756314612489</v>
      </c>
      <c r="H198" s="85">
        <f t="shared" si="23"/>
        <v>8.7121916561396699E-4</v>
      </c>
      <c r="I198" s="86">
        <f t="shared" si="24"/>
        <v>1026702.3499999996</v>
      </c>
      <c r="J198" s="87">
        <f t="shared" si="25"/>
        <v>0.23587563146124887</v>
      </c>
      <c r="K198" s="82">
        <f>VLOOKUP($C198,'2023'!$C$295:$U$572,VLOOKUP($L$4,Master!$D$9:$G$20,4,FALSE),FALSE)</f>
        <v>723192.74</v>
      </c>
      <c r="L198" s="83">
        <f>VLOOKUP($C198,'2023'!$C$8:$U$285,VLOOKUP($L$4,Master!$D$9:$G$20,4,FALSE),FALSE)</f>
        <v>1014378.37</v>
      </c>
      <c r="M198" s="155">
        <f t="shared" si="26"/>
        <v>1.4026390392138062</v>
      </c>
      <c r="N198" s="155">
        <f t="shared" si="27"/>
        <v>1.6428244258737408E-4</v>
      </c>
      <c r="O198" s="83">
        <f t="shared" si="28"/>
        <v>291185.63</v>
      </c>
      <c r="P198" s="87">
        <f t="shared" si="29"/>
        <v>0.40263903921380628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11768300.940000003</v>
      </c>
      <c r="F199" s="83">
        <f>VLOOKUP($C199,'2023'!$C$8:$U$285,19,FALSE)</f>
        <v>8489306.290000001</v>
      </c>
      <c r="G199" s="84">
        <f t="shared" si="22"/>
        <v>0.72137059829471006</v>
      </c>
      <c r="H199" s="85">
        <f t="shared" si="23"/>
        <v>1.3748755044861206E-3</v>
      </c>
      <c r="I199" s="86">
        <f t="shared" si="24"/>
        <v>-3278994.6500000022</v>
      </c>
      <c r="J199" s="87">
        <f t="shared" si="25"/>
        <v>-0.27862940170528994</v>
      </c>
      <c r="K199" s="82">
        <f>VLOOKUP($C199,'2023'!$C$295:$U$572,VLOOKUP($L$4,Master!$D$9:$G$20,4,FALSE),FALSE)</f>
        <v>1404026.56</v>
      </c>
      <c r="L199" s="83">
        <f>VLOOKUP($C199,'2023'!$C$8:$U$285,VLOOKUP($L$4,Master!$D$9:$G$20,4,FALSE),FALSE)</f>
        <v>1359031.22</v>
      </c>
      <c r="M199" s="155">
        <f t="shared" si="26"/>
        <v>0.96795264328902719</v>
      </c>
      <c r="N199" s="155">
        <f t="shared" si="27"/>
        <v>2.2010028503870695E-4</v>
      </c>
      <c r="O199" s="83">
        <f t="shared" si="28"/>
        <v>-44995.340000000084</v>
      </c>
      <c r="P199" s="87">
        <f t="shared" si="29"/>
        <v>-3.2047356710972821E-2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31694.720000000001</v>
      </c>
      <c r="F200" s="83">
        <f>VLOOKUP($C200,'2023'!$C$8:$U$285,19,FALSE)</f>
        <v>22614.92</v>
      </c>
      <c r="G200" s="84">
        <f t="shared" si="22"/>
        <v>0.71352326191870441</v>
      </c>
      <c r="H200" s="85">
        <f t="shared" si="23"/>
        <v>3.6625724743303206E-6</v>
      </c>
      <c r="I200" s="86">
        <f t="shared" si="24"/>
        <v>-9079.8000000000029</v>
      </c>
      <c r="J200" s="87">
        <f t="shared" si="25"/>
        <v>-0.28647673808129565</v>
      </c>
      <c r="K200" s="82">
        <f>VLOOKUP($C200,'2023'!$C$295:$U$572,VLOOKUP($L$4,Master!$D$9:$G$20,4,FALSE),FALSE)</f>
        <v>5361.7500000000009</v>
      </c>
      <c r="L200" s="83">
        <f>VLOOKUP($C200,'2023'!$C$8:$U$285,VLOOKUP($L$4,Master!$D$9:$G$20,4,FALSE),FALSE)</f>
        <v>9046.9399999999987</v>
      </c>
      <c r="M200" s="155">
        <f t="shared" si="26"/>
        <v>1.6873110458339156</v>
      </c>
      <c r="N200" s="155">
        <f t="shared" si="27"/>
        <v>1.4651864088361996E-6</v>
      </c>
      <c r="O200" s="83">
        <f t="shared" si="28"/>
        <v>3685.1899999999978</v>
      </c>
      <c r="P200" s="87">
        <f t="shared" si="29"/>
        <v>0.68731104583391567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517514.46000000008</v>
      </c>
      <c r="F202" s="83">
        <f>VLOOKUP($C202,'2023'!$C$8:$U$285,19,FALSE)</f>
        <v>873621.83999999985</v>
      </c>
      <c r="G202" s="84">
        <f t="shared" ref="G202:G265" si="30">IFERROR(F202/E202,0)</f>
        <v>1.6881109756817225</v>
      </c>
      <c r="H202" s="85">
        <f t="shared" ref="H202:H265" si="31">F202/$D$4</f>
        <v>1.4148638616266637E-4</v>
      </c>
      <c r="I202" s="86">
        <f t="shared" ref="I202:I265" si="32">F202-E202</f>
        <v>356107.37999999977</v>
      </c>
      <c r="J202" s="87">
        <f t="shared" ref="J202:J265" si="33">IFERROR(I202/E202,0)</f>
        <v>0.68811097568172241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266714.71000000002</v>
      </c>
      <c r="M202" s="155">
        <f t="shared" ref="M202:M265" si="34">IFERROR(L202/K202,0)</f>
        <v>3.0922580598037785</v>
      </c>
      <c r="N202" s="155">
        <f t="shared" ref="N202:N265" si="35">L202/$D$4</f>
        <v>4.3195463673760244E-5</v>
      </c>
      <c r="O202" s="83">
        <f t="shared" ref="O202:O265" si="36">L202-K202</f>
        <v>180462.30000000002</v>
      </c>
      <c r="P202" s="87">
        <f t="shared" ref="P202:P265" si="37">IFERROR(O202/K202,0)</f>
        <v>2.0922580598037785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26503831.920000002</v>
      </c>
      <c r="F203" s="83">
        <f>VLOOKUP($C203,'2023'!$C$8:$U$285,19,FALSE)</f>
        <v>14611552.150000002</v>
      </c>
      <c r="G203" s="84">
        <f t="shared" si="30"/>
        <v>0.55129960807569145</v>
      </c>
      <c r="H203" s="85">
        <f t="shared" si="31"/>
        <v>2.366396552003369E-3</v>
      </c>
      <c r="I203" s="86">
        <f t="shared" si="32"/>
        <v>-11892279.77</v>
      </c>
      <c r="J203" s="87">
        <f t="shared" si="33"/>
        <v>-0.44870039192430855</v>
      </c>
      <c r="K203" s="82">
        <f>VLOOKUP($C203,'2023'!$C$295:$U$572,VLOOKUP($L$4,Master!$D$9:$G$20,4,FALSE),FALSE)</f>
        <v>4379844.82</v>
      </c>
      <c r="L203" s="83">
        <f>VLOOKUP($C203,'2023'!$C$8:$U$285,VLOOKUP($L$4,Master!$D$9:$G$20,4,FALSE),FALSE)</f>
        <v>3109402.37</v>
      </c>
      <c r="M203" s="155">
        <f t="shared" si="34"/>
        <v>0.70993436931859155</v>
      </c>
      <c r="N203" s="155">
        <f t="shared" si="35"/>
        <v>5.0357956304861856E-4</v>
      </c>
      <c r="O203" s="83">
        <f t="shared" si="36"/>
        <v>-1270442.4500000002</v>
      </c>
      <c r="P203" s="87">
        <f t="shared" si="37"/>
        <v>-0.2900656306814085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2530575</v>
      </c>
      <c r="F204" s="83">
        <f>VLOOKUP($C204,'2023'!$C$8:$U$285,19,FALSE)</f>
        <v>3101379.54</v>
      </c>
      <c r="G204" s="84">
        <f t="shared" si="30"/>
        <v>1.2255631783290359</v>
      </c>
      <c r="H204" s="85">
        <f t="shared" si="31"/>
        <v>5.0228023515693323E-4</v>
      </c>
      <c r="I204" s="86">
        <f t="shared" si="32"/>
        <v>570804.54</v>
      </c>
      <c r="J204" s="87">
        <f t="shared" si="33"/>
        <v>0.22556317832903591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62209.320000000007</v>
      </c>
      <c r="M204" s="155">
        <f t="shared" si="34"/>
        <v>0.14749846181203879</v>
      </c>
      <c r="N204" s="155">
        <f t="shared" si="35"/>
        <v>1.0075036439607426E-5</v>
      </c>
      <c r="O204" s="83">
        <f t="shared" si="36"/>
        <v>-359553.18</v>
      </c>
      <c r="P204" s="87">
        <f t="shared" si="37"/>
        <v>-0.85250153818796126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1725000.4800000002</v>
      </c>
      <c r="F205" s="83">
        <f>VLOOKUP($C205,'2023'!$C$8:$U$285,19,FALSE)</f>
        <v>770576.08999999985</v>
      </c>
      <c r="G205" s="84">
        <f t="shared" si="30"/>
        <v>0.44671065250949943</v>
      </c>
      <c r="H205" s="85">
        <f t="shared" si="31"/>
        <v>1.2479773426618727E-4</v>
      </c>
      <c r="I205" s="86">
        <f t="shared" si="32"/>
        <v>-954424.39000000036</v>
      </c>
      <c r="J205" s="87">
        <f t="shared" si="33"/>
        <v>-0.55328934749050052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92842.69</v>
      </c>
      <c r="M205" s="155">
        <f t="shared" si="34"/>
        <v>0.3229310057931114</v>
      </c>
      <c r="N205" s="155">
        <f t="shared" si="35"/>
        <v>1.503622744793185E-5</v>
      </c>
      <c r="O205" s="83">
        <f t="shared" si="36"/>
        <v>-194657.39</v>
      </c>
      <c r="P205" s="87">
        <f t="shared" si="37"/>
        <v>-0.6770689942068886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18689303.25000003</v>
      </c>
      <c r="F206" s="83">
        <f>VLOOKUP($C206,'2023'!$C$8:$U$285,19,FALSE)</f>
        <v>4661368.4700000007</v>
      </c>
      <c r="G206" s="84">
        <f t="shared" si="30"/>
        <v>0.24941371048703986</v>
      </c>
      <c r="H206" s="85">
        <f t="shared" si="31"/>
        <v>7.5492638713438938E-4</v>
      </c>
      <c r="I206" s="86">
        <f t="shared" si="32"/>
        <v>-14027934.780000029</v>
      </c>
      <c r="J206" s="87">
        <f t="shared" si="33"/>
        <v>-0.75058628951296014</v>
      </c>
      <c r="K206" s="82">
        <f>VLOOKUP($C206,'2023'!$C$295:$U$572,VLOOKUP($L$4,Master!$D$9:$G$20,4,FALSE),FALSE)</f>
        <v>3114883.7700000051</v>
      </c>
      <c r="L206" s="83">
        <f>VLOOKUP($C206,'2023'!$C$8:$U$285,VLOOKUP($L$4,Master!$D$9:$G$20,4,FALSE),FALSE)</f>
        <v>2169621.64</v>
      </c>
      <c r="M206" s="155">
        <f t="shared" si="34"/>
        <v>0.69653373936324969</v>
      </c>
      <c r="N206" s="155">
        <f t="shared" si="35"/>
        <v>3.5137849253392934E-4</v>
      </c>
      <c r="O206" s="83">
        <f t="shared" si="36"/>
        <v>-945262.13000000501</v>
      </c>
      <c r="P206" s="87">
        <f t="shared" si="37"/>
        <v>-0.30346626063675031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2310119.94</v>
      </c>
      <c r="F207" s="83">
        <f>VLOOKUP($C207,'2023'!$C$8:$U$285,19,FALSE)</f>
        <v>461760.75</v>
      </c>
      <c r="G207" s="84">
        <f t="shared" si="30"/>
        <v>0.19988605007236118</v>
      </c>
      <c r="H207" s="85">
        <f t="shared" si="31"/>
        <v>7.4783913127975907E-5</v>
      </c>
      <c r="I207" s="86">
        <f t="shared" si="32"/>
        <v>-1848359.19</v>
      </c>
      <c r="J207" s="87">
        <f t="shared" si="33"/>
        <v>-0.80011394992763885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236775.45</v>
      </c>
      <c r="M207" s="155">
        <f t="shared" si="34"/>
        <v>0.61496923835045558</v>
      </c>
      <c r="N207" s="155">
        <f t="shared" si="35"/>
        <v>3.8346686425031583E-5</v>
      </c>
      <c r="O207" s="83">
        <f t="shared" si="36"/>
        <v>-148244.53999999998</v>
      </c>
      <c r="P207" s="87">
        <f t="shared" si="37"/>
        <v>-0.38503076164954442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475409.94</v>
      </c>
      <c r="F208" s="83">
        <f>VLOOKUP($C208,'2023'!$C$8:$U$285,19,FALSE)</f>
        <v>302977.17</v>
      </c>
      <c r="G208" s="84">
        <f t="shared" si="30"/>
        <v>0.63729666653583217</v>
      </c>
      <c r="H208" s="85">
        <f t="shared" si="31"/>
        <v>4.9068307258769797E-5</v>
      </c>
      <c r="I208" s="86">
        <f t="shared" si="32"/>
        <v>-172432.77000000002</v>
      </c>
      <c r="J208" s="87">
        <f t="shared" si="33"/>
        <v>-0.36270333346416783</v>
      </c>
      <c r="K208" s="82">
        <f>VLOOKUP($C208,'2023'!$C$295:$U$572,VLOOKUP($L$4,Master!$D$9:$G$20,4,FALSE),FALSE)</f>
        <v>79236.08</v>
      </c>
      <c r="L208" s="83">
        <f>VLOOKUP($C208,'2023'!$C$8:$U$285,VLOOKUP($L$4,Master!$D$9:$G$20,4,FALSE),FALSE)</f>
        <v>53766.32</v>
      </c>
      <c r="M208" s="155">
        <f t="shared" si="34"/>
        <v>0.67855855564788159</v>
      </c>
      <c r="N208" s="155">
        <f t="shared" si="35"/>
        <v>8.7076604152495712E-6</v>
      </c>
      <c r="O208" s="83">
        <f t="shared" si="36"/>
        <v>-25469.760000000002</v>
      </c>
      <c r="P208" s="87">
        <f t="shared" si="37"/>
        <v>-0.32144144435211841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973399.95999999985</v>
      </c>
      <c r="F209" s="83">
        <f>VLOOKUP($C209,'2023'!$C$8:$U$285,19,FALSE)</f>
        <v>895571</v>
      </c>
      <c r="G209" s="84">
        <f t="shared" si="30"/>
        <v>0.92004421286394977</v>
      </c>
      <c r="H209" s="85">
        <f t="shared" si="31"/>
        <v>1.4504113626793638E-4</v>
      </c>
      <c r="I209" s="86">
        <f t="shared" si="32"/>
        <v>-77828.959999999846</v>
      </c>
      <c r="J209" s="87">
        <f t="shared" si="33"/>
        <v>-7.9955787136050283E-2</v>
      </c>
      <c r="K209" s="82">
        <f>VLOOKUP($C209,'2023'!$C$295:$U$572,VLOOKUP($L$4,Master!$D$9:$G$20,4,FALSE),FALSE)</f>
        <v>37232.509999999995</v>
      </c>
      <c r="L209" s="83">
        <f>VLOOKUP($C209,'2023'!$C$8:$U$285,VLOOKUP($L$4,Master!$D$9:$G$20,4,FALSE),FALSE)</f>
        <v>60186.14</v>
      </c>
      <c r="M209" s="155">
        <f t="shared" si="34"/>
        <v>1.6164942949051786</v>
      </c>
      <c r="N209" s="155">
        <f t="shared" si="35"/>
        <v>9.7473747287273674E-6</v>
      </c>
      <c r="O209" s="83">
        <f t="shared" si="36"/>
        <v>22953.630000000005</v>
      </c>
      <c r="P209" s="87">
        <f t="shared" si="37"/>
        <v>0.61649429490517849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963706.72000000044</v>
      </c>
      <c r="F210" s="83">
        <f>VLOOKUP($C210,'2023'!$C$8:$U$285,19,FALSE)</f>
        <v>1366162.35</v>
      </c>
      <c r="G210" s="84">
        <f t="shared" si="30"/>
        <v>1.4176121444914274</v>
      </c>
      <c r="H210" s="85">
        <f t="shared" si="31"/>
        <v>2.2125519871732583E-4</v>
      </c>
      <c r="I210" s="86">
        <f t="shared" si="32"/>
        <v>402455.62999999966</v>
      </c>
      <c r="J210" s="87">
        <f t="shared" si="33"/>
        <v>0.41761214449142731</v>
      </c>
      <c r="K210" s="82">
        <f>VLOOKUP($C210,'2023'!$C$295:$U$572,VLOOKUP($L$4,Master!$D$9:$G$20,4,FALSE),FALSE)</f>
        <v>160618.11000000004</v>
      </c>
      <c r="L210" s="83">
        <f>VLOOKUP($C210,'2023'!$C$8:$U$285,VLOOKUP($L$4,Master!$D$9:$G$20,4,FALSE),FALSE)</f>
        <v>198945.43</v>
      </c>
      <c r="M210" s="155">
        <f t="shared" si="34"/>
        <v>1.2386239011279609</v>
      </c>
      <c r="N210" s="155">
        <f t="shared" si="35"/>
        <v>3.2219970524406437E-5</v>
      </c>
      <c r="O210" s="83">
        <f t="shared" si="36"/>
        <v>38327.319999999949</v>
      </c>
      <c r="P210" s="87">
        <f t="shared" si="37"/>
        <v>0.23862390112796084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7318357.2600000007</v>
      </c>
      <c r="F211" s="83">
        <f>VLOOKUP($C211,'2023'!$C$8:$U$285,19,FALSE)</f>
        <v>500325.04</v>
      </c>
      <c r="G211" s="84">
        <f t="shared" si="30"/>
        <v>6.8365757809424013E-2</v>
      </c>
      <c r="H211" s="85">
        <f t="shared" si="31"/>
        <v>8.1029546853237457E-5</v>
      </c>
      <c r="I211" s="86">
        <f t="shared" si="32"/>
        <v>-6818032.2200000007</v>
      </c>
      <c r="J211" s="87">
        <f t="shared" si="33"/>
        <v>-0.931634242190576</v>
      </c>
      <c r="K211" s="82">
        <f>VLOOKUP($C211,'2023'!$C$295:$U$572,VLOOKUP($L$4,Master!$D$9:$G$20,4,FALSE),FALSE)</f>
        <v>1219726.29</v>
      </c>
      <c r="L211" s="83">
        <f>VLOOKUP($C211,'2023'!$C$8:$U$285,VLOOKUP($L$4,Master!$D$9:$G$20,4,FALSE),FALSE)</f>
        <v>349481.18</v>
      </c>
      <c r="M211" s="155">
        <f t="shared" si="34"/>
        <v>0.28652426603020908</v>
      </c>
      <c r="N211" s="155">
        <f t="shared" si="35"/>
        <v>5.6599808894503284E-5</v>
      </c>
      <c r="O211" s="83">
        <f t="shared" si="36"/>
        <v>-870245.1100000001</v>
      </c>
      <c r="P211" s="87">
        <f t="shared" si="37"/>
        <v>-0.71347573396979092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313607.58</v>
      </c>
      <c r="F212" s="83">
        <f>VLOOKUP($C212,'2023'!$C$8:$U$285,19,FALSE)</f>
        <v>1032710.7399999999</v>
      </c>
      <c r="G212" s="84">
        <f t="shared" si="30"/>
        <v>3.2930031219270908</v>
      </c>
      <c r="H212" s="85">
        <f t="shared" si="31"/>
        <v>1.6725143976937775E-4</v>
      </c>
      <c r="I212" s="86">
        <f t="shared" si="32"/>
        <v>719103.15999999992</v>
      </c>
      <c r="J212" s="87">
        <f t="shared" si="33"/>
        <v>2.2930031219270908</v>
      </c>
      <c r="K212" s="82">
        <f>VLOOKUP($C212,'2023'!$C$295:$U$572,VLOOKUP($L$4,Master!$D$9:$G$20,4,FALSE),FALSE)</f>
        <v>46638.250000000007</v>
      </c>
      <c r="L212" s="83">
        <f>VLOOKUP($C212,'2023'!$C$8:$U$285,VLOOKUP($L$4,Master!$D$9:$G$20,4,FALSE),FALSE)</f>
        <v>30359.360000000001</v>
      </c>
      <c r="M212" s="155">
        <f t="shared" si="34"/>
        <v>0.65095409883518351</v>
      </c>
      <c r="N212" s="155">
        <f t="shared" si="35"/>
        <v>4.9168140446344707E-6</v>
      </c>
      <c r="O212" s="83">
        <f t="shared" si="36"/>
        <v>-16278.890000000007</v>
      </c>
      <c r="P212" s="87">
        <f t="shared" si="37"/>
        <v>-0.34904590116481654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1187275.03</v>
      </c>
      <c r="F213" s="83">
        <f>VLOOKUP($C213,'2023'!$C$8:$U$285,19,FALSE)</f>
        <v>787335.54</v>
      </c>
      <c r="G213" s="84">
        <f t="shared" si="30"/>
        <v>0.66314503388486157</v>
      </c>
      <c r="H213" s="85">
        <f t="shared" si="31"/>
        <v>1.2751199106014966E-4</v>
      </c>
      <c r="I213" s="86">
        <f t="shared" si="32"/>
        <v>-399939.49</v>
      </c>
      <c r="J213" s="87">
        <f t="shared" si="33"/>
        <v>-0.33685496611513843</v>
      </c>
      <c r="K213" s="82">
        <f>VLOOKUP($C213,'2023'!$C$295:$U$572,VLOOKUP($L$4,Master!$D$9:$G$20,4,FALSE),FALSE)</f>
        <v>235900.25000000003</v>
      </c>
      <c r="L213" s="83">
        <f>VLOOKUP($C213,'2023'!$C$8:$U$285,VLOOKUP($L$4,Master!$D$9:$G$20,4,FALSE),FALSE)</f>
        <v>108208.21</v>
      </c>
      <c r="M213" s="155">
        <f t="shared" si="34"/>
        <v>0.45870324427379788</v>
      </c>
      <c r="N213" s="155">
        <f t="shared" si="35"/>
        <v>1.7524731966443173E-5</v>
      </c>
      <c r="O213" s="83">
        <f t="shared" si="36"/>
        <v>-127692.04000000002</v>
      </c>
      <c r="P213" s="87">
        <f t="shared" si="37"/>
        <v>-0.54129675572620206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818200.08000000019</v>
      </c>
      <c r="F214" s="83">
        <f>VLOOKUP($C214,'2023'!$C$8:$U$285,19,FALSE)</f>
        <v>481969.41000000003</v>
      </c>
      <c r="G214" s="84">
        <f t="shared" si="30"/>
        <v>0.5890605755012881</v>
      </c>
      <c r="H214" s="85">
        <f t="shared" si="31"/>
        <v>7.8056782625595189E-5</v>
      </c>
      <c r="I214" s="86">
        <f t="shared" si="32"/>
        <v>-336230.67000000016</v>
      </c>
      <c r="J214" s="87">
        <f t="shared" si="33"/>
        <v>-0.41093942449871196</v>
      </c>
      <c r="K214" s="82">
        <f>VLOOKUP($C214,'2023'!$C$295:$U$572,VLOOKUP($L$4,Master!$D$9:$G$20,4,FALSE),FALSE)</f>
        <v>136366.66</v>
      </c>
      <c r="L214" s="83">
        <f>VLOOKUP($C214,'2023'!$C$8:$U$285,VLOOKUP($L$4,Master!$D$9:$G$20,4,FALSE),FALSE)</f>
        <v>66116.41</v>
      </c>
      <c r="M214" s="155">
        <f t="shared" si="34"/>
        <v>0.4848429227495929</v>
      </c>
      <c r="N214" s="155">
        <f t="shared" si="35"/>
        <v>1.070780455414116E-5</v>
      </c>
      <c r="O214" s="83">
        <f t="shared" si="36"/>
        <v>-70250.25</v>
      </c>
      <c r="P214" s="87">
        <f t="shared" si="37"/>
        <v>-0.51515707725040705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16500.96</v>
      </c>
      <c r="F216" s="83">
        <f>VLOOKUP($C216,'2023'!$C$8:$U$285,19,FALSE)</f>
        <v>5933.35</v>
      </c>
      <c r="G216" s="84">
        <f t="shared" si="30"/>
        <v>0.35957604890866962</v>
      </c>
      <c r="H216" s="85">
        <f t="shared" si="31"/>
        <v>9.6092864315097348E-7</v>
      </c>
      <c r="I216" s="86">
        <f t="shared" si="32"/>
        <v>-10567.609999999999</v>
      </c>
      <c r="J216" s="87">
        <f t="shared" si="33"/>
        <v>-0.64042395109133043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0</v>
      </c>
      <c r="M216" s="155">
        <f t="shared" si="34"/>
        <v>0</v>
      </c>
      <c r="N216" s="155">
        <f t="shared" si="35"/>
        <v>0</v>
      </c>
      <c r="O216" s="83">
        <f t="shared" si="36"/>
        <v>-2750.16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530226.31999999995</v>
      </c>
      <c r="F217" s="83">
        <f>VLOOKUP($C217,'2023'!$C$8:$U$285,19,FALSE)</f>
        <v>532958.96</v>
      </c>
      <c r="G217" s="84">
        <f t="shared" si="30"/>
        <v>1.0051537237910031</v>
      </c>
      <c r="H217" s="85">
        <f t="shared" si="31"/>
        <v>8.6314734557704133E-5</v>
      </c>
      <c r="I217" s="86">
        <f t="shared" si="32"/>
        <v>2732.640000000014</v>
      </c>
      <c r="J217" s="87">
        <f t="shared" si="33"/>
        <v>5.153723791003084E-3</v>
      </c>
      <c r="K217" s="82">
        <f>VLOOKUP($C217,'2023'!$C$295:$U$572,VLOOKUP($L$4,Master!$D$9:$G$20,4,FALSE),FALSE)</f>
        <v>87869.959999999977</v>
      </c>
      <c r="L217" s="83">
        <f>VLOOKUP($C217,'2023'!$C$8:$U$285,VLOOKUP($L$4,Master!$D$9:$G$20,4,FALSE),FALSE)</f>
        <v>90064.669999999984</v>
      </c>
      <c r="M217" s="155">
        <f t="shared" si="34"/>
        <v>1.0249767952551703</v>
      </c>
      <c r="N217" s="155">
        <f t="shared" si="35"/>
        <v>1.4586316522527773E-5</v>
      </c>
      <c r="O217" s="83">
        <f t="shared" si="36"/>
        <v>2194.7100000000064</v>
      </c>
      <c r="P217" s="87">
        <f t="shared" si="37"/>
        <v>2.4976795255170332E-2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755176.67</v>
      </c>
      <c r="F218" s="83">
        <f>VLOOKUP($C218,'2023'!$C$8:$U$285,19,FALSE)</f>
        <v>2267513.3300000005</v>
      </c>
      <c r="G218" s="84">
        <f t="shared" si="30"/>
        <v>3.0026262993532367</v>
      </c>
      <c r="H218" s="85">
        <f t="shared" si="31"/>
        <v>3.67232424772455E-4</v>
      </c>
      <c r="I218" s="86">
        <f t="shared" si="32"/>
        <v>1512336.6600000006</v>
      </c>
      <c r="J218" s="87">
        <f t="shared" si="33"/>
        <v>2.0026262993532367</v>
      </c>
      <c r="K218" s="82">
        <f>VLOOKUP($C218,'2023'!$C$295:$U$572,VLOOKUP($L$4,Master!$D$9:$G$20,4,FALSE),FALSE)</f>
        <v>125946.83999999997</v>
      </c>
      <c r="L218" s="83">
        <f>VLOOKUP($C218,'2023'!$C$8:$U$285,VLOOKUP($L$4,Master!$D$9:$G$20,4,FALSE),FALSE)</f>
        <v>317017.45</v>
      </c>
      <c r="M218" s="155">
        <f t="shared" si="34"/>
        <v>2.5170734732209246</v>
      </c>
      <c r="N218" s="155">
        <f t="shared" si="35"/>
        <v>5.1342184109092091E-5</v>
      </c>
      <c r="O218" s="83">
        <f t="shared" si="36"/>
        <v>191070.61000000004</v>
      </c>
      <c r="P218" s="87">
        <f t="shared" si="37"/>
        <v>1.5170734732209248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759046.88000000012</v>
      </c>
      <c r="F219" s="83">
        <f>VLOOKUP($C219,'2023'!$C$8:$U$285,19,FALSE)</f>
        <v>715882.88</v>
      </c>
      <c r="G219" s="84">
        <f t="shared" si="30"/>
        <v>0.94313394714170995</v>
      </c>
      <c r="H219" s="85">
        <f t="shared" si="31"/>
        <v>1.1593996048327018E-4</v>
      </c>
      <c r="I219" s="86">
        <f t="shared" si="32"/>
        <v>-43164.000000000116</v>
      </c>
      <c r="J219" s="87">
        <f t="shared" si="33"/>
        <v>-5.6866052858290002E-2</v>
      </c>
      <c r="K219" s="82">
        <f>VLOOKUP($C219,'2023'!$C$295:$U$572,VLOOKUP($L$4,Master!$D$9:$G$20,4,FALSE),FALSE)</f>
        <v>111578.40000000001</v>
      </c>
      <c r="L219" s="83">
        <f>VLOOKUP($C219,'2023'!$C$8:$U$285,VLOOKUP($L$4,Master!$D$9:$G$20,4,FALSE),FALSE)</f>
        <v>121580.48000000001</v>
      </c>
      <c r="M219" s="155">
        <f t="shared" si="34"/>
        <v>1.0896417227707156</v>
      </c>
      <c r="N219" s="155">
        <f t="shared" si="35"/>
        <v>1.9690422051630877E-5</v>
      </c>
      <c r="O219" s="83">
        <f t="shared" si="36"/>
        <v>10002.080000000002</v>
      </c>
      <c r="P219" s="87">
        <f t="shared" si="37"/>
        <v>8.9641722770715485E-2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74349.840000000011</v>
      </c>
      <c r="F220" s="83">
        <f>VLOOKUP($C220,'2023'!$C$8:$U$285,19,FALSE)</f>
        <v>67907.01999999999</v>
      </c>
      <c r="G220" s="84">
        <f t="shared" si="30"/>
        <v>0.91334453443342956</v>
      </c>
      <c r="H220" s="85">
        <f t="shared" si="31"/>
        <v>1.0997800667249699E-5</v>
      </c>
      <c r="I220" s="86">
        <f t="shared" si="32"/>
        <v>-6442.8200000000215</v>
      </c>
      <c r="J220" s="87">
        <f t="shared" si="33"/>
        <v>-8.665546556657043E-2</v>
      </c>
      <c r="K220" s="82">
        <f>VLOOKUP($C220,'2023'!$C$295:$U$572,VLOOKUP($L$4,Master!$D$9:$G$20,4,FALSE),FALSE)</f>
        <v>11147.26</v>
      </c>
      <c r="L220" s="83">
        <f>VLOOKUP($C220,'2023'!$C$8:$U$285,VLOOKUP($L$4,Master!$D$9:$G$20,4,FALSE),FALSE)</f>
        <v>13219.47</v>
      </c>
      <c r="M220" s="155">
        <f t="shared" si="34"/>
        <v>1.1858941120957078</v>
      </c>
      <c r="N220" s="155">
        <f t="shared" si="35"/>
        <v>2.1409435429015644E-6</v>
      </c>
      <c r="O220" s="83">
        <f t="shared" si="36"/>
        <v>2072.2099999999991</v>
      </c>
      <c r="P220" s="87">
        <f t="shared" si="37"/>
        <v>0.18589411209570775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3554483.580000001</v>
      </c>
      <c r="F221" s="83">
        <f>VLOOKUP($C221,'2023'!$C$8:$U$285,19,FALSE)</f>
        <v>1689152.44</v>
      </c>
      <c r="G221" s="84">
        <f t="shared" si="30"/>
        <v>0.47521739852853662</v>
      </c>
      <c r="H221" s="85">
        <f t="shared" si="31"/>
        <v>2.7356467463479417E-4</v>
      </c>
      <c r="I221" s="86">
        <f t="shared" si="32"/>
        <v>-1865331.1400000011</v>
      </c>
      <c r="J221" s="87">
        <f t="shared" si="33"/>
        <v>-0.52478260147146338</v>
      </c>
      <c r="K221" s="82">
        <f>VLOOKUP($C221,'2023'!$C$295:$U$572,VLOOKUP($L$4,Master!$D$9:$G$20,4,FALSE),FALSE)</f>
        <v>592405.93000000017</v>
      </c>
      <c r="L221" s="83">
        <f>VLOOKUP($C221,'2023'!$C$8:$U$285,VLOOKUP($L$4,Master!$D$9:$G$20,4,FALSE),FALSE)</f>
        <v>338926.84</v>
      </c>
      <c r="M221" s="155">
        <f t="shared" si="34"/>
        <v>0.5721192561323617</v>
      </c>
      <c r="N221" s="155">
        <f t="shared" si="35"/>
        <v>5.489049331130762E-5</v>
      </c>
      <c r="O221" s="83">
        <f t="shared" si="36"/>
        <v>-253479.09000000014</v>
      </c>
      <c r="P221" s="87">
        <f t="shared" si="37"/>
        <v>-0.4278807438676383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3236681.8</v>
      </c>
      <c r="F222" s="83">
        <f>VLOOKUP($C222,'2023'!$C$8:$U$285,19,FALSE)</f>
        <v>625842.07000000007</v>
      </c>
      <c r="G222" s="84">
        <f t="shared" si="30"/>
        <v>0.19335915875326395</v>
      </c>
      <c r="H222" s="85">
        <f t="shared" si="31"/>
        <v>1.0135750817866745E-4</v>
      </c>
      <c r="I222" s="86">
        <f t="shared" si="32"/>
        <v>-2610839.7299999995</v>
      </c>
      <c r="J222" s="87">
        <f t="shared" si="33"/>
        <v>-0.80664084124673596</v>
      </c>
      <c r="K222" s="82">
        <f>VLOOKUP($C222,'2023'!$C$295:$U$572,VLOOKUP($L$4,Master!$D$9:$G$20,4,FALSE),FALSE)</f>
        <v>2207853.4</v>
      </c>
      <c r="L222" s="83">
        <f>VLOOKUP($C222,'2023'!$C$8:$U$285,VLOOKUP($L$4,Master!$D$9:$G$20,4,FALSE),FALSE)</f>
        <v>252649.14</v>
      </c>
      <c r="M222" s="155">
        <f t="shared" si="34"/>
        <v>0.11443202705397017</v>
      </c>
      <c r="N222" s="155">
        <f t="shared" si="35"/>
        <v>4.0917491011563502E-5</v>
      </c>
      <c r="O222" s="83">
        <f t="shared" si="36"/>
        <v>-1955204.2599999998</v>
      </c>
      <c r="P222" s="87">
        <f t="shared" si="37"/>
        <v>-0.88556797294602974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750201.84000000008</v>
      </c>
      <c r="F223" s="83">
        <f>VLOOKUP($C223,'2023'!$C$8:$U$285,19,FALSE)</f>
        <v>667210.69000000006</v>
      </c>
      <c r="G223" s="84">
        <f t="shared" si="30"/>
        <v>0.88937490475896464</v>
      </c>
      <c r="H223" s="85">
        <f t="shared" si="31"/>
        <v>1.0805731383409452E-4</v>
      </c>
      <c r="I223" s="86">
        <f t="shared" si="32"/>
        <v>-82991.150000000023</v>
      </c>
      <c r="J223" s="87">
        <f t="shared" si="33"/>
        <v>-0.11062509524103542</v>
      </c>
      <c r="K223" s="82">
        <f>VLOOKUP($C223,'2023'!$C$295:$U$572,VLOOKUP($L$4,Master!$D$9:$G$20,4,FALSE),FALSE)</f>
        <v>124775.14000000001</v>
      </c>
      <c r="L223" s="83">
        <f>VLOOKUP($C223,'2023'!$C$8:$U$285,VLOOKUP($L$4,Master!$D$9:$G$20,4,FALSE),FALSE)</f>
        <v>165872.04999999999</v>
      </c>
      <c r="M223" s="155">
        <f t="shared" si="34"/>
        <v>1.3293677730996734</v>
      </c>
      <c r="N223" s="155">
        <f t="shared" si="35"/>
        <v>2.6863610598257374E-5</v>
      </c>
      <c r="O223" s="83">
        <f t="shared" si="36"/>
        <v>41096.909999999974</v>
      </c>
      <c r="P223" s="87">
        <f t="shared" si="37"/>
        <v>0.3293677730996733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377828.1100000001</v>
      </c>
      <c r="F224" s="83">
        <f>VLOOKUP($C224,'2023'!$C$8:$U$285,19,FALSE)</f>
        <v>275730.17</v>
      </c>
      <c r="G224" s="84">
        <f t="shared" si="30"/>
        <v>0.72977674953830174</v>
      </c>
      <c r="H224" s="85">
        <f t="shared" si="31"/>
        <v>4.4655551776633301E-5</v>
      </c>
      <c r="I224" s="86">
        <f t="shared" si="32"/>
        <v>-102097.94000000012</v>
      </c>
      <c r="J224" s="87">
        <f t="shared" si="33"/>
        <v>-0.27022325046169826</v>
      </c>
      <c r="K224" s="82">
        <f>VLOOKUP($C224,'2023'!$C$295:$U$572,VLOOKUP($L$4,Master!$D$9:$G$20,4,FALSE),FALSE)</f>
        <v>63824.660000000011</v>
      </c>
      <c r="L224" s="83">
        <f>VLOOKUP($C224,'2023'!$C$8:$U$285,VLOOKUP($L$4,Master!$D$9:$G$20,4,FALSE),FALSE)</f>
        <v>57446.759999999995</v>
      </c>
      <c r="M224" s="155">
        <f t="shared" si="34"/>
        <v>0.90007153974654919</v>
      </c>
      <c r="N224" s="155">
        <f t="shared" si="35"/>
        <v>9.3037216985715661E-6</v>
      </c>
      <c r="O224" s="83">
        <f t="shared" si="36"/>
        <v>-6377.900000000016</v>
      </c>
      <c r="P224" s="87">
        <f t="shared" si="37"/>
        <v>-9.9928460253450854E-2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349326.23000000004</v>
      </c>
      <c r="F225" s="83">
        <f>VLOOKUP($C225,'2023'!$C$8:$U$285,19,FALSE)</f>
        <v>314697.73000000004</v>
      </c>
      <c r="G225" s="84">
        <f t="shared" si="30"/>
        <v>0.90087059880959985</v>
      </c>
      <c r="H225" s="85">
        <f t="shared" si="31"/>
        <v>5.0966496615165359E-5</v>
      </c>
      <c r="I225" s="86">
        <f t="shared" si="32"/>
        <v>-34628.5</v>
      </c>
      <c r="J225" s="87">
        <f t="shared" si="33"/>
        <v>-9.9129401190400146E-2</v>
      </c>
      <c r="K225" s="82">
        <f>VLOOKUP($C225,'2023'!$C$295:$U$572,VLOOKUP($L$4,Master!$D$9:$G$20,4,FALSE),FALSE)</f>
        <v>57576.880000000012</v>
      </c>
      <c r="L225" s="83">
        <f>VLOOKUP($C225,'2023'!$C$8:$U$285,VLOOKUP($L$4,Master!$D$9:$G$20,4,FALSE),FALSE)</f>
        <v>74752.95</v>
      </c>
      <c r="M225" s="155">
        <f t="shared" si="34"/>
        <v>1.2983154002092503</v>
      </c>
      <c r="N225" s="155">
        <f t="shared" si="35"/>
        <v>1.2106525119036051E-5</v>
      </c>
      <c r="O225" s="83">
        <f t="shared" si="36"/>
        <v>17176.069999999985</v>
      </c>
      <c r="P225" s="87">
        <f t="shared" si="37"/>
        <v>0.29831540020925035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176919.13000000006</v>
      </c>
      <c r="F226" s="83">
        <f>VLOOKUP($C226,'2023'!$C$8:$U$285,19,FALSE)</f>
        <v>143816.5</v>
      </c>
      <c r="G226" s="84">
        <f t="shared" si="30"/>
        <v>0.81289400417015356</v>
      </c>
      <c r="H226" s="85">
        <f t="shared" si="31"/>
        <v>2.3291630227059241E-5</v>
      </c>
      <c r="I226" s="86">
        <f t="shared" si="32"/>
        <v>-33102.630000000063</v>
      </c>
      <c r="J226" s="87">
        <f t="shared" si="33"/>
        <v>-0.18710599582984638</v>
      </c>
      <c r="K226" s="82">
        <f>VLOOKUP($C226,'2023'!$C$295:$U$572,VLOOKUP($L$4,Master!$D$9:$G$20,4,FALSE),FALSE)</f>
        <v>29448.330000000009</v>
      </c>
      <c r="L226" s="83">
        <f>VLOOKUP($C226,'2023'!$C$8:$U$285,VLOOKUP($L$4,Master!$D$9:$G$20,4,FALSE),FALSE)</f>
        <v>31058.989999999998</v>
      </c>
      <c r="M226" s="155">
        <f t="shared" si="34"/>
        <v>1.054694442774853</v>
      </c>
      <c r="N226" s="155">
        <f t="shared" si="35"/>
        <v>5.0301217892657012E-6</v>
      </c>
      <c r="O226" s="83">
        <f t="shared" si="36"/>
        <v>1610.6599999999889</v>
      </c>
      <c r="P226" s="87">
        <f t="shared" si="37"/>
        <v>5.4694442774853053E-2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6592865.9999999953</v>
      </c>
      <c r="F230" s="83">
        <f>VLOOKUP($C230,'2023'!$C$8:$U$285,19,FALSE)</f>
        <v>715554.23</v>
      </c>
      <c r="G230" s="84">
        <f t="shared" si="30"/>
        <v>0.10853462363712542</v>
      </c>
      <c r="H230" s="85">
        <f t="shared" si="31"/>
        <v>1.1588673436335957E-4</v>
      </c>
      <c r="I230" s="86">
        <f t="shared" si="32"/>
        <v>-5877311.7699999958</v>
      </c>
      <c r="J230" s="87">
        <f t="shared" si="33"/>
        <v>-0.89146537636287471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510771.25</v>
      </c>
      <c r="M230" s="155">
        <f t="shared" si="34"/>
        <v>0.46483994972747844</v>
      </c>
      <c r="N230" s="155">
        <f t="shared" si="35"/>
        <v>8.2721350370874223E-5</v>
      </c>
      <c r="O230" s="83">
        <f t="shared" si="36"/>
        <v>-588039.7499999993</v>
      </c>
      <c r="P230" s="87">
        <f t="shared" si="37"/>
        <v>-0.53516005027252156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140249.94</v>
      </c>
      <c r="F231" s="83">
        <f>VLOOKUP($C231,'2023'!$C$8:$U$285,19,FALSE)</f>
        <v>194776.62</v>
      </c>
      <c r="G231" s="84">
        <f t="shared" si="30"/>
        <v>1.3887821984094966</v>
      </c>
      <c r="H231" s="85">
        <f t="shared" si="31"/>
        <v>3.1544815858517153E-5</v>
      </c>
      <c r="I231" s="86">
        <f t="shared" si="32"/>
        <v>54526.679999999993</v>
      </c>
      <c r="J231" s="87">
        <f t="shared" si="33"/>
        <v>0.38878219840949657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0</v>
      </c>
      <c r="M231" s="155">
        <f t="shared" si="34"/>
        <v>0</v>
      </c>
      <c r="N231" s="155">
        <f t="shared" si="35"/>
        <v>0</v>
      </c>
      <c r="O231" s="83">
        <f t="shared" si="36"/>
        <v>-23374.99</v>
      </c>
      <c r="P231" s="87">
        <f t="shared" si="37"/>
        <v>-1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17106047.02</v>
      </c>
      <c r="F232" s="83">
        <f>VLOOKUP($C232,'2023'!$C$8:$U$285,19,FALSE)</f>
        <v>16902617.41</v>
      </c>
      <c r="G232" s="84">
        <f t="shared" si="30"/>
        <v>0.98810773700305199</v>
      </c>
      <c r="H232" s="85">
        <f t="shared" si="31"/>
        <v>2.7374433015903863E-3</v>
      </c>
      <c r="I232" s="86">
        <f t="shared" si="32"/>
        <v>-203429.6099999994</v>
      </c>
      <c r="J232" s="87">
        <f t="shared" si="33"/>
        <v>-1.1892262996948047E-2</v>
      </c>
      <c r="K232" s="82">
        <f>VLOOKUP($C232,'2023'!$C$295:$U$572,VLOOKUP($L$4,Master!$D$9:$G$20,4,FALSE),FALSE)</f>
        <v>2833857.95</v>
      </c>
      <c r="L232" s="83">
        <f>VLOOKUP($C232,'2023'!$C$8:$U$285,VLOOKUP($L$4,Master!$D$9:$G$20,4,FALSE),FALSE)</f>
        <v>2322902.0699999994</v>
      </c>
      <c r="M232" s="155">
        <f t="shared" si="34"/>
        <v>0.81969601546188975</v>
      </c>
      <c r="N232" s="155">
        <f t="shared" si="35"/>
        <v>3.7620284228937899E-4</v>
      </c>
      <c r="O232" s="83">
        <f t="shared" si="36"/>
        <v>-510955.88000000082</v>
      </c>
      <c r="P232" s="87">
        <f t="shared" si="37"/>
        <v>-0.18030398453811025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55238308.720000014</v>
      </c>
      <c r="F233" s="83">
        <f>VLOOKUP($C233,'2023'!$C$8:$U$285,19,FALSE)</f>
        <v>55566872.599999994</v>
      </c>
      <c r="G233" s="84">
        <f t="shared" si="30"/>
        <v>1.0059481162188628</v>
      </c>
      <c r="H233" s="85">
        <f t="shared" si="31"/>
        <v>8.9992667703171041E-3</v>
      </c>
      <c r="I233" s="86">
        <f t="shared" si="32"/>
        <v>328563.87999998033</v>
      </c>
      <c r="J233" s="87">
        <f t="shared" si="33"/>
        <v>5.9481162188627602E-3</v>
      </c>
      <c r="K233" s="82">
        <f>VLOOKUP($C233,'2023'!$C$295:$U$572,VLOOKUP($L$4,Master!$D$9:$G$20,4,FALSE),FALSE)</f>
        <v>9203692.950000003</v>
      </c>
      <c r="L233" s="83">
        <f>VLOOKUP($C233,'2023'!$C$8:$U$285,VLOOKUP($L$4,Master!$D$9:$G$20,4,FALSE),FALSE)</f>
        <v>9286786.9399999976</v>
      </c>
      <c r="M233" s="155">
        <f t="shared" si="34"/>
        <v>1.0090283313938666</v>
      </c>
      <c r="N233" s="155">
        <f t="shared" si="35"/>
        <v>1.5040305347714827E-3</v>
      </c>
      <c r="O233" s="83">
        <f t="shared" si="36"/>
        <v>83093.989999994636</v>
      </c>
      <c r="P233" s="87">
        <f t="shared" si="37"/>
        <v>9.0283313938666985E-3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21561075.619999997</v>
      </c>
      <c r="F234" s="83">
        <f>VLOOKUP($C234,'2023'!$C$8:$U$285,19,FALSE)</f>
        <v>21183977.450000007</v>
      </c>
      <c r="G234" s="84">
        <f t="shared" si="30"/>
        <v>0.98251023387487235</v>
      </c>
      <c r="H234" s="85">
        <f t="shared" si="31"/>
        <v>3.4308258753603482E-3</v>
      </c>
      <c r="I234" s="86">
        <f t="shared" si="32"/>
        <v>-377098.16999999061</v>
      </c>
      <c r="J234" s="87">
        <f t="shared" si="33"/>
        <v>-1.7489766125127603E-2</v>
      </c>
      <c r="K234" s="82">
        <f>VLOOKUP($C234,'2023'!$C$295:$U$572,VLOOKUP($L$4,Master!$D$9:$G$20,4,FALSE),FALSE)</f>
        <v>3588539.06</v>
      </c>
      <c r="L234" s="83">
        <f>VLOOKUP($C234,'2023'!$C$8:$U$285,VLOOKUP($L$4,Master!$D$9:$G$20,4,FALSE),FALSE)</f>
        <v>3305082.2400000007</v>
      </c>
      <c r="M234" s="155">
        <f t="shared" si="34"/>
        <v>0.92101052398744143</v>
      </c>
      <c r="N234" s="155">
        <f t="shared" si="35"/>
        <v>5.3527066368671671E-4</v>
      </c>
      <c r="O234" s="83">
        <f t="shared" si="36"/>
        <v>-283456.81999999937</v>
      </c>
      <c r="P234" s="87">
        <f t="shared" si="37"/>
        <v>-7.898947601255854E-2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6907994.5</v>
      </c>
      <c r="F235" s="83">
        <f>VLOOKUP($C235,'2023'!$C$8:$U$285,19,FALSE)</f>
        <v>5531479.2799999993</v>
      </c>
      <c r="G235" s="84">
        <f t="shared" si="30"/>
        <v>0.80073591257202059</v>
      </c>
      <c r="H235" s="85">
        <f t="shared" si="31"/>
        <v>8.9584414860881668E-4</v>
      </c>
      <c r="I235" s="86">
        <f t="shared" si="32"/>
        <v>-1376515.2200000007</v>
      </c>
      <c r="J235" s="87">
        <f t="shared" si="33"/>
        <v>-0.19926408742797938</v>
      </c>
      <c r="K235" s="82">
        <f>VLOOKUP($C235,'2023'!$C$295:$U$572,VLOOKUP($L$4,Master!$D$9:$G$20,4,FALSE),FALSE)</f>
        <v>1248725.75</v>
      </c>
      <c r="L235" s="83">
        <f>VLOOKUP($C235,'2023'!$C$8:$U$285,VLOOKUP($L$4,Master!$D$9:$G$20,4,FALSE),FALSE)</f>
        <v>1213239.0699999998</v>
      </c>
      <c r="M235" s="155">
        <f t="shared" si="34"/>
        <v>0.97158168637108655</v>
      </c>
      <c r="N235" s="155">
        <f t="shared" si="35"/>
        <v>1.9648869076539368E-4</v>
      </c>
      <c r="O235" s="83">
        <f t="shared" si="36"/>
        <v>-35486.680000000168</v>
      </c>
      <c r="P235" s="87">
        <f t="shared" si="37"/>
        <v>-2.841831362891345E-2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18179316.939999998</v>
      </c>
      <c r="F236" s="83">
        <f>VLOOKUP($C236,'2023'!$C$8:$U$285,19,FALSE)</f>
        <v>15205623.830000002</v>
      </c>
      <c r="G236" s="84">
        <f t="shared" si="30"/>
        <v>0.83642437612950293</v>
      </c>
      <c r="H236" s="85">
        <f t="shared" si="31"/>
        <v>2.4626087244517866E-3</v>
      </c>
      <c r="I236" s="86">
        <f t="shared" si="32"/>
        <v>-2973693.1099999957</v>
      </c>
      <c r="J236" s="87">
        <f t="shared" si="33"/>
        <v>-0.16357562387049709</v>
      </c>
      <c r="K236" s="82">
        <f>VLOOKUP($C236,'2023'!$C$295:$U$572,VLOOKUP($L$4,Master!$D$9:$G$20,4,FALSE),FALSE)</f>
        <v>3027883.4899999998</v>
      </c>
      <c r="L236" s="83">
        <f>VLOOKUP($C236,'2023'!$C$8:$U$285,VLOOKUP($L$4,Master!$D$9:$G$20,4,FALSE),FALSE)</f>
        <v>3006520.23</v>
      </c>
      <c r="M236" s="155">
        <f t="shared" si="34"/>
        <v>0.9929444907406263</v>
      </c>
      <c r="N236" s="155">
        <f t="shared" si="35"/>
        <v>4.8691740841511999E-4</v>
      </c>
      <c r="O236" s="83">
        <f t="shared" si="36"/>
        <v>-21363.259999999776</v>
      </c>
      <c r="P236" s="87">
        <f t="shared" si="37"/>
        <v>-7.055509259373708E-3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3098493.3200000003</v>
      </c>
      <c r="F237" s="83">
        <f>VLOOKUP($C237,'2023'!$C$8:$U$285,19,FALSE)</f>
        <v>2144667.92</v>
      </c>
      <c r="G237" s="84">
        <f t="shared" si="30"/>
        <v>0.6921647712314577</v>
      </c>
      <c r="H237" s="85">
        <f t="shared" si="31"/>
        <v>3.4733714248696268E-4</v>
      </c>
      <c r="I237" s="86">
        <f t="shared" si="32"/>
        <v>-953825.40000000037</v>
      </c>
      <c r="J237" s="87">
        <f t="shared" si="33"/>
        <v>-0.30783522876854236</v>
      </c>
      <c r="K237" s="82">
        <f>VLOOKUP($C237,'2023'!$C$295:$U$572,VLOOKUP($L$4,Master!$D$9:$G$20,4,FALSE),FALSE)</f>
        <v>465093.33</v>
      </c>
      <c r="L237" s="83">
        <f>VLOOKUP($C237,'2023'!$C$8:$U$285,VLOOKUP($L$4,Master!$D$9:$G$20,4,FALSE),FALSE)</f>
        <v>442732.20999999996</v>
      </c>
      <c r="M237" s="155">
        <f t="shared" si="34"/>
        <v>0.95192121976894395</v>
      </c>
      <c r="N237" s="155">
        <f t="shared" si="35"/>
        <v>7.170216856152624E-5</v>
      </c>
      <c r="O237" s="83">
        <f t="shared" si="36"/>
        <v>-22361.120000000054</v>
      </c>
      <c r="P237" s="87">
        <f t="shared" si="37"/>
        <v>-4.8078780231056106E-2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5114242.6600000011</v>
      </c>
      <c r="F238" s="83">
        <f>VLOOKUP($C238,'2023'!$C$8:$U$285,19,FALSE)</f>
        <v>4370108.92</v>
      </c>
      <c r="G238" s="84">
        <f t="shared" si="30"/>
        <v>0.85449776448425285</v>
      </c>
      <c r="H238" s="85">
        <f t="shared" si="31"/>
        <v>7.0775579308781137E-4</v>
      </c>
      <c r="I238" s="86">
        <f t="shared" si="32"/>
        <v>-744133.74000000115</v>
      </c>
      <c r="J238" s="87">
        <f t="shared" si="33"/>
        <v>-0.14550223551574712</v>
      </c>
      <c r="K238" s="82">
        <f>VLOOKUP($C238,'2023'!$C$295:$U$572,VLOOKUP($L$4,Master!$D$9:$G$20,4,FALSE),FALSE)</f>
        <v>829207.1100000001</v>
      </c>
      <c r="L238" s="83">
        <f>VLOOKUP($C238,'2023'!$C$8:$U$285,VLOOKUP($L$4,Master!$D$9:$G$20,4,FALSE),FALSE)</f>
        <v>751346.12999999989</v>
      </c>
      <c r="M238" s="155">
        <f t="shared" si="34"/>
        <v>0.9061018905156274</v>
      </c>
      <c r="N238" s="155">
        <f t="shared" si="35"/>
        <v>1.2168336896317168E-4</v>
      </c>
      <c r="O238" s="83">
        <f t="shared" si="36"/>
        <v>-77860.980000000214</v>
      </c>
      <c r="P238" s="87">
        <f t="shared" si="37"/>
        <v>-9.3898109484372619E-2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1090984.98</v>
      </c>
      <c r="F239" s="83">
        <f>VLOOKUP($C239,'2023'!$C$8:$U$285,19,FALSE)</f>
        <v>1131382</v>
      </c>
      <c r="G239" s="84">
        <f t="shared" si="30"/>
        <v>1.037028025812051</v>
      </c>
      <c r="H239" s="85">
        <f t="shared" si="31"/>
        <v>1.8323162634016778E-4</v>
      </c>
      <c r="I239" s="86">
        <f t="shared" si="32"/>
        <v>40397.020000000019</v>
      </c>
      <c r="J239" s="87">
        <f t="shared" si="33"/>
        <v>3.7028025812051071E-2</v>
      </c>
      <c r="K239" s="82">
        <f>VLOOKUP($C239,'2023'!$C$295:$U$572,VLOOKUP($L$4,Master!$D$9:$G$20,4,FALSE),FALSE)</f>
        <v>181830.89000000004</v>
      </c>
      <c r="L239" s="83">
        <f>VLOOKUP($C239,'2023'!$C$8:$U$285,VLOOKUP($L$4,Master!$D$9:$G$20,4,FALSE),FALSE)</f>
        <v>266416.37</v>
      </c>
      <c r="M239" s="155">
        <f t="shared" si="34"/>
        <v>1.4651876257109007</v>
      </c>
      <c r="N239" s="155">
        <f t="shared" si="35"/>
        <v>4.3147146373854178E-5</v>
      </c>
      <c r="O239" s="83">
        <f t="shared" si="36"/>
        <v>84585.479999999952</v>
      </c>
      <c r="P239" s="87">
        <f t="shared" si="37"/>
        <v>0.46518762571090055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2358000.96</v>
      </c>
      <c r="F240" s="83">
        <f>VLOOKUP($C240,'2023'!$C$8:$U$285,19,FALSE)</f>
        <v>3121403.0200000005</v>
      </c>
      <c r="G240" s="84">
        <f t="shared" si="30"/>
        <v>1.3237496815947016</v>
      </c>
      <c r="H240" s="85">
        <f t="shared" si="31"/>
        <v>5.0552311404787359E-4</v>
      </c>
      <c r="I240" s="86">
        <f t="shared" si="32"/>
        <v>763402.06000000052</v>
      </c>
      <c r="J240" s="87">
        <f t="shared" si="33"/>
        <v>0.32374968159470152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320015.08</v>
      </c>
      <c r="M240" s="155">
        <f t="shared" si="34"/>
        <v>0.81428740385245657</v>
      </c>
      <c r="N240" s="155">
        <f t="shared" si="35"/>
        <v>5.1827661710880057E-5</v>
      </c>
      <c r="O240" s="83">
        <f t="shared" si="36"/>
        <v>-72985.079999999958</v>
      </c>
      <c r="P240" s="87">
        <f t="shared" si="37"/>
        <v>-0.18571259614754346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348311</v>
      </c>
      <c r="F242" s="83">
        <f>VLOOKUP($C242,'2023'!$C$8:$U$285,19,FALSE)</f>
        <v>294802.48</v>
      </c>
      <c r="G242" s="84">
        <f t="shared" si="30"/>
        <v>0.84637717442170923</v>
      </c>
      <c r="H242" s="85">
        <f t="shared" si="31"/>
        <v>4.7744385061380489E-5</v>
      </c>
      <c r="I242" s="86">
        <f t="shared" si="32"/>
        <v>-53508.520000000019</v>
      </c>
      <c r="J242" s="87">
        <f t="shared" si="33"/>
        <v>-0.15362282557829071</v>
      </c>
      <c r="K242" s="82">
        <f>VLOOKUP($C242,'2023'!$C$295:$U$572,VLOOKUP($L$4,Master!$D$9:$G$20,4,FALSE),FALSE)</f>
        <v>55690.73</v>
      </c>
      <c r="L242" s="83">
        <f>VLOOKUP($C242,'2023'!$C$8:$U$285,VLOOKUP($L$4,Master!$D$9:$G$20,4,FALSE),FALSE)</f>
        <v>48527.250000000007</v>
      </c>
      <c r="M242" s="155">
        <f t="shared" si="34"/>
        <v>0.8713703339855664</v>
      </c>
      <c r="N242" s="155">
        <f t="shared" si="35"/>
        <v>7.8591730638421933E-6</v>
      </c>
      <c r="O242" s="83">
        <f t="shared" si="36"/>
        <v>-7163.4799999999959</v>
      </c>
      <c r="P242" s="87">
        <f t="shared" si="37"/>
        <v>-0.12862966601443357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1805574.9599999997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-1805574.9599999997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216249.65999999997</v>
      </c>
      <c r="F244" s="83">
        <f>VLOOKUP($C244,'2023'!$C$8:$U$285,19,FALSE)</f>
        <v>116188.27</v>
      </c>
      <c r="G244" s="84">
        <f t="shared" si="30"/>
        <v>0.5372876424406865</v>
      </c>
      <c r="H244" s="85">
        <f t="shared" si="31"/>
        <v>1.8817133093641695E-5</v>
      </c>
      <c r="I244" s="86">
        <f t="shared" si="32"/>
        <v>-100061.38999999997</v>
      </c>
      <c r="J244" s="87">
        <f t="shared" si="33"/>
        <v>-0.46271235755931356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9533.380000000001</v>
      </c>
      <c r="M244" s="155">
        <f t="shared" si="34"/>
        <v>0.26451038119551268</v>
      </c>
      <c r="N244" s="155">
        <f t="shared" si="35"/>
        <v>1.5439672205486997E-6</v>
      </c>
      <c r="O244" s="83">
        <f t="shared" si="36"/>
        <v>-26508.23</v>
      </c>
      <c r="P244" s="87">
        <f t="shared" si="37"/>
        <v>-0.73548961880448738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1796054.1399999997</v>
      </c>
      <c r="F245" s="83">
        <f>VLOOKUP($C245,'2023'!$C$8:$U$285,19,FALSE)</f>
        <v>2222996.87</v>
      </c>
      <c r="G245" s="84">
        <f t="shared" si="30"/>
        <v>1.23771150350735</v>
      </c>
      <c r="H245" s="85">
        <f t="shared" si="31"/>
        <v>3.6002281443332361E-4</v>
      </c>
      <c r="I245" s="86">
        <f t="shared" si="32"/>
        <v>426942.73000000045</v>
      </c>
      <c r="J245" s="87">
        <f t="shared" si="33"/>
        <v>0.23771150350735001</v>
      </c>
      <c r="K245" s="82">
        <f>VLOOKUP($C245,'2023'!$C$295:$U$572,VLOOKUP($L$4,Master!$D$9:$G$20,4,FALSE),FALSE)</f>
        <v>13496.68</v>
      </c>
      <c r="L245" s="83">
        <f>VLOOKUP($C245,'2023'!$C$8:$U$285,VLOOKUP($L$4,Master!$D$9:$G$20,4,FALSE),FALSE)</f>
        <v>347499.82000000007</v>
      </c>
      <c r="M245" s="155">
        <f t="shared" si="34"/>
        <v>25.747059276799927</v>
      </c>
      <c r="N245" s="155">
        <f t="shared" si="35"/>
        <v>5.6278920091989773E-5</v>
      </c>
      <c r="O245" s="83">
        <f t="shared" si="36"/>
        <v>334003.14000000007</v>
      </c>
      <c r="P245" s="87">
        <f t="shared" si="37"/>
        <v>24.747059276799931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148852.95000000004</v>
      </c>
      <c r="F246" s="83">
        <f>VLOOKUP($C246,'2023'!$C$8:$U$285,19,FALSE)</f>
        <v>108740.38</v>
      </c>
      <c r="G246" s="84">
        <f t="shared" si="30"/>
        <v>0.73052216969834982</v>
      </c>
      <c r="H246" s="85">
        <f t="shared" si="31"/>
        <v>1.7610918925922327E-5</v>
      </c>
      <c r="I246" s="86">
        <f t="shared" si="32"/>
        <v>-40112.570000000036</v>
      </c>
      <c r="J246" s="87">
        <f t="shared" si="33"/>
        <v>-0.26947783030165023</v>
      </c>
      <c r="K246" s="82">
        <f>VLOOKUP($C246,'2023'!$C$295:$U$572,VLOOKUP($L$4,Master!$D$9:$G$20,4,FALSE),FALSE)</f>
        <v>16128.809999999998</v>
      </c>
      <c r="L246" s="83">
        <f>VLOOKUP($C246,'2023'!$C$8:$U$285,VLOOKUP($L$4,Master!$D$9:$G$20,4,FALSE),FALSE)</f>
        <v>18117.47</v>
      </c>
      <c r="M246" s="155">
        <f t="shared" si="34"/>
        <v>1.1232986190549707</v>
      </c>
      <c r="N246" s="155">
        <f t="shared" si="35"/>
        <v>2.934193308068539E-6</v>
      </c>
      <c r="O246" s="83">
        <f t="shared" si="36"/>
        <v>1988.6600000000035</v>
      </c>
      <c r="P246" s="87">
        <f t="shared" si="37"/>
        <v>0.12329861905497082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945049.97999999986</v>
      </c>
      <c r="F247" s="83">
        <f>VLOOKUP($C247,'2023'!$C$8:$U$285,19,FALSE)</f>
        <v>1695429.6400000001</v>
      </c>
      <c r="G247" s="84">
        <f t="shared" si="30"/>
        <v>1.7940105559284816</v>
      </c>
      <c r="H247" s="85">
        <f t="shared" si="31"/>
        <v>2.7458129109577951E-4</v>
      </c>
      <c r="I247" s="86">
        <f t="shared" si="32"/>
        <v>750379.66000000027</v>
      </c>
      <c r="J247" s="87">
        <f t="shared" si="33"/>
        <v>0.79401055592848158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449494.48</v>
      </c>
      <c r="M247" s="155">
        <f t="shared" si="34"/>
        <v>2.8537822729756579</v>
      </c>
      <c r="N247" s="155">
        <f t="shared" si="35"/>
        <v>7.2797343957503322E-5</v>
      </c>
      <c r="O247" s="83">
        <f t="shared" si="36"/>
        <v>291986.15000000002</v>
      </c>
      <c r="P247" s="87">
        <f t="shared" si="37"/>
        <v>1.8537822729756581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5441418.4799999995</v>
      </c>
      <c r="F248" s="83">
        <f>VLOOKUP($C248,'2023'!$C$8:$U$285,19,FALSE)</f>
        <v>3698378.5100000007</v>
      </c>
      <c r="G248" s="84">
        <f t="shared" si="30"/>
        <v>0.67967176639573601</v>
      </c>
      <c r="H248" s="85">
        <f t="shared" si="31"/>
        <v>5.9896649337608926E-4</v>
      </c>
      <c r="I248" s="86">
        <f t="shared" si="32"/>
        <v>-1743039.9699999988</v>
      </c>
      <c r="J248" s="87">
        <f t="shared" si="33"/>
        <v>-0.32032823360426399</v>
      </c>
      <c r="K248" s="82">
        <f>VLOOKUP($C248,'2023'!$C$295:$U$572,VLOOKUP($L$4,Master!$D$9:$G$20,4,FALSE),FALSE)</f>
        <v>893304.58</v>
      </c>
      <c r="L248" s="83">
        <f>VLOOKUP($C248,'2023'!$C$8:$U$285,VLOOKUP($L$4,Master!$D$9:$G$20,4,FALSE),FALSE)</f>
        <v>551159.69999999995</v>
      </c>
      <c r="M248" s="155">
        <f t="shared" si="34"/>
        <v>0.61698967221236012</v>
      </c>
      <c r="N248" s="155">
        <f t="shared" si="35"/>
        <v>8.9262413759595759E-5</v>
      </c>
      <c r="O248" s="83">
        <f t="shared" si="36"/>
        <v>-342144.88</v>
      </c>
      <c r="P248" s="87">
        <f t="shared" si="37"/>
        <v>-0.38301032778763994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20500.439999999995</v>
      </c>
      <c r="F249" s="83">
        <f>VLOOKUP($C249,'2023'!$C$8:$U$285,19,FALSE)</f>
        <v>1885.68</v>
      </c>
      <c r="G249" s="84">
        <f t="shared" si="30"/>
        <v>9.1982415987169081E-2</v>
      </c>
      <c r="H249" s="85">
        <f t="shared" si="31"/>
        <v>3.0539306189874648E-7</v>
      </c>
      <c r="I249" s="86">
        <f t="shared" si="32"/>
        <v>-18614.759999999995</v>
      </c>
      <c r="J249" s="87">
        <f t="shared" si="33"/>
        <v>-0.90801758401283095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5">
        <f t="shared" si="34"/>
        <v>0</v>
      </c>
      <c r="N249" s="155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12000.48</v>
      </c>
      <c r="F250" s="83">
        <f>VLOOKUP($C250,'2023'!$C$8:$U$285,19,FALSE)</f>
        <v>2440.4499999999998</v>
      </c>
      <c r="G250" s="84">
        <f t="shared" si="30"/>
        <v>0.2033626988253803</v>
      </c>
      <c r="H250" s="85">
        <f t="shared" si="31"/>
        <v>3.9524017750137658E-7</v>
      </c>
      <c r="I250" s="86">
        <f t="shared" si="32"/>
        <v>-9560.0299999999988</v>
      </c>
      <c r="J250" s="87">
        <f t="shared" si="33"/>
        <v>-0.79663730117461962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330.66999999999996</v>
      </c>
      <c r="M250" s="155">
        <f t="shared" si="34"/>
        <v>0.16532838686452542</v>
      </c>
      <c r="N250" s="155">
        <f t="shared" si="35"/>
        <v>5.3553266608363291E-8</v>
      </c>
      <c r="O250" s="83">
        <f t="shared" si="36"/>
        <v>-1669.4099999999999</v>
      </c>
      <c r="P250" s="87">
        <f t="shared" si="37"/>
        <v>-0.83467161313547455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1436199.9600000004</v>
      </c>
      <c r="F251" s="83">
        <f>VLOOKUP($C251,'2023'!$C$8:$U$285,19,FALSE)</f>
        <v>621538.5</v>
      </c>
      <c r="G251" s="84">
        <f t="shared" si="30"/>
        <v>0.43276599172165403</v>
      </c>
      <c r="H251" s="85">
        <f t="shared" si="31"/>
        <v>1.0066052861723836E-4</v>
      </c>
      <c r="I251" s="86">
        <f t="shared" si="32"/>
        <v>-814661.46000000043</v>
      </c>
      <c r="J251" s="87">
        <f t="shared" si="33"/>
        <v>-0.56723400827834602</v>
      </c>
      <c r="K251" s="82">
        <f>VLOOKUP($C251,'2023'!$C$295:$U$572,VLOOKUP($L$4,Master!$D$9:$G$20,4,FALSE),FALSE)</f>
        <v>270366.66000000003</v>
      </c>
      <c r="L251" s="83">
        <f>VLOOKUP($C251,'2023'!$C$8:$U$285,VLOOKUP($L$4,Master!$D$9:$G$20,4,FALSE),FALSE)</f>
        <v>239950.42</v>
      </c>
      <c r="M251" s="155">
        <f t="shared" si="34"/>
        <v>0.88750003421279822</v>
      </c>
      <c r="N251" s="155">
        <f t="shared" si="35"/>
        <v>3.8860884915622066E-5</v>
      </c>
      <c r="O251" s="83">
        <f t="shared" si="36"/>
        <v>-30416.24000000002</v>
      </c>
      <c r="P251" s="87">
        <f t="shared" si="37"/>
        <v>-0.11249996578720178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4024209.0199999991</v>
      </c>
      <c r="F252" s="83">
        <f>VLOOKUP($C252,'2023'!$C$8:$U$285,19,FALSE)</f>
        <v>3167246.6500000004</v>
      </c>
      <c r="G252" s="84">
        <f t="shared" si="30"/>
        <v>0.78704824581900101</v>
      </c>
      <c r="H252" s="85">
        <f t="shared" si="31"/>
        <v>5.1294766462604867E-4</v>
      </c>
      <c r="I252" s="86">
        <f t="shared" si="32"/>
        <v>-856962.36999999871</v>
      </c>
      <c r="J252" s="87">
        <f t="shared" si="33"/>
        <v>-0.21295175418099901</v>
      </c>
      <c r="K252" s="82">
        <f>VLOOKUP($C252,'2023'!$C$295:$U$572,VLOOKUP($L$4,Master!$D$9:$G$20,4,FALSE),FALSE)</f>
        <v>719287.67</v>
      </c>
      <c r="L252" s="83">
        <f>VLOOKUP($C252,'2023'!$C$8:$U$285,VLOOKUP($L$4,Master!$D$9:$G$20,4,FALSE),FALSE)</f>
        <v>710616.91999999993</v>
      </c>
      <c r="M252" s="155">
        <f t="shared" si="34"/>
        <v>0.98794536544745704</v>
      </c>
      <c r="N252" s="155">
        <f t="shared" si="35"/>
        <v>1.1508711819389109E-4</v>
      </c>
      <c r="O252" s="83">
        <f t="shared" si="36"/>
        <v>-8670.7500000001164</v>
      </c>
      <c r="P252" s="87">
        <f t="shared" si="37"/>
        <v>-1.2054634552542957E-2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621533.38</v>
      </c>
      <c r="F253" s="83">
        <f>VLOOKUP($C253,'2023'!$C$8:$U$285,19,FALSE)</f>
        <v>18510.239999999998</v>
      </c>
      <c r="G253" s="84">
        <f t="shared" si="30"/>
        <v>2.9781570219124833E-2</v>
      </c>
      <c r="H253" s="85">
        <f t="shared" si="31"/>
        <v>2.9978039063259157E-6</v>
      </c>
      <c r="I253" s="86">
        <f t="shared" si="32"/>
        <v>-603023.14</v>
      </c>
      <c r="J253" s="87">
        <f t="shared" si="33"/>
        <v>-0.97021842978087514</v>
      </c>
      <c r="K253" s="82">
        <f>VLOOKUP($C253,'2023'!$C$295:$U$572,VLOOKUP($L$4,Master!$D$9:$G$20,4,FALSE),FALSE)</f>
        <v>172811.17</v>
      </c>
      <c r="L253" s="83">
        <f>VLOOKUP($C253,'2023'!$C$8:$U$285,VLOOKUP($L$4,Master!$D$9:$G$20,4,FALSE),FALSE)</f>
        <v>0</v>
      </c>
      <c r="M253" s="155">
        <f t="shared" si="34"/>
        <v>0</v>
      </c>
      <c r="N253" s="155">
        <f t="shared" si="35"/>
        <v>0</v>
      </c>
      <c r="O253" s="83">
        <f t="shared" si="36"/>
        <v>-172811.17</v>
      </c>
      <c r="P253" s="87">
        <f t="shared" si="37"/>
        <v>-1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543170.18000000005</v>
      </c>
      <c r="F255" s="83">
        <f>VLOOKUP($C255,'2023'!$C$8:$U$285,19,FALSE)</f>
        <v>276142.54000000004</v>
      </c>
      <c r="G255" s="84">
        <f t="shared" si="30"/>
        <v>0.50839046429242496</v>
      </c>
      <c r="H255" s="85">
        <f t="shared" si="31"/>
        <v>4.4722336669581844E-5</v>
      </c>
      <c r="I255" s="86">
        <f t="shared" si="32"/>
        <v>-267027.64</v>
      </c>
      <c r="J255" s="87">
        <f t="shared" si="33"/>
        <v>-0.4916095357075751</v>
      </c>
      <c r="K255" s="82">
        <f>VLOOKUP($C255,'2023'!$C$295:$U$572,VLOOKUP($L$4,Master!$D$9:$G$20,4,FALSE),FALSE)</f>
        <v>35445.03</v>
      </c>
      <c r="L255" s="83">
        <f>VLOOKUP($C255,'2023'!$C$8:$U$285,VLOOKUP($L$4,Master!$D$9:$G$20,4,FALSE),FALSE)</f>
        <v>239741.52000000002</v>
      </c>
      <c r="M255" s="155">
        <f t="shared" si="34"/>
        <v>6.7637555956363986</v>
      </c>
      <c r="N255" s="155">
        <f t="shared" si="35"/>
        <v>3.882705276455155E-5</v>
      </c>
      <c r="O255" s="83">
        <f t="shared" si="36"/>
        <v>204296.49000000002</v>
      </c>
      <c r="P255" s="87">
        <f t="shared" si="37"/>
        <v>5.7637555956363986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2239614.0699999994</v>
      </c>
      <c r="F256" s="83">
        <f>VLOOKUP($C256,'2023'!$C$8:$U$285,19,FALSE)</f>
        <v>1566992.8999999997</v>
      </c>
      <c r="G256" s="84">
        <f t="shared" si="30"/>
        <v>0.6996709482183241</v>
      </c>
      <c r="H256" s="85">
        <f t="shared" si="31"/>
        <v>2.537804716094969E-4</v>
      </c>
      <c r="I256" s="86">
        <f t="shared" si="32"/>
        <v>-672621.16999999969</v>
      </c>
      <c r="J256" s="87">
        <f t="shared" si="33"/>
        <v>-0.3003290517816759</v>
      </c>
      <c r="K256" s="82">
        <f>VLOOKUP($C256,'2023'!$C$295:$U$572,VLOOKUP($L$4,Master!$D$9:$G$20,4,FALSE),FALSE)</f>
        <v>338970.26000000007</v>
      </c>
      <c r="L256" s="83">
        <f>VLOOKUP($C256,'2023'!$C$8:$U$285,VLOOKUP($L$4,Master!$D$9:$G$20,4,FALSE),FALSE)</f>
        <v>241065.34999999992</v>
      </c>
      <c r="M256" s="155">
        <f t="shared" si="34"/>
        <v>0.71116961706316029</v>
      </c>
      <c r="N256" s="155">
        <f t="shared" si="35"/>
        <v>3.9041452077867377E-5</v>
      </c>
      <c r="O256" s="83">
        <f t="shared" si="36"/>
        <v>-97904.910000000149</v>
      </c>
      <c r="P256" s="87">
        <f t="shared" si="37"/>
        <v>-0.28883038293683971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947858.87999999989</v>
      </c>
      <c r="F257" s="83">
        <f>VLOOKUP($C257,'2023'!$C$8:$U$285,19,FALSE)</f>
        <v>810283.85999999987</v>
      </c>
      <c r="G257" s="84">
        <f t="shared" si="30"/>
        <v>0.85485706479850665</v>
      </c>
      <c r="H257" s="85">
        <f t="shared" si="31"/>
        <v>1.3122855893499171E-4</v>
      </c>
      <c r="I257" s="86">
        <f t="shared" si="32"/>
        <v>-137575.02000000002</v>
      </c>
      <c r="J257" s="87">
        <f t="shared" si="33"/>
        <v>-0.14514293520149332</v>
      </c>
      <c r="K257" s="82">
        <f>VLOOKUP($C257,'2023'!$C$295:$U$572,VLOOKUP($L$4,Master!$D$9:$G$20,4,FALSE),FALSE)</f>
        <v>141879.21999999997</v>
      </c>
      <c r="L257" s="83">
        <f>VLOOKUP($C257,'2023'!$C$8:$U$285,VLOOKUP($L$4,Master!$D$9:$G$20,4,FALSE),FALSE)</f>
        <v>140838.18</v>
      </c>
      <c r="M257" s="155">
        <f t="shared" si="34"/>
        <v>0.99266249137823015</v>
      </c>
      <c r="N257" s="155">
        <f t="shared" si="35"/>
        <v>2.2809279953357301E-5</v>
      </c>
      <c r="O257" s="83">
        <f t="shared" si="36"/>
        <v>-1041.039999999979</v>
      </c>
      <c r="P257" s="87">
        <f t="shared" si="37"/>
        <v>-7.3375086217698357E-3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567715.72</v>
      </c>
      <c r="F258" s="83">
        <f>VLOOKUP($C258,'2023'!$C$8:$U$285,19,FALSE)</f>
        <v>433003.52000000002</v>
      </c>
      <c r="G258" s="84">
        <f t="shared" si="30"/>
        <v>0.76271187276617958</v>
      </c>
      <c r="H258" s="85">
        <f t="shared" si="31"/>
        <v>7.0126570142195444E-5</v>
      </c>
      <c r="I258" s="86">
        <f t="shared" si="32"/>
        <v>-134712.19999999995</v>
      </c>
      <c r="J258" s="87">
        <f t="shared" si="33"/>
        <v>-0.2372881272338204</v>
      </c>
      <c r="K258" s="82">
        <f>VLOOKUP($C258,'2023'!$C$295:$U$572,VLOOKUP($L$4,Master!$D$9:$G$20,4,FALSE),FALSE)</f>
        <v>89185.68</v>
      </c>
      <c r="L258" s="83">
        <f>VLOOKUP($C258,'2023'!$C$8:$U$285,VLOOKUP($L$4,Master!$D$9:$G$20,4,FALSE),FALSE)</f>
        <v>72968.62999999999</v>
      </c>
      <c r="M258" s="155">
        <f t="shared" si="34"/>
        <v>0.81816531532864911</v>
      </c>
      <c r="N258" s="155">
        <f t="shared" si="35"/>
        <v>1.1817547695397272E-5</v>
      </c>
      <c r="O258" s="83">
        <f t="shared" si="36"/>
        <v>-16217.050000000003</v>
      </c>
      <c r="P258" s="87">
        <f t="shared" si="37"/>
        <v>-0.18183468467135086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1056094.6000000001</v>
      </c>
      <c r="F259" s="83">
        <f>VLOOKUP($C259,'2023'!$C$8:$U$285,19,FALSE)</f>
        <v>1005094.8199999998</v>
      </c>
      <c r="G259" s="84">
        <f t="shared" si="30"/>
        <v>0.95170907984947539</v>
      </c>
      <c r="H259" s="85">
        <f t="shared" si="31"/>
        <v>1.6277893628737083E-4</v>
      </c>
      <c r="I259" s="86">
        <f t="shared" si="32"/>
        <v>-50999.780000000261</v>
      </c>
      <c r="J259" s="87">
        <f t="shared" si="33"/>
        <v>-4.8290920150524635E-2</v>
      </c>
      <c r="K259" s="82">
        <f>VLOOKUP($C259,'2023'!$C$295:$U$572,VLOOKUP($L$4,Master!$D$9:$G$20,4,FALSE),FALSE)</f>
        <v>177675.83000000005</v>
      </c>
      <c r="L259" s="83">
        <f>VLOOKUP($C259,'2023'!$C$8:$U$285,VLOOKUP($L$4,Master!$D$9:$G$20,4,FALSE),FALSE)</f>
        <v>217385.7699999999</v>
      </c>
      <c r="M259" s="155">
        <f t="shared" si="34"/>
        <v>1.2234965780095124</v>
      </c>
      <c r="N259" s="155">
        <f t="shared" si="35"/>
        <v>3.5206453859359297E-5</v>
      </c>
      <c r="O259" s="83">
        <f t="shared" si="36"/>
        <v>39709.939999999857</v>
      </c>
      <c r="P259" s="87">
        <f t="shared" si="37"/>
        <v>0.22349657800951231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509266.26000000013</v>
      </c>
      <c r="F260" s="83">
        <f>VLOOKUP($C260,'2023'!$C$8:$U$285,19,FALSE)</f>
        <v>264384.23000000004</v>
      </c>
      <c r="G260" s="84">
        <f t="shared" si="30"/>
        <v>0.51914735132855649</v>
      </c>
      <c r="H260" s="85">
        <f t="shared" si="31"/>
        <v>4.2818033556829599E-5</v>
      </c>
      <c r="I260" s="86">
        <f t="shared" si="32"/>
        <v>-244882.03000000009</v>
      </c>
      <c r="J260" s="87">
        <f t="shared" si="33"/>
        <v>-0.48085264867144356</v>
      </c>
      <c r="K260" s="82">
        <f>VLOOKUP($C260,'2023'!$C$295:$U$572,VLOOKUP($L$4,Master!$D$9:$G$20,4,FALSE),FALSE)</f>
        <v>78799.210000000021</v>
      </c>
      <c r="L260" s="83">
        <f>VLOOKUP($C260,'2023'!$C$8:$U$285,VLOOKUP($L$4,Master!$D$9:$G$20,4,FALSE),FALSE)</f>
        <v>44994.400000000001</v>
      </c>
      <c r="M260" s="155">
        <f t="shared" si="34"/>
        <v>0.57100064835675368</v>
      </c>
      <c r="N260" s="155">
        <f t="shared" si="35"/>
        <v>7.2870145434522078E-6</v>
      </c>
      <c r="O260" s="83">
        <f t="shared" si="36"/>
        <v>-33804.810000000019</v>
      </c>
      <c r="P260" s="87">
        <f t="shared" si="37"/>
        <v>-0.42899935164324632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100000</v>
      </c>
      <c r="F261" s="83">
        <f>VLOOKUP($C261,'2023'!$C$8:$U$285,19,FALSE)</f>
        <v>100000</v>
      </c>
      <c r="G261" s="84">
        <f t="shared" si="30"/>
        <v>1</v>
      </c>
      <c r="H261" s="85">
        <f t="shared" si="31"/>
        <v>1.619538107731675E-5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16000</v>
      </c>
      <c r="L261" s="83">
        <f>VLOOKUP($C261,'2023'!$C$8:$U$285,VLOOKUP($L$4,Master!$D$9:$G$20,4,FALSE),FALSE)</f>
        <v>16000</v>
      </c>
      <c r="M261" s="155">
        <f t="shared" si="34"/>
        <v>1</v>
      </c>
      <c r="N261" s="155">
        <f t="shared" si="35"/>
        <v>2.5912609723706798E-6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134022.84</v>
      </c>
      <c r="F262" s="83">
        <f>VLOOKUP($C262,'2023'!$C$8:$U$285,19,FALSE)</f>
        <v>122003.31</v>
      </c>
      <c r="G262" s="84">
        <f t="shared" si="30"/>
        <v>0.9103173011406116</v>
      </c>
      <c r="H262" s="85">
        <f t="shared" si="31"/>
        <v>1.9758900981440093E-5</v>
      </c>
      <c r="I262" s="86">
        <f t="shared" si="32"/>
        <v>-12019.529999999999</v>
      </c>
      <c r="J262" s="87">
        <f t="shared" si="33"/>
        <v>-8.9682698859388441E-2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20670.489999999998</v>
      </c>
      <c r="M262" s="155">
        <f t="shared" si="34"/>
        <v>0.92538659828429237</v>
      </c>
      <c r="N262" s="155">
        <f t="shared" si="35"/>
        <v>3.3476646260486506E-6</v>
      </c>
      <c r="O262" s="83">
        <f t="shared" si="36"/>
        <v>-1666.6500000000015</v>
      </c>
      <c r="P262" s="87">
        <f t="shared" si="37"/>
        <v>-7.4613401715707628E-2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1852914.2200000002</v>
      </c>
      <c r="F263" s="83">
        <f>VLOOKUP($C263,'2023'!$C$8:$U$285,19,FALSE)</f>
        <v>1174080.48</v>
      </c>
      <c r="G263" s="84">
        <f t="shared" si="30"/>
        <v>0.63363995339190604</v>
      </c>
      <c r="H263" s="85">
        <f t="shared" si="31"/>
        <v>1.9014680789038966E-4</v>
      </c>
      <c r="I263" s="86">
        <f t="shared" si="32"/>
        <v>-678833.74000000022</v>
      </c>
      <c r="J263" s="87">
        <f t="shared" si="33"/>
        <v>-0.36636004660809401</v>
      </c>
      <c r="K263" s="82">
        <f>VLOOKUP($C263,'2023'!$C$295:$U$572,VLOOKUP($L$4,Master!$D$9:$G$20,4,FALSE),FALSE)</f>
        <v>308819.03000000009</v>
      </c>
      <c r="L263" s="83">
        <f>VLOOKUP($C263,'2023'!$C$8:$U$285,VLOOKUP($L$4,Master!$D$9:$G$20,4,FALSE),FALSE)</f>
        <v>679402.59</v>
      </c>
      <c r="M263" s="155">
        <f t="shared" si="34"/>
        <v>2.2000023444151089</v>
      </c>
      <c r="N263" s="155">
        <f t="shared" si="35"/>
        <v>1.1003183849965989E-4</v>
      </c>
      <c r="O263" s="83">
        <f t="shared" si="36"/>
        <v>370583.55999999988</v>
      </c>
      <c r="P263" s="87">
        <f t="shared" si="37"/>
        <v>1.2000023444151087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39361.889999999992</v>
      </c>
      <c r="F264" s="83">
        <f>VLOOKUP($C264,'2023'!$C$8:$U$285,19,FALSE)</f>
        <v>31691.059999999998</v>
      </c>
      <c r="G264" s="84">
        <f t="shared" si="30"/>
        <v>0.8051203842091933</v>
      </c>
      <c r="H264" s="85">
        <f t="shared" si="31"/>
        <v>5.1324879344410967E-6</v>
      </c>
      <c r="I264" s="86">
        <f t="shared" si="32"/>
        <v>-7670.8299999999945</v>
      </c>
      <c r="J264" s="87">
        <f t="shared" si="33"/>
        <v>-0.1948796157908067</v>
      </c>
      <c r="K264" s="82">
        <f>VLOOKUP($C264,'2023'!$C$295:$U$572,VLOOKUP($L$4,Master!$D$9:$G$20,4,FALSE),FALSE)</f>
        <v>6560.3399999999992</v>
      </c>
      <c r="L264" s="83">
        <f>VLOOKUP($C264,'2023'!$C$8:$U$285,VLOOKUP($L$4,Master!$D$9:$G$20,4,FALSE),FALSE)</f>
        <v>5302.7399999999989</v>
      </c>
      <c r="M264" s="155">
        <f t="shared" si="34"/>
        <v>0.80830261846184792</v>
      </c>
      <c r="N264" s="155">
        <f t="shared" si="35"/>
        <v>8.5879895053930603E-7</v>
      </c>
      <c r="O264" s="83">
        <f t="shared" si="36"/>
        <v>-1257.6000000000004</v>
      </c>
      <c r="P264" s="87">
        <f t="shared" si="37"/>
        <v>-0.19169738153815205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609172.40000000026</v>
      </c>
      <c r="F265" s="83">
        <f>VLOOKUP($C265,'2023'!$C$8:$U$285,19,FALSE)</f>
        <v>464019.08999999997</v>
      </c>
      <c r="G265" s="84">
        <f t="shared" si="30"/>
        <v>0.76172047518896091</v>
      </c>
      <c r="H265" s="85">
        <f t="shared" si="31"/>
        <v>7.5149659896997365E-5</v>
      </c>
      <c r="I265" s="86">
        <f t="shared" si="32"/>
        <v>-145153.31000000029</v>
      </c>
      <c r="J265" s="87">
        <f t="shared" si="33"/>
        <v>-0.23827952481103909</v>
      </c>
      <c r="K265" s="82">
        <f>VLOOKUP($C265,'2023'!$C$295:$U$572,VLOOKUP($L$4,Master!$D$9:$G$20,4,FALSE),FALSE)</f>
        <v>96944.670000000042</v>
      </c>
      <c r="L265" s="83">
        <f>VLOOKUP($C265,'2023'!$C$8:$U$285,VLOOKUP($L$4,Master!$D$9:$G$20,4,FALSE),FALSE)</f>
        <v>75587.709999999992</v>
      </c>
      <c r="M265" s="83">
        <f t="shared" si="34"/>
        <v>0.77969949250433224</v>
      </c>
      <c r="N265" s="155">
        <f t="shared" si="35"/>
        <v>1.2241717682117059E-5</v>
      </c>
      <c r="O265" s="83">
        <f t="shared" si="36"/>
        <v>-21356.96000000005</v>
      </c>
      <c r="P265" s="87">
        <f t="shared" si="37"/>
        <v>-0.22030050749566779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110000</v>
      </c>
      <c r="F266" s="83">
        <f>VLOOKUP($C266,'2023'!$C$8:$U$285,19,FALSE)</f>
        <v>110000</v>
      </c>
      <c r="G266" s="84">
        <f t="shared" ref="G266:G286" si="38">IFERROR(F266/E266,0)</f>
        <v>1</v>
      </c>
      <c r="H266" s="85">
        <f t="shared" ref="H266:H286" si="39">F266/$D$4</f>
        <v>1.7814919185048425E-5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18333.330000000002</v>
      </c>
      <c r="L266" s="83">
        <f>VLOOKUP($C266,'2023'!$C$8:$U$285,VLOOKUP($L$4,Master!$D$9:$G$20,4,FALSE),FALSE)</f>
        <v>18333.330000000002</v>
      </c>
      <c r="M266" s="83">
        <f t="shared" ref="M266:M286" si="42">IFERROR(L266/K266,0)</f>
        <v>1</v>
      </c>
      <c r="N266" s="155">
        <f t="shared" ref="N266:N286" si="43">L266/$D$4</f>
        <v>2.969152657662035E-6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1058674.04</v>
      </c>
      <c r="F267" s="83">
        <f>VLOOKUP($C267,'2023'!$C$8:$U$285,19,FALSE)</f>
        <v>679807.36</v>
      </c>
      <c r="G267" s="84">
        <f t="shared" si="38"/>
        <v>0.64213094334494114</v>
      </c>
      <c r="H267" s="85">
        <f t="shared" si="39"/>
        <v>1.1009739254364655E-4</v>
      </c>
      <c r="I267" s="86">
        <f t="shared" si="40"/>
        <v>-378866.68000000005</v>
      </c>
      <c r="J267" s="87">
        <f t="shared" si="41"/>
        <v>-0.35786905665505886</v>
      </c>
      <c r="K267" s="82">
        <f>VLOOKUP($C267,'2023'!$C$295:$U$572,VLOOKUP($L$4,Master!$D$9:$G$20,4,FALSE),FALSE)</f>
        <v>173695.69</v>
      </c>
      <c r="L267" s="83">
        <f>VLOOKUP($C267,'2023'!$C$8:$U$285,VLOOKUP($L$4,Master!$D$9:$G$20,4,FALSE),FALSE)</f>
        <v>343084.93</v>
      </c>
      <c r="M267" s="83">
        <f t="shared" si="42"/>
        <v>1.9752069265506818</v>
      </c>
      <c r="N267" s="155">
        <f t="shared" si="43"/>
        <v>5.5563911832345411E-5</v>
      </c>
      <c r="O267" s="83">
        <f t="shared" si="44"/>
        <v>169389.24</v>
      </c>
      <c r="P267" s="87">
        <f t="shared" si="45"/>
        <v>0.97520692655068175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122537820.08999997</v>
      </c>
      <c r="F268" s="83">
        <f>VLOOKUP($C268,'2023'!$C$8:$U$285,19,FALSE)</f>
        <v>134440445.85999998</v>
      </c>
      <c r="G268" s="84">
        <f t="shared" si="38"/>
        <v>1.0971343031992729</v>
      </c>
      <c r="H268" s="85">
        <f t="shared" si="39"/>
        <v>2.1773142529070706E-2</v>
      </c>
      <c r="I268" s="86">
        <f t="shared" si="40"/>
        <v>11902625.770000011</v>
      </c>
      <c r="J268" s="87">
        <f t="shared" si="41"/>
        <v>9.7134303199272895E-2</v>
      </c>
      <c r="K268" s="82">
        <f>VLOOKUP($C268,'2023'!$C$295:$U$572,VLOOKUP($L$4,Master!$D$9:$G$20,4,FALSE),FALSE)</f>
        <v>23937009.009999998</v>
      </c>
      <c r="L268" s="83">
        <f>VLOOKUP($C268,'2023'!$C$8:$U$285,VLOOKUP($L$4,Master!$D$9:$G$20,4,FALSE),FALSE)</f>
        <v>24728602.699999996</v>
      </c>
      <c r="M268" s="83">
        <f t="shared" si="42"/>
        <v>1.0330698664009901</v>
      </c>
      <c r="N268" s="155">
        <f t="shared" si="43"/>
        <v>4.0048914423606377E-3</v>
      </c>
      <c r="O268" s="83">
        <f t="shared" si="44"/>
        <v>791593.68999999762</v>
      </c>
      <c r="P268" s="87">
        <f t="shared" si="45"/>
        <v>3.3069866400990161E-2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27736397.699999999</v>
      </c>
      <c r="F269" s="83">
        <f>VLOOKUP($C269,'2023'!$C$8:$U$285,19,FALSE)</f>
        <v>25586251.170000002</v>
      </c>
      <c r="G269" s="84">
        <f t="shared" si="38"/>
        <v>0.92247924358252198</v>
      </c>
      <c r="H269" s="85">
        <f t="shared" si="39"/>
        <v>4.1437908803809154E-3</v>
      </c>
      <c r="I269" s="86">
        <f t="shared" si="40"/>
        <v>-2150146.5299999975</v>
      </c>
      <c r="J269" s="87">
        <f t="shared" si="41"/>
        <v>-7.7520756417478021E-2</v>
      </c>
      <c r="K269" s="82">
        <f>VLOOKUP($C269,'2023'!$C$295:$U$572,VLOOKUP($L$4,Master!$D$9:$G$20,4,FALSE),FALSE)</f>
        <v>5722279.54</v>
      </c>
      <c r="L269" s="83">
        <f>VLOOKUP($C269,'2023'!$C$8:$U$285,VLOOKUP($L$4,Master!$D$9:$G$20,4,FALSE),FALSE)</f>
        <v>5087619.9000000004</v>
      </c>
      <c r="M269" s="83">
        <f t="shared" si="42"/>
        <v>0.88908971755686028</v>
      </c>
      <c r="N269" s="155">
        <f t="shared" si="43"/>
        <v>8.2395943057040136E-4</v>
      </c>
      <c r="O269" s="83">
        <f t="shared" si="44"/>
        <v>-634659.63999999966</v>
      </c>
      <c r="P269" s="87">
        <f t="shared" si="45"/>
        <v>-0.11091028244313972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4597731.4099999992</v>
      </c>
      <c r="F270" s="83">
        <f>VLOOKUP($C270,'2023'!$C$8:$U$285,19,FALSE)</f>
        <v>2946939.33</v>
      </c>
      <c r="G270" s="84">
        <f t="shared" si="38"/>
        <v>0.64095508571693638</v>
      </c>
      <c r="H270" s="85">
        <f t="shared" si="39"/>
        <v>4.7726805461082502E-4</v>
      </c>
      <c r="I270" s="86">
        <f t="shared" si="40"/>
        <v>-1650792.0799999991</v>
      </c>
      <c r="J270" s="87">
        <f t="shared" si="41"/>
        <v>-0.35904491428306368</v>
      </c>
      <c r="K270" s="82">
        <f>VLOOKUP($C270,'2023'!$C$295:$U$572,VLOOKUP($L$4,Master!$D$9:$G$20,4,FALSE),FALSE)</f>
        <v>862346.66999999993</v>
      </c>
      <c r="L270" s="83">
        <f>VLOOKUP($C270,'2023'!$C$8:$U$285,VLOOKUP($L$4,Master!$D$9:$G$20,4,FALSE),FALSE)</f>
        <v>557117.28</v>
      </c>
      <c r="M270" s="83">
        <f t="shared" si="42"/>
        <v>0.64604792872917349</v>
      </c>
      <c r="N270" s="155">
        <f t="shared" si="43"/>
        <v>9.0227266543581777E-5</v>
      </c>
      <c r="O270" s="83">
        <f t="shared" si="44"/>
        <v>-305229.3899999999</v>
      </c>
      <c r="P270" s="87">
        <f t="shared" si="45"/>
        <v>-0.35395207127082651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3690715.9900000012</v>
      </c>
      <c r="F271" s="83">
        <f>VLOOKUP($C271,'2023'!$C$8:$U$285,19,FALSE)</f>
        <v>2891306.85</v>
      </c>
      <c r="G271" s="84">
        <f t="shared" si="38"/>
        <v>0.78339998467343441</v>
      </c>
      <c r="H271" s="85">
        <f t="shared" si="39"/>
        <v>4.6825816247206297E-4</v>
      </c>
      <c r="I271" s="86">
        <f t="shared" si="40"/>
        <v>-799409.14000000106</v>
      </c>
      <c r="J271" s="87">
        <f t="shared" si="41"/>
        <v>-0.21660001532656561</v>
      </c>
      <c r="K271" s="82">
        <f>VLOOKUP($C271,'2023'!$C$295:$U$572,VLOOKUP($L$4,Master!$D$9:$G$20,4,FALSE),FALSE)</f>
        <v>763366.32000000007</v>
      </c>
      <c r="L271" s="83">
        <f>VLOOKUP($C271,'2023'!$C$8:$U$285,VLOOKUP($L$4,Master!$D$9:$G$20,4,FALSE),FALSE)</f>
        <v>362304.57</v>
      </c>
      <c r="M271" s="83">
        <f t="shared" si="42"/>
        <v>0.47461429789042825</v>
      </c>
      <c r="N271" s="155">
        <f t="shared" si="43"/>
        <v>5.8676605772033818E-5</v>
      </c>
      <c r="O271" s="83">
        <f t="shared" si="44"/>
        <v>-401061.75000000006</v>
      </c>
      <c r="P271" s="87">
        <f t="shared" si="45"/>
        <v>-0.5253857021095717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4591076.18</v>
      </c>
      <c r="F272" s="83">
        <f>VLOOKUP($C272,'2023'!$C$8:$U$285,19,FALSE)</f>
        <v>1683217.0099999998</v>
      </c>
      <c r="G272" s="84">
        <f t="shared" si="38"/>
        <v>0.3666279852494192</v>
      </c>
      <c r="H272" s="85">
        <f t="shared" si="39"/>
        <v>2.7260340912771674E-4</v>
      </c>
      <c r="I272" s="86">
        <f t="shared" si="40"/>
        <v>-2907859.17</v>
      </c>
      <c r="J272" s="87">
        <f t="shared" si="41"/>
        <v>-0.6333720147505808</v>
      </c>
      <c r="K272" s="82">
        <f>VLOOKUP($C272,'2023'!$C$295:$U$572,VLOOKUP($L$4,Master!$D$9:$G$20,4,FALSE),FALSE)</f>
        <v>765179.32999999984</v>
      </c>
      <c r="L272" s="83">
        <f>VLOOKUP($C272,'2023'!$C$8:$U$285,VLOOKUP($L$4,Master!$D$9:$G$20,4,FALSE),FALSE)</f>
        <v>314955.13</v>
      </c>
      <c r="M272" s="83">
        <f t="shared" si="42"/>
        <v>0.41160956347317962</v>
      </c>
      <c r="N272" s="155">
        <f t="shared" si="43"/>
        <v>5.1008183526058368E-5</v>
      </c>
      <c r="O272" s="83">
        <f t="shared" si="44"/>
        <v>-450224.19999999984</v>
      </c>
      <c r="P272" s="87">
        <f t="shared" si="45"/>
        <v>-0.58839043652682033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256494</v>
      </c>
      <c r="F273" s="83">
        <f>VLOOKUP($C273,'2023'!$C$8:$U$285,19,FALSE)</f>
        <v>1696748.56</v>
      </c>
      <c r="G273" s="84">
        <f t="shared" si="38"/>
        <v>6.6151588731120414</v>
      </c>
      <c r="H273" s="85">
        <f t="shared" si="39"/>
        <v>2.7479489521588441E-4</v>
      </c>
      <c r="I273" s="86">
        <f t="shared" si="40"/>
        <v>1440254.56</v>
      </c>
      <c r="J273" s="87">
        <f t="shared" si="41"/>
        <v>5.6151588731120414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474945.62</v>
      </c>
      <c r="M273" s="83">
        <f t="shared" si="42"/>
        <v>11.110098949683033</v>
      </c>
      <c r="N273" s="155">
        <f t="shared" si="43"/>
        <v>7.6919253069024707E-5</v>
      </c>
      <c r="O273" s="83">
        <f t="shared" si="44"/>
        <v>432196.62</v>
      </c>
      <c r="P273" s="87">
        <f t="shared" si="45"/>
        <v>10.110098949683033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876449.83</v>
      </c>
      <c r="F274" s="83">
        <f>VLOOKUP($C274,'2023'!$C$8:$U$285,19,FALSE)</f>
        <v>725565.04999999993</v>
      </c>
      <c r="G274" s="84">
        <f t="shared" si="38"/>
        <v>0.82784550257714118</v>
      </c>
      <c r="H274" s="85">
        <f t="shared" si="39"/>
        <v>1.175080248113238E-4</v>
      </c>
      <c r="I274" s="86">
        <f t="shared" si="40"/>
        <v>-150884.78000000003</v>
      </c>
      <c r="J274" s="87">
        <f t="shared" si="41"/>
        <v>-0.17215449742285879</v>
      </c>
      <c r="K274" s="82">
        <f>VLOOKUP($C274,'2023'!$C$295:$U$572,VLOOKUP($L$4,Master!$D$9:$G$20,4,FALSE),FALSE)</f>
        <v>125663.89999999998</v>
      </c>
      <c r="L274" s="83">
        <f>VLOOKUP($C274,'2023'!$C$8:$U$285,VLOOKUP($L$4,Master!$D$9:$G$20,4,FALSE),FALSE)</f>
        <v>150271.68999999997</v>
      </c>
      <c r="M274" s="83">
        <f t="shared" si="42"/>
        <v>1.1958222687661293</v>
      </c>
      <c r="N274" s="155">
        <f t="shared" si="43"/>
        <v>2.433707284682408E-5</v>
      </c>
      <c r="O274" s="83">
        <f t="shared" si="44"/>
        <v>24607.789999999994</v>
      </c>
      <c r="P274" s="87">
        <f t="shared" si="45"/>
        <v>0.19582226876612932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264944144.85999998</v>
      </c>
      <c r="F275" s="83">
        <f>VLOOKUP($C275,'2023'!$C$8:$U$285,19,FALSE)</f>
        <v>263266819.86000016</v>
      </c>
      <c r="G275" s="84">
        <f t="shared" si="38"/>
        <v>0.99366913731614581</v>
      </c>
      <c r="H275" s="85">
        <f t="shared" si="39"/>
        <v>4.263706472646004E-2</v>
      </c>
      <c r="I275" s="86">
        <f t="shared" si="40"/>
        <v>-1677324.9999998212</v>
      </c>
      <c r="J275" s="87">
        <f t="shared" si="41"/>
        <v>-6.3308626838541465E-3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46909923.619999982</v>
      </c>
      <c r="M275" s="83">
        <f t="shared" si="42"/>
        <v>1.0628885607483043</v>
      </c>
      <c r="N275" s="155">
        <f t="shared" si="43"/>
        <v>7.5972408933372175E-3</v>
      </c>
      <c r="O275" s="83">
        <f t="shared" si="44"/>
        <v>2775547.3999999836</v>
      </c>
      <c r="P275" s="87">
        <f t="shared" si="45"/>
        <v>6.2888560748304234E-2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1152000</v>
      </c>
      <c r="F276" s="83">
        <f>VLOOKUP($C276,'2023'!$C$8:$U$285,19,FALSE)</f>
        <v>6462590</v>
      </c>
      <c r="G276" s="84">
        <f t="shared" si="38"/>
        <v>5.6098871527777776</v>
      </c>
      <c r="H276" s="85">
        <f t="shared" si="39"/>
        <v>1.0466410779645646E-3</v>
      </c>
      <c r="I276" s="86">
        <f t="shared" si="40"/>
        <v>5310590</v>
      </c>
      <c r="J276" s="87">
        <f t="shared" si="41"/>
        <v>4.6098871527777776</v>
      </c>
      <c r="K276" s="82">
        <f>VLOOKUP($C276,'2023'!$C$295:$U$572,VLOOKUP($L$4,Master!$D$9:$G$20,4,FALSE),FALSE)</f>
        <v>192000.05000000002</v>
      </c>
      <c r="L276" s="83">
        <f>VLOOKUP($C276,'2023'!$C$8:$U$285,VLOOKUP($L$4,Master!$D$9:$G$20,4,FALSE),FALSE)</f>
        <v>47250</v>
      </c>
      <c r="M276" s="83">
        <f t="shared" si="42"/>
        <v>0.2460936859131026</v>
      </c>
      <c r="N276" s="155">
        <f t="shared" si="43"/>
        <v>7.6523175590321646E-6</v>
      </c>
      <c r="O276" s="83">
        <f t="shared" si="44"/>
        <v>-144750.05000000002</v>
      </c>
      <c r="P276" s="87">
        <f t="shared" si="45"/>
        <v>-0.75390631408689734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2239907.8000000007</v>
      </c>
      <c r="F277" s="83">
        <f>VLOOKUP($C277,'2023'!$C$8:$U$285,19,FALSE)</f>
        <v>2041967.83</v>
      </c>
      <c r="G277" s="84">
        <f t="shared" si="38"/>
        <v>0.91163030460450178</v>
      </c>
      <c r="H277" s="85">
        <f t="shared" si="39"/>
        <v>3.3070447154471546E-4</v>
      </c>
      <c r="I277" s="86">
        <f t="shared" si="40"/>
        <v>-197939.97000000067</v>
      </c>
      <c r="J277" s="87">
        <f t="shared" si="41"/>
        <v>-8.8369695395498243E-2</v>
      </c>
      <c r="K277" s="82">
        <f>VLOOKUP($C277,'2023'!$C$295:$U$572,VLOOKUP($L$4,Master!$D$9:$G$20,4,FALSE),FALSE)</f>
        <v>371984.57000000007</v>
      </c>
      <c r="L277" s="83">
        <f>VLOOKUP($C277,'2023'!$C$8:$U$285,VLOOKUP($L$4,Master!$D$9:$G$20,4,FALSE),FALSE)</f>
        <v>733716.78</v>
      </c>
      <c r="M277" s="83">
        <f t="shared" si="42"/>
        <v>1.9724387492739279</v>
      </c>
      <c r="N277" s="155">
        <f t="shared" si="43"/>
        <v>1.1882822854921777E-4</v>
      </c>
      <c r="O277" s="83">
        <f t="shared" si="44"/>
        <v>361732.20999999996</v>
      </c>
      <c r="P277" s="87">
        <f t="shared" si="45"/>
        <v>0.97243874927392793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250000.01999999996</v>
      </c>
      <c r="F279" s="83">
        <f>VLOOKUP($C279,'2023'!$C$8:$U$285,19,FALSE)</f>
        <v>23189.24</v>
      </c>
      <c r="G279" s="84">
        <f t="shared" si="38"/>
        <v>9.2756952579443816E-2</v>
      </c>
      <c r="H279" s="85">
        <f t="shared" si="39"/>
        <v>3.7555857869335667E-6</v>
      </c>
      <c r="I279" s="86">
        <f t="shared" si="40"/>
        <v>-226810.77999999997</v>
      </c>
      <c r="J279" s="87">
        <f t="shared" si="41"/>
        <v>-0.90724304742055628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7352480.1500000041</v>
      </c>
      <c r="F280" s="83">
        <f>VLOOKUP($C280,'2023'!$C$8:$U$285,19,FALSE)</f>
        <v>6532976.0000000037</v>
      </c>
      <c r="G280" s="84">
        <f t="shared" si="38"/>
        <v>0.88854044713061897</v>
      </c>
      <c r="H280" s="85">
        <f t="shared" si="39"/>
        <v>1.0580403588896453E-3</v>
      </c>
      <c r="I280" s="86">
        <f t="shared" si="40"/>
        <v>-819504.15000000037</v>
      </c>
      <c r="J280" s="87">
        <f t="shared" si="41"/>
        <v>-0.11145955286938108</v>
      </c>
      <c r="K280" s="82">
        <f>VLOOKUP($C280,'2023'!$C$295:$U$572,VLOOKUP($L$4,Master!$D$9:$G$20,4,FALSE),FALSE)</f>
        <v>1223437.49</v>
      </c>
      <c r="L280" s="83">
        <f>VLOOKUP($C280,'2023'!$C$8:$U$285,VLOOKUP($L$4,Master!$D$9:$G$20,4,FALSE),FALSE)</f>
        <v>1035624.0900000008</v>
      </c>
      <c r="M280" s="83">
        <f t="shared" si="42"/>
        <v>0.84648713029057232</v>
      </c>
      <c r="N280" s="155">
        <f t="shared" si="43"/>
        <v>1.677232679039939E-4</v>
      </c>
      <c r="O280" s="83">
        <f t="shared" si="44"/>
        <v>-187813.39999999921</v>
      </c>
      <c r="P280" s="87">
        <f t="shared" si="45"/>
        <v>-0.15351286970942765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99188951.929999992</v>
      </c>
      <c r="F281" s="83">
        <f>VLOOKUP($C281,'2023'!$C$8:$U$285,19,FALSE)</f>
        <v>107518930.28999999</v>
      </c>
      <c r="G281" s="84">
        <f t="shared" si="38"/>
        <v>1.0839809091427708</v>
      </c>
      <c r="H281" s="85">
        <f t="shared" si="39"/>
        <v>1.7413100490720045E-2</v>
      </c>
      <c r="I281" s="86">
        <f t="shared" si="40"/>
        <v>8329978.3599999994</v>
      </c>
      <c r="J281" s="87">
        <f t="shared" si="41"/>
        <v>8.3980909142770899E-2</v>
      </c>
      <c r="K281" s="82">
        <f>VLOOKUP($C281,'2023'!$C$295:$U$572,VLOOKUP($L$4,Master!$D$9:$G$20,4,FALSE),FALSE)</f>
        <v>16440719.17</v>
      </c>
      <c r="L281" s="83">
        <f>VLOOKUP($C281,'2023'!$C$8:$U$285,VLOOKUP($L$4,Master!$D$9:$G$20,4,FALSE),FALSE)</f>
        <v>17586306.599999998</v>
      </c>
      <c r="M281" s="83">
        <f t="shared" si="42"/>
        <v>1.069679885542379</v>
      </c>
      <c r="N281" s="155">
        <f t="shared" si="43"/>
        <v>2.8481693712953064E-3</v>
      </c>
      <c r="O281" s="83">
        <f t="shared" si="44"/>
        <v>1145587.4299999978</v>
      </c>
      <c r="P281" s="87">
        <f t="shared" si="45"/>
        <v>6.9679885542379097E-2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33517.270000000004</v>
      </c>
      <c r="F282" s="83">
        <f>VLOOKUP($C282,'2023'!$C$8:$U$285,19,FALSE)</f>
        <v>25255.18</v>
      </c>
      <c r="G282" s="84">
        <f t="shared" si="38"/>
        <v>0.75349752530561098</v>
      </c>
      <c r="H282" s="85">
        <f t="shared" si="39"/>
        <v>4.0901726427622847E-6</v>
      </c>
      <c r="I282" s="86">
        <f t="shared" si="40"/>
        <v>-8262.0900000000038</v>
      </c>
      <c r="J282" s="87">
        <f t="shared" si="41"/>
        <v>-0.24650247469438896</v>
      </c>
      <c r="K282" s="82">
        <f>VLOOKUP($C282,'2023'!$C$295:$U$572,VLOOKUP($L$4,Master!$D$9:$G$20,4,FALSE),FALSE)</f>
        <v>5580.1500000000005</v>
      </c>
      <c r="L282" s="83">
        <f>VLOOKUP($C282,'2023'!$C$8:$U$285,VLOOKUP($L$4,Master!$D$9:$G$20,4,FALSE),FALSE)</f>
        <v>5508.65</v>
      </c>
      <c r="M282" s="83">
        <f t="shared" si="42"/>
        <v>0.98718672437120847</v>
      </c>
      <c r="N282" s="155">
        <f t="shared" si="43"/>
        <v>8.9214685971560905E-7</v>
      </c>
      <c r="O282" s="83">
        <f t="shared" si="44"/>
        <v>-71.500000000000909</v>
      </c>
      <c r="P282" s="87">
        <f t="shared" si="45"/>
        <v>-1.2813275628791502E-2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147345.08000000002</v>
      </c>
      <c r="F283" s="83">
        <f>VLOOKUP($C283,'2023'!$C$8:$U$285,19,FALSE)</f>
        <v>146852.81</v>
      </c>
      <c r="G283" s="84">
        <f t="shared" si="38"/>
        <v>0.99665906727255493</v>
      </c>
      <c r="H283" s="85">
        <f t="shared" si="39"/>
        <v>2.3783372202247917E-5</v>
      </c>
      <c r="I283" s="86">
        <f t="shared" si="40"/>
        <v>-492.27000000001863</v>
      </c>
      <c r="J283" s="87">
        <f t="shared" si="41"/>
        <v>-3.3409327274451146E-3</v>
      </c>
      <c r="K283" s="82">
        <f>VLOOKUP($C283,'2023'!$C$295:$U$572,VLOOKUP($L$4,Master!$D$9:$G$20,4,FALSE),FALSE)</f>
        <v>24557.480000000007</v>
      </c>
      <c r="L283" s="83">
        <f>VLOOKUP($C283,'2023'!$C$8:$U$285,VLOOKUP($L$4,Master!$D$9:$G$20,4,FALSE),FALSE)</f>
        <v>27742.800000000003</v>
      </c>
      <c r="M283" s="83">
        <f t="shared" si="42"/>
        <v>1.129708748617529</v>
      </c>
      <c r="N283" s="155">
        <f t="shared" si="43"/>
        <v>4.4930521815178314E-6</v>
      </c>
      <c r="O283" s="83">
        <f t="shared" si="44"/>
        <v>3185.3199999999961</v>
      </c>
      <c r="P283" s="87">
        <f t="shared" si="45"/>
        <v>0.12970874861752896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235636.2</v>
      </c>
      <c r="F284" s="83">
        <f>VLOOKUP($C284,'2023'!$C$8:$U$285,19,FALSE)</f>
        <v>308458.84000000003</v>
      </c>
      <c r="G284" s="84">
        <f t="shared" si="38"/>
        <v>1.3090469121467754</v>
      </c>
      <c r="H284" s="85">
        <f t="shared" si="39"/>
        <v>4.995608460467075E-5</v>
      </c>
      <c r="I284" s="86">
        <f t="shared" si="40"/>
        <v>72822.640000000014</v>
      </c>
      <c r="J284" s="87">
        <f t="shared" si="41"/>
        <v>0.30904691214677543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15508.460000000001</v>
      </c>
      <c r="M284" s="83">
        <f t="shared" si="42"/>
        <v>0.3948916168228821</v>
      </c>
      <c r="N284" s="155">
        <f t="shared" si="43"/>
        <v>2.5116541962232371E-6</v>
      </c>
      <c r="O284" s="83">
        <f t="shared" si="44"/>
        <v>-23764.239999999998</v>
      </c>
      <c r="P284" s="87">
        <f t="shared" si="45"/>
        <v>-0.6051083831771179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457884.16000000009</v>
      </c>
      <c r="F285" s="83">
        <f>VLOOKUP($C285,'2023'!$C$8:$U$285,19,FALSE)</f>
        <v>6790.28</v>
      </c>
      <c r="G285" s="84">
        <f t="shared" si="38"/>
        <v>1.4829689675222656E-2</v>
      </c>
      <c r="H285" s="85">
        <f t="shared" si="39"/>
        <v>1.0997117222168237E-6</v>
      </c>
      <c r="I285" s="86">
        <f t="shared" si="40"/>
        <v>-451093.88000000006</v>
      </c>
      <c r="J285" s="87">
        <f t="shared" si="41"/>
        <v>-0.98517031032477731</v>
      </c>
      <c r="K285" s="82">
        <f>VLOOKUP($C285,'2023'!$C$295:$U$572,VLOOKUP($L$4,Master!$D$9:$G$20,4,FALSE),FALSE)</f>
        <v>76314.02</v>
      </c>
      <c r="L285" s="83">
        <f>VLOOKUP($C285,'2023'!$C$8:$U$285,VLOOKUP($L$4,Master!$D$9:$G$20,4,FALSE),FALSE)</f>
        <v>0</v>
      </c>
      <c r="M285" s="83">
        <f t="shared" si="42"/>
        <v>0</v>
      </c>
      <c r="N285" s="155">
        <f t="shared" si="43"/>
        <v>0</v>
      </c>
      <c r="O285" s="83">
        <f t="shared" si="44"/>
        <v>-76314.02</v>
      </c>
      <c r="P285" s="87">
        <f t="shared" si="45"/>
        <v>-1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558038.22</v>
      </c>
      <c r="F286" s="83">
        <f>VLOOKUP($C286,'2023'!$C$8:$U$285,19,FALSE)</f>
        <v>513028.87</v>
      </c>
      <c r="G286" s="84">
        <f t="shared" si="38"/>
        <v>0.91934360696656225</v>
      </c>
      <c r="H286" s="85">
        <f t="shared" si="39"/>
        <v>8.3086980533151944E-5</v>
      </c>
      <c r="I286" s="86">
        <f t="shared" si="40"/>
        <v>-45009.349999999977</v>
      </c>
      <c r="J286" s="87">
        <f t="shared" si="41"/>
        <v>-8.0656393033437704E-2</v>
      </c>
      <c r="K286" s="156">
        <f>VLOOKUP($C286,'2023'!$C$295:$U$572,VLOOKUP($L$4,Master!$D$9:$G$20,4,FALSE),FALSE)</f>
        <v>74795.249999999985</v>
      </c>
      <c r="L286" s="157">
        <f>VLOOKUP($C286,'2023'!$C$8:$U$285,VLOOKUP($L$4,Master!$D$9:$G$20,4,FALSE),FALSE)</f>
        <v>67652.929999999993</v>
      </c>
      <c r="M286" s="157">
        <f t="shared" si="42"/>
        <v>0.90450837452913124</v>
      </c>
      <c r="N286" s="158">
        <f t="shared" si="43"/>
        <v>1.0956649823470346E-5</v>
      </c>
      <c r="O286" s="157">
        <f t="shared" si="44"/>
        <v>-7142.3199999999924</v>
      </c>
      <c r="P286" s="159">
        <f t="shared" si="45"/>
        <v>-9.5491625470868716E-2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topLeftCell="A256" zoomScale="70" zoomScaleNormal="70" workbookViewId="0">
      <selection activeCell="E8" sqref="E8:J28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144637511.84999996</v>
      </c>
      <c r="F7" s="114">
        <f>SUM(F8:F285)</f>
        <v>177858304.29000005</v>
      </c>
      <c r="G7" s="114">
        <f t="shared" ref="G7:Q7" si="1">SUM(G8:G285)</f>
        <v>201636705.69</v>
      </c>
      <c r="H7" s="114">
        <f t="shared" si="1"/>
        <v>213794159.24000001</v>
      </c>
      <c r="I7" s="114">
        <f t="shared" si="1"/>
        <v>282309978.04000002</v>
      </c>
      <c r="J7" s="114">
        <f t="shared" si="1"/>
        <v>209864023.56999996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1230100682.6799998</v>
      </c>
      <c r="R7" s="115"/>
      <c r="S7" s="116"/>
      <c r="T7" s="113"/>
      <c r="U7" s="114">
        <f>SUM(U8:U285)</f>
        <v>1230100682.6799998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37517.400000000009</v>
      </c>
      <c r="J8" s="119">
        <v>1352718.7900000003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4007714.9300000006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4007714.9300000006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3480</v>
      </c>
      <c r="J9" s="119">
        <v>2880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17880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17880</v>
      </c>
      <c r="V9" s="115"/>
    </row>
    <row r="10" spans="2:22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93058.450000000012</v>
      </c>
      <c r="J10" s="119">
        <v>137917.21999999997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665267.21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665267.21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30882.200000000004</v>
      </c>
      <c r="J11" s="119">
        <v>37057.920000000006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195362.94000000003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195362.94000000003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137305.18999999994</v>
      </c>
      <c r="J12" s="119">
        <v>136530.06999999998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684907.06999999983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684907.06999999983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505576.73999999987</v>
      </c>
      <c r="J13" s="119">
        <v>569111.50999999989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3061325.6099999994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3061325.6099999994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58459.19999999999</v>
      </c>
      <c r="J14" s="119">
        <v>69349.86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393336.77999999997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393336.77999999997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70114.23000000001</v>
      </c>
      <c r="J15" s="119">
        <v>96187.999999999985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429470.81000000006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429470.81000000006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12833.33</v>
      </c>
      <c r="J16" s="119">
        <v>12833.33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104936.28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104936.28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162336.38999999998</v>
      </c>
      <c r="J17" s="119">
        <v>77499.87000000001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532975.54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532975.54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351892.03</v>
      </c>
      <c r="J18" s="119">
        <v>358248.56000000006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1963861.87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1963861.87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396093.52999999997</v>
      </c>
      <c r="J19" s="119">
        <v>414767.34999999992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2211069.0699999998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2211069.0699999998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321560.41999999993</v>
      </c>
      <c r="J20" s="119">
        <v>453811.86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2178903.25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2178903.25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910.91000000000008</v>
      </c>
      <c r="J21" s="119">
        <v>1917.6899999999998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8492.2999999999993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8492.2999999999993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555.52</v>
      </c>
      <c r="J22" s="119">
        <v>555.52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2777.6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2777.6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77648.200000000012</v>
      </c>
      <c r="J23" s="119">
        <v>93306.590000000026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564716.78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564716.78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29280</v>
      </c>
      <c r="J24" s="119">
        <v>28394.73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149739.76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149739.76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27948.870000000006</v>
      </c>
      <c r="J25" s="119">
        <v>28581.940000000006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172070.84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172070.84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2330</v>
      </c>
      <c r="J26" s="119">
        <v>2330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11500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11500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581872.39</v>
      </c>
      <c r="J28" s="119">
        <v>582294.29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2910416.7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2910416.7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1060956.79</v>
      </c>
      <c r="J29" s="119">
        <v>1134307.04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6403215.8000000007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6403215.8000000007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177689.83000000002</v>
      </c>
      <c r="J30" s="119">
        <v>381702.07999999996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1592602.83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1592602.83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28554.15</v>
      </c>
      <c r="J32" s="119">
        <v>12773.019999999999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122019.05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122019.05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1101942.8400000001</v>
      </c>
      <c r="J34" s="119">
        <v>136405.28999999998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2944704.19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2944704.19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3630</v>
      </c>
      <c r="J35" s="119">
        <v>29639.79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74558.570000000007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74558.570000000007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1433625</v>
      </c>
      <c r="J38" s="119">
        <v>1433625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8601750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8601750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105923.58</v>
      </c>
      <c r="J39" s="119">
        <v>56491.31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240997.34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240997.34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104180.68</v>
      </c>
      <c r="J40" s="119">
        <v>77549.48000000001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476203.54999999993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476203.54999999993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361273.65</v>
      </c>
      <c r="J41" s="119">
        <v>965817.89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1894687.25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1894687.25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80077.320000000022</v>
      </c>
      <c r="J42" s="119">
        <v>86728.110000000015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442385.06000000006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442385.06000000006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238151.38999999996</v>
      </c>
      <c r="J43" s="119">
        <v>223531.15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1384891.9299999997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1384891.9299999997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217881.22000000006</v>
      </c>
      <c r="J44" s="119">
        <v>238325.42000000007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1345665.7800000003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1345665.7800000003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464696.73</v>
      </c>
      <c r="J45" s="119">
        <v>610613.9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2880058.2399999998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2880058.2399999998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1101777.32</v>
      </c>
      <c r="H46" s="119">
        <v>1055665.7300000004</v>
      </c>
      <c r="I46" s="119">
        <v>1093063.4200000004</v>
      </c>
      <c r="J46" s="119">
        <v>1135779.1000000001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6258231.4900000002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6258231.4900000002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448156.44</v>
      </c>
      <c r="J47" s="119">
        <v>501105.53999999992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2672538.1799999997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2672538.1799999997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434512.07999999973</v>
      </c>
      <c r="J48" s="119">
        <v>483060.63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2689240.75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2689240.75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107580.77999999998</v>
      </c>
      <c r="J49" s="119">
        <v>147739.37999999998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764753.84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764753.84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147014.22000000003</v>
      </c>
      <c r="H50" s="119">
        <v>146945.16</v>
      </c>
      <c r="I50" s="119">
        <v>157580.59000000003</v>
      </c>
      <c r="J50" s="119">
        <v>178665.79000000004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904690.79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904690.79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109777.86000000002</v>
      </c>
      <c r="J51" s="119">
        <v>91116.860000000015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538212.67000000004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538212.67000000004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1016696.7999999999</v>
      </c>
      <c r="J52" s="119">
        <v>1353083.5600000003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6040605.1399999997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6040605.1399999997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36070.06</v>
      </c>
      <c r="J53" s="119">
        <v>39997.699999999997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263201.14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263201.14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52733.39</v>
      </c>
      <c r="J54" s="119">
        <v>60630.899999999994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317208.82000000007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317208.82000000007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91333.97</v>
      </c>
      <c r="J55" s="119">
        <v>78712.850000000006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408770.16000000003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408770.16000000003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103238.12</v>
      </c>
      <c r="J56" s="119">
        <v>89545.859999999986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526139.26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526139.26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132089.41999999998</v>
      </c>
      <c r="J57" s="119">
        <v>210256.30999999997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741862.80999999982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741862.80999999982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34983.619999999988</v>
      </c>
      <c r="J58" s="119">
        <v>33746.92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201143.61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201143.61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31425.610000000008</v>
      </c>
      <c r="J59" s="119">
        <v>60955.939999999995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215640.75000000003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215640.75000000003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21473.040000000001</v>
      </c>
      <c r="J60" s="119">
        <v>17646.280000000002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142498.57999999999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142498.57999999999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15024.820000000002</v>
      </c>
      <c r="J61" s="119">
        <v>16103.839999999998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117118.56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117118.56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107790.29999999999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451241.10000000003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451241.10000000003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152580.29999999999</v>
      </c>
      <c r="J64" s="119">
        <v>145627.24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709959.3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709959.3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21673.33</v>
      </c>
      <c r="J66" s="119">
        <v>24584.58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131995.89000000001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131995.89000000001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66350.48</v>
      </c>
      <c r="J67" s="119">
        <v>61030.89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372183.42999999993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372183.42999999993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406861.2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670620.5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670620.5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298571.95999999985</v>
      </c>
      <c r="J69" s="119">
        <v>431791.73000000004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2013742.23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2013742.23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31649.89</v>
      </c>
      <c r="J70" s="119">
        <v>33483.259999999995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194219.34000000003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194219.34000000003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847882.5399999998</v>
      </c>
      <c r="J71" s="119">
        <v>907477.27999999991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4675481.5200000005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4675481.5200000005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29009.820000000003</v>
      </c>
      <c r="J72" s="119">
        <v>38528.720000000001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202896.23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202896.23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1335362.32</v>
      </c>
      <c r="J73" s="119">
        <v>1443067.88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6413384.7800000003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6413384.7800000003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7198060.3899999941</v>
      </c>
      <c r="J78" s="119">
        <v>7234202.3699999973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39559164.289999969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39559164.289999969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80059.63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80059.63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80059.63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481307.92999999993</v>
      </c>
      <c r="J84" s="119">
        <v>614873.87000000011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4528687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4528687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83765.56</v>
      </c>
      <c r="J85" s="119">
        <v>64916.479999999996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270045.49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270045.49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432730.78999999986</v>
      </c>
      <c r="J86" s="119">
        <v>691076.64000000013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3247826.8800000004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3247826.8800000004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326119.46000000002</v>
      </c>
      <c r="J87" s="119">
        <v>205030.38999999998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1191900.51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1191900.51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168453.51</v>
      </c>
      <c r="J88" s="119">
        <v>131995.10999999999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845006.05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845006.05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2402585.2399999993</v>
      </c>
      <c r="J89" s="119">
        <v>3379687.9499999997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15459130.150000002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15459130.150000002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64691.929999999993</v>
      </c>
      <c r="J90" s="119">
        <v>76303.06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378743.1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378743.1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47256.189999999995</v>
      </c>
      <c r="J91" s="119">
        <v>86735.13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233026.64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233026.64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9684.83</v>
      </c>
      <c r="J92" s="119">
        <v>413241.62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1859656.04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1859656.04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171747.20999999996</v>
      </c>
      <c r="J94" s="119">
        <v>193602.74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933242.24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933242.24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53343.48</v>
      </c>
      <c r="J95" s="119">
        <v>27713.37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241083.38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241083.38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136092.9</v>
      </c>
      <c r="J96" s="119">
        <v>223182.02999999997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767043.67999999993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767043.67999999993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3972308.7800000003</v>
      </c>
      <c r="H97" s="119">
        <v>930438.21999999974</v>
      </c>
      <c r="I97" s="119">
        <v>782271.84999999986</v>
      </c>
      <c r="J97" s="119">
        <v>928316.40000000014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8745358.7199999988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8745358.7199999988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284682.38</v>
      </c>
      <c r="J98" s="119">
        <v>3842322.4199999995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7421049.3299999991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7421049.3299999991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1068089.2</v>
      </c>
      <c r="J99" s="119">
        <v>447785.86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6606439.0899999999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6606439.0899999999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33961311.730000004</v>
      </c>
      <c r="F100" s="119">
        <v>9996920.25</v>
      </c>
      <c r="G100" s="119">
        <v>11220136.399999999</v>
      </c>
      <c r="H100" s="119">
        <v>31144582.27</v>
      </c>
      <c r="I100" s="119">
        <v>106888974.25000001</v>
      </c>
      <c r="J100" s="119">
        <v>19058073.279999997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212269998.18000004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212269998.18000004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93130.25999999998</v>
      </c>
      <c r="J101" s="119">
        <v>63611.349999999991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377880.35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377880.35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198946.71000000002</v>
      </c>
      <c r="J102" s="119">
        <v>267324.05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1156137.1100000001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1156137.1100000001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27269.979999999996</v>
      </c>
      <c r="J103" s="119">
        <v>26904.920000000002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159122.82000000004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159122.82000000004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33078.53</v>
      </c>
      <c r="J104" s="119">
        <v>34271.890000000007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199228.92000000004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199228.92000000004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1435.5</v>
      </c>
      <c r="J105" s="119">
        <v>176.5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4313.82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4313.82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85123</v>
      </c>
      <c r="J108" s="119">
        <v>126810.1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527628.53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527628.53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14590.140000000001</v>
      </c>
      <c r="J115" s="119">
        <v>49690.93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118816.1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118816.1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63934.38</v>
      </c>
      <c r="J116" s="119">
        <v>80686.709999999992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384602.13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384602.13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138620.64000000001</v>
      </c>
      <c r="J117" s="119">
        <v>146606.39000000001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809076.91999999993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809076.91999999993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6518.3200000000006</v>
      </c>
      <c r="J118" s="119">
        <v>6916.24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25547.440000000002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25547.440000000002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31892.030000000006</v>
      </c>
      <c r="J119" s="119">
        <v>30248.880000000001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191495.26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191495.26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1116593.5900000001</v>
      </c>
      <c r="J120" s="119">
        <v>1447039.19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5839485.620000001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5839485.620000001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61442.950000000004</v>
      </c>
      <c r="J122" s="119">
        <v>69341.549999999988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357557.04999999993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357557.04999999993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286155.71000000002</v>
      </c>
      <c r="J123" s="119">
        <v>265931.63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1602018.71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1602018.71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246896.99</v>
      </c>
      <c r="J124" s="119">
        <v>249161.87000000011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1420848.42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1420848.42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215398.50999999995</v>
      </c>
      <c r="J125" s="119">
        <v>227971.82999999996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1195602.2799999998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1195602.2799999998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452585.85999999987</v>
      </c>
      <c r="J126" s="119">
        <v>487945.40999999986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2663630.6999999997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2663630.6999999997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35423.78</v>
      </c>
      <c r="J127" s="119">
        <v>33767.589999999997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190225.28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190225.28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165335.67000000001</v>
      </c>
      <c r="J128" s="119">
        <v>116712.60999999999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674871.62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674871.62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461633.90999999992</v>
      </c>
      <c r="J129" s="119">
        <v>523066.87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2660753.7800000003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2660753.7800000003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296582.83</v>
      </c>
      <c r="J130" s="119">
        <v>1148153.6399999999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2299617.91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2299617.91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181531.13</v>
      </c>
      <c r="J131" s="119">
        <v>412667.82999999996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1438991.16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1438991.16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70999.42</v>
      </c>
      <c r="J132" s="119">
        <v>62724.58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257315.64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257315.64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23791.269999999997</v>
      </c>
      <c r="J133" s="119">
        <v>37624.400000000001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160418.22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160418.22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37574.359999999986</v>
      </c>
      <c r="J134" s="119">
        <v>37420.749999999993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202713.66999999998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202713.66999999998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51351.38</v>
      </c>
      <c r="J135" s="119">
        <v>58405.7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292457.01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292457.01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561839.86</v>
      </c>
      <c r="J136" s="119">
        <v>96250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1836464.06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1836464.06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43746.27</v>
      </c>
      <c r="J137" s="119">
        <v>51400.22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216836.51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216836.51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622965.94999999995</v>
      </c>
      <c r="J138" s="119">
        <v>146489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834504.76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834504.76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198317.6</v>
      </c>
      <c r="J139" s="119">
        <v>878.58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251465.41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251465.41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5697.77</v>
      </c>
      <c r="J140" s="119">
        <v>6975.6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392328.12999999995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392328.12999999995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204047.44999999998</v>
      </c>
      <c r="J141" s="119">
        <v>199141.33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1204045.71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1204045.71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8867.06</v>
      </c>
      <c r="J142" s="119">
        <v>383485.36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514084.70999999996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514084.70999999996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85439.1</v>
      </c>
      <c r="J143" s="119">
        <v>32928.490000000005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242578.22000000003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242578.22000000003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2009879.57</v>
      </c>
      <c r="J144" s="119">
        <v>2155681.84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12191690.600000001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12191690.600000001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5380.5</v>
      </c>
      <c r="J145" s="119">
        <v>5875.79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285160.37999999995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285160.37999999995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422381.66999999981</v>
      </c>
      <c r="J146" s="119">
        <v>408756.14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2302017.0499999998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2302017.0499999998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23216.15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74201.83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74201.83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19121.02</v>
      </c>
      <c r="J148" s="119">
        <v>18590.14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105909.20999999999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105909.20999999999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16237.59</v>
      </c>
      <c r="J149" s="119">
        <v>25762.910000000003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108443.25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108443.25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2036486.22</v>
      </c>
      <c r="J150" s="119">
        <v>2014179.75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10427093.390000001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10427093.390000001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28167.200000000004</v>
      </c>
      <c r="J152" s="119">
        <v>31423.51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166830.07000000004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166830.07000000004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162</v>
      </c>
      <c r="J153" s="119">
        <v>221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38473.449999999997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38473.449999999997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66985.170000000013</v>
      </c>
      <c r="J154" s="119">
        <v>68640.270000000019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388614.9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388614.9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54240.95</v>
      </c>
      <c r="J156" s="119">
        <v>46941.26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304852.81000000006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304852.81000000006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933.5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933.5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933.5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19325.669999999998</v>
      </c>
      <c r="J158" s="119">
        <v>26096.079999999994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92139.76999999999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92139.76999999999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91459.98000000001</v>
      </c>
      <c r="J159" s="119">
        <v>8709.25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155972.53000000003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155972.53000000003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477668.94999999995</v>
      </c>
      <c r="J160" s="119">
        <v>549483.54999999993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2282810.16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2282810.16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14942.36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51911.82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51911.82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63152.909999999989</v>
      </c>
      <c r="J164" s="119">
        <v>78597.149999999994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387079.5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387079.5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201676.31999999998</v>
      </c>
      <c r="J165" s="119">
        <v>46766.05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767075.68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767075.68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60227.670000000006</v>
      </c>
      <c r="J166" s="119">
        <v>56323.73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313164.17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313164.17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11188.120000000003</v>
      </c>
      <c r="J167" s="119">
        <v>10404.010000000002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62894.41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62894.41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20904.559999999998</v>
      </c>
      <c r="J168" s="119">
        <v>21984.11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103894.24999999999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103894.24999999999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40732.239999999998</v>
      </c>
      <c r="J169" s="119">
        <v>7720.96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217899.63999999998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217899.63999999998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7461.11</v>
      </c>
      <c r="J170" s="119">
        <v>77.5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25701.45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25701.45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145517.63</v>
      </c>
      <c r="J173" s="119">
        <v>143962.12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740331.00999999989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740331.00999999989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14352.189999999999</v>
      </c>
      <c r="J174" s="119">
        <v>10380.810000000001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99791.38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99791.38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2788302.26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2788302.26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2788302.26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17783.18</v>
      </c>
      <c r="J176" s="119">
        <v>9932.4499999999989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118107.2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118107.2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1715.38</v>
      </c>
      <c r="J177" s="119">
        <v>677.08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59513.46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59513.46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96419.37</v>
      </c>
      <c r="J178" s="119">
        <v>65574.23000000001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488424.47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488424.47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1170868</v>
      </c>
      <c r="J179" s="119">
        <v>1237874.9900000002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5611668.9800000004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5611668.9800000004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201667.27000000005</v>
      </c>
      <c r="J180" s="119">
        <v>234292.81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1119970.02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1119970.02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854160.56</v>
      </c>
      <c r="J181" s="119">
        <v>671020.38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1762532.8399999999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1762532.8399999999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2328826.39</v>
      </c>
      <c r="J182" s="119">
        <v>838818.2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5770535.2299999995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5770535.2299999995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28936.17</v>
      </c>
      <c r="J185" s="119">
        <v>75405.290000000008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172512.81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172512.81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20035.310000000001</v>
      </c>
      <c r="J186" s="119">
        <v>26196.329999999998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120350.77999999998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120350.77999999998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415676.54999999993</v>
      </c>
      <c r="J187" s="119">
        <v>508382.79000000004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2439950.29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2439950.29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15405.57</v>
      </c>
      <c r="J188" s="119">
        <v>18386.249999999996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146716.5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146716.5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12383.33</v>
      </c>
      <c r="J189" s="119">
        <v>12987.619999999999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73597.600000000006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73597.600000000006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90046.01999999999</v>
      </c>
      <c r="J190" s="119">
        <v>103653.22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553766.62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553766.62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40232.400000000001</v>
      </c>
      <c r="J191" s="119">
        <v>63641.53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238957.44999999998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238957.44999999998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9080.16</v>
      </c>
      <c r="J192" s="119">
        <v>8292.18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49338.080000000002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49338.080000000002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73886.83</v>
      </c>
      <c r="J193" s="119">
        <v>68596.340000000011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390254.23000000004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390254.23000000004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10277.89</v>
      </c>
      <c r="J194" s="119">
        <v>8729.3900000000031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56537.17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56537.17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26406.84</v>
      </c>
      <c r="J195" s="119">
        <v>30198.049999999996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154686.68999999997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154686.68999999997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97976.94</v>
      </c>
      <c r="J196" s="119">
        <v>114362.56999999998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544204.36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544204.36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1005366.57</v>
      </c>
      <c r="J197" s="119">
        <v>1014378.37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5379429.8600000003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5379429.8600000003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1122047.6000000003</v>
      </c>
      <c r="J198" s="119">
        <v>1359031.22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8489306.290000001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8489306.290000001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4657.3</v>
      </c>
      <c r="J199" s="119">
        <v>9046.9399999999987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22614.92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22614.92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203752.8</v>
      </c>
      <c r="J201" s="119">
        <v>266714.71000000002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873621.83999999985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873621.83999999985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2175926.2900000005</v>
      </c>
      <c r="J202" s="119">
        <v>3109402.37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14611552.150000002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14611552.150000002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503973.89</v>
      </c>
      <c r="J203" s="119">
        <v>62209.320000000007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3101379.54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3101379.54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215542.12</v>
      </c>
      <c r="J204" s="119">
        <v>92842.69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770576.08999999985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770576.08999999985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1427824.7899999998</v>
      </c>
      <c r="J205" s="119">
        <v>2169621.64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4661368.4700000007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4661368.4700000007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21466.48</v>
      </c>
      <c r="J206" s="119">
        <v>236775.45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461760.75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461760.75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55514.11</v>
      </c>
      <c r="J207" s="119">
        <v>53766.32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302977.17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302977.17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14166.08</v>
      </c>
      <c r="J208" s="119">
        <v>60186.14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895571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895571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242347.08000000002</v>
      </c>
      <c r="J209" s="119">
        <v>198945.43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1366162.35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1366162.35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78191.37</v>
      </c>
      <c r="J210" s="119">
        <v>349481.18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500325.04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500325.04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32660.329999999998</v>
      </c>
      <c r="J211" s="119">
        <v>30359.360000000001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1032710.7399999999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1032710.7399999999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167043.07</v>
      </c>
      <c r="J212" s="119">
        <v>108208.21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787335.54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787335.54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155387.26</v>
      </c>
      <c r="J213" s="119">
        <v>66116.41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481969.41000000003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481969.41000000003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5933.35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5933.35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104352.97</v>
      </c>
      <c r="I216" s="119">
        <v>111462.70999999998</v>
      </c>
      <c r="J216" s="119">
        <v>90064.669999999984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532958.96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532958.96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164895.54999999999</v>
      </c>
      <c r="I217" s="119">
        <v>213074.74</v>
      </c>
      <c r="J217" s="119">
        <v>317017.45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2267513.3300000005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2267513.3300000005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141339.15000000002</v>
      </c>
      <c r="J218" s="119">
        <v>121580.48000000001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715882.88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715882.88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12519.949999999997</v>
      </c>
      <c r="J219" s="119">
        <v>13219.47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67907.01999999999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67907.01999999999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287559.55</v>
      </c>
      <c r="J220" s="119">
        <v>338926.84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1689152.44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1689152.44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119368.51</v>
      </c>
      <c r="J221" s="119">
        <v>252649.14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625842.07000000007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625842.07000000007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123156.45000000001</v>
      </c>
      <c r="J222" s="119">
        <v>165872.04999999999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667210.69000000006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667210.69000000006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42234.53</v>
      </c>
      <c r="J223" s="119">
        <v>57446.759999999995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275730.17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275730.17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59094.75</v>
      </c>
      <c r="J224" s="119">
        <v>74752.95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314697.73000000004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314697.73000000004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17712.48</v>
      </c>
      <c r="J225" s="119">
        <v>31058.989999999998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143816.5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143816.5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77571.010000000009</v>
      </c>
      <c r="J229" s="119">
        <v>510771.25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715554.23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715554.23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2965267.8099999982</v>
      </c>
      <c r="J231" s="119">
        <v>2322902.0699999994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16902617.41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16902617.41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9562661.549999997</v>
      </c>
      <c r="J232" s="119">
        <v>9286786.9399999976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55566872.599999994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55566872.599999994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3648443.9200000023</v>
      </c>
      <c r="J233" s="119">
        <v>3305082.2400000007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21183977.450000007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21183977.450000007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1233437.74</v>
      </c>
      <c r="J234" s="119">
        <v>1213239.0699999998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5531479.2799999993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5531479.2799999993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2784017.13</v>
      </c>
      <c r="J235" s="119">
        <v>3006520.23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15205623.830000002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15205623.830000002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553054.08000000007</v>
      </c>
      <c r="J236" s="119">
        <v>442732.20999999996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2144667.92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2144667.92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826938.11</v>
      </c>
      <c r="J237" s="119">
        <v>751346.12999999989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4370108.92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4370108.92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163389.38999999998</v>
      </c>
      <c r="J238" s="119">
        <v>266416.37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1131382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1131382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158267.14000000001</v>
      </c>
      <c r="J239" s="119">
        <v>320015.08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3121403.0200000005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3121403.0200000005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53504.680000000008</v>
      </c>
      <c r="J241" s="119">
        <v>48527.250000000007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294802.48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294802.48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70090.679999999993</v>
      </c>
      <c r="J243" s="119">
        <v>9533.380000000001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116188.27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116188.27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1732440.88</v>
      </c>
      <c r="J244" s="119">
        <v>347499.82000000007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2222996.87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2222996.87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13866.04</v>
      </c>
      <c r="J245" s="119">
        <v>18117.47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108740.38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108740.38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565314.53</v>
      </c>
      <c r="J246" s="119">
        <v>449494.48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1695429.6400000001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1695429.6400000001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599569.12</v>
      </c>
      <c r="J247" s="119">
        <v>551159.69999999995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3698378.5100000007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3698378.5100000007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1885.68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1885.68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1885.68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527.96</v>
      </c>
      <c r="J249" s="119">
        <v>330.66999999999996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2440.4499999999998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2440.4499999999998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54695.43</v>
      </c>
      <c r="J250" s="119">
        <v>239950.42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621538.5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621538.5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563452.49</v>
      </c>
      <c r="J251" s="119">
        <v>710616.91999999993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3167246.6500000004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3167246.6500000004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12949.15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18510.239999999998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18510.239999999998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15432.449999999999</v>
      </c>
      <c r="J254" s="119">
        <v>239741.52000000002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276142.54000000004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276142.54000000004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242591.60999999993</v>
      </c>
      <c r="J255" s="119">
        <v>241065.34999999992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1566992.8999999997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1566992.8999999997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123489.26000000002</v>
      </c>
      <c r="J256" s="119">
        <v>140838.18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810283.85999999987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810283.85999999987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67592.87</v>
      </c>
      <c r="J257" s="119">
        <v>72968.62999999999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433003.52000000002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433003.52000000002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172312.30999999994</v>
      </c>
      <c r="J258" s="119">
        <v>217385.7699999999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1005094.8199999998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1005094.8199999998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41796.89</v>
      </c>
      <c r="J259" s="119">
        <v>44994.400000000001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264384.23000000004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264384.23000000004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16000</v>
      </c>
      <c r="J260" s="119">
        <v>16000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100000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100000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21112.11</v>
      </c>
      <c r="J261" s="119">
        <v>20670.489999999998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122003.31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122003.31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394679.63</v>
      </c>
      <c r="J262" s="119">
        <v>679402.59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1174080.48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1174080.48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7108.0599999999995</v>
      </c>
      <c r="J263" s="119">
        <v>5302.7399999999989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31691.059999999998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31691.059999999998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77106.529999999984</v>
      </c>
      <c r="J264" s="119">
        <v>75587.709999999992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464019.08999999997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464019.08999999997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18333.330000000002</v>
      </c>
      <c r="J265" s="119">
        <v>18333.330000000002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110000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110000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300932.18</v>
      </c>
      <c r="J266" s="119">
        <v>343084.93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679807.36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679807.36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24017964.979999989</v>
      </c>
      <c r="J267" s="119">
        <v>24728602.699999996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134440445.85999998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134440445.85999998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5477215.5299999993</v>
      </c>
      <c r="I268" s="119">
        <v>5674571.29</v>
      </c>
      <c r="J268" s="119">
        <v>5087619.9000000004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25586251.170000002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25586251.170000002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515644.18000000005</v>
      </c>
      <c r="J269" s="119">
        <v>557117.28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2946939.33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2946939.33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745158.95</v>
      </c>
      <c r="J270" s="119">
        <v>362304.57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2891306.85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2891306.85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540346.41999999993</v>
      </c>
      <c r="J271" s="119">
        <v>314955.13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1683217.0099999998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1683217.0099999998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474945.62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1696748.56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1696748.56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126911.36999999997</v>
      </c>
      <c r="J273" s="119">
        <v>150271.68999999997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725565.04999999993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725565.04999999993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42310100.469999999</v>
      </c>
      <c r="F274" s="119">
        <v>43436982.680000052</v>
      </c>
      <c r="G274" s="119">
        <v>43546253.730000019</v>
      </c>
      <c r="H274" s="119">
        <v>43640005.300000042</v>
      </c>
      <c r="I274" s="119">
        <v>43423554.060000069</v>
      </c>
      <c r="J274" s="119">
        <v>46909923.619999982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263266819.86000016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263266819.86000016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6109960</v>
      </c>
      <c r="I275" s="119">
        <v>56600</v>
      </c>
      <c r="J275" s="119">
        <v>47250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6462590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6462590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292770.2</v>
      </c>
      <c r="J276" s="119">
        <v>733716.78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2041967.83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2041967.83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1156635.0800000026</v>
      </c>
      <c r="J279" s="119">
        <v>1035624.0900000008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6532976.0000000037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6532976.0000000037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16871451.379999999</v>
      </c>
      <c r="J280" s="119">
        <v>17586306.599999998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107518930.28999999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107518930.28999999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4424.6899999999996</v>
      </c>
      <c r="J281" s="119">
        <v>5508.65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25255.18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25255.18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31459.130000000005</v>
      </c>
      <c r="J282" s="119">
        <v>27742.800000000003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146852.81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146852.81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17352.27</v>
      </c>
      <c r="J283" s="119">
        <v>15508.460000000001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308458.84000000003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308458.84000000003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6790.28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6790.28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101586.56999999999</v>
      </c>
      <c r="J285" s="119">
        <v>67652.929999999993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513028.87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513028.87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1346118115.9500008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1902398.7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21950.519999999997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548633.93000000005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264083.08000000007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829593.15999999968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3164089.2600000002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449245.49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538147.71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76999.98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529286.38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3304491.4999999995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3109469.83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1937016.2400000007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12332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34480.479999999996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622088.22000000009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200100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182757.94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15137.999999999998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5600.0000000000009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3492499.6399999997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6936386.3200000003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2218264.58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494235.87999999989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44174.960000000006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3395100.47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362427.7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8601750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424993.91000000003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624877.15000000026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1404114.08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631249.02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1280586.0500000003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1344795.39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2281051.23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5998421.109999992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2456101.6599999997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2638899.4400000018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789946.08000000007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1043818.5499999998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557171.22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6194207.2700000014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235418.01000000013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411558.70000000007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395848.95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1001085.7300000001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837726.22000000009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306682.16000000003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359429.54000000015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181908.55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118085.51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351442.83999999997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1142862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734824.34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822466.02000000014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467103.72000000003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53238.18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3110288.8500000006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211495.41000000003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5087080.5599999987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229283.24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8387617.7099999981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42127100.299999997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115920.64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6212800.8599999985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5974475.4200000009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1061094.54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3595246.5299999993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1625793.8199999998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1116473.7800000003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17491138.050000001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560404.7699999999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538426.98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2920503.9200000009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250400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1617772.91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240503.83000000002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582550.74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9845581.4400000013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1187425.0199999998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18741275.34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221067726.08999997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453575.12000000011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1324679.25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236194.62000000008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268122.03000000003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8999.98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951940.8199999996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385375.32000000007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412696.59000000008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872802.37999999966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50542.85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213714.65000000002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12357388.130000001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436652.3600000001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1539728.5199999998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1580276.8899999992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1387057.7300000004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2688386.6100000003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204274.78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835863.08000000007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2481583.0100000007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1223920.0299999996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1368080.7499999998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406161.42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367421.05999999994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199473.80000000005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354537.52000000014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2332305.9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258897.46000000002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241973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191821.5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472436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1259425.9799999997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6960237.6799999997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946856.2799999998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9380000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1600000.96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2450151.0700000008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402520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142112.62000000008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156458.83000000002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11000000.000000002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201935.68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140407.79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404209.65999999992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347911.68000000005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1179140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769067.16000000015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78932.55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3237159.66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16800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28714.980000000003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452847.04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1048565.3899999999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322270.12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246345.72000000003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103096.80000000002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981547.56000000017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51165.349999999991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646230.54999999993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265080.22000000003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2709841.81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149135.21000000005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233825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426040.3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11908938.439999999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1717762.74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4528642.38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7801452.5800000001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4200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525191.82000000007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165858.65000000002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2905348.4600000004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1353110.28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275616.40999999997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465373.97000000009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429326.70000000007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48852.039999999994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544954.56000000006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130159.45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136438.68000000011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573179.38000000012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4352727.5100000007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11768300.940000003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31694.720000000001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517514.46000000008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26503831.920000002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2530575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1725000.4800000002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18689303.25000003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2310119.94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475409.94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973399.95999999985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963706.72000000044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7318357.2600000007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313607.58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1187275.03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818200.08000000019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16500.96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530226.31999999995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755176.67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759046.88000000012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74349.840000000011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3554483.580000001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3236681.8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750201.84000000008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377828.1100000001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349326.23000000004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176919.13000000006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6592865.9999999953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140249.94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17106047.02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55238308.720000014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21561075.619999997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6907994.5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18179316.939999998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3098493.3200000003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5114242.6600000011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1090984.98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2358000.96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348311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1805574.9599999997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216249.65999999997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1796054.1399999997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148852.95000000004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945049.97999999986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5441418.4799999995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20500.439999999995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12000.48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1436199.9600000004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4024209.0199999991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621533.38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543170.18000000005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2239614.0699999994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947858.87999999989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567715.72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1056094.6000000001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509266.26000000013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100000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134022.84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1852914.2200000002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39361.889999999992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609172.40000000026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110000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1058674.04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122537820.08999997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27736397.699999999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4597731.4099999992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3690715.9900000012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4591076.18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256494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876449.83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264944144.85999998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1152000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2239907.8000000007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250000.01999999996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7352480.1500000041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99188951.929999992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33517.270000000004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147345.08000000002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235636.2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457884.16000000009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558038.22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2023-07-28T07:23:15Z</dcterms:modified>
</cp:coreProperties>
</file>