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proba\"/>
    </mc:Choice>
  </mc:AlternateContent>
  <xr:revisionPtr revIDLastSave="0" documentId="8_{596A0925-675C-4BFF-BE9F-AAD6BC309A01}" xr6:coauthVersionLast="36" xr6:coauthVersionMax="36" xr10:uidLastSave="{00000000-0000-0000-0000-000000000000}"/>
  <bookViews>
    <workbookView xWindow="0" yWindow="0" windowWidth="28800" windowHeight="15600" tabRatio="817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5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zarade'!$A$1:$Q$13</definedName>
    <definedName name="_xlnm.Print_Area" localSheetId="4">'Tabela 5 - Amortizacija'!$A$1:$O$11</definedName>
    <definedName name="_xlnm.Print_Area" localSheetId="5">'Tabela 6 - Plan otplate kredita'!$I$2:$S$5</definedName>
    <definedName name="_xlnm.Print_Area" localSheetId="6">'Tabela 7 - Ostali troškovi'!$A$1:$L$13</definedName>
    <definedName name="_xlnm.Print_Area" localSheetId="7">'Tabela 8 -Projekcija bilansa '!$A$1:$K$13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F18" i="2"/>
  <c r="G18" i="2"/>
  <c r="H18" i="2"/>
  <c r="I18" i="2"/>
  <c r="J18" i="2"/>
  <c r="K18" i="2"/>
  <c r="L18" i="2"/>
  <c r="M18" i="2"/>
  <c r="E18" i="2"/>
  <c r="E4" i="1" l="1"/>
  <c r="E5" i="1"/>
  <c r="E6" i="1"/>
  <c r="E7" i="1"/>
  <c r="E8" i="1"/>
  <c r="E9" i="1"/>
  <c r="E10" i="1"/>
  <c r="E11" i="1"/>
  <c r="E12" i="1"/>
  <c r="E3" i="1"/>
  <c r="D4" i="1"/>
  <c r="F4" i="1" s="1"/>
  <c r="D5" i="1"/>
  <c r="F5" i="1" s="1"/>
  <c r="D6" i="1"/>
  <c r="D7" i="1"/>
  <c r="D8" i="1"/>
  <c r="F8" i="1" s="1"/>
  <c r="D9" i="1"/>
  <c r="F9" i="1" s="1"/>
  <c r="D10" i="1"/>
  <c r="F10" i="1" s="1"/>
  <c r="D11" i="1"/>
  <c r="F11" i="1" s="1"/>
  <c r="D12" i="1"/>
  <c r="F12" i="1" s="1"/>
  <c r="D3" i="1"/>
  <c r="F3" i="1" s="1"/>
  <c r="F7" i="1" l="1"/>
  <c r="F6" i="1"/>
  <c r="I13" i="1" s="1"/>
  <c r="C6" i="9" s="1"/>
  <c r="D8" i="10" s="1"/>
  <c r="D11" i="15" s="1"/>
  <c r="C4" i="11"/>
  <c r="C5" i="11" s="1"/>
  <c r="C6" i="11" s="1"/>
  <c r="C7" i="11" s="1"/>
  <c r="C8" i="11" s="1"/>
  <c r="C9" i="11" s="1"/>
  <c r="C10" i="11" s="1"/>
  <c r="C11" i="11" s="1"/>
  <c r="C3" i="11"/>
  <c r="F9" i="6"/>
  <c r="F8" i="6"/>
  <c r="F7" i="6"/>
  <c r="F6" i="6"/>
  <c r="F4" i="6"/>
  <c r="F10" i="6"/>
  <c r="F3" i="6"/>
  <c r="G10" i="6"/>
  <c r="H10" i="6"/>
  <c r="I10" i="6"/>
  <c r="J10" i="6"/>
  <c r="K10" i="6"/>
  <c r="L10" i="6"/>
  <c r="M10" i="6"/>
  <c r="N10" i="6"/>
  <c r="O10" i="6"/>
  <c r="G9" i="6"/>
  <c r="H9" i="6"/>
  <c r="I9" i="6"/>
  <c r="J9" i="6"/>
  <c r="K9" i="6"/>
  <c r="L9" i="6"/>
  <c r="M9" i="6"/>
  <c r="N9" i="6"/>
  <c r="O9" i="6"/>
  <c r="G8" i="6"/>
  <c r="H8" i="6"/>
  <c r="I8" i="6"/>
  <c r="J8" i="6"/>
  <c r="K8" i="6"/>
  <c r="L8" i="6"/>
  <c r="M8" i="6"/>
  <c r="N8" i="6"/>
  <c r="O8" i="6"/>
  <c r="G7" i="6"/>
  <c r="H7" i="6"/>
  <c r="I7" i="6"/>
  <c r="J7" i="6"/>
  <c r="K7" i="6"/>
  <c r="L7" i="6"/>
  <c r="M7" i="6"/>
  <c r="N7" i="6"/>
  <c r="O7" i="6"/>
  <c r="G6" i="6"/>
  <c r="H6" i="6"/>
  <c r="I6" i="6"/>
  <c r="J6" i="6"/>
  <c r="K6" i="6"/>
  <c r="L6" i="6"/>
  <c r="M6" i="6"/>
  <c r="N6" i="6"/>
  <c r="O6" i="6"/>
  <c r="G4" i="6"/>
  <c r="H4" i="6"/>
  <c r="I4" i="6"/>
  <c r="J4" i="6"/>
  <c r="K4" i="6"/>
  <c r="L4" i="6"/>
  <c r="M4" i="6"/>
  <c r="N4" i="6"/>
  <c r="O4" i="6"/>
  <c r="G3" i="6"/>
  <c r="H3" i="6"/>
  <c r="I3" i="6"/>
  <c r="J3" i="6"/>
  <c r="K3" i="6"/>
  <c r="L3" i="6"/>
  <c r="M3" i="6"/>
  <c r="N3" i="6"/>
  <c r="O3" i="6"/>
  <c r="C3" i="9"/>
  <c r="D3" i="9"/>
  <c r="E4" i="10" s="1"/>
  <c r="E3" i="9"/>
  <c r="F4" i="10" s="1"/>
  <c r="F3" i="9"/>
  <c r="G4" i="10" s="1"/>
  <c r="G3" i="9"/>
  <c r="I3" i="9"/>
  <c r="J4" i="10" s="1"/>
  <c r="J3" i="10" s="1"/>
  <c r="K3" i="9"/>
  <c r="B3" i="9"/>
  <c r="E4" i="7"/>
  <c r="D5" i="7"/>
  <c r="C5" i="7"/>
  <c r="B1" i="8" s="1"/>
  <c r="D14" i="3"/>
  <c r="B5" i="9" s="1"/>
  <c r="J4" i="8"/>
  <c r="B8" i="9" s="1"/>
  <c r="C13" i="4"/>
  <c r="B9" i="9" s="1"/>
  <c r="J5" i="8"/>
  <c r="C12" i="15" s="1"/>
  <c r="S5" i="8"/>
  <c r="L12" i="15" s="1"/>
  <c r="R5" i="8"/>
  <c r="K12" i="15" s="1"/>
  <c r="Q5" i="8"/>
  <c r="J12" i="15" s="1"/>
  <c r="P5" i="8"/>
  <c r="I12" i="15" s="1"/>
  <c r="O5" i="8"/>
  <c r="H12" i="15" s="1"/>
  <c r="N5" i="8"/>
  <c r="G12" i="15" s="1"/>
  <c r="M5" i="8"/>
  <c r="F12" i="15" s="1"/>
  <c r="L5" i="8"/>
  <c r="E12" i="15" s="1"/>
  <c r="K5" i="8"/>
  <c r="D12" i="15" s="1"/>
  <c r="M14" i="3"/>
  <c r="K5" i="9" s="1"/>
  <c r="S4" i="8"/>
  <c r="K8" i="9" s="1"/>
  <c r="L13" i="4"/>
  <c r="K9" i="9" s="1"/>
  <c r="L14" i="3"/>
  <c r="J5" i="9" s="1"/>
  <c r="R4" i="8"/>
  <c r="J8" i="9" s="1"/>
  <c r="K13" i="4"/>
  <c r="J9" i="9" s="1"/>
  <c r="K14" i="3"/>
  <c r="I5" i="9" s="1"/>
  <c r="Q4" i="8"/>
  <c r="I8" i="9" s="1"/>
  <c r="J13" i="4"/>
  <c r="J14" i="3"/>
  <c r="H5" i="9" s="1"/>
  <c r="P4" i="8"/>
  <c r="H8" i="9" s="1"/>
  <c r="I13" i="4"/>
  <c r="H9" i="9" s="1"/>
  <c r="I14" i="3"/>
  <c r="G5" i="9" s="1"/>
  <c r="O4" i="8"/>
  <c r="G8" i="9" s="1"/>
  <c r="H13" i="4"/>
  <c r="G9" i="9" s="1"/>
  <c r="H14" i="3"/>
  <c r="F5" i="9" s="1"/>
  <c r="N4" i="8"/>
  <c r="F8" i="9" s="1"/>
  <c r="G13" i="4"/>
  <c r="F9" i="9" s="1"/>
  <c r="G14" i="3"/>
  <c r="M4" i="8"/>
  <c r="E8" i="9" s="1"/>
  <c r="F13" i="4"/>
  <c r="E9" i="9" s="1"/>
  <c r="F14" i="3"/>
  <c r="D5" i="9" s="1"/>
  <c r="L4" i="8"/>
  <c r="D8" i="9" s="1"/>
  <c r="E13" i="4"/>
  <c r="D9" i="9" s="1"/>
  <c r="E14" i="3"/>
  <c r="C5" i="9" s="1"/>
  <c r="K4" i="8"/>
  <c r="C8" i="9" s="1"/>
  <c r="D13" i="4"/>
  <c r="C9" i="9" s="1"/>
  <c r="J3" i="9"/>
  <c r="K4" i="10" s="1"/>
  <c r="H3" i="9"/>
  <c r="I4" i="10" s="1"/>
  <c r="I4" i="15" s="1"/>
  <c r="I3" i="15" s="1"/>
  <c r="E3" i="7"/>
  <c r="E2" i="7"/>
  <c r="I9" i="9"/>
  <c r="E5" i="9"/>
  <c r="O13" i="1" l="1"/>
  <c r="I6" i="9" s="1"/>
  <c r="J8" i="10" s="1"/>
  <c r="J11" i="15" s="1"/>
  <c r="J13" i="1"/>
  <c r="D6" i="9" s="1"/>
  <c r="E8" i="10" s="1"/>
  <c r="E11" i="15" s="1"/>
  <c r="K13" i="1"/>
  <c r="E6" i="9" s="1"/>
  <c r="F8" i="10" s="1"/>
  <c r="F11" i="15" s="1"/>
  <c r="Q13" i="1"/>
  <c r="K6" i="9" s="1"/>
  <c r="L8" i="10" s="1"/>
  <c r="L11" i="15" s="1"/>
  <c r="P13" i="1"/>
  <c r="J6" i="9" s="1"/>
  <c r="K8" i="10" s="1"/>
  <c r="K11" i="15" s="1"/>
  <c r="H13" i="1"/>
  <c r="B6" i="9" s="1"/>
  <c r="C8" i="10" s="1"/>
  <c r="C11" i="15" s="1"/>
  <c r="M13" i="1"/>
  <c r="G6" i="9" s="1"/>
  <c r="H8" i="10" s="1"/>
  <c r="H11" i="15" s="1"/>
  <c r="L13" i="1"/>
  <c r="F6" i="9" s="1"/>
  <c r="G8" i="10" s="1"/>
  <c r="G11" i="15" s="1"/>
  <c r="N13" i="1"/>
  <c r="H6" i="9" s="1"/>
  <c r="K11" i="6"/>
  <c r="G7" i="9" s="1"/>
  <c r="F3" i="10"/>
  <c r="F4" i="15"/>
  <c r="F3" i="15" s="1"/>
  <c r="I3" i="10"/>
  <c r="I11" i="6"/>
  <c r="E7" i="9" s="1"/>
  <c r="E4" i="9" s="1"/>
  <c r="E10" i="9" s="1"/>
  <c r="E11" i="9" s="1"/>
  <c r="E12" i="9" s="1"/>
  <c r="E13" i="9" s="1"/>
  <c r="O11" i="6"/>
  <c r="K7" i="9" s="1"/>
  <c r="H11" i="6"/>
  <c r="D7" i="9" s="1"/>
  <c r="L11" i="6"/>
  <c r="H7" i="9" s="1"/>
  <c r="M11" i="6"/>
  <c r="I7" i="9" s="1"/>
  <c r="N11" i="6"/>
  <c r="J7" i="9" s="1"/>
  <c r="J11" i="6"/>
  <c r="F7" i="9" s="1"/>
  <c r="C7" i="15"/>
  <c r="E5" i="7"/>
  <c r="C6" i="10" s="1"/>
  <c r="B3" i="13" s="1"/>
  <c r="G11" i="6"/>
  <c r="C7" i="9" s="1"/>
  <c r="C4" i="9" s="1"/>
  <c r="C10" i="9" s="1"/>
  <c r="L7" i="10"/>
  <c r="L10" i="15" s="1"/>
  <c r="L8" i="15" s="1"/>
  <c r="J7" i="10"/>
  <c r="J5" i="10" s="1"/>
  <c r="J9" i="10" s="1"/>
  <c r="B9" i="11" s="1"/>
  <c r="D9" i="11" s="1"/>
  <c r="D10" i="13" s="1"/>
  <c r="F7" i="10"/>
  <c r="F10" i="15" s="1"/>
  <c r="F8" i="15" s="1"/>
  <c r="K7" i="10"/>
  <c r="K10" i="15" s="1"/>
  <c r="I7" i="10"/>
  <c r="I10" i="15" s="1"/>
  <c r="F11" i="6"/>
  <c r="B7" i="9" s="1"/>
  <c r="C7" i="10"/>
  <c r="C10" i="15" s="1"/>
  <c r="D7" i="10"/>
  <c r="E7" i="10"/>
  <c r="G7" i="10"/>
  <c r="H7" i="10"/>
  <c r="E3" i="10"/>
  <c r="E4" i="15"/>
  <c r="E3" i="15" s="1"/>
  <c r="J4" i="15"/>
  <c r="J3" i="15" s="1"/>
  <c r="L4" i="10"/>
  <c r="D4" i="10"/>
  <c r="K3" i="10"/>
  <c r="K4" i="15"/>
  <c r="K3" i="15" s="1"/>
  <c r="H4" i="10"/>
  <c r="G4" i="15"/>
  <c r="G3" i="15" s="1"/>
  <c r="G3" i="10"/>
  <c r="F1" i="8"/>
  <c r="F2" i="8"/>
  <c r="C6" i="15"/>
  <c r="C4" i="10"/>
  <c r="G4" i="9" l="1"/>
  <c r="G10" i="9" s="1"/>
  <c r="H4" i="9"/>
  <c r="H10" i="9" s="1"/>
  <c r="H11" i="9" s="1"/>
  <c r="H12" i="9" s="1"/>
  <c r="H13" i="9" s="1"/>
  <c r="F13" i="15"/>
  <c r="K8" i="15"/>
  <c r="K13" i="15" s="1"/>
  <c r="I8" i="10"/>
  <c r="I11" i="15" s="1"/>
  <c r="I4" i="9"/>
  <c r="I10" i="9" s="1"/>
  <c r="I11" i="9" s="1"/>
  <c r="D4" i="9"/>
  <c r="D10" i="9" s="1"/>
  <c r="D11" i="9" s="1"/>
  <c r="D12" i="9" s="1"/>
  <c r="D13" i="9" s="1"/>
  <c r="F4" i="9"/>
  <c r="F10" i="9" s="1"/>
  <c r="B4" i="9"/>
  <c r="B10" i="9" s="1"/>
  <c r="B11" i="9" s="1"/>
  <c r="B12" i="9" s="1"/>
  <c r="B13" i="9" s="1"/>
  <c r="K4" i="9"/>
  <c r="K10" i="9" s="1"/>
  <c r="K11" i="9" s="1"/>
  <c r="K12" i="9" s="1"/>
  <c r="K13" i="9" s="1"/>
  <c r="J4" i="9"/>
  <c r="J10" i="9" s="1"/>
  <c r="J11" i="9" s="1"/>
  <c r="J12" i="9" s="1"/>
  <c r="J13" i="9" s="1"/>
  <c r="C5" i="15"/>
  <c r="K5" i="10"/>
  <c r="K9" i="10" s="1"/>
  <c r="B10" i="11" s="1"/>
  <c r="B10" i="12" s="1"/>
  <c r="C9" i="15"/>
  <c r="C8" i="15" s="1"/>
  <c r="J10" i="15"/>
  <c r="J8" i="15" s="1"/>
  <c r="J13" i="15" s="1"/>
  <c r="I8" i="15"/>
  <c r="I13" i="15" s="1"/>
  <c r="F5" i="10"/>
  <c r="F9" i="10" s="1"/>
  <c r="B5" i="11" s="1"/>
  <c r="D5" i="11" s="1"/>
  <c r="D6" i="13" s="1"/>
  <c r="L5" i="10"/>
  <c r="I5" i="10"/>
  <c r="I9" i="10" s="1"/>
  <c r="B8" i="11" s="1"/>
  <c r="B9" i="12"/>
  <c r="G5" i="10"/>
  <c r="G9" i="10" s="1"/>
  <c r="B6" i="11" s="1"/>
  <c r="B6" i="12" s="1"/>
  <c r="G10" i="15"/>
  <c r="G8" i="15" s="1"/>
  <c r="G13" i="15" s="1"/>
  <c r="D10" i="15"/>
  <c r="D8" i="15" s="1"/>
  <c r="D5" i="10"/>
  <c r="H5" i="10"/>
  <c r="H10" i="15"/>
  <c r="H8" i="15" s="1"/>
  <c r="C5" i="10"/>
  <c r="E5" i="10"/>
  <c r="E9" i="10" s="1"/>
  <c r="B4" i="11" s="1"/>
  <c r="E10" i="15"/>
  <c r="E8" i="15" s="1"/>
  <c r="E13" i="15" s="1"/>
  <c r="F11" i="9"/>
  <c r="F12" i="9" s="1"/>
  <c r="F13" i="9" s="1"/>
  <c r="H4" i="15"/>
  <c r="H3" i="15" s="1"/>
  <c r="H3" i="10"/>
  <c r="L3" i="10"/>
  <c r="L4" i="15"/>
  <c r="L3" i="15" s="1"/>
  <c r="L13" i="15" s="1"/>
  <c r="G11" i="9"/>
  <c r="G12" i="9" s="1"/>
  <c r="G13" i="9" s="1"/>
  <c r="D3" i="10"/>
  <c r="D4" i="15"/>
  <c r="D3" i="15" s="1"/>
  <c r="C11" i="9"/>
  <c r="C12" i="9" s="1"/>
  <c r="C13" i="9" s="1"/>
  <c r="C5" i="13"/>
  <c r="C6" i="13"/>
  <c r="C10" i="13"/>
  <c r="C4" i="13"/>
  <c r="C8" i="13"/>
  <c r="C9" i="13"/>
  <c r="C7" i="13"/>
  <c r="C12" i="13"/>
  <c r="C3" i="13"/>
  <c r="C11" i="13"/>
  <c r="C4" i="15"/>
  <c r="C3" i="15" s="1"/>
  <c r="C3" i="10"/>
  <c r="I12" i="9" l="1"/>
  <c r="I13" i="9" s="1"/>
  <c r="C13" i="15"/>
  <c r="L9" i="10"/>
  <c r="B11" i="11" s="1"/>
  <c r="D11" i="11" s="1"/>
  <c r="D12" i="13" s="1"/>
  <c r="B5" i="12"/>
  <c r="D13" i="15"/>
  <c r="H13" i="15"/>
  <c r="H9" i="10"/>
  <c r="B7" i="11" s="1"/>
  <c r="D7" i="11" s="1"/>
  <c r="D8" i="13" s="1"/>
  <c r="D9" i="10"/>
  <c r="B3" i="11" s="1"/>
  <c r="D3" i="11" s="1"/>
  <c r="D4" i="13" s="1"/>
  <c r="D8" i="11"/>
  <c r="D9" i="13" s="1"/>
  <c r="B8" i="12"/>
  <c r="B4" i="12"/>
  <c r="D4" i="11"/>
  <c r="D5" i="13" s="1"/>
  <c r="D6" i="11"/>
  <c r="D7" i="13" s="1"/>
  <c r="D10" i="11"/>
  <c r="D11" i="13" s="1"/>
  <c r="C9" i="10"/>
  <c r="B2" i="11" s="1"/>
  <c r="B2" i="12" s="1"/>
  <c r="B11" i="12" l="1"/>
  <c r="B7" i="12"/>
  <c r="B3" i="12"/>
  <c r="D2" i="11"/>
  <c r="B12" i="11"/>
  <c r="D12" i="11" l="1"/>
  <c r="D3" i="13"/>
  <c r="E3" i="13" s="1"/>
  <c r="E4" i="13" s="1"/>
  <c r="C2" i="12"/>
  <c r="E6" i="11"/>
  <c r="B12" i="12"/>
  <c r="F3" i="13" l="1"/>
  <c r="F4" i="13"/>
  <c r="E5" i="13"/>
  <c r="F5" i="13" l="1"/>
  <c r="E6" i="13"/>
  <c r="F6" i="13" l="1"/>
  <c r="E7" i="13"/>
  <c r="F7" i="13" l="1"/>
  <c r="E8" i="13"/>
  <c r="F8" i="13" l="1"/>
  <c r="E9" i="13"/>
  <c r="F9" i="13" l="1"/>
  <c r="E10" i="13"/>
  <c r="F10" i="13" l="1"/>
  <c r="E11" i="13"/>
  <c r="F11" i="13" l="1"/>
  <c r="E12" i="13"/>
  <c r="F12" i="13" s="1"/>
</calcChain>
</file>

<file path=xl/sharedStrings.xml><?xml version="1.0" encoding="utf-8"?>
<sst xmlns="http://schemas.openxmlformats.org/spreadsheetml/2006/main" count="147" uniqueCount="108">
  <si>
    <t>rb</t>
  </si>
  <si>
    <t>Naziv radnog mjesta</t>
  </si>
  <si>
    <t>Neto Plata (mjesečna)</t>
  </si>
  <si>
    <t>UKUPNO BRUTO PLATA PO GODINAMA</t>
  </si>
  <si>
    <t>UKUPNO</t>
  </si>
  <si>
    <t>Broj mjeseci rada (max 12)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</si>
  <si>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</si>
  <si>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</si>
  <si>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</si>
  <si>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</si>
  <si>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</si>
  <si>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</si>
  <si>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</si>
  <si>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</si>
  <si>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</si>
  <si>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</si>
  <si>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</si>
  <si>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</si>
  <si>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</si>
  <si>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</si>
  <si>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</si>
  <si>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</si>
  <si>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</si>
  <si>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</si>
  <si>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</si>
  <si>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</si>
  <si>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</si>
  <si>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</si>
  <si>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Porez na dobit 9%</t>
  </si>
  <si>
    <t>Neto dobit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</si>
  <si>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</si>
  <si>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</si>
  <si>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</si>
  <si>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</si>
  <si>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</si>
  <si>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</si>
  <si>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</si>
  <si>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</si>
  <si>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</si>
  <si>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</si>
  <si>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</si>
  <si>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</si>
  <si>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</si>
  <si>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</si>
  <si>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</si>
  <si>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</si>
  <si>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</si>
  <si>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</si>
  <si>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Iznos akumulacije</t>
  </si>
  <si>
    <t>RAZLIKA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</si>
  <si>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</si>
  <si>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</si>
  <si>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</si>
  <si>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</si>
  <si>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</si>
  <si>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</si>
  <si>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</si>
  <si>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</si>
  <si>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</si>
  <si>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</si>
  <si>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</si>
  <si>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</si>
  <si>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</si>
  <si>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Građevinski objekti (montažni)</t>
  </si>
  <si>
    <t>TABELA BROJ 6  NAPOMENA: Ovu tabelu ubaciti u word dokuzment - Biznis plan u podnaslov 6.4.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</si>
  <si>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</si>
  <si>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</si>
  <si>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</si>
  <si>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>ZA PRAVNA LICA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</si>
  <si>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</si>
  <si>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</si>
  <si>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</si>
  <si>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</si>
  <si>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 xml:space="preserve">Upisati: Naziv radnog mjesta, NETO mjesečni iznos plate i broj mjeseci rada tokom godine za to mjesto. Za svaku godinu u sivo obojenim poljima tabele upisati broj izvršilaca za određeno radno mjesto i to po godinama. Program će sam obračunati godišnji bruto iznos za plate. </t>
  </si>
  <si>
    <t>Upisati godišnji iznos troškova (MINIMUM 5 godina) Unijeti isti broj godina kao u tabeli 2</t>
  </si>
  <si>
    <t>Ispunjava Evaluator</t>
  </si>
  <si>
    <t>Procenat povećanja(max 4%)</t>
  </si>
  <si>
    <t>Ispunjava evaluator</t>
  </si>
  <si>
    <t>Procenat povećanja</t>
  </si>
  <si>
    <t>Izvori finansiranja</t>
  </si>
  <si>
    <t>2.1.</t>
  </si>
  <si>
    <t>Sopstvena sredstva</t>
  </si>
  <si>
    <t>2.2.</t>
  </si>
  <si>
    <t>Kredit</t>
  </si>
  <si>
    <t>Anuiteti</t>
  </si>
  <si>
    <t>Opšti troškovi</t>
  </si>
  <si>
    <t>Redni broj</t>
  </si>
  <si>
    <t>Struktura ulaganja</t>
  </si>
  <si>
    <t>Sopstveno učešće</t>
  </si>
  <si>
    <t>Napomena: Sve vrijednosti treba da sadrže ukalkulisan PDV</t>
  </si>
  <si>
    <t>PDV pretplata po investiciji*</t>
  </si>
  <si>
    <t>SUBVENCIJE **</t>
  </si>
  <si>
    <t>IPARD  ***</t>
  </si>
  <si>
    <t>3.5.</t>
  </si>
  <si>
    <t>Iznos kredita</t>
  </si>
  <si>
    <t>Jedinica
mjere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</si>
  <si>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rezidualnu vrijednost.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</si>
  <si>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Ukupni rashodi</t>
  </si>
  <si>
    <t>BRUTO dobit</t>
  </si>
  <si>
    <t>Profitna stopa</t>
  </si>
  <si>
    <t>Neto priliv</t>
  </si>
  <si>
    <t>Diskontovani neto priliv</t>
  </si>
  <si>
    <t>Ukupna investiciona ulaganja
po godinama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</si>
  <si>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</si>
  <si>
    <t>Diskontni faktor 5%</t>
  </si>
  <si>
    <t>Pomoćna</t>
  </si>
  <si>
    <t>Pomoćna 2</t>
  </si>
  <si>
    <t>Pomoćna za računanje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</si>
</sst>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\ &quot;€&quot;;\-#,##0.00\ &quot;€&quot;"/>
    <numFmt numFmtId="168" formatCode="#,##0.00\ &quot;€&quot;;[Red]\-#,##0.0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_ * #,##0.00_)\ [$€-1]_ ;_ * \(#,##0.00\)\ [$€-1]_ ;_ * &quot;-&quot;??_)\ [$€-1]_ ;_ @_ "/>
    <numFmt numFmtId="178" formatCode="0.0%"/>
    <numFmt numFmtId="179" formatCode="_-* #,##0.0000\ [$€-2C1A]_-;\-* #,##0.0000\ [$€-2C1A]_-;_-* &quot;-&quot;??\ [$€-2C1A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66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3" fontId="6" fillId="0" borderId="1" xfId="3" applyNumberFormat="1" applyFont="1" applyFill="1" applyBorder="1" applyAlignment="1">
      <alignment wrapText="1"/>
    </xf>
    <xf numFmtId="3" fontId="8" fillId="3" borderId="1" xfId="3" applyNumberFormat="1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9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9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0" fontId="0" fillId="4" borderId="1" xfId="0" applyFill="1" applyBorder="1" applyProtection="1">
      <protection locked="0"/>
    </xf>
    <xf numFmtId="171" fontId="16" fillId="6" borderId="12" xfId="0" applyNumberFormat="1" applyFont="1" applyFill="1" applyBorder="1"/>
    <xf numFmtId="0" fontId="0" fillId="0" borderId="0" xfId="0" applyProtection="1"/>
    <xf numFmtId="9" fontId="0" fillId="0" borderId="0" xfId="0" applyNumberFormat="1" applyProtection="1"/>
    <xf numFmtId="10" fontId="2" fillId="0" borderId="1" xfId="0" applyNumberFormat="1" applyFont="1" applyBorder="1" applyProtection="1"/>
    <xf numFmtId="10" fontId="0" fillId="0" borderId="0" xfId="0" applyNumberFormat="1" applyProtection="1"/>
    <xf numFmtId="0" fontId="0" fillId="0" borderId="0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0" fontId="4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177" fontId="2" fillId="3" borderId="10" xfId="0" applyNumberFormat="1" applyFont="1" applyFill="1" applyBorder="1" applyProtection="1"/>
    <xf numFmtId="0" fontId="0" fillId="7" borderId="1" xfId="0" applyFill="1" applyBorder="1" applyProtection="1">
      <protection locked="0"/>
    </xf>
    <xf numFmtId="0" fontId="19" fillId="3" borderId="1" xfId="3" applyFont="1" applyFill="1" applyBorder="1" applyAlignment="1">
      <alignment wrapText="1"/>
    </xf>
    <xf numFmtId="169" fontId="20" fillId="3" borderId="1" xfId="4" applyFont="1" applyFill="1" applyBorder="1" applyAlignment="1">
      <alignment horizontal="right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175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178" fontId="0" fillId="4" borderId="1" xfId="0" applyNumberFormat="1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/>
    <xf numFmtId="0" fontId="6" fillId="0" borderId="0" xfId="0" applyFont="1" applyProtection="1"/>
    <xf numFmtId="168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7" fontId="0" fillId="0" borderId="0" xfId="0" applyNumberFormat="1" applyProtection="1"/>
    <xf numFmtId="171" fontId="0" fillId="0" borderId="0" xfId="0" applyNumberFormat="1" applyProtection="1"/>
    <xf numFmtId="0" fontId="6" fillId="5" borderId="0" xfId="0" applyFont="1" applyFill="1" applyBorder="1" applyAlignment="1" applyProtection="1">
      <alignment horizontal="center" wrapText="1"/>
    </xf>
    <xf numFmtId="10" fontId="2" fillId="0" borderId="0" xfId="0" applyNumberFormat="1" applyFont="1" applyBorder="1" applyProtection="1"/>
    <xf numFmtId="0" fontId="6" fillId="5" borderId="1" xfId="0" applyFont="1" applyFill="1" applyBorder="1" applyAlignment="1">
      <alignment horizontal="center" wrapText="1"/>
    </xf>
    <xf numFmtId="179" fontId="0" fillId="0" borderId="1" xfId="2" applyNumberFormat="1" applyFont="1" applyBorder="1" applyProtection="1">
      <protection locked="0"/>
    </xf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</xf>
    <xf numFmtId="171" fontId="0" fillId="3" borderId="3" xfId="1" applyNumberFormat="1" applyFont="1" applyFill="1" applyBorder="1" applyAlignment="1" applyProtection="1">
      <alignment horizontal="center" wrapText="1"/>
    </xf>
    <xf numFmtId="171" fontId="0" fillId="3" borderId="4" xfId="1" applyNumberFormat="1" applyFont="1" applyFill="1" applyBorder="1" applyAlignment="1" applyProtection="1">
      <alignment horizontal="center" wrapText="1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B-4593-BB2F-BD9FCD660B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CB-4593-BB2F-BD9FCD660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B-4593-BB2F-BD9FCD660B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J7"/>
  <sheetViews>
    <sheetView tabSelected="1" workbookViewId="0">
      <selection activeCell="D30" sqref="D30"/>
    </sheetView>
  </sheetViews>
  <sheetFormatPr defaultColWidth="8.85546875" defaultRowHeight="15" x14ac:dyDescent="0.25"/>
  <cols>
    <col min="1" max="1" width="6.7109375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1.5" customHeight="1" x14ac:dyDescent="0.25">
      <c r="A1" s="77" t="s">
        <v>86</v>
      </c>
      <c r="B1" s="78" t="s">
        <v>87</v>
      </c>
      <c r="C1" s="78" t="s">
        <v>83</v>
      </c>
      <c r="D1" s="78" t="s">
        <v>88</v>
      </c>
      <c r="E1" s="79" t="s">
        <v>4</v>
      </c>
    </row>
    <row r="2" spans="1:10" ht="15.75" x14ac:dyDescent="0.25">
      <c r="A2" s="80">
        <v>1</v>
      </c>
      <c r="B2" s="8" t="s">
        <v>62</v>
      </c>
      <c r="C2" s="45"/>
      <c r="D2" s="45"/>
      <c r="E2" s="42">
        <f>SUM(C2:D2)</f>
        <v>0</v>
      </c>
      <c r="G2" s="9"/>
      <c r="J2" s="44"/>
    </row>
    <row r="3" spans="1:10" ht="15.75" x14ac:dyDescent="0.25">
      <c r="A3" s="80">
        <v>2</v>
      </c>
      <c r="B3" s="8" t="s">
        <v>18</v>
      </c>
      <c r="C3" s="45"/>
      <c r="D3" s="45"/>
      <c r="E3" s="42">
        <f>SUM(C3:D3)</f>
        <v>0</v>
      </c>
      <c r="F3" s="9"/>
    </row>
    <row r="4" spans="1:10" ht="15.75" x14ac:dyDescent="0.25">
      <c r="A4" s="80">
        <v>3</v>
      </c>
      <c r="B4" s="8" t="s">
        <v>85</v>
      </c>
      <c r="C4" s="45"/>
      <c r="D4" s="45"/>
      <c r="E4" s="42">
        <f>SUM(C4:D4)</f>
        <v>0</v>
      </c>
      <c r="F4" s="9"/>
    </row>
    <row r="5" spans="1:10" ht="15.75" x14ac:dyDescent="0.25">
      <c r="A5" s="7"/>
      <c r="B5" s="83" t="s">
        <v>4</v>
      </c>
      <c r="C5" s="84">
        <f>SUM(C2:C4)</f>
        <v>0</v>
      </c>
      <c r="D5" s="84">
        <f>SUM(D2:D4)</f>
        <v>0</v>
      </c>
      <c r="E5" s="84">
        <f>D5+C5</f>
        <v>0</v>
      </c>
    </row>
    <row r="7" spans="1:10" x14ac:dyDescent="0.25">
      <c r="B7" s="106" t="s">
        <v>89</v>
      </c>
      <c r="C7" s="106"/>
      <c r="D7" s="106"/>
      <c r="E7" s="106"/>
    </row>
  </sheetData>
  <sheetProtection algorithmName="SHA-512" hashValue="if+10rKq2tbM5behFUfqjioIVQG4M/ilgeBZTM2+hUrD32SoT05Y0xdQ9rANnbn07LvSUWYWaDupNqHNRe3r/w==" saltValue="cZCw8jruS/IKxAY9xwtYTg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48"/>
  <sheetViews>
    <sheetView workbookViewId="0">
      <selection activeCell="E18" sqref="E18"/>
    </sheetView>
  </sheetViews>
  <sheetFormatPr defaultColWidth="8.85546875" defaultRowHeight="15" x14ac:dyDescent="0.25"/>
  <cols>
    <col min="1" max="1" width="23" style="47" customWidth="1"/>
    <col min="2" max="2" width="8.140625" style="47" customWidth="1"/>
    <col min="3" max="3" width="13.14062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20" x14ac:dyDescent="0.25">
      <c r="A1" s="72"/>
      <c r="B1" s="72"/>
      <c r="C1" s="72"/>
      <c r="D1" s="110" t="s">
        <v>66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20" ht="47.25" customHeight="1" x14ac:dyDescent="0.25">
      <c r="A2" s="73" t="s">
        <v>6</v>
      </c>
      <c r="B2" s="73" t="s">
        <v>95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  <c r="T2" s="47" t="s">
        <v>65</v>
      </c>
    </row>
    <row r="3" spans="1:20" x14ac:dyDescent="0.25">
      <c r="A3" s="46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0" x14ac:dyDescent="0.25">
      <c r="A4" s="46"/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0" x14ac:dyDescent="0.25">
      <c r="A5" s="46"/>
      <c r="B5" s="46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20" x14ac:dyDescent="0.25">
      <c r="A6" s="46"/>
      <c r="B6" s="46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0" x14ac:dyDescent="0.25">
      <c r="A7" s="46"/>
      <c r="B7" s="46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0" x14ac:dyDescent="0.25">
      <c r="A8" s="46"/>
      <c r="B8" s="46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20" x14ac:dyDescent="0.25">
      <c r="A9" s="46"/>
      <c r="B9" s="46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20" x14ac:dyDescent="0.25">
      <c r="A10" s="46"/>
      <c r="B10" s="46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20" x14ac:dyDescent="0.25">
      <c r="A11" s="46"/>
      <c r="B11" s="46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20" x14ac:dyDescent="0.25">
      <c r="A12" s="46"/>
      <c r="B12" s="46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0" x14ac:dyDescent="0.25">
      <c r="A13" s="46"/>
      <c r="B13" s="46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20" x14ac:dyDescent="0.25">
      <c r="A14" s="46"/>
      <c r="B14" s="46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20" x14ac:dyDescent="0.25">
      <c r="A15" s="122" t="s">
        <v>90</v>
      </c>
      <c r="B15" s="123"/>
      <c r="C15" s="124"/>
      <c r="D15" s="51"/>
      <c r="E15" s="125"/>
      <c r="F15" s="126"/>
      <c r="G15" s="126"/>
      <c r="H15" s="126"/>
      <c r="I15" s="126"/>
      <c r="J15" s="126"/>
      <c r="K15" s="126"/>
      <c r="L15" s="126"/>
      <c r="M15" s="127"/>
    </row>
    <row r="16" spans="1:20" x14ac:dyDescent="0.25">
      <c r="A16" s="114" t="s">
        <v>91</v>
      </c>
      <c r="B16" s="115"/>
      <c r="C16" s="116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21" ht="15" customHeight="1" x14ac:dyDescent="0.25">
      <c r="A17" s="114" t="s">
        <v>92</v>
      </c>
      <c r="B17" s="115"/>
      <c r="C17" s="116"/>
      <c r="D17" s="51"/>
      <c r="E17" s="119"/>
      <c r="F17" s="120"/>
      <c r="G17" s="120"/>
      <c r="H17" s="120"/>
      <c r="I17" s="120"/>
      <c r="J17" s="120"/>
      <c r="K17" s="120"/>
      <c r="L17" s="120"/>
      <c r="M17" s="121"/>
    </row>
    <row r="18" spans="1:21" ht="15.75" thickBot="1" x14ac:dyDescent="0.3">
      <c r="A18" s="111" t="s">
        <v>9</v>
      </c>
      <c r="B18" s="112"/>
      <c r="C18" s="113"/>
      <c r="D18" s="81">
        <f>SUMPRODUCT(D3:D14,$C$3:$C$14)+D15+D16+D17</f>
        <v>0</v>
      </c>
      <c r="E18" s="81">
        <f>SUMPRODUCT(E3:E14,$C$3:$C$14)+E16</f>
        <v>0</v>
      </c>
      <c r="F18" s="81">
        <f t="shared" ref="F18:M18" si="0">SUMPRODUCT(F3:F14,$C$3:$C$14)+F16</f>
        <v>0</v>
      </c>
      <c r="G18" s="81">
        <f t="shared" si="0"/>
        <v>0</v>
      </c>
      <c r="H18" s="81">
        <f t="shared" si="0"/>
        <v>0</v>
      </c>
      <c r="I18" s="81">
        <f t="shared" si="0"/>
        <v>0</v>
      </c>
      <c r="J18" s="81">
        <f t="shared" si="0"/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</row>
    <row r="19" spans="1:21" ht="15" customHeight="1" x14ac:dyDescent="0.25">
      <c r="A19" s="117" t="s">
        <v>103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66"/>
      <c r="O19" s="66"/>
      <c r="P19" s="66"/>
      <c r="Q19" s="66"/>
      <c r="R19" s="66"/>
      <c r="S19" s="66"/>
      <c r="T19" s="66"/>
      <c r="U19" s="66"/>
    </row>
    <row r="20" spans="1:21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66"/>
      <c r="O20" s="66"/>
      <c r="P20" s="66"/>
      <c r="Q20" s="66"/>
      <c r="R20" s="66"/>
      <c r="S20" s="66"/>
      <c r="T20" s="66"/>
      <c r="U20" s="66"/>
    </row>
    <row r="21" spans="1:21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66"/>
      <c r="O21" s="66"/>
      <c r="P21" s="66"/>
      <c r="Q21" s="66"/>
      <c r="R21" s="66"/>
      <c r="S21" s="66"/>
      <c r="T21" s="66"/>
      <c r="U21" s="66"/>
    </row>
    <row r="22" spans="1:21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66"/>
      <c r="O22" s="66"/>
      <c r="P22" s="66"/>
      <c r="Q22" s="66"/>
      <c r="R22" s="66"/>
      <c r="S22" s="66"/>
      <c r="T22" s="66"/>
      <c r="U22" s="66"/>
    </row>
    <row r="23" spans="1:21" ht="43.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66"/>
      <c r="O23" s="66"/>
      <c r="P23" s="66"/>
      <c r="Q23" s="66"/>
      <c r="R23" s="66"/>
      <c r="S23" s="66"/>
      <c r="T23" s="66"/>
      <c r="U23" s="66"/>
    </row>
    <row r="24" spans="1:2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1:2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x14ac:dyDescent="0.25">
      <c r="A29" s="107" t="s">
        <v>75</v>
      </c>
      <c r="B29" s="107"/>
      <c r="C29" s="107"/>
      <c r="D29" s="66"/>
      <c r="E29" s="66"/>
      <c r="F29" s="66"/>
      <c r="G29" s="66" t="s">
        <v>65</v>
      </c>
      <c r="H29" s="66"/>
      <c r="I29" s="66"/>
      <c r="J29" s="66"/>
      <c r="K29" s="66"/>
      <c r="L29" s="66"/>
      <c r="M29" s="66"/>
      <c r="N29" s="66"/>
      <c r="O29" s="66"/>
      <c r="P29" s="67">
        <v>0.01</v>
      </c>
      <c r="Q29" s="66"/>
      <c r="R29" s="66"/>
      <c r="S29" s="66"/>
      <c r="T29" s="66"/>
      <c r="U29" s="66"/>
    </row>
    <row r="30" spans="1:21" x14ac:dyDescent="0.25">
      <c r="A30" s="108" t="s">
        <v>76</v>
      </c>
      <c r="B30" s="109"/>
      <c r="C30" s="68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1.4999999999999999E-2</v>
      </c>
      <c r="Q30" s="66"/>
      <c r="R30" s="66"/>
      <c r="S30" s="66"/>
      <c r="T30" s="66"/>
      <c r="U30" s="66"/>
    </row>
    <row r="31" spans="1:2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0.02</v>
      </c>
      <c r="Q31" s="66"/>
      <c r="R31" s="66"/>
      <c r="S31" s="66"/>
      <c r="T31" s="66"/>
      <c r="U31" s="66"/>
    </row>
    <row r="32" spans="1:2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9">
        <v>2.5000000000000001E-2</v>
      </c>
      <c r="Q32" s="66"/>
      <c r="R32" s="66"/>
      <c r="S32" s="66"/>
      <c r="T32" s="66"/>
      <c r="U32" s="66"/>
    </row>
    <row r="33" spans="1:2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>
        <v>0.03</v>
      </c>
      <c r="Q33" s="66"/>
      <c r="R33" s="66"/>
      <c r="S33" s="66"/>
      <c r="T33" s="66"/>
      <c r="U33" s="66"/>
    </row>
    <row r="34" spans="1:2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9">
        <v>3.5000000000000003E-2</v>
      </c>
      <c r="Q34" s="66"/>
      <c r="R34" s="66"/>
      <c r="S34" s="66"/>
      <c r="T34" s="66"/>
      <c r="U34" s="66"/>
    </row>
    <row r="35" spans="1:2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>
        <v>0.04</v>
      </c>
      <c r="Q35" s="66"/>
      <c r="R35" s="66"/>
      <c r="S35" s="66"/>
      <c r="T35" s="66"/>
      <c r="U35" s="66"/>
    </row>
    <row r="36" spans="1:2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</sheetData>
  <sheetProtection algorithmName="SHA-512" hashValue="wQkuCAkrAeqBjZeVYa9l0MJMr5oHvWNeojd+JBVFeRj6Y5hbYcVlSRKu/vm9ZufCl5T85PG7aiT/fRj5caj+bA==" saltValue="xVAYM6LEF7/8SG0g/Z10DQ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H57"/>
  <sheetViews>
    <sheetView workbookViewId="0">
      <selection activeCell="C5" sqref="C5"/>
    </sheetView>
  </sheetViews>
  <sheetFormatPr defaultColWidth="8.85546875" defaultRowHeight="15" x14ac:dyDescent="0.25"/>
  <cols>
    <col min="1" max="1" width="19.140625" style="47" bestFit="1" customWidth="1"/>
    <col min="2" max="2" width="8.140625" style="47" customWidth="1"/>
    <col min="3" max="3" width="10.8554687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34" x14ac:dyDescent="0.25">
      <c r="A1" s="72"/>
      <c r="B1" s="72"/>
      <c r="C1" s="72"/>
      <c r="D1" s="110" t="s">
        <v>71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34" ht="47.25" customHeight="1" x14ac:dyDescent="0.25">
      <c r="A2" s="73" t="s">
        <v>10</v>
      </c>
      <c r="B2" s="73" t="s">
        <v>7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</row>
    <row r="3" spans="1:34" x14ac:dyDescent="0.25">
      <c r="A3" s="46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34" x14ac:dyDescent="0.25">
      <c r="A4" s="46"/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34" x14ac:dyDescent="0.25">
      <c r="A5" s="46"/>
      <c r="B5" s="46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34" x14ac:dyDescent="0.25">
      <c r="A6" s="46"/>
      <c r="B6" s="46"/>
      <c r="C6" s="53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34" x14ac:dyDescent="0.25">
      <c r="A7" s="46"/>
      <c r="B7" s="46"/>
      <c r="C7" s="53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34" x14ac:dyDescent="0.25">
      <c r="A8" s="46"/>
      <c r="B8" s="46"/>
      <c r="C8" s="53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34" x14ac:dyDescent="0.25">
      <c r="A9" s="46"/>
      <c r="B9" s="46"/>
      <c r="C9" s="53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34" x14ac:dyDescent="0.25">
      <c r="A10" s="46"/>
      <c r="B10" s="46"/>
      <c r="C10" s="53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34" x14ac:dyDescent="0.25">
      <c r="A11" s="46"/>
      <c r="B11" s="46"/>
      <c r="C11" s="53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34" x14ac:dyDescent="0.25">
      <c r="A12" s="46"/>
      <c r="B12" s="46"/>
      <c r="C12" s="53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34" x14ac:dyDescent="0.25">
      <c r="A13" s="46"/>
      <c r="B13" s="46"/>
      <c r="C13" s="53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34" x14ac:dyDescent="0.25">
      <c r="A14" s="111" t="s">
        <v>11</v>
      </c>
      <c r="B14" s="112"/>
      <c r="C14" s="113"/>
      <c r="D14" s="65">
        <f>SUMPRODUCT(D3:D13,$C$3:$C$13)</f>
        <v>0</v>
      </c>
      <c r="E14" s="65">
        <f>SUMPRODUCT(E3:E13,$C$3:$C$13)</f>
        <v>0</v>
      </c>
      <c r="F14" s="65">
        <f>SUMPRODUCT(F3:F13,$C$3:$C$13)*(100%+$C$26)</f>
        <v>0</v>
      </c>
      <c r="G14" s="65">
        <f>SUMPRODUCT(G3:G13,$C$3:$C$13)*(100%+$C$26)^E2</f>
        <v>0</v>
      </c>
      <c r="H14" s="65">
        <f t="shared" ref="H14:M14" si="0">SUMPRODUCT(H3:H13,$C$3:$C$13)*(100%+$C$26)^F2</f>
        <v>0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65">
        <f t="shared" si="0"/>
        <v>0</v>
      </c>
      <c r="M14" s="65">
        <f t="shared" si="0"/>
        <v>0</v>
      </c>
    </row>
    <row r="15" spans="1:34" ht="15" customHeight="1" x14ac:dyDescent="0.25">
      <c r="A15" s="117" t="s">
        <v>67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 ht="14.25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15" customHeight="1" x14ac:dyDescent="0.25">
      <c r="A25" s="107" t="s">
        <v>75</v>
      </c>
      <c r="B25" s="107"/>
      <c r="C25" s="107"/>
      <c r="D25" s="66"/>
      <c r="E25" s="66"/>
      <c r="F25" s="66"/>
      <c r="G25" s="66" t="s">
        <v>65</v>
      </c>
      <c r="H25" s="66"/>
      <c r="I25" s="66"/>
      <c r="J25" s="66"/>
      <c r="K25" s="66"/>
      <c r="L25" s="66"/>
      <c r="M25" s="66"/>
      <c r="N25" s="66"/>
      <c r="O25" s="66"/>
      <c r="P25" s="67">
        <v>0.01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 ht="15" customHeight="1" x14ac:dyDescent="0.25">
      <c r="A26" s="108" t="s">
        <v>76</v>
      </c>
      <c r="B26" s="109"/>
      <c r="C26" s="68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9">
        <v>1.4999999999999999E-2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v>0.02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9">
        <v>2.5000000000000001E-2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v>0.03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3.5000000000000003E-2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0.04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  <row r="46" spans="1:34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</row>
    <row r="47" spans="1:34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</row>
    <row r="48" spans="1:34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</row>
    <row r="49" spans="1:34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</row>
    <row r="50" spans="1:34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</row>
    <row r="51" spans="1:34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</row>
    <row r="52" spans="1:34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</row>
    <row r="53" spans="1:34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</row>
    <row r="54" spans="1:34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</row>
    <row r="55" spans="1:34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</row>
    <row r="56" spans="1:34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</row>
    <row r="57" spans="1:34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</row>
  </sheetData>
  <sheetProtection algorithmName="SHA-512" hashValue="iGBkz7qRWe34x5Hd94G3uc7twfzK9eRScBV8nl7ZqCrd00ucYSpZIh2IkeDROEAi7mDz7gln3LQoq9hj/cTu8w==" saltValue="F+8lrKpPC2EksE5w9y1CQ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B89"/>
  <sheetViews>
    <sheetView workbookViewId="0">
      <selection activeCell="K22" sqref="K22"/>
    </sheetView>
  </sheetViews>
  <sheetFormatPr defaultColWidth="8.85546875" defaultRowHeight="15" x14ac:dyDescent="0.25"/>
  <cols>
    <col min="1" max="1" width="2.85546875" style="47" bestFit="1" customWidth="1"/>
    <col min="2" max="2" width="19.140625" style="47" bestFit="1" customWidth="1"/>
    <col min="3" max="3" width="10.85546875" style="47" bestFit="1" customWidth="1"/>
    <col min="4" max="6" width="10.85546875" style="47" hidden="1" customWidth="1"/>
    <col min="7" max="7" width="11.7109375" style="47" customWidth="1"/>
    <col min="8" max="17" width="15.7109375" style="47" customWidth="1"/>
    <col min="18" max="18" width="8.85546875" style="47"/>
    <col min="19" max="19" width="0" style="47" hidden="1" customWidth="1"/>
    <col min="20" max="16384" width="8.85546875" style="47"/>
  </cols>
  <sheetData>
    <row r="1" spans="1:28" x14ac:dyDescent="0.25">
      <c r="A1" s="130" t="s">
        <v>68</v>
      </c>
      <c r="B1" s="131"/>
      <c r="C1" s="131"/>
      <c r="D1" s="131"/>
      <c r="E1" s="131"/>
      <c r="F1" s="131"/>
      <c r="G1" s="132"/>
      <c r="H1" s="110" t="s">
        <v>72</v>
      </c>
      <c r="I1" s="110"/>
      <c r="J1" s="110"/>
      <c r="K1" s="110"/>
      <c r="L1" s="110"/>
      <c r="M1" s="110"/>
      <c r="N1" s="110"/>
      <c r="O1" s="110"/>
      <c r="P1" s="110"/>
      <c r="Q1" s="110"/>
    </row>
    <row r="2" spans="1:28" ht="47.25" customHeight="1" x14ac:dyDescent="0.25">
      <c r="A2" s="72" t="s">
        <v>0</v>
      </c>
      <c r="B2" s="72" t="s">
        <v>1</v>
      </c>
      <c r="C2" s="73" t="s">
        <v>2</v>
      </c>
      <c r="D2" s="2" t="s">
        <v>105</v>
      </c>
      <c r="E2" s="2" t="s">
        <v>106</v>
      </c>
      <c r="F2" s="104" t="s">
        <v>107</v>
      </c>
      <c r="G2" s="73" t="s">
        <v>5</v>
      </c>
      <c r="H2" s="74">
        <v>1</v>
      </c>
      <c r="I2" s="75">
        <v>2</v>
      </c>
      <c r="J2" s="75">
        <v>3</v>
      </c>
      <c r="K2" s="75">
        <v>4</v>
      </c>
      <c r="L2" s="75">
        <v>5</v>
      </c>
      <c r="M2" s="75">
        <v>6</v>
      </c>
      <c r="N2" s="75">
        <v>7</v>
      </c>
      <c r="O2" s="75">
        <v>8</v>
      </c>
      <c r="P2" s="75">
        <v>9</v>
      </c>
      <c r="Q2" s="75">
        <v>10</v>
      </c>
    </row>
    <row r="3" spans="1:28" x14ac:dyDescent="0.25">
      <c r="A3" s="46">
        <v>1</v>
      </c>
      <c r="B3" s="46"/>
      <c r="C3" s="50"/>
      <c r="D3" s="50">
        <f>IF(C3&lt;=700,C3,IF(AND(C3&gt;700,C3&lt;=1000),C3-63,IF(C3&lt;=1000,C3-63,IF(C3&gt;1000,C3-123,FALSE))))</f>
        <v>0</v>
      </c>
      <c r="E3" s="105">
        <f>IF(C3&lt;=700,1.1834,IF(AND(C3&gt;700,C3&lt;=1000),1.3245,IF(C3&gt;999,1.4388,FALSE)))</f>
        <v>1.1834</v>
      </c>
      <c r="F3" s="50">
        <f>D3*E3</f>
        <v>0</v>
      </c>
      <c r="G3" s="54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8" x14ac:dyDescent="0.25">
      <c r="A4" s="46">
        <v>2</v>
      </c>
      <c r="B4" s="46"/>
      <c r="C4" s="50"/>
      <c r="D4" s="50">
        <f t="shared" ref="D4:D12" si="0">IF(C4&lt;=700,C4,IF(AND(C4&gt;700,C4&lt;=1000),C4-63,IF(C4&lt;=1000,C4-63,IF(C4&gt;1000,C4-123,FALSE))))</f>
        <v>0</v>
      </c>
      <c r="E4" s="105">
        <f t="shared" ref="E4:E12" si="1">IF(C4&lt;=700,1.1834,IF(AND(C4&gt;700,C4&lt;=1000),1.3245,IF(C4&gt;999,1.4388,FALSE)))</f>
        <v>1.1834</v>
      </c>
      <c r="F4" s="50">
        <f t="shared" ref="F4:F12" si="2">D4*E4</f>
        <v>0</v>
      </c>
      <c r="G4" s="54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28" x14ac:dyDescent="0.25">
      <c r="A5" s="46">
        <v>3</v>
      </c>
      <c r="B5" s="46"/>
      <c r="C5" s="50"/>
      <c r="D5" s="50">
        <f t="shared" si="0"/>
        <v>0</v>
      </c>
      <c r="E5" s="105">
        <f t="shared" si="1"/>
        <v>1.1834</v>
      </c>
      <c r="F5" s="50">
        <f t="shared" si="2"/>
        <v>0</v>
      </c>
      <c r="G5" s="54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8" x14ac:dyDescent="0.25">
      <c r="A6" s="46">
        <v>4</v>
      </c>
      <c r="B6" s="46"/>
      <c r="C6" s="50"/>
      <c r="D6" s="50">
        <f t="shared" si="0"/>
        <v>0</v>
      </c>
      <c r="E6" s="105">
        <f t="shared" si="1"/>
        <v>1.1834</v>
      </c>
      <c r="F6" s="50">
        <f t="shared" si="2"/>
        <v>0</v>
      </c>
      <c r="G6" s="54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8" x14ac:dyDescent="0.25">
      <c r="A7" s="46">
        <v>5</v>
      </c>
      <c r="B7" s="46"/>
      <c r="C7" s="50"/>
      <c r="D7" s="50">
        <f t="shared" si="0"/>
        <v>0</v>
      </c>
      <c r="E7" s="105">
        <f t="shared" si="1"/>
        <v>1.1834</v>
      </c>
      <c r="F7" s="50">
        <f t="shared" si="2"/>
        <v>0</v>
      </c>
      <c r="G7" s="54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8" x14ac:dyDescent="0.25">
      <c r="A8" s="46">
        <v>6</v>
      </c>
      <c r="B8" s="46"/>
      <c r="C8" s="50"/>
      <c r="D8" s="50">
        <f t="shared" si="0"/>
        <v>0</v>
      </c>
      <c r="E8" s="105">
        <f t="shared" si="1"/>
        <v>1.1834</v>
      </c>
      <c r="F8" s="50">
        <f t="shared" si="2"/>
        <v>0</v>
      </c>
      <c r="G8" s="54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28" x14ac:dyDescent="0.25">
      <c r="A9" s="46">
        <v>7</v>
      </c>
      <c r="B9" s="46"/>
      <c r="C9" s="50"/>
      <c r="D9" s="50">
        <f t="shared" si="0"/>
        <v>0</v>
      </c>
      <c r="E9" s="105">
        <f t="shared" si="1"/>
        <v>1.1834</v>
      </c>
      <c r="F9" s="50">
        <f t="shared" si="2"/>
        <v>0</v>
      </c>
      <c r="G9" s="54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28" x14ac:dyDescent="0.25">
      <c r="A10" s="46">
        <v>8</v>
      </c>
      <c r="B10" s="46"/>
      <c r="C10" s="50"/>
      <c r="D10" s="50">
        <f t="shared" si="0"/>
        <v>0</v>
      </c>
      <c r="E10" s="105">
        <f t="shared" si="1"/>
        <v>1.1834</v>
      </c>
      <c r="F10" s="50">
        <f t="shared" si="2"/>
        <v>0</v>
      </c>
      <c r="G10" s="54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28" x14ac:dyDescent="0.25">
      <c r="A11" s="46">
        <v>9</v>
      </c>
      <c r="B11" s="46"/>
      <c r="C11" s="50"/>
      <c r="D11" s="50">
        <f t="shared" si="0"/>
        <v>0</v>
      </c>
      <c r="E11" s="105">
        <f t="shared" si="1"/>
        <v>1.1834</v>
      </c>
      <c r="F11" s="50">
        <f t="shared" si="2"/>
        <v>0</v>
      </c>
      <c r="G11" s="54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28" x14ac:dyDescent="0.25">
      <c r="A12" s="46">
        <v>10</v>
      </c>
      <c r="B12" s="46"/>
      <c r="C12" s="50"/>
      <c r="D12" s="50">
        <f t="shared" si="0"/>
        <v>0</v>
      </c>
      <c r="E12" s="105">
        <f t="shared" si="1"/>
        <v>1.1834</v>
      </c>
      <c r="F12" s="50">
        <f t="shared" si="2"/>
        <v>0</v>
      </c>
      <c r="G12" s="54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28" x14ac:dyDescent="0.25">
      <c r="A13" s="128" t="s">
        <v>3</v>
      </c>
      <c r="B13" s="128"/>
      <c r="C13" s="128"/>
      <c r="D13" s="128"/>
      <c r="E13" s="128"/>
      <c r="F13" s="128"/>
      <c r="G13" s="128"/>
      <c r="H13" s="52">
        <f>SUMPRODUCT($G$3:$G$12, H3:H12, $F$3:$F$12)</f>
        <v>0</v>
      </c>
      <c r="I13" s="52">
        <f t="shared" ref="I13:Q13" si="3">SUMPRODUCT($G$3:$G$12, I3:I12, $F$3:$F$12)</f>
        <v>0</v>
      </c>
      <c r="J13" s="52">
        <f t="shared" si="3"/>
        <v>0</v>
      </c>
      <c r="K13" s="52">
        <f t="shared" si="3"/>
        <v>0</v>
      </c>
      <c r="L13" s="52">
        <f t="shared" si="3"/>
        <v>0</v>
      </c>
      <c r="M13" s="52">
        <f t="shared" si="3"/>
        <v>0</v>
      </c>
      <c r="N13" s="52">
        <f t="shared" si="3"/>
        <v>0</v>
      </c>
      <c r="O13" s="52">
        <f t="shared" si="3"/>
        <v>0</v>
      </c>
      <c r="P13" s="52">
        <f t="shared" si="3"/>
        <v>0</v>
      </c>
      <c r="Q13" s="52">
        <f t="shared" si="3"/>
        <v>0</v>
      </c>
    </row>
    <row r="14" spans="1:28" x14ac:dyDescent="0.25">
      <c r="A14" s="117" t="s">
        <v>73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ht="15" customHeight="1" x14ac:dyDescent="0.25">
      <c r="A20" s="66"/>
      <c r="B20" s="133" t="s">
        <v>77</v>
      </c>
      <c r="C20" s="107"/>
      <c r="D20" s="102"/>
      <c r="E20" s="102"/>
      <c r="F20" s="102"/>
      <c r="G20" s="66"/>
      <c r="H20" s="66"/>
      <c r="I20" s="66"/>
      <c r="J20" s="66" t="s">
        <v>65</v>
      </c>
      <c r="K20" s="66"/>
      <c r="L20" s="66"/>
      <c r="M20" s="66"/>
      <c r="N20" s="66"/>
      <c r="O20" s="66"/>
      <c r="P20" s="66"/>
      <c r="Q20" s="66"/>
      <c r="R20" s="66"/>
      <c r="S20" s="67">
        <v>0.01</v>
      </c>
      <c r="T20" s="66"/>
      <c r="U20" s="66"/>
      <c r="V20" s="66"/>
      <c r="W20" s="66"/>
      <c r="X20" s="66"/>
      <c r="Y20" s="66"/>
      <c r="Z20" s="66"/>
      <c r="AA20" s="66"/>
      <c r="AB20" s="66"/>
    </row>
    <row r="21" spans="1:28" ht="15" customHeight="1" x14ac:dyDescent="0.25">
      <c r="A21" s="66"/>
      <c r="B21" s="71" t="s">
        <v>78</v>
      </c>
      <c r="C21" s="68"/>
      <c r="D21" s="103"/>
      <c r="E21" s="103"/>
      <c r="F21" s="103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9">
        <v>1.4999999999999999E-2</v>
      </c>
      <c r="T21" s="66"/>
      <c r="U21" s="66"/>
      <c r="V21" s="66"/>
      <c r="W21" s="66"/>
      <c r="X21" s="66"/>
      <c r="Y21" s="66"/>
      <c r="Z21" s="66"/>
      <c r="AA21" s="66"/>
      <c r="AB21" s="66"/>
    </row>
    <row r="22" spans="1:28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>
        <v>0.02</v>
      </c>
      <c r="T22" s="66"/>
      <c r="U22" s="66"/>
      <c r="V22" s="66"/>
      <c r="W22" s="66"/>
      <c r="X22" s="66"/>
      <c r="Y22" s="66"/>
      <c r="Z22" s="66"/>
      <c r="AA22" s="66"/>
      <c r="AB22" s="66"/>
    </row>
    <row r="23" spans="1:28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9">
        <v>2.5000000000000001E-2</v>
      </c>
      <c r="T23" s="66"/>
      <c r="U23" s="66"/>
      <c r="V23" s="66"/>
      <c r="W23" s="66"/>
      <c r="X23" s="66"/>
      <c r="Y23" s="66"/>
      <c r="Z23" s="66"/>
      <c r="AA23" s="66"/>
      <c r="AB23" s="66"/>
    </row>
    <row r="24" spans="1:28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>
        <v>0.03</v>
      </c>
      <c r="T24" s="66"/>
      <c r="U24" s="66"/>
      <c r="V24" s="66"/>
      <c r="W24" s="66"/>
      <c r="X24" s="66"/>
      <c r="Y24" s="66"/>
      <c r="Z24" s="66"/>
      <c r="AA24" s="66"/>
      <c r="AB24" s="66"/>
    </row>
    <row r="25" spans="1:28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9">
        <v>3.5000000000000003E-2</v>
      </c>
      <c r="T25" s="66"/>
      <c r="U25" s="66"/>
      <c r="V25" s="66"/>
      <c r="W25" s="66"/>
      <c r="X25" s="66"/>
      <c r="Y25" s="66"/>
      <c r="Z25" s="66"/>
      <c r="AA25" s="66"/>
      <c r="AB25" s="66"/>
    </row>
    <row r="26" spans="1:28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>
        <v>0.04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1:28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1:28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1:28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spans="1:28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1:28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1:28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1:28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1:28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1:28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1:28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1:28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1:28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1:28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1:28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1:28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spans="1:28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spans="1:28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spans="1:28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spans="1:28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1:28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spans="1:28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1:28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spans="1:28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1:28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1:28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spans="1:28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spans="1:28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1:28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spans="1:28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1:28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1:28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spans="1:28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</sheetData>
  <sheetProtection algorithmName="SHA-512" hashValue="AhnFCOkS+rCTKifCzrbcfPwDzas81Evk8DavxVFPp5HqFu3XZrs+cxTQEnb+VQmFoe3MdKyVDHl40ddaMBEKQw==" saltValue="K7z2EwH8Q7FF/ohEdyvDcw==" spinCount="100000" sheet="1" objects="1" scenarios="1"/>
  <mergeCells count="5">
    <mergeCell ref="H1:Q1"/>
    <mergeCell ref="A13:G13"/>
    <mergeCell ref="A14:Q15"/>
    <mergeCell ref="A1:G1"/>
    <mergeCell ref="B20:C20"/>
  </mergeCells>
  <dataValidations count="3">
    <dataValidation type="list" allowBlank="1" showInputMessage="1" showErrorMessage="1" sqref="C21:F21" xr:uid="{00000000-0002-0000-0300-000000000000}">
      <formula1>$S$20:$S$26</formula1>
    </dataValidation>
    <dataValidation type="decimal" operator="greaterThanOrEqual" allowBlank="1" showInputMessage="1" showErrorMessage="1" errorTitle="Napomena" error="Zakonski minimum je 450 EUR" promptTitle="Napomena" prompt="Zakonski minimum je 450 EUR" sqref="C3:C12" xr:uid="{00000000-0002-0000-0300-000001000000}">
      <formula1>450</formula1>
    </dataValidation>
    <dataValidation operator="greaterThanOrEqual" allowBlank="1" showInputMessage="1" showErrorMessage="1" sqref="D3:F12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G11" sqref="G11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2" bestFit="1" customWidth="1"/>
    <col min="6" max="15" width="15.7109375" customWidth="1"/>
  </cols>
  <sheetData>
    <row r="1" spans="1:15" ht="15" customHeight="1" x14ac:dyDescent="0.25">
      <c r="A1" s="1"/>
      <c r="B1" s="1"/>
      <c r="C1" s="1"/>
      <c r="D1" s="1"/>
      <c r="E1" s="1"/>
      <c r="F1" s="134" t="s">
        <v>23</v>
      </c>
      <c r="G1" s="135"/>
      <c r="H1" s="135"/>
      <c r="I1" s="135"/>
      <c r="J1" s="135"/>
      <c r="K1" s="135"/>
      <c r="L1" s="135"/>
      <c r="M1" s="135"/>
      <c r="N1" s="135"/>
      <c r="O1" s="136"/>
    </row>
    <row r="2" spans="1:15" ht="47.25" customHeight="1" x14ac:dyDescent="0.25">
      <c r="A2" s="1" t="s">
        <v>0</v>
      </c>
      <c r="B2" s="1" t="s">
        <v>10</v>
      </c>
      <c r="C2" s="2" t="s">
        <v>26</v>
      </c>
      <c r="D2" s="2" t="s">
        <v>25</v>
      </c>
      <c r="E2" s="2" t="s">
        <v>61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6" t="s">
        <v>62</v>
      </c>
      <c r="C3" s="53"/>
      <c r="D3" s="55"/>
      <c r="E3" s="56"/>
      <c r="F3" s="43">
        <f>IF($D$3&gt;=F2,IFERROR(($C$3-$E$3)/$D$3,0),0)</f>
        <v>0</v>
      </c>
      <c r="G3" s="43">
        <f t="shared" ref="G3:O3" si="0">IF($D$3&gt;=G2,IFERROR(($C$3-$E$3)/$D$3,0),0)</f>
        <v>0</v>
      </c>
      <c r="H3" s="43">
        <f t="shared" si="0"/>
        <v>0</v>
      </c>
      <c r="I3" s="43">
        <f t="shared" si="0"/>
        <v>0</v>
      </c>
      <c r="J3" s="43">
        <f t="shared" si="0"/>
        <v>0</v>
      </c>
      <c r="K3" s="43">
        <f t="shared" si="0"/>
        <v>0</v>
      </c>
      <c r="L3" s="43">
        <f t="shared" si="0"/>
        <v>0</v>
      </c>
      <c r="M3" s="43">
        <f t="shared" si="0"/>
        <v>0</v>
      </c>
      <c r="N3" s="43">
        <f t="shared" si="0"/>
        <v>0</v>
      </c>
      <c r="O3" s="43">
        <f t="shared" si="0"/>
        <v>0</v>
      </c>
    </row>
    <row r="4" spans="1:15" x14ac:dyDescent="0.25">
      <c r="A4" s="1">
        <v>2</v>
      </c>
      <c r="B4" s="46" t="s">
        <v>63</v>
      </c>
      <c r="C4" s="53"/>
      <c r="D4" s="55"/>
      <c r="E4" s="56"/>
      <c r="F4" s="43">
        <f>IF($D$4&gt;=F2,IFERROR(($C$4-$E$4)/$D$4,0),0)</f>
        <v>0</v>
      </c>
      <c r="G4" s="43">
        <f t="shared" ref="G4:O4" si="1">IF($D$4&gt;=G2,IFERROR(($C$4-$E$4)/$D$4,0),0)</f>
        <v>0</v>
      </c>
      <c r="H4" s="43">
        <f t="shared" si="1"/>
        <v>0</v>
      </c>
      <c r="I4" s="43">
        <f t="shared" si="1"/>
        <v>0</v>
      </c>
      <c r="J4" s="43">
        <f t="shared" si="1"/>
        <v>0</v>
      </c>
      <c r="K4" s="43">
        <f t="shared" si="1"/>
        <v>0</v>
      </c>
      <c r="L4" s="43">
        <f t="shared" si="1"/>
        <v>0</v>
      </c>
      <c r="M4" s="43">
        <f t="shared" si="1"/>
        <v>0</v>
      </c>
      <c r="N4" s="43">
        <f t="shared" si="1"/>
        <v>0</v>
      </c>
      <c r="O4" s="43">
        <f t="shared" si="1"/>
        <v>0</v>
      </c>
    </row>
    <row r="5" spans="1:15" x14ac:dyDescent="0.25">
      <c r="A5" s="1">
        <v>3</v>
      </c>
      <c r="B5" s="1" t="s">
        <v>18</v>
      </c>
      <c r="C5" s="138"/>
      <c r="D5" s="139"/>
      <c r="E5" s="140"/>
      <c r="F5" s="141"/>
      <c r="G5" s="142"/>
      <c r="H5" s="142"/>
      <c r="I5" s="142"/>
      <c r="J5" s="142"/>
      <c r="K5" s="142"/>
      <c r="L5" s="142"/>
      <c r="M5" s="142"/>
      <c r="N5" s="142"/>
      <c r="O5" s="143"/>
    </row>
    <row r="6" spans="1:15" x14ac:dyDescent="0.25">
      <c r="A6" s="1" t="s">
        <v>19</v>
      </c>
      <c r="B6" s="46"/>
      <c r="C6" s="53"/>
      <c r="D6" s="55"/>
      <c r="E6" s="56"/>
      <c r="F6" s="43">
        <f>IF($D$6&gt;=F2,IFERROR(($C$6-$E$6)/$D$6,0),0)</f>
        <v>0</v>
      </c>
      <c r="G6" s="43">
        <f t="shared" ref="G6:O6" si="2">IF($D$6&gt;=G2,IFERROR(($C$6-$E$6)/$D$6,0),0)</f>
        <v>0</v>
      </c>
      <c r="H6" s="43">
        <f t="shared" si="2"/>
        <v>0</v>
      </c>
      <c r="I6" s="43">
        <f t="shared" si="2"/>
        <v>0</v>
      </c>
      <c r="J6" s="43">
        <f t="shared" si="2"/>
        <v>0</v>
      </c>
      <c r="K6" s="43">
        <f t="shared" si="2"/>
        <v>0</v>
      </c>
      <c r="L6" s="43">
        <f t="shared" si="2"/>
        <v>0</v>
      </c>
      <c r="M6" s="43">
        <f t="shared" si="2"/>
        <v>0</v>
      </c>
      <c r="N6" s="43">
        <f t="shared" si="2"/>
        <v>0</v>
      </c>
      <c r="O6" s="43">
        <f t="shared" si="2"/>
        <v>0</v>
      </c>
    </row>
    <row r="7" spans="1:15" x14ac:dyDescent="0.25">
      <c r="A7" s="1" t="s">
        <v>20</v>
      </c>
      <c r="B7" s="46"/>
      <c r="C7" s="53"/>
      <c r="D7" s="55"/>
      <c r="E7" s="56"/>
      <c r="F7" s="43">
        <f>IF($D$7&gt;=F2,IFERROR(($C$7-$E$7)/$D$7,0),0)</f>
        <v>0</v>
      </c>
      <c r="G7" s="43">
        <f t="shared" ref="G7:O7" si="3">IF($D$7&gt;=G2,IFERROR(($C$7-$E$7)/$D$7,0),0)</f>
        <v>0</v>
      </c>
      <c r="H7" s="43">
        <f t="shared" si="3"/>
        <v>0</v>
      </c>
      <c r="I7" s="43">
        <f t="shared" si="3"/>
        <v>0</v>
      </c>
      <c r="J7" s="43">
        <f t="shared" si="3"/>
        <v>0</v>
      </c>
      <c r="K7" s="43">
        <f t="shared" si="3"/>
        <v>0</v>
      </c>
      <c r="L7" s="43">
        <f t="shared" si="3"/>
        <v>0</v>
      </c>
      <c r="M7" s="43">
        <f t="shared" si="3"/>
        <v>0</v>
      </c>
      <c r="N7" s="43">
        <f t="shared" si="3"/>
        <v>0</v>
      </c>
      <c r="O7" s="43">
        <f t="shared" si="3"/>
        <v>0</v>
      </c>
    </row>
    <row r="8" spans="1:15" x14ac:dyDescent="0.25">
      <c r="A8" s="1" t="s">
        <v>21</v>
      </c>
      <c r="B8" s="46"/>
      <c r="C8" s="53"/>
      <c r="D8" s="55"/>
      <c r="E8" s="56"/>
      <c r="F8" s="43">
        <f>IF($D$8&gt;=F2,IFERROR(($C$8-$E$8)/$D$8,0),0)</f>
        <v>0</v>
      </c>
      <c r="G8" s="43">
        <f t="shared" ref="G8:O8" si="4">IF($D$8&gt;=G2,IFERROR(($C$8-$E$8)/$D$8,0),0)</f>
        <v>0</v>
      </c>
      <c r="H8" s="43">
        <f t="shared" si="4"/>
        <v>0</v>
      </c>
      <c r="I8" s="43">
        <f t="shared" si="4"/>
        <v>0</v>
      </c>
      <c r="J8" s="43">
        <f t="shared" si="4"/>
        <v>0</v>
      </c>
      <c r="K8" s="43">
        <f t="shared" si="4"/>
        <v>0</v>
      </c>
      <c r="L8" s="43">
        <f t="shared" si="4"/>
        <v>0</v>
      </c>
      <c r="M8" s="43">
        <f t="shared" si="4"/>
        <v>0</v>
      </c>
      <c r="N8" s="43">
        <f t="shared" si="4"/>
        <v>0</v>
      </c>
      <c r="O8" s="43">
        <f t="shared" si="4"/>
        <v>0</v>
      </c>
    </row>
    <row r="9" spans="1:15" x14ac:dyDescent="0.25">
      <c r="A9" s="1" t="s">
        <v>22</v>
      </c>
      <c r="B9" s="46"/>
      <c r="C9" s="53"/>
      <c r="D9" s="55"/>
      <c r="E9" s="56"/>
      <c r="F9" s="43">
        <f>IF($D$9&gt;=F2,IFERROR(($C$9-$E$9)/$D$9,0),0)</f>
        <v>0</v>
      </c>
      <c r="G9" s="43">
        <f t="shared" ref="G9:O9" si="5">IF($D$9&gt;=G2,IFERROR(($C$9-$E$9)/$D$9,0),0)</f>
        <v>0</v>
      </c>
      <c r="H9" s="43">
        <f t="shared" si="5"/>
        <v>0</v>
      </c>
      <c r="I9" s="43">
        <f t="shared" si="5"/>
        <v>0</v>
      </c>
      <c r="J9" s="43">
        <f t="shared" si="5"/>
        <v>0</v>
      </c>
      <c r="K9" s="43">
        <f t="shared" si="5"/>
        <v>0</v>
      </c>
      <c r="L9" s="43">
        <f t="shared" si="5"/>
        <v>0</v>
      </c>
      <c r="M9" s="43">
        <f t="shared" si="5"/>
        <v>0</v>
      </c>
      <c r="N9" s="43">
        <f t="shared" si="5"/>
        <v>0</v>
      </c>
      <c r="O9" s="43">
        <f t="shared" si="5"/>
        <v>0</v>
      </c>
    </row>
    <row r="10" spans="1:15" x14ac:dyDescent="0.25">
      <c r="A10" s="1" t="s">
        <v>93</v>
      </c>
      <c r="B10" s="46"/>
      <c r="C10" s="53"/>
      <c r="D10" s="55"/>
      <c r="E10" s="56"/>
      <c r="F10" s="43">
        <f>IF($D$10&gt;=F2,IFERROR(($C$10-$E$10)/$D$10,0),0)</f>
        <v>0</v>
      </c>
      <c r="G10" s="43">
        <f t="shared" ref="G10:O10" si="6">IF($D$10&gt;=G2,IFERROR(($C$10-$E$10)/$D$10,0),0)</f>
        <v>0</v>
      </c>
      <c r="H10" s="43">
        <f t="shared" si="6"/>
        <v>0</v>
      </c>
      <c r="I10" s="43">
        <f t="shared" si="6"/>
        <v>0</v>
      </c>
      <c r="J10" s="43">
        <f t="shared" si="6"/>
        <v>0</v>
      </c>
      <c r="K10" s="43">
        <f t="shared" si="6"/>
        <v>0</v>
      </c>
      <c r="L10" s="43">
        <f t="shared" si="6"/>
        <v>0</v>
      </c>
      <c r="M10" s="43">
        <f t="shared" si="6"/>
        <v>0</v>
      </c>
      <c r="N10" s="43">
        <f t="shared" si="6"/>
        <v>0</v>
      </c>
      <c r="O10" s="43">
        <f t="shared" si="6"/>
        <v>0</v>
      </c>
    </row>
    <row r="11" spans="1:15" x14ac:dyDescent="0.25">
      <c r="A11" s="137" t="s">
        <v>24</v>
      </c>
      <c r="B11" s="137"/>
      <c r="C11" s="137"/>
      <c r="D11" s="137"/>
      <c r="E11" s="137"/>
      <c r="F11" s="5">
        <f>SUM(F3:F10)</f>
        <v>0</v>
      </c>
      <c r="G11" s="5">
        <f t="shared" ref="G11:O11" si="7">SUM(G3:G10)</f>
        <v>0</v>
      </c>
      <c r="H11" s="5">
        <f t="shared" si="7"/>
        <v>0</v>
      </c>
      <c r="I11" s="5">
        <f t="shared" si="7"/>
        <v>0</v>
      </c>
      <c r="J11" s="5">
        <f t="shared" si="7"/>
        <v>0</v>
      </c>
      <c r="K11" s="5">
        <f t="shared" si="7"/>
        <v>0</v>
      </c>
      <c r="L11" s="5">
        <f t="shared" si="7"/>
        <v>0</v>
      </c>
      <c r="M11" s="5">
        <f t="shared" si="7"/>
        <v>0</v>
      </c>
      <c r="N11" s="5">
        <f t="shared" si="7"/>
        <v>0</v>
      </c>
      <c r="O11" s="5">
        <f t="shared" si="7"/>
        <v>0</v>
      </c>
    </row>
    <row r="12" spans="1:15" ht="15" customHeight="1" x14ac:dyDescent="0.25">
      <c r="A12" s="144" t="s">
        <v>96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pans="1:15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</row>
    <row r="14" spans="1:15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 x14ac:dyDescent="0.2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</row>
  </sheetData>
  <sheetProtection algorithmName="SHA-512" hashValue="VGTvOqS780FdZiDz8GSG+y9Xq+AH8qMdJd9feC3rVsmNKEDgEuo22v9e8VUBqtzjPv82fKSNF2QYEtgorNHcSg==" saltValue="e++L/0mHKUO/W7j0X+z51w==" spinCount="100000" sheet="1" objects="1" scenarios="1"/>
  <mergeCells count="5">
    <mergeCell ref="F1:O1"/>
    <mergeCell ref="A11:E11"/>
    <mergeCell ref="C5:E5"/>
    <mergeCell ref="F5:O5"/>
    <mergeCell ref="A12:O1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B2" sqref="B2"/>
    </sheetView>
  </sheetViews>
  <sheetFormatPr defaultColWidth="8.85546875" defaultRowHeight="15" x14ac:dyDescent="0.25"/>
  <cols>
    <col min="1" max="1" width="28.42578125" style="47" customWidth="1"/>
    <col min="2" max="2" width="12" style="47" bestFit="1" customWidth="1"/>
    <col min="3" max="3" width="0" style="47" hidden="1" customWidth="1"/>
    <col min="4" max="4" width="12" style="47" bestFit="1" customWidth="1"/>
    <col min="5" max="6" width="9.140625" style="66" customWidth="1"/>
    <col min="7" max="7" width="8.85546875" style="66"/>
    <col min="8" max="8" width="11.42578125" style="66" customWidth="1"/>
    <col min="9" max="9" width="9.140625" style="66" customWidth="1"/>
    <col min="10" max="19" width="15.7109375" style="66" customWidth="1"/>
    <col min="20" max="16384" width="8.85546875" style="66"/>
  </cols>
  <sheetData>
    <row r="1" spans="1:20" x14ac:dyDescent="0.25">
      <c r="A1" s="46" t="s">
        <v>94</v>
      </c>
      <c r="B1" s="82">
        <f>'Tabela 1 Struktura ulaganja'!C5</f>
        <v>0</v>
      </c>
      <c r="F1" s="95" t="e">
        <f>PMT(B2/12,B3,-B1)</f>
        <v>#NUM!</v>
      </c>
      <c r="G1" s="96"/>
      <c r="I1" s="147" t="s">
        <v>64</v>
      </c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0" x14ac:dyDescent="0.25">
      <c r="A2" s="46" t="s">
        <v>54</v>
      </c>
      <c r="B2" s="92"/>
      <c r="F2" s="97" t="e">
        <f>IPMT(B2/12,A9,B3,-B1)</f>
        <v>#NUM!</v>
      </c>
      <c r="G2" s="96"/>
      <c r="I2" s="98"/>
      <c r="J2" s="146" t="s">
        <v>60</v>
      </c>
      <c r="K2" s="146"/>
      <c r="L2" s="146"/>
      <c r="M2" s="146"/>
      <c r="N2" s="146"/>
      <c r="O2" s="146"/>
      <c r="P2" s="146"/>
      <c r="Q2" s="146"/>
      <c r="R2" s="146"/>
      <c r="S2" s="146"/>
    </row>
    <row r="3" spans="1:20" x14ac:dyDescent="0.25">
      <c r="A3" s="46" t="s">
        <v>58</v>
      </c>
      <c r="B3" s="64"/>
      <c r="I3" s="98"/>
      <c r="J3" s="98">
        <v>1</v>
      </c>
      <c r="K3" s="98">
        <v>2</v>
      </c>
      <c r="L3" s="98">
        <v>3</v>
      </c>
      <c r="M3" s="98">
        <v>4</v>
      </c>
      <c r="N3" s="98">
        <v>5</v>
      </c>
      <c r="O3" s="98">
        <v>6</v>
      </c>
      <c r="P3" s="98">
        <v>7</v>
      </c>
      <c r="Q3" s="98">
        <v>8</v>
      </c>
      <c r="R3" s="98">
        <v>9</v>
      </c>
      <c r="S3" s="98">
        <v>10</v>
      </c>
      <c r="T3" s="66" t="s">
        <v>4</v>
      </c>
    </row>
    <row r="4" spans="1:20" x14ac:dyDescent="0.25">
      <c r="A4" s="46" t="s">
        <v>59</v>
      </c>
      <c r="B4" s="64"/>
      <c r="I4" s="98" t="s">
        <v>32</v>
      </c>
      <c r="J4" s="99">
        <f>SUM(D11:D22)</f>
        <v>0</v>
      </c>
      <c r="K4" s="99">
        <f>SUM(D23:D34)</f>
        <v>0</v>
      </c>
      <c r="L4" s="99">
        <f>SUM(D35:D46)</f>
        <v>0</v>
      </c>
      <c r="M4" s="99">
        <f>SUM(D47:D58)</f>
        <v>0</v>
      </c>
      <c r="N4" s="99">
        <f>SUM(D59:D70)</f>
        <v>0</v>
      </c>
      <c r="O4" s="99">
        <f>SUM(D71:D82)</f>
        <v>0</v>
      </c>
      <c r="P4" s="99">
        <f>SUM(D83:D94)</f>
        <v>0</v>
      </c>
      <c r="Q4" s="99">
        <f>SUM(D95:D106)</f>
        <v>0</v>
      </c>
      <c r="R4" s="99">
        <f>SUM(D107:D118)</f>
        <v>0</v>
      </c>
      <c r="S4" s="99">
        <f>SUM(D119:D130)</f>
        <v>0</v>
      </c>
      <c r="T4" s="100"/>
    </row>
    <row r="5" spans="1:20" x14ac:dyDescent="0.25">
      <c r="I5" s="98" t="s">
        <v>56</v>
      </c>
      <c r="J5" s="99">
        <f>SUM(B11:B22)</f>
        <v>0</v>
      </c>
      <c r="K5" s="99">
        <f>SUM(B23:B34)</f>
        <v>0</v>
      </c>
      <c r="L5" s="99">
        <f>SUM(B35:B46)</f>
        <v>0</v>
      </c>
      <c r="M5" s="99">
        <f>SUM(B47:B58)</f>
        <v>0</v>
      </c>
      <c r="N5" s="99">
        <f>SUM(B59:B70)</f>
        <v>0</v>
      </c>
      <c r="O5" s="99">
        <f>SUM(B71:B82)</f>
        <v>0</v>
      </c>
      <c r="P5" s="99">
        <f>SUM(B83:B94)</f>
        <v>0</v>
      </c>
      <c r="Q5" s="99">
        <f>SUM(B95:B106)</f>
        <v>0</v>
      </c>
      <c r="R5" s="99">
        <f>SUM(B107:B118)</f>
        <v>0</v>
      </c>
      <c r="S5" s="99">
        <f>SUM(B119:B130)</f>
        <v>0</v>
      </c>
    </row>
    <row r="6" spans="1:20" x14ac:dyDescent="0.25">
      <c r="A6" s="149" t="s">
        <v>70</v>
      </c>
      <c r="B6" s="149"/>
      <c r="C6" s="149"/>
      <c r="D6" s="149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0" x14ac:dyDescent="0.25">
      <c r="A7" s="149"/>
      <c r="B7" s="149"/>
      <c r="C7" s="149"/>
      <c r="D7" s="149"/>
      <c r="J7" s="148"/>
      <c r="K7" s="148"/>
      <c r="L7" s="148"/>
      <c r="M7" s="148"/>
      <c r="N7" s="148"/>
      <c r="O7" s="148"/>
      <c r="P7" s="148"/>
      <c r="Q7" s="148"/>
      <c r="R7" s="148"/>
    </row>
    <row r="8" spans="1:20" x14ac:dyDescent="0.25">
      <c r="A8" s="149"/>
      <c r="B8" s="149"/>
      <c r="C8" s="149"/>
      <c r="D8" s="149"/>
    </row>
    <row r="9" spans="1:20" x14ac:dyDescent="0.25">
      <c r="A9" s="94">
        <v>1</v>
      </c>
    </row>
    <row r="10" spans="1:20" x14ac:dyDescent="0.25">
      <c r="A10" s="47" t="s">
        <v>55</v>
      </c>
      <c r="B10" s="47" t="s">
        <v>56</v>
      </c>
      <c r="C10" s="47" t="s">
        <v>57</v>
      </c>
      <c r="D10" s="47" t="s">
        <v>32</v>
      </c>
    </row>
    <row r="11" spans="1:20" x14ac:dyDescent="0.25">
      <c r="B11" s="93"/>
      <c r="C11" s="93"/>
      <c r="D11" s="93"/>
    </row>
    <row r="12" spans="1:20" x14ac:dyDescent="0.25">
      <c r="B12" s="93"/>
      <c r="C12" s="93"/>
      <c r="D12" s="93"/>
    </row>
    <row r="13" spans="1:20" x14ac:dyDescent="0.25">
      <c r="B13" s="93"/>
      <c r="C13" s="93"/>
      <c r="D13" s="93"/>
    </row>
    <row r="14" spans="1:20" x14ac:dyDescent="0.25">
      <c r="B14" s="93"/>
      <c r="C14" s="93"/>
      <c r="D14" s="93"/>
    </row>
    <row r="15" spans="1:20" x14ac:dyDescent="0.25">
      <c r="B15" s="93"/>
      <c r="C15" s="93"/>
      <c r="D15" s="93"/>
    </row>
    <row r="16" spans="1:20" x14ac:dyDescent="0.25">
      <c r="B16" s="93"/>
      <c r="C16" s="93"/>
      <c r="D16" s="93"/>
    </row>
    <row r="17" spans="2:4" x14ac:dyDescent="0.25">
      <c r="B17" s="93"/>
      <c r="C17" s="93"/>
      <c r="D17" s="93"/>
    </row>
    <row r="18" spans="2:4" x14ac:dyDescent="0.25">
      <c r="B18" s="93"/>
      <c r="C18" s="93"/>
      <c r="D18" s="93"/>
    </row>
    <row r="19" spans="2:4" x14ac:dyDescent="0.25">
      <c r="B19" s="93"/>
      <c r="C19" s="93"/>
      <c r="D19" s="93"/>
    </row>
    <row r="20" spans="2:4" x14ac:dyDescent="0.25">
      <c r="B20" s="93"/>
      <c r="C20" s="93"/>
      <c r="D20" s="93"/>
    </row>
    <row r="21" spans="2:4" x14ac:dyDescent="0.25">
      <c r="B21" s="93"/>
      <c r="C21" s="93"/>
      <c r="D21" s="93"/>
    </row>
    <row r="22" spans="2:4" x14ac:dyDescent="0.25">
      <c r="B22" s="93"/>
      <c r="C22" s="93"/>
      <c r="D22" s="93"/>
    </row>
    <row r="23" spans="2:4" x14ac:dyDescent="0.25">
      <c r="B23" s="93"/>
      <c r="C23" s="93"/>
      <c r="D23" s="93"/>
    </row>
    <row r="24" spans="2:4" x14ac:dyDescent="0.25">
      <c r="B24" s="93"/>
      <c r="C24" s="93"/>
      <c r="D24" s="93"/>
    </row>
    <row r="25" spans="2:4" x14ac:dyDescent="0.25">
      <c r="B25" s="93"/>
      <c r="C25" s="93"/>
      <c r="D25" s="93"/>
    </row>
    <row r="26" spans="2:4" x14ac:dyDescent="0.25">
      <c r="B26" s="93"/>
      <c r="C26" s="93"/>
      <c r="D26" s="93"/>
    </row>
    <row r="27" spans="2:4" x14ac:dyDescent="0.25">
      <c r="B27" s="93"/>
      <c r="C27" s="93"/>
      <c r="D27" s="93"/>
    </row>
    <row r="28" spans="2:4" x14ac:dyDescent="0.25">
      <c r="B28" s="93"/>
      <c r="C28" s="93"/>
      <c r="D28" s="93"/>
    </row>
    <row r="29" spans="2:4" x14ac:dyDescent="0.25">
      <c r="B29" s="93"/>
      <c r="C29" s="93"/>
      <c r="D29" s="93"/>
    </row>
    <row r="30" spans="2:4" x14ac:dyDescent="0.25">
      <c r="B30" s="93"/>
      <c r="C30" s="93"/>
      <c r="D30" s="93"/>
    </row>
    <row r="31" spans="2:4" x14ac:dyDescent="0.25">
      <c r="B31" s="93"/>
      <c r="C31" s="93"/>
      <c r="D31" s="93"/>
    </row>
    <row r="32" spans="2:4" x14ac:dyDescent="0.25">
      <c r="B32" s="93"/>
      <c r="C32" s="93"/>
      <c r="D32" s="93"/>
    </row>
    <row r="33" spans="2:4" x14ac:dyDescent="0.25">
      <c r="B33" s="93"/>
      <c r="C33" s="93"/>
      <c r="D33" s="93"/>
    </row>
    <row r="34" spans="2:4" x14ac:dyDescent="0.25">
      <c r="B34" s="93"/>
      <c r="C34" s="93"/>
      <c r="D34" s="93"/>
    </row>
    <row r="35" spans="2:4" x14ac:dyDescent="0.25">
      <c r="B35" s="93"/>
      <c r="C35" s="93"/>
      <c r="D35" s="93"/>
    </row>
    <row r="36" spans="2:4" x14ac:dyDescent="0.25">
      <c r="B36" s="93"/>
      <c r="C36" s="93"/>
      <c r="D36" s="93"/>
    </row>
    <row r="37" spans="2:4" x14ac:dyDescent="0.25">
      <c r="B37" s="93"/>
      <c r="C37" s="93"/>
      <c r="D37" s="93"/>
    </row>
    <row r="38" spans="2:4" x14ac:dyDescent="0.25">
      <c r="B38" s="93"/>
      <c r="C38" s="93"/>
      <c r="D38" s="93"/>
    </row>
    <row r="39" spans="2:4" x14ac:dyDescent="0.25">
      <c r="B39" s="93"/>
      <c r="C39" s="93"/>
      <c r="D39" s="93"/>
    </row>
    <row r="40" spans="2:4" x14ac:dyDescent="0.25">
      <c r="B40" s="93"/>
      <c r="C40" s="93"/>
      <c r="D40" s="93"/>
    </row>
    <row r="41" spans="2:4" x14ac:dyDescent="0.25">
      <c r="B41" s="93"/>
      <c r="C41" s="93"/>
      <c r="D41" s="93"/>
    </row>
    <row r="42" spans="2:4" x14ac:dyDescent="0.25">
      <c r="B42" s="93"/>
      <c r="C42" s="93"/>
      <c r="D42" s="93"/>
    </row>
    <row r="43" spans="2:4" x14ac:dyDescent="0.25">
      <c r="B43" s="93"/>
      <c r="C43" s="93"/>
      <c r="D43" s="93"/>
    </row>
    <row r="44" spans="2:4" x14ac:dyDescent="0.25">
      <c r="B44" s="93"/>
      <c r="C44" s="93"/>
      <c r="D44" s="93"/>
    </row>
    <row r="45" spans="2:4" x14ac:dyDescent="0.25">
      <c r="B45" s="93"/>
      <c r="C45" s="93"/>
      <c r="D45" s="93"/>
    </row>
    <row r="46" spans="2:4" x14ac:dyDescent="0.25">
      <c r="B46" s="93"/>
      <c r="C46" s="93"/>
      <c r="D46" s="93"/>
    </row>
    <row r="47" spans="2:4" x14ac:dyDescent="0.25">
      <c r="B47" s="93"/>
      <c r="C47" s="93"/>
      <c r="D47" s="93"/>
    </row>
    <row r="48" spans="2:4" x14ac:dyDescent="0.25">
      <c r="B48" s="93"/>
      <c r="C48" s="93"/>
      <c r="D48" s="93"/>
    </row>
    <row r="49" spans="2:4" x14ac:dyDescent="0.25">
      <c r="B49" s="93"/>
      <c r="C49" s="93"/>
      <c r="D49" s="93"/>
    </row>
    <row r="50" spans="2:4" x14ac:dyDescent="0.25">
      <c r="B50" s="93"/>
      <c r="C50" s="93"/>
      <c r="D50" s="93"/>
    </row>
    <row r="51" spans="2:4" x14ac:dyDescent="0.25">
      <c r="B51" s="93"/>
      <c r="C51" s="93"/>
      <c r="D51" s="93"/>
    </row>
    <row r="52" spans="2:4" x14ac:dyDescent="0.25">
      <c r="B52" s="93"/>
      <c r="C52" s="93"/>
      <c r="D52" s="93"/>
    </row>
    <row r="53" spans="2:4" x14ac:dyDescent="0.25">
      <c r="B53" s="93"/>
      <c r="C53" s="93"/>
      <c r="D53" s="93"/>
    </row>
    <row r="54" spans="2:4" x14ac:dyDescent="0.25">
      <c r="B54" s="93"/>
      <c r="C54" s="93"/>
      <c r="D54" s="93"/>
    </row>
    <row r="55" spans="2:4" x14ac:dyDescent="0.25">
      <c r="B55" s="93"/>
      <c r="C55" s="93"/>
      <c r="D55" s="93"/>
    </row>
    <row r="56" spans="2:4" x14ac:dyDescent="0.25">
      <c r="B56" s="93"/>
      <c r="C56" s="93"/>
      <c r="D56" s="93"/>
    </row>
    <row r="57" spans="2:4" x14ac:dyDescent="0.25">
      <c r="B57" s="93"/>
      <c r="C57" s="93"/>
      <c r="D57" s="93"/>
    </row>
    <row r="58" spans="2:4" x14ac:dyDescent="0.25">
      <c r="B58" s="93"/>
      <c r="C58" s="93"/>
      <c r="D58" s="93"/>
    </row>
    <row r="59" spans="2:4" x14ac:dyDescent="0.25">
      <c r="B59" s="93"/>
      <c r="C59" s="93"/>
      <c r="D59" s="93"/>
    </row>
    <row r="60" spans="2:4" x14ac:dyDescent="0.25">
      <c r="B60" s="93"/>
      <c r="C60" s="93"/>
      <c r="D60" s="93"/>
    </row>
    <row r="61" spans="2:4" x14ac:dyDescent="0.25">
      <c r="B61" s="93"/>
      <c r="C61" s="93"/>
      <c r="D61" s="93"/>
    </row>
    <row r="62" spans="2:4" x14ac:dyDescent="0.25">
      <c r="B62" s="93"/>
      <c r="C62" s="93"/>
      <c r="D62" s="93"/>
    </row>
    <row r="63" spans="2:4" x14ac:dyDescent="0.25">
      <c r="B63" s="93"/>
      <c r="C63" s="93"/>
      <c r="D63" s="93"/>
    </row>
    <row r="64" spans="2:4" x14ac:dyDescent="0.25">
      <c r="B64" s="93"/>
      <c r="C64" s="93"/>
      <c r="D64" s="93"/>
    </row>
    <row r="65" spans="2:4" x14ac:dyDescent="0.25">
      <c r="B65" s="93"/>
      <c r="C65" s="93"/>
      <c r="D65" s="93"/>
    </row>
    <row r="66" spans="2:4" x14ac:dyDescent="0.25">
      <c r="B66" s="93"/>
      <c r="C66" s="93"/>
      <c r="D66" s="93"/>
    </row>
    <row r="67" spans="2:4" x14ac:dyDescent="0.25">
      <c r="B67" s="93"/>
      <c r="C67" s="93"/>
      <c r="D67" s="93"/>
    </row>
    <row r="68" spans="2:4" x14ac:dyDescent="0.25">
      <c r="B68" s="93"/>
      <c r="C68" s="93"/>
      <c r="D68" s="93"/>
    </row>
    <row r="69" spans="2:4" x14ac:dyDescent="0.25">
      <c r="B69" s="93"/>
      <c r="C69" s="93"/>
      <c r="D69" s="93"/>
    </row>
    <row r="70" spans="2:4" x14ac:dyDescent="0.25">
      <c r="B70" s="93"/>
      <c r="C70" s="93"/>
      <c r="D70" s="93"/>
    </row>
    <row r="71" spans="2:4" x14ac:dyDescent="0.25">
      <c r="B71" s="93"/>
      <c r="C71" s="93"/>
      <c r="D71" s="93"/>
    </row>
    <row r="72" spans="2:4" x14ac:dyDescent="0.25">
      <c r="B72" s="93"/>
      <c r="C72" s="93"/>
      <c r="D72" s="93"/>
    </row>
    <row r="73" spans="2:4" x14ac:dyDescent="0.25">
      <c r="B73" s="93"/>
      <c r="C73" s="93"/>
      <c r="D73" s="93"/>
    </row>
    <row r="74" spans="2:4" x14ac:dyDescent="0.25">
      <c r="B74" s="93"/>
      <c r="C74" s="93"/>
      <c r="D74" s="93"/>
    </row>
    <row r="75" spans="2:4" x14ac:dyDescent="0.25">
      <c r="B75" s="93"/>
      <c r="C75" s="93"/>
      <c r="D75" s="93"/>
    </row>
    <row r="76" spans="2:4" x14ac:dyDescent="0.25">
      <c r="B76" s="93"/>
      <c r="C76" s="93"/>
      <c r="D76" s="93"/>
    </row>
    <row r="77" spans="2:4" x14ac:dyDescent="0.25">
      <c r="B77" s="93"/>
      <c r="C77" s="93"/>
      <c r="D77" s="93"/>
    </row>
    <row r="78" spans="2:4" x14ac:dyDescent="0.25">
      <c r="B78" s="93"/>
      <c r="C78" s="93"/>
      <c r="D78" s="93"/>
    </row>
    <row r="79" spans="2:4" x14ac:dyDescent="0.25">
      <c r="B79" s="93"/>
      <c r="C79" s="93"/>
      <c r="D79" s="93"/>
    </row>
    <row r="80" spans="2:4" x14ac:dyDescent="0.25">
      <c r="B80" s="93"/>
      <c r="C80" s="93"/>
      <c r="D80" s="93"/>
    </row>
    <row r="81" spans="2:4" x14ac:dyDescent="0.25">
      <c r="B81" s="93"/>
      <c r="C81" s="93"/>
      <c r="D81" s="93"/>
    </row>
    <row r="82" spans="2:4" x14ac:dyDescent="0.25">
      <c r="B82" s="93"/>
      <c r="C82" s="93"/>
      <c r="D82" s="93"/>
    </row>
    <row r="83" spans="2:4" x14ac:dyDescent="0.25">
      <c r="B83" s="93"/>
      <c r="C83" s="93"/>
      <c r="D83" s="93"/>
    </row>
    <row r="84" spans="2:4" x14ac:dyDescent="0.25">
      <c r="B84" s="93"/>
      <c r="C84" s="93"/>
      <c r="D84" s="93"/>
    </row>
    <row r="85" spans="2:4" x14ac:dyDescent="0.25">
      <c r="B85" s="93"/>
      <c r="C85" s="93"/>
      <c r="D85" s="93"/>
    </row>
    <row r="86" spans="2:4" x14ac:dyDescent="0.25">
      <c r="B86" s="93"/>
      <c r="C86" s="93"/>
      <c r="D86" s="93"/>
    </row>
    <row r="87" spans="2:4" x14ac:dyDescent="0.25">
      <c r="B87" s="93"/>
      <c r="C87" s="93"/>
      <c r="D87" s="93"/>
    </row>
    <row r="88" spans="2:4" x14ac:dyDescent="0.25">
      <c r="B88" s="93"/>
      <c r="C88" s="93"/>
      <c r="D88" s="93"/>
    </row>
    <row r="89" spans="2:4" x14ac:dyDescent="0.25">
      <c r="B89" s="93"/>
      <c r="C89" s="93"/>
      <c r="D89" s="93"/>
    </row>
    <row r="90" spans="2:4" x14ac:dyDescent="0.25">
      <c r="B90" s="93"/>
      <c r="C90" s="93"/>
      <c r="D90" s="93"/>
    </row>
    <row r="91" spans="2:4" x14ac:dyDescent="0.25">
      <c r="B91" s="93"/>
      <c r="C91" s="93"/>
      <c r="D91" s="93"/>
    </row>
    <row r="92" spans="2:4" x14ac:dyDescent="0.25">
      <c r="B92" s="93"/>
      <c r="C92" s="93"/>
      <c r="D92" s="93"/>
    </row>
    <row r="93" spans="2:4" x14ac:dyDescent="0.25">
      <c r="B93" s="93"/>
      <c r="C93" s="93"/>
      <c r="D93" s="93"/>
    </row>
    <row r="94" spans="2:4" x14ac:dyDescent="0.25">
      <c r="B94" s="93"/>
      <c r="C94" s="93"/>
      <c r="D94" s="93"/>
    </row>
    <row r="95" spans="2:4" x14ac:dyDescent="0.25">
      <c r="B95" s="93"/>
      <c r="C95" s="93"/>
      <c r="D95" s="93"/>
    </row>
    <row r="96" spans="2:4" x14ac:dyDescent="0.25">
      <c r="B96" s="93"/>
      <c r="C96" s="93"/>
      <c r="D96" s="93"/>
    </row>
    <row r="97" spans="2:4" x14ac:dyDescent="0.25">
      <c r="B97" s="93"/>
      <c r="C97" s="93"/>
      <c r="D97" s="93"/>
    </row>
    <row r="98" spans="2:4" x14ac:dyDescent="0.25">
      <c r="B98" s="93"/>
      <c r="C98" s="93"/>
      <c r="D98" s="93"/>
    </row>
    <row r="99" spans="2:4" x14ac:dyDescent="0.25">
      <c r="B99" s="93"/>
      <c r="C99" s="93"/>
      <c r="D99" s="93"/>
    </row>
    <row r="100" spans="2:4" x14ac:dyDescent="0.25">
      <c r="B100" s="93"/>
      <c r="C100" s="93"/>
      <c r="D100" s="93"/>
    </row>
    <row r="101" spans="2:4" x14ac:dyDescent="0.25">
      <c r="B101" s="93"/>
      <c r="C101" s="93"/>
      <c r="D101" s="93"/>
    </row>
    <row r="102" spans="2:4" x14ac:dyDescent="0.25">
      <c r="B102" s="93"/>
      <c r="C102" s="93"/>
      <c r="D102" s="93"/>
    </row>
    <row r="103" spans="2:4" x14ac:dyDescent="0.25">
      <c r="B103" s="93"/>
      <c r="C103" s="93"/>
      <c r="D103" s="93"/>
    </row>
    <row r="104" spans="2:4" x14ac:dyDescent="0.25">
      <c r="B104" s="93"/>
      <c r="C104" s="93"/>
      <c r="D104" s="93"/>
    </row>
    <row r="105" spans="2:4" x14ac:dyDescent="0.25">
      <c r="B105" s="93"/>
      <c r="C105" s="93"/>
      <c r="D105" s="93"/>
    </row>
    <row r="106" spans="2:4" x14ac:dyDescent="0.25">
      <c r="B106" s="93"/>
      <c r="C106" s="93"/>
      <c r="D106" s="93"/>
    </row>
    <row r="107" spans="2:4" x14ac:dyDescent="0.25">
      <c r="B107" s="93"/>
      <c r="C107" s="93"/>
      <c r="D107" s="93"/>
    </row>
    <row r="108" spans="2:4" x14ac:dyDescent="0.25">
      <c r="B108" s="93"/>
      <c r="C108" s="93"/>
      <c r="D108" s="93"/>
    </row>
    <row r="109" spans="2:4" x14ac:dyDescent="0.25">
      <c r="B109" s="93"/>
      <c r="C109" s="93"/>
      <c r="D109" s="93"/>
    </row>
    <row r="110" spans="2:4" x14ac:dyDescent="0.25">
      <c r="B110" s="93"/>
      <c r="C110" s="93"/>
      <c r="D110" s="93"/>
    </row>
    <row r="111" spans="2:4" x14ac:dyDescent="0.25">
      <c r="B111" s="93"/>
      <c r="C111" s="93"/>
      <c r="D111" s="93"/>
    </row>
    <row r="112" spans="2:4" x14ac:dyDescent="0.25">
      <c r="B112" s="93"/>
      <c r="C112" s="93"/>
      <c r="D112" s="93"/>
    </row>
    <row r="113" spans="2:4" x14ac:dyDescent="0.25">
      <c r="B113" s="93"/>
      <c r="C113" s="93"/>
      <c r="D113" s="93"/>
    </row>
    <row r="114" spans="2:4" x14ac:dyDescent="0.25">
      <c r="B114" s="93"/>
      <c r="C114" s="93"/>
      <c r="D114" s="93"/>
    </row>
    <row r="115" spans="2:4" x14ac:dyDescent="0.25">
      <c r="B115" s="93"/>
      <c r="C115" s="93"/>
      <c r="D115" s="93"/>
    </row>
    <row r="116" spans="2:4" x14ac:dyDescent="0.25">
      <c r="B116" s="93"/>
      <c r="C116" s="93"/>
      <c r="D116" s="93"/>
    </row>
    <row r="117" spans="2:4" x14ac:dyDescent="0.25">
      <c r="B117" s="93"/>
      <c r="C117" s="93"/>
      <c r="D117" s="93"/>
    </row>
    <row r="118" spans="2:4" x14ac:dyDescent="0.25">
      <c r="B118" s="93"/>
      <c r="C118" s="93"/>
      <c r="D118" s="93"/>
    </row>
    <row r="119" spans="2:4" x14ac:dyDescent="0.25">
      <c r="B119" s="93"/>
      <c r="C119" s="93"/>
      <c r="D119" s="93"/>
    </row>
    <row r="120" spans="2:4" x14ac:dyDescent="0.25">
      <c r="B120" s="93"/>
      <c r="C120" s="93"/>
      <c r="D120" s="93"/>
    </row>
    <row r="121" spans="2:4" x14ac:dyDescent="0.25">
      <c r="B121" s="93"/>
      <c r="C121" s="93"/>
      <c r="D121" s="93"/>
    </row>
    <row r="122" spans="2:4" x14ac:dyDescent="0.25">
      <c r="B122" s="93"/>
      <c r="C122" s="93"/>
      <c r="D122" s="93"/>
    </row>
    <row r="123" spans="2:4" x14ac:dyDescent="0.25">
      <c r="B123" s="93"/>
      <c r="C123" s="93"/>
      <c r="D123" s="93"/>
    </row>
    <row r="124" spans="2:4" x14ac:dyDescent="0.25">
      <c r="B124" s="93"/>
      <c r="C124" s="93"/>
      <c r="D124" s="93"/>
    </row>
    <row r="125" spans="2:4" x14ac:dyDescent="0.25">
      <c r="B125" s="93"/>
      <c r="C125" s="93"/>
      <c r="D125" s="93"/>
    </row>
    <row r="126" spans="2:4" x14ac:dyDescent="0.25">
      <c r="B126" s="93"/>
      <c r="C126" s="93"/>
      <c r="D126" s="93"/>
    </row>
    <row r="127" spans="2:4" x14ac:dyDescent="0.25">
      <c r="B127" s="93"/>
      <c r="C127" s="93"/>
      <c r="D127" s="93"/>
    </row>
    <row r="128" spans="2:4" x14ac:dyDescent="0.25">
      <c r="B128" s="93"/>
      <c r="C128" s="93"/>
      <c r="D128" s="93"/>
    </row>
    <row r="129" spans="2:4" x14ac:dyDescent="0.25">
      <c r="B129" s="93"/>
      <c r="C129" s="93"/>
      <c r="D129" s="93"/>
    </row>
    <row r="130" spans="2:4" x14ac:dyDescent="0.25">
      <c r="B130" s="93"/>
      <c r="C130" s="93"/>
      <c r="D130" s="93"/>
    </row>
  </sheetData>
  <sheetProtection algorithmName="SHA-512" hashValue="3Gf6Cygbx8Ih4T6n3YH8oNGkK5HEyTiASqtfj6koNeiMD++f5YBcGo/NHNrFZzxwe6ZUCvS9ftnQW3aqyyqZSA==" saltValue="oOg83atV4IohCx8qRnbTtw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3"/>
  <sheetViews>
    <sheetView workbookViewId="0">
      <selection activeCell="M13" sqref="M13"/>
    </sheetView>
  </sheetViews>
  <sheetFormatPr defaultColWidth="8.85546875" defaultRowHeight="15" x14ac:dyDescent="0.25"/>
  <cols>
    <col min="1" max="1" width="4.140625" style="47" bestFit="1" customWidth="1"/>
    <col min="2" max="2" width="19.140625" style="47" bestFit="1" customWidth="1"/>
    <col min="3" max="12" width="15.7109375" style="47" customWidth="1"/>
    <col min="13" max="16384" width="8.85546875" style="47"/>
  </cols>
  <sheetData>
    <row r="1" spans="1:12" x14ac:dyDescent="0.25">
      <c r="A1" s="46"/>
      <c r="B1" s="46"/>
      <c r="C1" s="150" t="s">
        <v>74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ht="47.25" customHeight="1" x14ac:dyDescent="0.25">
      <c r="A2" s="46" t="s">
        <v>0</v>
      </c>
      <c r="B2" s="46" t="s">
        <v>10</v>
      </c>
      <c r="C2" s="48">
        <v>1</v>
      </c>
      <c r="D2" s="49">
        <v>2</v>
      </c>
      <c r="E2" s="49">
        <v>3</v>
      </c>
      <c r="F2" s="49">
        <v>4</v>
      </c>
      <c r="G2" s="49">
        <v>5</v>
      </c>
      <c r="H2" s="49">
        <v>6</v>
      </c>
      <c r="I2" s="49">
        <v>7</v>
      </c>
      <c r="J2" s="49">
        <v>8</v>
      </c>
      <c r="K2" s="49">
        <v>9</v>
      </c>
      <c r="L2" s="49">
        <v>10</v>
      </c>
    </row>
    <row r="3" spans="1:12" x14ac:dyDescent="0.25">
      <c r="A3" s="46">
        <v>1</v>
      </c>
      <c r="B3" s="46" t="s">
        <v>12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5">
      <c r="A4" s="46">
        <v>2</v>
      </c>
      <c r="B4" s="46" t="s">
        <v>13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25">
      <c r="A5" s="46">
        <v>3</v>
      </c>
      <c r="B5" s="46" t="s">
        <v>14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5">
      <c r="A6" s="46">
        <v>4</v>
      </c>
      <c r="B6" s="46" t="s">
        <v>15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46">
        <v>5</v>
      </c>
      <c r="B7" s="46" t="s">
        <v>16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x14ac:dyDescent="0.25">
      <c r="A8" s="46">
        <v>6</v>
      </c>
      <c r="B8" s="46" t="s">
        <v>31</v>
      </c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x14ac:dyDescent="0.25">
      <c r="A9" s="46">
        <v>7</v>
      </c>
      <c r="B9" s="46" t="s">
        <v>17</v>
      </c>
      <c r="C9" s="152"/>
      <c r="D9" s="153"/>
      <c r="E9" s="153"/>
      <c r="F9" s="153"/>
      <c r="G9" s="153"/>
      <c r="H9" s="153"/>
      <c r="I9" s="153"/>
      <c r="J9" s="153"/>
      <c r="K9" s="153"/>
      <c r="L9" s="154"/>
    </row>
    <row r="10" spans="1:12" x14ac:dyDescent="0.25">
      <c r="A10" s="46">
        <v>7.1</v>
      </c>
      <c r="B10" s="46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x14ac:dyDescent="0.25">
      <c r="A11" s="46">
        <v>7.2</v>
      </c>
      <c r="B11" s="46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 x14ac:dyDescent="0.25">
      <c r="A12" s="46">
        <v>7.3</v>
      </c>
      <c r="B12" s="46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x14ac:dyDescent="0.25">
      <c r="A13" s="151" t="s">
        <v>53</v>
      </c>
      <c r="B13" s="151"/>
      <c r="C13" s="52">
        <f>SUM(C3:C12)</f>
        <v>0</v>
      </c>
      <c r="D13" s="52">
        <f t="shared" ref="D13:L13" si="0">SUM(D3:D12)</f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</row>
  </sheetData>
  <sheetProtection algorithmName="SHA-512" hashValue="2vAKy2yDAYdhYM62a/PmO7mX0ImKxiaM6lyDmPVuNIGoD90tLEe7LBFtx8T51Tf6qlCmallJ095DDRVm0gaz0w==" saltValue="txjEaQOyltzMsR3ayOO6Rw==" spinCount="100000" sheet="1" objects="1" scenarios="1"/>
  <mergeCells count="3">
    <mergeCell ref="C1:L1"/>
    <mergeCell ref="A13:B13"/>
    <mergeCell ref="C9:L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5"/>
  <sheetViews>
    <sheetView workbookViewId="0">
      <selection activeCell="B6" sqref="B6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20"/>
      <c r="B1" s="155" t="s">
        <v>23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1:11" x14ac:dyDescent="0.25">
      <c r="A2" s="10" t="s">
        <v>34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37</v>
      </c>
      <c r="B3" s="12">
        <f>'Tabela 2 Prihodi'!D18</f>
        <v>0</v>
      </c>
      <c r="C3" s="12">
        <f>'Tabela 2 Prihodi'!E18</f>
        <v>0</v>
      </c>
      <c r="D3" s="12">
        <f>'Tabela 2 Prihodi'!F18</f>
        <v>0</v>
      </c>
      <c r="E3" s="12">
        <f>'Tabela 2 Prihodi'!G18</f>
        <v>0</v>
      </c>
      <c r="F3" s="12">
        <f>'Tabela 2 Prihodi'!H18</f>
        <v>0</v>
      </c>
      <c r="G3" s="12">
        <f>'Tabela 2 Prihodi'!I18</f>
        <v>0</v>
      </c>
      <c r="H3" s="12">
        <f>'Tabela 2 Prihodi'!J18</f>
        <v>0</v>
      </c>
      <c r="I3" s="12">
        <f>'Tabela 2 Prihodi'!K18</f>
        <v>0</v>
      </c>
      <c r="J3" s="12">
        <f>'Tabela 2 Prihodi'!L18</f>
        <v>0</v>
      </c>
      <c r="K3" s="12">
        <f>'Tabela 2 Prihodi'!M18</f>
        <v>0</v>
      </c>
    </row>
    <row r="4" spans="1:11" x14ac:dyDescent="0.25">
      <c r="A4" s="11" t="s">
        <v>97</v>
      </c>
      <c r="B4" s="12">
        <f>SUM(B5:B9)</f>
        <v>0</v>
      </c>
      <c r="C4" s="12">
        <f t="shared" ref="C4:K4" si="0">SUM(C5:C9)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</row>
    <row r="5" spans="1:11" x14ac:dyDescent="0.25">
      <c r="A5" s="10" t="s">
        <v>30</v>
      </c>
      <c r="B5" s="13">
        <f>'Tabela  3 - Mat. troškovi'!D14</f>
        <v>0</v>
      </c>
      <c r="C5" s="13">
        <f>'Tabela  3 - Mat. troškovi'!E14</f>
        <v>0</v>
      </c>
      <c r="D5" s="13">
        <f>'Tabela  3 - Mat. troškovi'!F14</f>
        <v>0</v>
      </c>
      <c r="E5" s="13">
        <f>'Tabela  3 - Mat. troškovi'!G14</f>
        <v>0</v>
      </c>
      <c r="F5" s="13">
        <f>'Tabela  3 - Mat. troškovi'!H14</f>
        <v>0</v>
      </c>
      <c r="G5" s="13">
        <f>'Tabela  3 - Mat. troškovi'!I14</f>
        <v>0</v>
      </c>
      <c r="H5" s="13">
        <f>'Tabela  3 - Mat. troškovi'!J14</f>
        <v>0</v>
      </c>
      <c r="I5" s="13">
        <f>'Tabela  3 - Mat. troškovi'!K14</f>
        <v>0</v>
      </c>
      <c r="J5" s="13">
        <f>'Tabela  3 - Mat. troškovi'!L14</f>
        <v>0</v>
      </c>
      <c r="K5" s="13">
        <f>'Tabela  3 - Mat. troškovi'!M14</f>
        <v>0</v>
      </c>
    </row>
    <row r="6" spans="1:11" x14ac:dyDescent="0.25">
      <c r="A6" s="10" t="s">
        <v>42</v>
      </c>
      <c r="B6" s="13">
        <f>'Tabela 4 - Bruto zarade'!H13</f>
        <v>0</v>
      </c>
      <c r="C6" s="13">
        <f>'Tabela 4 - Bruto zarade'!I13</f>
        <v>0</v>
      </c>
      <c r="D6" s="13">
        <f>'Tabela 4 - Bruto zarade'!J13</f>
        <v>0</v>
      </c>
      <c r="E6" s="13">
        <f>'Tabela 4 - Bruto zarade'!K13</f>
        <v>0</v>
      </c>
      <c r="F6" s="13">
        <f>'Tabela 4 - Bruto zarade'!L13</f>
        <v>0</v>
      </c>
      <c r="G6" s="13">
        <f>'Tabela 4 - Bruto zarade'!M13</f>
        <v>0</v>
      </c>
      <c r="H6" s="13">
        <f>'Tabela 4 - Bruto zarade'!N13</f>
        <v>0</v>
      </c>
      <c r="I6" s="13">
        <f>'Tabela 4 - Bruto zarade'!O13</f>
        <v>0</v>
      </c>
      <c r="J6" s="13">
        <f>'Tabela 4 - Bruto zarade'!P13</f>
        <v>0</v>
      </c>
      <c r="K6" s="13">
        <f>'Tabela 4 - Bruto zarade'!Q13</f>
        <v>0</v>
      </c>
    </row>
    <row r="7" spans="1:11" x14ac:dyDescent="0.25">
      <c r="A7" s="10" t="s">
        <v>27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32</v>
      </c>
      <c r="B8" s="13">
        <f>'Tabela 6 - Plan otplate kredita'!J4</f>
        <v>0</v>
      </c>
      <c r="C8" s="13">
        <f>'Tabela 6 - Plan otplate kredita'!K4</f>
        <v>0</v>
      </c>
      <c r="D8" s="13">
        <f>'Tabela 6 - Plan otplate kredita'!L4</f>
        <v>0</v>
      </c>
      <c r="E8" s="13">
        <f>'Tabela 6 - Plan otplate kredita'!M4</f>
        <v>0</v>
      </c>
      <c r="F8" s="13">
        <f>'Tabela 6 - Plan otplate kredita'!N4</f>
        <v>0</v>
      </c>
      <c r="G8" s="13">
        <f>'Tabela 6 - Plan otplate kredita'!O4</f>
        <v>0</v>
      </c>
      <c r="H8" s="13">
        <f>'Tabela 6 - Plan otplate kredita'!P4</f>
        <v>0</v>
      </c>
      <c r="I8" s="13">
        <f>'Tabela 6 - Plan otplate kredita'!Q4</f>
        <v>0</v>
      </c>
      <c r="J8" s="13">
        <f>'Tabela 6 - Plan otplate kredita'!R4</f>
        <v>0</v>
      </c>
      <c r="K8" s="13">
        <f>'Tabela 6 - Plan otplate kredita'!S4</f>
        <v>0</v>
      </c>
    </row>
    <row r="9" spans="1:11" x14ac:dyDescent="0.25">
      <c r="A9" s="10" t="s">
        <v>33</v>
      </c>
      <c r="B9" s="13">
        <f>'Tabela 7 - Ostali troškovi'!C13</f>
        <v>0</v>
      </c>
      <c r="C9" s="13">
        <f>'Tabela 7 - Ostali troškovi'!D13</f>
        <v>0</v>
      </c>
      <c r="D9" s="13">
        <f>'Tabela 7 - Ostali troškovi'!E13</f>
        <v>0</v>
      </c>
      <c r="E9" s="13">
        <f>'Tabela 7 - Ostali troškovi'!F13</f>
        <v>0</v>
      </c>
      <c r="F9" s="13">
        <f>'Tabela 7 - Ostali troškovi'!G13</f>
        <v>0</v>
      </c>
      <c r="G9" s="13">
        <f>'Tabela 7 - Ostali troškovi'!H13</f>
        <v>0</v>
      </c>
      <c r="H9" s="13">
        <f>'Tabela 7 - Ostali troškovi'!I13</f>
        <v>0</v>
      </c>
      <c r="I9" s="13">
        <f>'Tabela 7 - Ostali troškovi'!J13</f>
        <v>0</v>
      </c>
      <c r="J9" s="13">
        <f>'Tabela 7 - Ostali troškovi'!K13</f>
        <v>0</v>
      </c>
      <c r="K9" s="13">
        <f>'Tabela 7 - Ostali troškovi'!L13</f>
        <v>0</v>
      </c>
    </row>
    <row r="10" spans="1:11" x14ac:dyDescent="0.25">
      <c r="A10" s="15" t="s">
        <v>98</v>
      </c>
      <c r="B10" s="12">
        <f>B3-B4</f>
        <v>0</v>
      </c>
      <c r="C10" s="12">
        <f t="shared" ref="C10:K10" si="1">C3-C4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x14ac:dyDescent="0.25">
      <c r="A11" s="10" t="s">
        <v>28</v>
      </c>
      <c r="B11" s="16">
        <f>IF(B10&gt;0,9*B10/100,0)</f>
        <v>0</v>
      </c>
      <c r="C11" s="16">
        <f t="shared" ref="C11:K11" si="2">IF(C10&gt;0,9*C10/100,0)</f>
        <v>0</v>
      </c>
      <c r="D11" s="16">
        <f t="shared" si="2"/>
        <v>0</v>
      </c>
      <c r="E11" s="16">
        <f t="shared" si="2"/>
        <v>0</v>
      </c>
      <c r="F11" s="16">
        <f t="shared" si="2"/>
        <v>0</v>
      </c>
      <c r="G11" s="16">
        <f t="shared" si="2"/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16">
        <f t="shared" si="2"/>
        <v>0</v>
      </c>
    </row>
    <row r="12" spans="1:11" x14ac:dyDescent="0.25">
      <c r="A12" s="11" t="s">
        <v>29</v>
      </c>
      <c r="B12" s="17">
        <f t="shared" ref="B12:K12" si="3">B10-B11</f>
        <v>0</v>
      </c>
      <c r="C12" s="17">
        <f t="shared" si="3"/>
        <v>0</v>
      </c>
      <c r="D12" s="17">
        <f t="shared" si="3"/>
        <v>0</v>
      </c>
      <c r="E12" s="17">
        <f t="shared" si="3"/>
        <v>0</v>
      </c>
      <c r="F12" s="17">
        <f t="shared" si="3"/>
        <v>0</v>
      </c>
      <c r="G12" s="17">
        <f t="shared" si="3"/>
        <v>0</v>
      </c>
      <c r="H12" s="17">
        <f t="shared" si="3"/>
        <v>0</v>
      </c>
      <c r="I12" s="17">
        <f t="shared" si="3"/>
        <v>0</v>
      </c>
      <c r="J12" s="17">
        <f t="shared" si="3"/>
        <v>0</v>
      </c>
      <c r="K12" s="17">
        <f t="shared" si="3"/>
        <v>0</v>
      </c>
    </row>
    <row r="13" spans="1:11" x14ac:dyDescent="0.25">
      <c r="A13" s="10" t="s">
        <v>99</v>
      </c>
      <c r="B13" s="22">
        <f>IFERROR((B12/B3),0)</f>
        <v>0</v>
      </c>
      <c r="C13" s="22">
        <f t="shared" ref="C13:K13" si="4">IFERROR((C12/C3),0)</f>
        <v>0</v>
      </c>
      <c r="D13" s="22">
        <f t="shared" si="4"/>
        <v>0</v>
      </c>
      <c r="E13" s="22">
        <f t="shared" si="4"/>
        <v>0</v>
      </c>
      <c r="F13" s="22">
        <f t="shared" si="4"/>
        <v>0</v>
      </c>
      <c r="G13" s="22">
        <f t="shared" si="4"/>
        <v>0</v>
      </c>
      <c r="H13" s="22">
        <f t="shared" si="4"/>
        <v>0</v>
      </c>
      <c r="I13" s="22">
        <f t="shared" si="4"/>
        <v>0</v>
      </c>
      <c r="J13" s="22">
        <f t="shared" si="4"/>
        <v>0</v>
      </c>
      <c r="K13" s="22">
        <f t="shared" si="4"/>
        <v>0</v>
      </c>
    </row>
    <row r="15" spans="1:11" x14ac:dyDescent="0.25">
      <c r="A15" s="18"/>
      <c r="B15" s="19"/>
      <c r="C15" s="19"/>
      <c r="D15" s="19"/>
      <c r="E15" s="19"/>
      <c r="F15" s="19"/>
    </row>
  </sheetData>
  <sheetProtection algorithmName="SHA-512" hashValue="eeIS9ivXYRnyy7RbxGwoYc97JxF9fFTt0UMPvONpzPXIyY9XOT8ixChv7gtZHjHUoZ6tgcCvv3cZKX0Z1VSX+g==" saltValue="PGBLxKkp7h9COnAnmyvNBg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workbookViewId="0">
      <selection activeCell="C7" sqref="C7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3"/>
      <c r="B1" s="33"/>
      <c r="C1" s="155" t="s">
        <v>23</v>
      </c>
      <c r="D1" s="155"/>
      <c r="E1" s="155"/>
      <c r="F1" s="155"/>
      <c r="G1" s="155"/>
      <c r="H1" s="155"/>
      <c r="I1" s="155"/>
      <c r="J1" s="155"/>
      <c r="K1" s="155"/>
      <c r="L1" s="155"/>
    </row>
    <row r="2" spans="1:12" x14ac:dyDescent="0.25">
      <c r="A2" s="10"/>
      <c r="B2" s="10" t="s">
        <v>34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C4</f>
        <v>0</v>
      </c>
      <c r="D3" s="26">
        <f t="shared" ref="D3:L3" si="0">D4</f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0</v>
      </c>
      <c r="J3" s="26">
        <f t="shared" si="0"/>
        <v>0</v>
      </c>
      <c r="K3" s="26">
        <f t="shared" si="0"/>
        <v>0</v>
      </c>
      <c r="L3" s="26">
        <f t="shared" si="0"/>
        <v>0</v>
      </c>
    </row>
    <row r="4" spans="1:12" x14ac:dyDescent="0.25">
      <c r="A4" s="25">
        <v>1</v>
      </c>
      <c r="B4" s="27" t="s">
        <v>37</v>
      </c>
      <c r="C4" s="14">
        <f>'Tabela 8 -Projekcija bilansa '!B3</f>
        <v>0</v>
      </c>
      <c r="D4" s="14">
        <f>'Tabela 8 -Projekcija bilansa '!C3</f>
        <v>0</v>
      </c>
      <c r="E4" s="14">
        <f>'Tabela 8 -Projekcija bilansa '!D3</f>
        <v>0</v>
      </c>
      <c r="F4" s="14">
        <f>'Tabela 8 -Projekcija bilansa '!E3</f>
        <v>0</v>
      </c>
      <c r="G4" s="14">
        <f>'Tabela 8 -Projekcija bilansa '!F3</f>
        <v>0</v>
      </c>
      <c r="H4" s="14">
        <f>'Tabela 8 -Projekcija bilansa '!G3</f>
        <v>0</v>
      </c>
      <c r="I4" s="14">
        <f>'Tabela 8 -Projekcija bilansa '!H3</f>
        <v>0</v>
      </c>
      <c r="J4" s="14">
        <f>'Tabela 8 -Projekcija bilansa '!I3</f>
        <v>0</v>
      </c>
      <c r="K4" s="14">
        <f>'Tabela 8 -Projekcija bilansa '!J3</f>
        <v>0</v>
      </c>
      <c r="L4" s="14">
        <f>'Tabela 8 -Projekcija bilansa '!K3</f>
        <v>0</v>
      </c>
    </row>
    <row r="5" spans="1:12" x14ac:dyDescent="0.25">
      <c r="A5" s="24" t="s">
        <v>38</v>
      </c>
      <c r="B5" s="25" t="s">
        <v>39</v>
      </c>
      <c r="C5" s="28">
        <f>SUM(C6:C8)</f>
        <v>0</v>
      </c>
      <c r="D5" s="28">
        <f>SUM(D6:D8)</f>
        <v>0</v>
      </c>
      <c r="E5" s="28">
        <f>SUM(E6:E8)</f>
        <v>0</v>
      </c>
      <c r="F5" s="28">
        <f>SUM(F6:F8)</f>
        <v>0</v>
      </c>
      <c r="G5" s="28">
        <f>SUM(G6:G8)</f>
        <v>0</v>
      </c>
      <c r="H5" s="28">
        <f t="shared" ref="H5:L5" si="1">SUM(H6:H8)</f>
        <v>0</v>
      </c>
      <c r="I5" s="28">
        <f t="shared" si="1"/>
        <v>0</v>
      </c>
      <c r="J5" s="28">
        <f t="shared" si="1"/>
        <v>0</v>
      </c>
      <c r="K5" s="28">
        <f t="shared" si="1"/>
        <v>0</v>
      </c>
      <c r="L5" s="28">
        <f t="shared" si="1"/>
        <v>0</v>
      </c>
    </row>
    <row r="6" spans="1:12" x14ac:dyDescent="0.25">
      <c r="A6" s="25">
        <v>3</v>
      </c>
      <c r="B6" s="27" t="s">
        <v>40</v>
      </c>
      <c r="C6" s="29">
        <f>'Tabela 1 Struktura ulaganja'!E5</f>
        <v>0</v>
      </c>
      <c r="D6" s="29"/>
      <c r="E6" s="29"/>
      <c r="F6" s="29"/>
      <c r="G6" s="29"/>
      <c r="H6" s="21"/>
      <c r="I6" s="21"/>
      <c r="J6" s="21"/>
      <c r="K6" s="21"/>
      <c r="L6" s="21"/>
    </row>
    <row r="7" spans="1:12" ht="30" x14ac:dyDescent="0.25">
      <c r="A7" s="25">
        <v>4</v>
      </c>
      <c r="B7" s="27" t="s">
        <v>41</v>
      </c>
      <c r="C7" s="30">
        <f>'Tabela 8 -Projekcija bilansa '!B5+'Tabela 8 -Projekcija bilansa '!B8+'Tabela 8 -Projekcija bilansa '!B9</f>
        <v>0</v>
      </c>
      <c r="D7" s="30">
        <f>'Tabela 8 -Projekcija bilansa '!C5+'Tabela 8 -Projekcija bilansa '!C8+'Tabela 8 -Projekcija bilansa '!C9</f>
        <v>0</v>
      </c>
      <c r="E7" s="30">
        <f>'Tabela 8 -Projekcija bilansa '!D5+'Tabela 8 -Projekcija bilansa '!D8+'Tabela 8 -Projekcija bilansa '!D9</f>
        <v>0</v>
      </c>
      <c r="F7" s="30">
        <f>'Tabela 8 -Projekcija bilansa '!E5+'Tabela 8 -Projekcija bilansa '!E8+'Tabela 8 -Projekcija bilansa '!E9</f>
        <v>0</v>
      </c>
      <c r="G7" s="30">
        <f>'Tabela 8 -Projekcija bilansa '!F5+'Tabela 8 -Projekcija bilansa '!F8+'Tabela 8 -Projekcija bilansa '!F9</f>
        <v>0</v>
      </c>
      <c r="H7" s="30">
        <f>'Tabela 8 -Projekcija bilansa '!G5+'Tabela 8 -Projekcija bilansa '!G8+'Tabela 8 -Projekcija bilansa '!G9</f>
        <v>0</v>
      </c>
      <c r="I7" s="30">
        <f>'Tabela 8 -Projekcija bilansa '!H5+'Tabela 8 -Projekcija bilansa '!H8+'Tabela 8 -Projekcija bilansa '!H9</f>
        <v>0</v>
      </c>
      <c r="J7" s="30">
        <f>'Tabela 8 -Projekcija bilansa '!I5+'Tabela 8 -Projekcija bilansa '!I8+'Tabela 8 -Projekcija bilansa '!I9</f>
        <v>0</v>
      </c>
      <c r="K7" s="30">
        <f>'Tabela 8 -Projekcija bilansa '!J5+'Tabela 8 -Projekcija bilansa '!J8+'Tabela 8 -Projekcija bilansa '!J9</f>
        <v>0</v>
      </c>
      <c r="L7" s="30">
        <f>'Tabela 8 -Projekcija bilansa '!K5+'Tabela 8 -Projekcija bilansa '!K8+'Tabela 8 -Projekcija bilansa '!K9</f>
        <v>0</v>
      </c>
    </row>
    <row r="8" spans="1:12" x14ac:dyDescent="0.25">
      <c r="A8" s="25">
        <v>5</v>
      </c>
      <c r="B8" s="27" t="s">
        <v>42</v>
      </c>
      <c r="C8" s="31">
        <f>'Tabela 8 -Projekcija bilansa '!B6</f>
        <v>0</v>
      </c>
      <c r="D8" s="31">
        <f>'Tabela 8 -Projekcija bilansa '!C6</f>
        <v>0</v>
      </c>
      <c r="E8" s="31">
        <f>'Tabela 8 -Projekcija bilansa '!D6</f>
        <v>0</v>
      </c>
      <c r="F8" s="31">
        <f>'Tabela 8 -Projekcija bilansa '!E6</f>
        <v>0</v>
      </c>
      <c r="G8" s="31">
        <f>'Tabela 8 -Projekcija bilansa '!F6</f>
        <v>0</v>
      </c>
      <c r="H8" s="31">
        <f>'Tabela 8 -Projekcija bilansa '!G6</f>
        <v>0</v>
      </c>
      <c r="I8" s="31">
        <f>'Tabela 8 -Projekcija bilansa '!H6</f>
        <v>0</v>
      </c>
      <c r="J8" s="31">
        <f>'Tabela 8 -Projekcija bilansa '!I6</f>
        <v>0</v>
      </c>
      <c r="K8" s="31">
        <f>'Tabela 8 -Projekcija bilansa '!J6</f>
        <v>0</v>
      </c>
      <c r="L8" s="31">
        <f>'Tabela 8 -Projekcija bilansa '!K6</f>
        <v>0</v>
      </c>
    </row>
    <row r="9" spans="1:12" x14ac:dyDescent="0.25">
      <c r="A9" s="24" t="s">
        <v>43</v>
      </c>
      <c r="B9" s="25" t="s">
        <v>44</v>
      </c>
      <c r="C9" s="32">
        <f>C3-C5</f>
        <v>0</v>
      </c>
      <c r="D9" s="32">
        <f>D3-D5</f>
        <v>0</v>
      </c>
      <c r="E9" s="32">
        <f>E3-E5</f>
        <v>0</v>
      </c>
      <c r="F9" s="32">
        <f>F3-F5</f>
        <v>0</v>
      </c>
      <c r="G9" s="32">
        <f>G3-G5</f>
        <v>0</v>
      </c>
      <c r="H9" s="32">
        <f t="shared" ref="H9:L9" si="2">H3-H5</f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</row>
  </sheetData>
  <sheetProtection algorithmName="SHA-512" hashValue="qUwW9nZuvyHqeaBz03g+Uy81sxQLC/36Xee4bitOzXj78sUbua2qw8OIlNP+wT18tuS44WuCItbbjkDoUS+BDg==" saltValue="N4nnwhm9XwD9yGLNb9z1Dg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G12"/>
  <sheetViews>
    <sheetView workbookViewId="0">
      <selection activeCell="F14" sqref="F14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16384" width="8.85546875" style="6"/>
  </cols>
  <sheetData>
    <row r="1" spans="1:7" ht="25.5" x14ac:dyDescent="0.25">
      <c r="A1" s="85" t="s">
        <v>45</v>
      </c>
      <c r="B1" s="85" t="s">
        <v>100</v>
      </c>
      <c r="C1" s="85" t="s">
        <v>104</v>
      </c>
      <c r="D1" s="85" t="s">
        <v>101</v>
      </c>
      <c r="E1" s="86" t="s">
        <v>69</v>
      </c>
      <c r="F1" s="34"/>
      <c r="G1" s="34"/>
    </row>
    <row r="2" spans="1:7" x14ac:dyDescent="0.25">
      <c r="A2" s="58">
        <v>1</v>
      </c>
      <c r="B2" s="59">
        <f>'Tabela 9 Ekonomski tok'!C9</f>
        <v>0</v>
      </c>
      <c r="C2" s="60">
        <v>1</v>
      </c>
      <c r="D2" s="61">
        <f t="shared" ref="D2:D11" si="0">B2*C2</f>
        <v>0</v>
      </c>
      <c r="E2" s="62"/>
    </row>
    <row r="3" spans="1:7" x14ac:dyDescent="0.25">
      <c r="A3" s="58">
        <v>2</v>
      </c>
      <c r="B3" s="59">
        <f>'Tabela 9 Ekonomski tok'!D9</f>
        <v>0</v>
      </c>
      <c r="C3" s="60">
        <f t="shared" ref="C3:C11" si="1">C2*0.95</f>
        <v>0.95</v>
      </c>
      <c r="D3" s="61">
        <f t="shared" si="0"/>
        <v>0</v>
      </c>
      <c r="E3" s="62"/>
    </row>
    <row r="4" spans="1:7" x14ac:dyDescent="0.25">
      <c r="A4" s="58">
        <v>3</v>
      </c>
      <c r="B4" s="59">
        <f>'Tabela 9 Ekonomski tok'!E9</f>
        <v>0</v>
      </c>
      <c r="C4" s="60">
        <f t="shared" si="1"/>
        <v>0.90249999999999997</v>
      </c>
      <c r="D4" s="61">
        <f t="shared" si="0"/>
        <v>0</v>
      </c>
      <c r="E4" s="62"/>
    </row>
    <row r="5" spans="1:7" x14ac:dyDescent="0.25">
      <c r="A5" s="58">
        <v>4</v>
      </c>
      <c r="B5" s="59">
        <f>'Tabela 9 Ekonomski tok'!F9</f>
        <v>0</v>
      </c>
      <c r="C5" s="60">
        <f t="shared" si="1"/>
        <v>0.85737499999999989</v>
      </c>
      <c r="D5" s="61">
        <f t="shared" si="0"/>
        <v>0</v>
      </c>
      <c r="E5" s="62"/>
    </row>
    <row r="6" spans="1:7" x14ac:dyDescent="0.25">
      <c r="A6" s="58">
        <v>5</v>
      </c>
      <c r="B6" s="59">
        <f>'Tabela 9 Ekonomski tok'!G9</f>
        <v>0</v>
      </c>
      <c r="C6" s="60">
        <f t="shared" si="1"/>
        <v>0.81450624999999988</v>
      </c>
      <c r="D6" s="61">
        <f t="shared" si="0"/>
        <v>0</v>
      </c>
      <c r="E6" s="63">
        <f>SUM(D2:D6)</f>
        <v>0</v>
      </c>
    </row>
    <row r="7" spans="1:7" x14ac:dyDescent="0.25">
      <c r="A7" s="58">
        <v>6</v>
      </c>
      <c r="B7" s="59">
        <f>'Tabela 9 Ekonomski tok'!H9</f>
        <v>0</v>
      </c>
      <c r="C7" s="60">
        <f t="shared" si="1"/>
        <v>0.77378093749999988</v>
      </c>
      <c r="D7" s="61">
        <f t="shared" si="0"/>
        <v>0</v>
      </c>
      <c r="E7" s="62"/>
    </row>
    <row r="8" spans="1:7" x14ac:dyDescent="0.25">
      <c r="A8" s="58">
        <v>7</v>
      </c>
      <c r="B8" s="59">
        <f>'Tabela 9 Ekonomski tok'!I9</f>
        <v>0</v>
      </c>
      <c r="C8" s="60">
        <f t="shared" si="1"/>
        <v>0.7350918906249998</v>
      </c>
      <c r="D8" s="61">
        <f t="shared" si="0"/>
        <v>0</v>
      </c>
      <c r="E8" s="62"/>
    </row>
    <row r="9" spans="1:7" x14ac:dyDescent="0.25">
      <c r="A9" s="58">
        <v>8</v>
      </c>
      <c r="B9" s="59">
        <f>'Tabela 9 Ekonomski tok'!J9</f>
        <v>0</v>
      </c>
      <c r="C9" s="60">
        <f t="shared" si="1"/>
        <v>0.69833729609374973</v>
      </c>
      <c r="D9" s="61">
        <f t="shared" si="0"/>
        <v>0</v>
      </c>
      <c r="E9" s="62"/>
    </row>
    <row r="10" spans="1:7" x14ac:dyDescent="0.25">
      <c r="A10" s="58">
        <v>9</v>
      </c>
      <c r="B10" s="59">
        <f>'Tabela 9 Ekonomski tok'!K9</f>
        <v>0</v>
      </c>
      <c r="C10" s="60">
        <f t="shared" si="1"/>
        <v>0.66342043128906225</v>
      </c>
      <c r="D10" s="61">
        <f t="shared" si="0"/>
        <v>0</v>
      </c>
      <c r="E10" s="62"/>
    </row>
    <row r="11" spans="1:7" x14ac:dyDescent="0.25">
      <c r="A11" s="58">
        <v>10</v>
      </c>
      <c r="B11" s="59">
        <f>'Tabela 9 Ekonomski tok'!L9</f>
        <v>0</v>
      </c>
      <c r="C11" s="60">
        <f t="shared" si="1"/>
        <v>0.63024940972460908</v>
      </c>
      <c r="D11" s="61">
        <f t="shared" si="0"/>
        <v>0</v>
      </c>
      <c r="E11" s="62"/>
    </row>
    <row r="12" spans="1:7" x14ac:dyDescent="0.25">
      <c r="A12" s="90" t="s">
        <v>4</v>
      </c>
      <c r="B12" s="91">
        <f>SUM(B2:B11)</f>
        <v>0</v>
      </c>
      <c r="C12" s="90"/>
      <c r="D12" s="91">
        <f>SUM(D2:D11)</f>
        <v>0</v>
      </c>
      <c r="E12" s="62"/>
      <c r="G12" s="36"/>
    </row>
  </sheetData>
  <sheetProtection algorithmName="SHA-512" hashValue="nyqKt1T40M95i2UouHWEi0tjnhYnNzhyBia8q985lAgtoahoY6rr6rf/rKpcdms9J1t2C/kwlLUTklswkq1azA==" saltValue="wxj0UWutopLUCK5PCwFA9A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B12" sqref="B12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8" t="s">
        <v>45</v>
      </c>
      <c r="B1" s="23" t="s">
        <v>46</v>
      </c>
      <c r="C1" s="38" t="s">
        <v>47</v>
      </c>
    </row>
    <row r="2" spans="1:3" x14ac:dyDescent="0.25">
      <c r="A2" s="37">
        <v>1</v>
      </c>
      <c r="B2" s="35">
        <f>'Tabela 10 - NSV'!B2</f>
        <v>0</v>
      </c>
      <c r="C2" s="156">
        <f>IFERROR(IRR(B2:B11),0)</f>
        <v>0</v>
      </c>
    </row>
    <row r="3" spans="1:3" x14ac:dyDescent="0.25">
      <c r="A3" s="37">
        <v>2</v>
      </c>
      <c r="B3" s="35">
        <f>'Tabela 10 - NSV'!B3</f>
        <v>0</v>
      </c>
      <c r="C3" s="157"/>
    </row>
    <row r="4" spans="1:3" x14ac:dyDescent="0.25">
      <c r="A4" s="37">
        <v>3</v>
      </c>
      <c r="B4" s="35">
        <f>'Tabela 10 - NSV'!B4</f>
        <v>0</v>
      </c>
      <c r="C4" s="157"/>
    </row>
    <row r="5" spans="1:3" x14ac:dyDescent="0.25">
      <c r="A5" s="37">
        <v>4</v>
      </c>
      <c r="B5" s="35">
        <f>'Tabela 10 - NSV'!B5</f>
        <v>0</v>
      </c>
      <c r="C5" s="157"/>
    </row>
    <row r="6" spans="1:3" x14ac:dyDescent="0.25">
      <c r="A6" s="37">
        <v>5</v>
      </c>
      <c r="B6" s="35">
        <f>'Tabela 10 - NSV'!B6</f>
        <v>0</v>
      </c>
      <c r="C6" s="157"/>
    </row>
    <row r="7" spans="1:3" x14ac:dyDescent="0.25">
      <c r="A7" s="37">
        <v>6</v>
      </c>
      <c r="B7" s="35">
        <f>'Tabela 10 - NSV'!B7</f>
        <v>0</v>
      </c>
      <c r="C7" s="157"/>
    </row>
    <row r="8" spans="1:3" x14ac:dyDescent="0.25">
      <c r="A8" s="37">
        <v>7</v>
      </c>
      <c r="B8" s="35">
        <f>'Tabela 10 - NSV'!B8</f>
        <v>0</v>
      </c>
      <c r="C8" s="157"/>
    </row>
    <row r="9" spans="1:3" x14ac:dyDescent="0.25">
      <c r="A9" s="37">
        <v>8</v>
      </c>
      <c r="B9" s="35">
        <f>'Tabela 10 - NSV'!B9</f>
        <v>0</v>
      </c>
      <c r="C9" s="157"/>
    </row>
    <row r="10" spans="1:3" x14ac:dyDescent="0.25">
      <c r="A10" s="37">
        <v>9</v>
      </c>
      <c r="B10" s="35">
        <f>'Tabela 10 - NSV'!B10</f>
        <v>0</v>
      </c>
      <c r="C10" s="157"/>
    </row>
    <row r="11" spans="1:3" x14ac:dyDescent="0.25">
      <c r="A11" s="37">
        <v>10</v>
      </c>
      <c r="B11" s="35">
        <f>'Tabela 10 - NSV'!B11</f>
        <v>0</v>
      </c>
      <c r="C11" s="158"/>
    </row>
    <row r="12" spans="1:3" x14ac:dyDescent="0.25">
      <c r="A12" s="38" t="s">
        <v>4</v>
      </c>
      <c r="B12" s="39">
        <f>SUM(B2:B11)</f>
        <v>0</v>
      </c>
      <c r="C12" s="38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F12"/>
  <sheetViews>
    <sheetView workbookViewId="0">
      <selection activeCell="B3" sqref="B3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ht="31.5" customHeight="1" x14ac:dyDescent="0.25">
      <c r="A1" s="87" t="s">
        <v>45</v>
      </c>
      <c r="B1" s="159" t="s">
        <v>102</v>
      </c>
      <c r="C1" s="160"/>
      <c r="D1" s="160" t="s">
        <v>48</v>
      </c>
      <c r="E1" s="160"/>
      <c r="F1" s="160" t="s">
        <v>49</v>
      </c>
    </row>
    <row r="2" spans="1:6" ht="60" x14ac:dyDescent="0.25">
      <c r="A2" s="38"/>
      <c r="B2" s="10"/>
      <c r="C2" s="88" t="s">
        <v>50</v>
      </c>
      <c r="D2" s="89" t="s">
        <v>51</v>
      </c>
      <c r="E2" s="89" t="s">
        <v>52</v>
      </c>
      <c r="F2" s="160"/>
    </row>
    <row r="3" spans="1:6" x14ac:dyDescent="0.25">
      <c r="A3" s="37">
        <v>1</v>
      </c>
      <c r="B3" s="40">
        <f>'Tabela 9 Ekonomski tok'!C6</f>
        <v>0</v>
      </c>
      <c r="C3" s="41">
        <f t="shared" ref="C3:C12" si="0">$B$3</f>
        <v>0</v>
      </c>
      <c r="D3" s="40">
        <f>'Tabela 10 - NSV'!D2</f>
        <v>0</v>
      </c>
      <c r="E3" s="40">
        <f>D3</f>
        <v>0</v>
      </c>
      <c r="F3" s="40">
        <f t="shared" ref="F3:F7" si="1">E3-C3</f>
        <v>0</v>
      </c>
    </row>
    <row r="4" spans="1:6" x14ac:dyDescent="0.25">
      <c r="A4" s="37">
        <v>2</v>
      </c>
      <c r="B4" s="40"/>
      <c r="C4" s="41">
        <f t="shared" si="0"/>
        <v>0</v>
      </c>
      <c r="D4" s="40">
        <f>'Tabela 10 - NSV'!D3</f>
        <v>0</v>
      </c>
      <c r="E4" s="40">
        <f t="shared" ref="E4:E7" si="2">D4+E3</f>
        <v>0</v>
      </c>
      <c r="F4" s="40">
        <f t="shared" si="1"/>
        <v>0</v>
      </c>
    </row>
    <row r="5" spans="1:6" x14ac:dyDescent="0.25">
      <c r="A5" s="37">
        <v>3</v>
      </c>
      <c r="B5" s="40"/>
      <c r="C5" s="41">
        <f t="shared" si="0"/>
        <v>0</v>
      </c>
      <c r="D5" s="40">
        <f>'Tabela 10 - NSV'!D4</f>
        <v>0</v>
      </c>
      <c r="E5" s="40">
        <f t="shared" si="2"/>
        <v>0</v>
      </c>
      <c r="F5" s="40">
        <f t="shared" si="1"/>
        <v>0</v>
      </c>
    </row>
    <row r="6" spans="1:6" x14ac:dyDescent="0.25">
      <c r="A6" s="37">
        <v>4</v>
      </c>
      <c r="B6" s="40"/>
      <c r="C6" s="41">
        <f t="shared" si="0"/>
        <v>0</v>
      </c>
      <c r="D6" s="40">
        <f>'Tabela 10 - NSV'!D5</f>
        <v>0</v>
      </c>
      <c r="E6" s="40">
        <f t="shared" si="2"/>
        <v>0</v>
      </c>
      <c r="F6" s="40">
        <f t="shared" si="1"/>
        <v>0</v>
      </c>
    </row>
    <row r="7" spans="1:6" x14ac:dyDescent="0.25">
      <c r="A7" s="37">
        <v>5</v>
      </c>
      <c r="B7" s="40"/>
      <c r="C7" s="41">
        <f t="shared" si="0"/>
        <v>0</v>
      </c>
      <c r="D7" s="40">
        <f>'Tabela 10 - NSV'!D6</f>
        <v>0</v>
      </c>
      <c r="E7" s="40">
        <f t="shared" si="2"/>
        <v>0</v>
      </c>
      <c r="F7" s="40">
        <f t="shared" si="1"/>
        <v>0</v>
      </c>
    </row>
    <row r="8" spans="1:6" x14ac:dyDescent="0.25">
      <c r="A8" s="37">
        <v>6</v>
      </c>
      <c r="B8" s="40"/>
      <c r="C8" s="41">
        <f t="shared" si="0"/>
        <v>0</v>
      </c>
      <c r="D8" s="40">
        <f>'Tabela 10 - NSV'!D7</f>
        <v>0</v>
      </c>
      <c r="E8" s="40">
        <f t="shared" ref="E8:E12" si="3">D8+E7</f>
        <v>0</v>
      </c>
      <c r="F8" s="40">
        <f t="shared" ref="F8:F12" si="4">E8-C8</f>
        <v>0</v>
      </c>
    </row>
    <row r="9" spans="1:6" x14ac:dyDescent="0.25">
      <c r="A9" s="37">
        <v>7</v>
      </c>
      <c r="B9" s="40"/>
      <c r="C9" s="41">
        <f t="shared" si="0"/>
        <v>0</v>
      </c>
      <c r="D9" s="40">
        <f>'Tabela 10 - NSV'!D8</f>
        <v>0</v>
      </c>
      <c r="E9" s="40">
        <f t="shared" si="3"/>
        <v>0</v>
      </c>
      <c r="F9" s="40">
        <f t="shared" si="4"/>
        <v>0</v>
      </c>
    </row>
    <row r="10" spans="1:6" x14ac:dyDescent="0.25">
      <c r="A10" s="37">
        <v>8</v>
      </c>
      <c r="B10" s="40"/>
      <c r="C10" s="41">
        <f t="shared" si="0"/>
        <v>0</v>
      </c>
      <c r="D10" s="40">
        <f>'Tabela 10 - NSV'!D9</f>
        <v>0</v>
      </c>
      <c r="E10" s="40">
        <f t="shared" si="3"/>
        <v>0</v>
      </c>
      <c r="F10" s="40">
        <f t="shared" si="4"/>
        <v>0</v>
      </c>
    </row>
    <row r="11" spans="1:6" x14ac:dyDescent="0.25">
      <c r="A11" s="37">
        <v>9</v>
      </c>
      <c r="B11" s="40"/>
      <c r="C11" s="41">
        <f t="shared" si="0"/>
        <v>0</v>
      </c>
      <c r="D11" s="40">
        <f>'Tabela 10 - NSV'!D10</f>
        <v>0</v>
      </c>
      <c r="E11" s="40">
        <f t="shared" si="3"/>
        <v>0</v>
      </c>
      <c r="F11" s="40">
        <f t="shared" si="4"/>
        <v>0</v>
      </c>
    </row>
    <row r="12" spans="1:6" x14ac:dyDescent="0.25">
      <c r="A12" s="37">
        <v>10</v>
      </c>
      <c r="B12" s="40"/>
      <c r="C12" s="41">
        <f t="shared" si="0"/>
        <v>0</v>
      </c>
      <c r="D12" s="40">
        <f>'Tabela 10 - NSV'!D11</f>
        <v>0</v>
      </c>
      <c r="E12" s="40">
        <f t="shared" si="3"/>
        <v>0</v>
      </c>
      <c r="F12" s="40">
        <f t="shared" si="4"/>
        <v>0</v>
      </c>
    </row>
  </sheetData>
  <sheetProtection algorithmName="SHA-512" hashValue="9SOIgTQzgjtNHA3VpJq4gGr1s6vzD1u8O2A7s4n9+VikwX9tO88Q92SX2rDvqhk3yFgoVfx865PC9RyofMSVHg==" saltValue="UYQmv+deuTQmc1mRnsr+NQ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13"/>
  <sheetViews>
    <sheetView workbookViewId="0">
      <selection activeCell="E32" sqref="E31:E32"/>
    </sheetView>
  </sheetViews>
  <sheetFormatPr defaultRowHeight="15" x14ac:dyDescent="0.25"/>
  <cols>
    <col min="1" max="1" width="4.140625" bestFit="1" customWidth="1"/>
    <col min="2" max="2" width="21.42578125" customWidth="1"/>
    <col min="3" max="12" width="15.7109375" customWidth="1"/>
  </cols>
  <sheetData>
    <row r="1" spans="1:12" x14ac:dyDescent="0.25">
      <c r="A1" s="33"/>
      <c r="B1" s="33"/>
      <c r="C1" s="155" t="s">
        <v>23</v>
      </c>
      <c r="D1" s="155"/>
      <c r="E1" s="155"/>
      <c r="F1" s="155"/>
      <c r="G1" s="155"/>
      <c r="H1" s="155"/>
      <c r="I1" s="155"/>
      <c r="J1" s="155"/>
      <c r="K1" s="155"/>
      <c r="L1" s="155"/>
    </row>
    <row r="2" spans="1:12" x14ac:dyDescent="0.25">
      <c r="A2" s="10"/>
      <c r="B2" s="10" t="s">
        <v>34</v>
      </c>
      <c r="C2" s="76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SUM(C4:C5)</f>
        <v>0</v>
      </c>
      <c r="D3" s="26">
        <f t="shared" ref="D3:L3" si="0">D4</f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0</v>
      </c>
      <c r="J3" s="26">
        <f t="shared" si="0"/>
        <v>0</v>
      </c>
      <c r="K3" s="26">
        <f t="shared" si="0"/>
        <v>0</v>
      </c>
      <c r="L3" s="26">
        <f t="shared" si="0"/>
        <v>0</v>
      </c>
    </row>
    <row r="4" spans="1:12" x14ac:dyDescent="0.25">
      <c r="A4" s="25">
        <v>1</v>
      </c>
      <c r="B4" s="27" t="s">
        <v>37</v>
      </c>
      <c r="C4" s="14">
        <f>'Tabela 9 Ekonomski tok'!C4</f>
        <v>0</v>
      </c>
      <c r="D4" s="14">
        <f>'Tabela 9 Ekonomski tok'!D4</f>
        <v>0</v>
      </c>
      <c r="E4" s="14">
        <f>'Tabela 9 Ekonomski tok'!E4</f>
        <v>0</v>
      </c>
      <c r="F4" s="14">
        <f>'Tabela 9 Ekonomski tok'!F4</f>
        <v>0</v>
      </c>
      <c r="G4" s="14">
        <f>'Tabela 9 Ekonomski tok'!G4</f>
        <v>0</v>
      </c>
      <c r="H4" s="14">
        <f>'Tabela 9 Ekonomski tok'!H4</f>
        <v>0</v>
      </c>
      <c r="I4" s="14">
        <f>'Tabela 9 Ekonomski tok'!I4</f>
        <v>0</v>
      </c>
      <c r="J4" s="14">
        <f>'Tabela 9 Ekonomski tok'!J4</f>
        <v>0</v>
      </c>
      <c r="K4" s="14">
        <f>'Tabela 9 Ekonomski tok'!K4</f>
        <v>0</v>
      </c>
      <c r="L4" s="14">
        <f>'Tabela 9 Ekonomski tok'!L4</f>
        <v>0</v>
      </c>
    </row>
    <row r="5" spans="1:12" x14ac:dyDescent="0.25">
      <c r="A5" s="25">
        <v>2</v>
      </c>
      <c r="B5" s="27" t="s">
        <v>79</v>
      </c>
      <c r="C5" s="14">
        <f>SUM(C6:C7)</f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5" t="s">
        <v>80</v>
      </c>
      <c r="B6" s="27" t="s">
        <v>81</v>
      </c>
      <c r="C6" s="14">
        <f>'Tabela 1 Struktura ulaganja'!D5</f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5" t="s">
        <v>82</v>
      </c>
      <c r="B7" s="27" t="s">
        <v>83</v>
      </c>
      <c r="C7" s="14">
        <f>'Tabela 1 Struktura ulaganja'!C5</f>
        <v>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4" t="s">
        <v>38</v>
      </c>
      <c r="B8" s="25" t="s">
        <v>39</v>
      </c>
      <c r="C8" s="28">
        <f>SUM(C9:C12)</f>
        <v>0</v>
      </c>
      <c r="D8" s="28">
        <f t="shared" ref="D8:L8" si="1">SUM(D9:D12)</f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</row>
    <row r="9" spans="1:12" x14ac:dyDescent="0.25">
      <c r="A9" s="25">
        <v>3</v>
      </c>
      <c r="B9" s="27" t="s">
        <v>40</v>
      </c>
      <c r="C9" s="29">
        <f>'Tabela 9 Ekonomski tok'!C6</f>
        <v>0</v>
      </c>
      <c r="D9" s="29"/>
      <c r="E9" s="29"/>
      <c r="F9" s="29"/>
      <c r="G9" s="29"/>
      <c r="H9" s="21"/>
      <c r="I9" s="21"/>
      <c r="J9" s="21"/>
      <c r="K9" s="21"/>
      <c r="L9" s="21"/>
    </row>
    <row r="10" spans="1:12" ht="30" x14ac:dyDescent="0.25">
      <c r="A10" s="25">
        <v>4</v>
      </c>
      <c r="B10" s="27" t="s">
        <v>41</v>
      </c>
      <c r="C10" s="30">
        <f>'Tabela 9 Ekonomski tok'!C7</f>
        <v>0</v>
      </c>
      <c r="D10" s="30">
        <f>'Tabela 9 Ekonomski tok'!D7</f>
        <v>0</v>
      </c>
      <c r="E10" s="30">
        <f>'Tabela 9 Ekonomski tok'!E7</f>
        <v>0</v>
      </c>
      <c r="F10" s="30">
        <f>'Tabela 9 Ekonomski tok'!F7</f>
        <v>0</v>
      </c>
      <c r="G10" s="30">
        <f>'Tabela 9 Ekonomski tok'!G7</f>
        <v>0</v>
      </c>
      <c r="H10" s="30">
        <f>'Tabela 9 Ekonomski tok'!H7</f>
        <v>0</v>
      </c>
      <c r="I10" s="30">
        <f>'Tabela 9 Ekonomski tok'!I7</f>
        <v>0</v>
      </c>
      <c r="J10" s="30">
        <f>'Tabela 9 Ekonomski tok'!J7</f>
        <v>0</v>
      </c>
      <c r="K10" s="30">
        <f>'Tabela 9 Ekonomski tok'!K7</f>
        <v>0</v>
      </c>
      <c r="L10" s="30">
        <f>'Tabela 9 Ekonomski tok'!L7</f>
        <v>0</v>
      </c>
    </row>
    <row r="11" spans="1:12" x14ac:dyDescent="0.25">
      <c r="A11" s="25">
        <v>5</v>
      </c>
      <c r="B11" s="27" t="s">
        <v>42</v>
      </c>
      <c r="C11" s="31">
        <f>'Tabela 9 Ekonomski tok'!C8</f>
        <v>0</v>
      </c>
      <c r="D11" s="31">
        <f>'Tabela 9 Ekonomski tok'!D8</f>
        <v>0</v>
      </c>
      <c r="E11" s="31">
        <f>'Tabela 9 Ekonomski tok'!E8</f>
        <v>0</v>
      </c>
      <c r="F11" s="31">
        <f>'Tabela 9 Ekonomski tok'!F8</f>
        <v>0</v>
      </c>
      <c r="G11" s="31">
        <f>'Tabela 9 Ekonomski tok'!G8</f>
        <v>0</v>
      </c>
      <c r="H11" s="31">
        <f>'Tabela 9 Ekonomski tok'!H8</f>
        <v>0</v>
      </c>
      <c r="I11" s="31">
        <f>'Tabela 9 Ekonomski tok'!I8</f>
        <v>0</v>
      </c>
      <c r="J11" s="31">
        <f>'Tabela 9 Ekonomski tok'!J8</f>
        <v>0</v>
      </c>
      <c r="K11" s="31">
        <f>'Tabela 9 Ekonomski tok'!K8</f>
        <v>0</v>
      </c>
      <c r="L11" s="31">
        <f>'Tabela 9 Ekonomski tok'!L8</f>
        <v>0</v>
      </c>
    </row>
    <row r="12" spans="1:12" x14ac:dyDescent="0.25">
      <c r="A12" s="25">
        <v>6</v>
      </c>
      <c r="B12" s="27" t="s">
        <v>84</v>
      </c>
      <c r="C12" s="31">
        <f>'Tabela 6 - Plan otplate kredita'!J5</f>
        <v>0</v>
      </c>
      <c r="D12" s="31">
        <f>'Tabela 6 - Plan otplate kredita'!K5</f>
        <v>0</v>
      </c>
      <c r="E12" s="31">
        <f>'Tabela 6 - Plan otplate kredita'!L5</f>
        <v>0</v>
      </c>
      <c r="F12" s="31">
        <f>'Tabela 6 - Plan otplate kredita'!M5</f>
        <v>0</v>
      </c>
      <c r="G12" s="31">
        <f>'Tabela 6 - Plan otplate kredita'!N5</f>
        <v>0</v>
      </c>
      <c r="H12" s="31">
        <f>'Tabela 6 - Plan otplate kredita'!O5</f>
        <v>0</v>
      </c>
      <c r="I12" s="31">
        <f>'Tabela 6 - Plan otplate kredita'!P5</f>
        <v>0</v>
      </c>
      <c r="J12" s="31">
        <f>'Tabela 6 - Plan otplate kredita'!Q5</f>
        <v>0</v>
      </c>
      <c r="K12" s="31">
        <f>'Tabela 6 - Plan otplate kredita'!R5</f>
        <v>0</v>
      </c>
      <c r="L12" s="31">
        <f>'Tabela 6 - Plan otplate kredita'!S5</f>
        <v>0</v>
      </c>
    </row>
    <row r="13" spans="1:12" x14ac:dyDescent="0.25">
      <c r="A13" s="24" t="s">
        <v>43</v>
      </c>
      <c r="B13" s="25" t="s">
        <v>44</v>
      </c>
      <c r="C13" s="32">
        <f>C3-C8</f>
        <v>0</v>
      </c>
      <c r="D13" s="32">
        <f>D3-D8</f>
        <v>0</v>
      </c>
      <c r="E13" s="32">
        <f>E3-E8</f>
        <v>0</v>
      </c>
      <c r="F13" s="32">
        <f>F3-F8</f>
        <v>0</v>
      </c>
      <c r="G13" s="32">
        <f>G3-G8</f>
        <v>0</v>
      </c>
      <c r="H13" s="32">
        <f t="shared" ref="H13:L13" si="2">H3-H8</f>
        <v>0</v>
      </c>
      <c r="I13" s="32">
        <f t="shared" si="2"/>
        <v>0</v>
      </c>
      <c r="J13" s="32">
        <f t="shared" si="2"/>
        <v>0</v>
      </c>
      <c r="K13" s="32">
        <f t="shared" si="2"/>
        <v>0</v>
      </c>
      <c r="L13" s="32">
        <f t="shared" si="2"/>
        <v>0</v>
      </c>
    </row>
  </sheetData>
  <sheetProtection algorithmName="SHA-512" hashValue="L0K3e8XKPkmKzbU5Fv6aZrGpWfQZOMqIanVYntb6PJPzd05LM7RB7XAlOZubGWkHyg1kq1ibhyUhnK52GvNW0Q==" saltValue="v2wwsiXJXbK2O1gy1lZGjw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5 - Amortizacija'!Print_Area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cp:lastPrinted>2015-07-23T20:11:47Z</cp:lastPrinted>
  <dcterms:created xsi:type="dcterms:W3CDTF">2015-06-09T17:31:16Z</dcterms:created>
  <dcterms:modified xsi:type="dcterms:W3CDTF">2024-03-20T13:24:45Z</dcterms:modified>
</cp:coreProperties>
</file>