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4"/>
  </bookViews>
  <sheets>
    <sheet name="I " sheetId="1" r:id="rId1"/>
    <sheet name=" II" sheetId="2" r:id="rId2"/>
    <sheet name="III " sheetId="3" r:id="rId3"/>
    <sheet name=" IV -ISPRAVNA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<sst xmlns="http://schemas.openxmlformats.org/spreadsheetml/2006/main" count="264" uniqueCount="94">
  <si>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</si>
  <si>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</si>
  <si>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</si>
  <si>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</si>
  <si>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</si>
  <si>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</si>
  <si>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</si>
  <si>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</si>
  <si>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</si>
  <si>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</si>
  <si>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</si>
  <si>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</si>
  <si>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</si>
  <si>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</si>
  <si>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</si>
  <si>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</si>
  <si>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</si>
  <si>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</si>
  <si>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</si>
  <si>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</si>
  <si>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</si>
  <si>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</si>
  <si>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</si>
  <si>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</si>
  <si>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</si>
  <si>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</si>
  <si>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</si>
  <si>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</si>
  <si>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</si>
  <si>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</si>
  <si>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</si>
  <si>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</si>
  <si>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</si>
  <si>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</si>
  <si>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</si>
  <si>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</si>
  <si>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</si>
  <si>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</si>
  <si>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</si>
  <si>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</si>
  <si>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</si>
  <si>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</si>
  <si>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</si>
  <si>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</si>
  <si>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</si>
  <si>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</si>
  <si>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</si>
  <si>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</si>
  <si>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</si>
  <si>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</si>
  <si>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</si>
  <si>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</si>
  <si>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</si>
  <si>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</si>
  <si>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</si>
  <si>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</si>
  <si>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</si>
  <si>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</si>
  <si>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</si>
  <si>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</si>
  <si>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</si>
  <si>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</si>
  <si>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</si>
  <si>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</si>
  <si>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</si>
  <si>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</si>
  <si>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</si>
  <si>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</si>
  <si>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</si>
  <si>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</si>
  <si>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</si>
  <si>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</si>
  <si>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</si>
  <si>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</si>
  <si>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</si>
  <si>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</si>
  <si>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</si>
  <si>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</si>
  <si>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</si>
  <si>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</si>
  <si>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</si>
  <si>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</si>
  <si>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</si>
  <si>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</si>
  <si>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</si>
  <si>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REKAPITULAR ZA  JUN  2021 .GODINE</t>
  </si>
  <si>
    <t>REKAPITULAR ZA JUN   2021.godine</t>
  </si>
  <si>
    <t xml:space="preserve">                        REKAPITULAR ZA JUN  2021.godine</t>
  </si>
  <si>
    <t xml:space="preserve">                        REKAPITULAR ZA JUN 2021.godine</t>
  </si>
  <si>
    <t>PREGLED BROJA KORISNIKA I ISPLAĆENIH SREDSTAVA  KORISNIKA MATERIJALNIH DAVANJA I USLUGA IZ OBLASTI SOCIJALNE I DJEČJE ZAŠTITE  ZA MJESEC JUN 2021.GODINE</t>
  </si>
  <si>
    <t>16-115-402/21-558/6</t>
  </si>
  <si>
    <t>16-115-402/21-941/6</t>
  </si>
  <si>
    <t>16-115-402/21-571/6</t>
  </si>
  <si>
    <t>16.06.2021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</si>
</sst>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49" fontId="5" fillId="0" borderId="30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0" fontId="12" fillId="0" borderId="37" xfId="0" applyFont="1" applyBorder="1" applyAlignment="1">
      <alignment vertical="justify"/>
    </xf>
    <xf numFmtId="0" fontId="12" fillId="0" borderId="38" xfId="0" applyFont="1" applyBorder="1" applyAlignment="1">
      <alignment vertical="justify"/>
    </xf>
    <xf numFmtId="175" fontId="14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4" fontId="14" fillId="0" borderId="0" xfId="0" applyNumberFormat="1" applyFont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9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4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0" fillId="0" borderId="10" xfId="0" applyNumberFormat="1" applyBorder="1" applyAlignment="1">
      <alignment/>
    </xf>
    <xf numFmtId="173" fontId="5" fillId="0" borderId="10" xfId="45" applyFont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5" fillId="0" borderId="10" xfId="45" applyNumberFormat="1" applyFont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4" fontId="12" fillId="0" borderId="37" xfId="0" applyNumberFormat="1" applyFont="1" applyBorder="1" applyAlignment="1">
      <alignment horizontal="center" wrapText="1"/>
    </xf>
    <xf numFmtId="174" fontId="12" fillId="0" borderId="42" xfId="0" applyNumberFormat="1" applyFont="1" applyBorder="1" applyAlignment="1">
      <alignment horizontal="center" wrapText="1"/>
    </xf>
    <xf numFmtId="175" fontId="12" fillId="33" borderId="37" xfId="0" applyNumberFormat="1" applyFont="1" applyFill="1" applyBorder="1" applyAlignment="1">
      <alignment horizontal="right" wrapText="1"/>
    </xf>
    <xf numFmtId="175" fontId="12" fillId="33" borderId="42" xfId="0" applyNumberFormat="1" applyFont="1" applyFill="1" applyBorder="1" applyAlignment="1">
      <alignment horizontal="right" wrapText="1"/>
    </xf>
    <xf numFmtId="49" fontId="33" fillId="33" borderId="44" xfId="0" applyNumberFormat="1" applyFont="1" applyFill="1" applyBorder="1" applyAlignment="1">
      <alignment horizontal="right"/>
    </xf>
    <xf numFmtId="49" fontId="33" fillId="33" borderId="30" xfId="0" applyNumberFormat="1" applyFont="1" applyFill="1" applyBorder="1" applyAlignment="1">
      <alignment horizontal="right"/>
    </xf>
    <xf numFmtId="175" fontId="13" fillId="33" borderId="0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175" fontId="12" fillId="33" borderId="44" xfId="0" applyNumberFormat="1" applyFont="1" applyFill="1" applyBorder="1" applyAlignment="1">
      <alignment horizontal="right"/>
    </xf>
    <xf numFmtId="175" fontId="12" fillId="33" borderId="3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4" fontId="12" fillId="0" borderId="49" xfId="0" applyNumberFormat="1" applyFont="1" applyBorder="1" applyAlignment="1">
      <alignment horizontal="center" wrapText="1"/>
    </xf>
    <xf numFmtId="174" fontId="12" fillId="0" borderId="5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5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52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52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3" fontId="12" fillId="0" borderId="52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4" fontId="12" fillId="0" borderId="52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54" xfId="0" applyNumberFormat="1" applyFont="1" applyFill="1" applyBorder="1" applyAlignment="1">
      <alignment horizontal="right"/>
    </xf>
    <xf numFmtId="175" fontId="12" fillId="33" borderId="55" xfId="0" applyNumberFormat="1" applyFont="1" applyFill="1" applyBorder="1" applyAlignment="1">
      <alignment horizontal="right"/>
    </xf>
    <xf numFmtId="174" fontId="12" fillId="0" borderId="37" xfId="0" applyNumberFormat="1" applyFont="1" applyBorder="1" applyAlignment="1">
      <alignment horizontal="center"/>
    </xf>
    <xf numFmtId="174" fontId="12" fillId="0" borderId="42" xfId="0" applyNumberFormat="1" applyFont="1" applyBorder="1" applyAlignment="1">
      <alignment horizontal="center"/>
    </xf>
    <xf numFmtId="175" fontId="12" fillId="33" borderId="37" xfId="0" applyNumberFormat="1" applyFont="1" applyFill="1" applyBorder="1" applyAlignment="1">
      <alignment horizontal="right"/>
    </xf>
    <xf numFmtId="175" fontId="12" fillId="33" borderId="42" xfId="0" applyNumberFormat="1" applyFont="1" applyFill="1" applyBorder="1" applyAlignment="1">
      <alignment horizontal="right"/>
    </xf>
    <xf numFmtId="174" fontId="12" fillId="0" borderId="43" xfId="0" applyNumberFormat="1" applyFont="1" applyBorder="1" applyAlignment="1">
      <alignment horizontal="center" wrapText="1"/>
    </xf>
    <xf numFmtId="174" fontId="12" fillId="0" borderId="34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7">
      <selection activeCell="N19" sqref="N19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6.59765625" style="0" customWidth="1"/>
    <col min="7" max="7" width="7.8984375" style="0" customWidth="1"/>
    <col min="8" max="8" width="11.8984375" style="0" bestFit="1" customWidth="1"/>
    <col min="9" max="9" width="6.59765625" style="0" customWidth="1"/>
    <col min="10" max="10" width="11" style="0" bestFit="1" customWidth="1"/>
    <col min="11" max="11" width="8.5" style="0" customWidth="1"/>
    <col min="12" max="12" width="11.59765625" style="0" customWidth="1"/>
    <col min="13" max="13" width="8.5" style="0" customWidth="1"/>
    <col min="14" max="14" width="11.59765625" style="0" customWidth="1"/>
  </cols>
  <sheetData>
    <row r="1" ht="13.5" customHeight="1"/>
    <row r="2" spans="1:14" s="1" customFormat="1" ht="14.25" customHeight="1">
      <c r="A2" s="119" t="s">
        <v>85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8" customHeight="1">
      <c r="A4" s="123" t="s">
        <v>78</v>
      </c>
      <c r="B4" s="123"/>
      <c r="C4" s="123" t="s">
        <v>41</v>
      </c>
      <c r="D4" s="123"/>
      <c r="E4" s="123"/>
      <c r="F4" s="123" t="s">
        <v>39</v>
      </c>
      <c r="G4" s="123"/>
      <c r="H4" s="123"/>
      <c r="I4" s="123" t="s">
        <v>36</v>
      </c>
      <c r="J4" s="123"/>
      <c r="K4" s="124" t="s">
        <v>40</v>
      </c>
      <c r="L4" s="124"/>
      <c r="M4" s="120" t="s">
        <v>77</v>
      </c>
      <c r="N4" s="120"/>
    </row>
    <row r="5" spans="1:14" ht="45" customHeight="1">
      <c r="A5" s="123"/>
      <c r="B5" s="123"/>
      <c r="C5" s="10" t="s">
        <v>0</v>
      </c>
      <c r="D5" s="10" t="s">
        <v>1</v>
      </c>
      <c r="E5" s="9" t="s">
        <v>2</v>
      </c>
      <c r="F5" s="10" t="s">
        <v>3</v>
      </c>
      <c r="G5" s="10" t="s">
        <v>38</v>
      </c>
      <c r="H5" s="9" t="s">
        <v>2</v>
      </c>
      <c r="I5" s="9" t="s">
        <v>4</v>
      </c>
      <c r="J5" s="9" t="s">
        <v>2</v>
      </c>
      <c r="K5" s="9" t="s">
        <v>4</v>
      </c>
      <c r="L5" s="9" t="s">
        <v>28</v>
      </c>
      <c r="M5" s="9" t="s">
        <v>4</v>
      </c>
      <c r="N5" s="9" t="s">
        <v>28</v>
      </c>
    </row>
    <row r="6" spans="1:14" ht="15.75">
      <c r="A6" s="8" t="s">
        <v>5</v>
      </c>
      <c r="B6" s="8" t="s">
        <v>6</v>
      </c>
      <c r="C6" s="13">
        <v>1569</v>
      </c>
      <c r="D6" s="13">
        <v>2909</v>
      </c>
      <c r="E6" s="14">
        <v>80224.8</v>
      </c>
      <c r="F6" s="13">
        <v>1561</v>
      </c>
      <c r="G6" s="13">
        <v>5384</v>
      </c>
      <c r="H6" s="32">
        <v>159536.95</v>
      </c>
      <c r="I6" s="13">
        <v>715</v>
      </c>
      <c r="J6" s="14">
        <v>155567.3</v>
      </c>
      <c r="K6" s="13">
        <v>4199</v>
      </c>
      <c r="L6" s="14">
        <v>312647.19</v>
      </c>
      <c r="M6" s="13">
        <v>138</v>
      </c>
      <c r="N6" s="14">
        <v>40213.44</v>
      </c>
    </row>
    <row r="7" spans="1:14" ht="15.75">
      <c r="A7" s="8"/>
      <c r="B7" s="8" t="s">
        <v>70</v>
      </c>
      <c r="C7" s="13">
        <v>87</v>
      </c>
      <c r="D7" s="13">
        <v>155</v>
      </c>
      <c r="E7" s="14">
        <v>4496.49</v>
      </c>
      <c r="F7" s="13">
        <v>76</v>
      </c>
      <c r="G7" s="13">
        <v>231</v>
      </c>
      <c r="H7" s="83">
        <v>7201.48</v>
      </c>
      <c r="I7" s="13">
        <v>63</v>
      </c>
      <c r="J7" s="14">
        <v>12597.45</v>
      </c>
      <c r="K7" s="13">
        <v>640</v>
      </c>
      <c r="L7" s="14">
        <v>65046.24</v>
      </c>
      <c r="M7" s="13">
        <v>18</v>
      </c>
      <c r="N7" s="14">
        <v>5096.91</v>
      </c>
    </row>
    <row r="8" spans="1:14" ht="15.75">
      <c r="A8" s="8"/>
      <c r="B8" s="8" t="s">
        <v>71</v>
      </c>
      <c r="C8" s="13">
        <v>143</v>
      </c>
      <c r="D8" s="13">
        <v>305</v>
      </c>
      <c r="E8" s="14">
        <v>7970.58</v>
      </c>
      <c r="F8" s="13">
        <v>171</v>
      </c>
      <c r="G8" s="13">
        <v>610</v>
      </c>
      <c r="H8" s="32">
        <v>17544.21</v>
      </c>
      <c r="I8" s="13">
        <v>88</v>
      </c>
      <c r="J8" s="14">
        <v>16376.09</v>
      </c>
      <c r="K8" s="13">
        <v>451</v>
      </c>
      <c r="L8" s="14">
        <v>30686.04</v>
      </c>
      <c r="M8" s="13">
        <v>5</v>
      </c>
      <c r="N8" s="14">
        <v>1358.73</v>
      </c>
    </row>
    <row r="9" spans="1:14" ht="15.75">
      <c r="A9" s="8" t="s">
        <v>68</v>
      </c>
      <c r="B9" s="8" t="s">
        <v>69</v>
      </c>
      <c r="C9" s="13">
        <v>129</v>
      </c>
      <c r="D9" s="13">
        <v>226</v>
      </c>
      <c r="E9" s="14">
        <v>6337.94</v>
      </c>
      <c r="F9" s="13">
        <v>122</v>
      </c>
      <c r="G9" s="13">
        <v>383</v>
      </c>
      <c r="H9" s="32">
        <v>11774.3</v>
      </c>
      <c r="I9" s="13">
        <v>74</v>
      </c>
      <c r="J9" s="14">
        <v>13389.02</v>
      </c>
      <c r="K9" s="13">
        <v>619</v>
      </c>
      <c r="L9" s="14">
        <v>42116.76</v>
      </c>
      <c r="M9" s="84">
        <v>14</v>
      </c>
      <c r="N9" s="14">
        <v>4035.42</v>
      </c>
    </row>
    <row r="10" spans="1:14" ht="15.75">
      <c r="A10" s="8" t="s">
        <v>45</v>
      </c>
      <c r="B10" s="8" t="s">
        <v>46</v>
      </c>
      <c r="C10" s="13">
        <v>160</v>
      </c>
      <c r="D10" s="13">
        <v>273</v>
      </c>
      <c r="E10" s="14">
        <v>7403.73</v>
      </c>
      <c r="F10" s="13">
        <v>179</v>
      </c>
      <c r="G10" s="13">
        <v>537</v>
      </c>
      <c r="H10" s="32">
        <v>17593.49</v>
      </c>
      <c r="I10" s="13">
        <v>117</v>
      </c>
      <c r="J10" s="16">
        <v>21280.18</v>
      </c>
      <c r="K10" s="13">
        <v>819</v>
      </c>
      <c r="L10" s="16">
        <v>55724.76</v>
      </c>
      <c r="M10" s="84">
        <v>19</v>
      </c>
      <c r="N10" s="16">
        <v>4399.25</v>
      </c>
    </row>
    <row r="11" spans="1:14" ht="15.75">
      <c r="A11" s="8" t="s">
        <v>29</v>
      </c>
      <c r="B11" s="8" t="s">
        <v>30</v>
      </c>
      <c r="C11" s="13">
        <v>991</v>
      </c>
      <c r="D11" s="13">
        <v>1833</v>
      </c>
      <c r="E11" s="14">
        <v>48578.93</v>
      </c>
      <c r="F11" s="13">
        <v>1216</v>
      </c>
      <c r="G11" s="13">
        <v>3747</v>
      </c>
      <c r="H11" s="32">
        <v>110420.33</v>
      </c>
      <c r="I11" s="13">
        <v>307</v>
      </c>
      <c r="J11" s="14">
        <v>63829.6</v>
      </c>
      <c r="K11" s="13">
        <v>2130</v>
      </c>
      <c r="L11" s="14">
        <v>160981.39</v>
      </c>
      <c r="M11" s="84">
        <v>52</v>
      </c>
      <c r="N11" s="14">
        <v>14090.04</v>
      </c>
    </row>
    <row r="12" spans="1:14" ht="15.75">
      <c r="A12" s="8"/>
      <c r="B12" s="8" t="s">
        <v>31</v>
      </c>
      <c r="C12" s="13">
        <v>11</v>
      </c>
      <c r="D12" s="13">
        <v>18</v>
      </c>
      <c r="E12" s="14">
        <v>501.97</v>
      </c>
      <c r="F12" s="13">
        <v>22</v>
      </c>
      <c r="G12" s="13">
        <v>47</v>
      </c>
      <c r="H12" s="32">
        <v>1864.45</v>
      </c>
      <c r="I12" s="13">
        <v>12</v>
      </c>
      <c r="J12" s="14">
        <v>2226.36</v>
      </c>
      <c r="K12" s="13">
        <v>99</v>
      </c>
      <c r="L12" s="14">
        <v>7756.56</v>
      </c>
      <c r="M12" s="13">
        <v>0</v>
      </c>
      <c r="N12" s="14">
        <v>0</v>
      </c>
    </row>
    <row r="13" spans="1:14" ht="15.75">
      <c r="A13" s="8"/>
      <c r="B13" s="8" t="s">
        <v>32</v>
      </c>
      <c r="C13" s="13">
        <v>14</v>
      </c>
      <c r="D13" s="13">
        <v>27</v>
      </c>
      <c r="E13" s="14">
        <v>732.44</v>
      </c>
      <c r="F13" s="13">
        <v>26</v>
      </c>
      <c r="G13" s="13">
        <v>59</v>
      </c>
      <c r="H13" s="32">
        <v>2202.29</v>
      </c>
      <c r="I13" s="13">
        <v>8</v>
      </c>
      <c r="J13" s="14">
        <v>1484.24</v>
      </c>
      <c r="K13" s="13">
        <v>59</v>
      </c>
      <c r="L13" s="14">
        <v>4150.44</v>
      </c>
      <c r="M13" s="13">
        <v>4</v>
      </c>
      <c r="N13" s="14">
        <v>762.5</v>
      </c>
    </row>
    <row r="14" spans="1:14" ht="15.75">
      <c r="A14" s="8" t="s">
        <v>8</v>
      </c>
      <c r="B14" s="8" t="s">
        <v>9</v>
      </c>
      <c r="C14" s="13">
        <v>355</v>
      </c>
      <c r="D14" s="13">
        <v>678</v>
      </c>
      <c r="E14" s="14">
        <v>18588.27</v>
      </c>
      <c r="F14" s="13">
        <v>353</v>
      </c>
      <c r="G14" s="13">
        <v>1219</v>
      </c>
      <c r="H14" s="32">
        <v>35242.45</v>
      </c>
      <c r="I14" s="13">
        <v>176</v>
      </c>
      <c r="J14" s="14">
        <v>33408.77</v>
      </c>
      <c r="K14" s="13">
        <v>1004</v>
      </c>
      <c r="L14" s="14">
        <v>71632.54</v>
      </c>
      <c r="M14" s="13">
        <v>36</v>
      </c>
      <c r="N14" s="14">
        <v>10860.25</v>
      </c>
    </row>
    <row r="15" spans="1:14" ht="15.75">
      <c r="A15" s="8"/>
      <c r="B15" s="8" t="s">
        <v>10</v>
      </c>
      <c r="C15" s="13">
        <v>146</v>
      </c>
      <c r="D15" s="13">
        <v>296</v>
      </c>
      <c r="E15" s="14">
        <v>7947.42</v>
      </c>
      <c r="F15" s="13">
        <v>169</v>
      </c>
      <c r="G15" s="13">
        <v>566</v>
      </c>
      <c r="H15" s="32">
        <v>16728.79</v>
      </c>
      <c r="I15" s="13">
        <v>99</v>
      </c>
      <c r="J15" s="14">
        <v>18231.39</v>
      </c>
      <c r="K15" s="13">
        <v>518</v>
      </c>
      <c r="L15" s="14">
        <v>35516.88</v>
      </c>
      <c r="M15" s="13">
        <v>6</v>
      </c>
      <c r="N15" s="14">
        <v>1875</v>
      </c>
    </row>
    <row r="16" spans="1:14" ht="15.75">
      <c r="A16" s="8" t="s">
        <v>11</v>
      </c>
      <c r="B16" s="8" t="s">
        <v>12</v>
      </c>
      <c r="C16" s="13">
        <v>56</v>
      </c>
      <c r="D16" s="13">
        <v>86</v>
      </c>
      <c r="E16" s="14">
        <v>2934.02</v>
      </c>
      <c r="F16" s="13">
        <v>38</v>
      </c>
      <c r="G16" s="13">
        <v>82</v>
      </c>
      <c r="H16" s="32">
        <v>3220.92</v>
      </c>
      <c r="I16" s="13">
        <v>73</v>
      </c>
      <c r="J16" s="14">
        <v>13407.61</v>
      </c>
      <c r="K16" s="13">
        <v>346</v>
      </c>
      <c r="L16" s="14">
        <v>23541.84</v>
      </c>
      <c r="M16" s="13">
        <v>3</v>
      </c>
      <c r="N16" s="14">
        <v>849.37</v>
      </c>
    </row>
    <row r="17" spans="1:14" ht="15.75">
      <c r="A17" s="8"/>
      <c r="B17" s="8" t="s">
        <v>13</v>
      </c>
      <c r="C17" s="13">
        <v>49</v>
      </c>
      <c r="D17" s="13">
        <v>80</v>
      </c>
      <c r="E17" s="14">
        <v>2289.92</v>
      </c>
      <c r="F17" s="13">
        <v>46</v>
      </c>
      <c r="G17" s="13">
        <v>138</v>
      </c>
      <c r="H17" s="32">
        <v>4288.03</v>
      </c>
      <c r="I17" s="13">
        <v>31</v>
      </c>
      <c r="J17" s="14">
        <v>5751.43</v>
      </c>
      <c r="K17" s="13">
        <v>220</v>
      </c>
      <c r="L17" s="14">
        <v>14968.8</v>
      </c>
      <c r="M17" s="13">
        <v>1</v>
      </c>
      <c r="N17" s="14">
        <v>196.86</v>
      </c>
    </row>
    <row r="18" spans="1:14" ht="15.75">
      <c r="A18" s="8"/>
      <c r="B18" s="8" t="s">
        <v>14</v>
      </c>
      <c r="C18" s="13">
        <v>80</v>
      </c>
      <c r="D18" s="13">
        <v>102</v>
      </c>
      <c r="E18" s="14">
        <v>3279.56</v>
      </c>
      <c r="F18" s="13">
        <v>41</v>
      </c>
      <c r="G18" s="13">
        <v>104</v>
      </c>
      <c r="H18" s="32">
        <v>3689.2</v>
      </c>
      <c r="I18" s="13">
        <v>74</v>
      </c>
      <c r="J18" s="14">
        <v>13729.22</v>
      </c>
      <c r="K18" s="13">
        <v>215</v>
      </c>
      <c r="L18" s="14">
        <v>14628.6</v>
      </c>
      <c r="M18" s="84">
        <v>5</v>
      </c>
      <c r="N18" s="88">
        <v>1260.83</v>
      </c>
    </row>
    <row r="19" spans="1:14" ht="15.75">
      <c r="A19" s="8" t="s">
        <v>15</v>
      </c>
      <c r="B19" s="8" t="s">
        <v>16</v>
      </c>
      <c r="C19" s="13">
        <v>79</v>
      </c>
      <c r="D19" s="13">
        <v>96</v>
      </c>
      <c r="E19" s="14">
        <v>3365.04</v>
      </c>
      <c r="F19" s="13">
        <v>29</v>
      </c>
      <c r="G19" s="13">
        <v>74</v>
      </c>
      <c r="H19" s="32">
        <v>2526.9</v>
      </c>
      <c r="I19" s="13">
        <v>123</v>
      </c>
      <c r="J19" s="14">
        <v>22820.19</v>
      </c>
      <c r="K19" s="13">
        <v>518</v>
      </c>
      <c r="L19" s="14">
        <v>35244.72</v>
      </c>
      <c r="M19" s="13">
        <v>10</v>
      </c>
      <c r="N19" s="14">
        <v>3212.5</v>
      </c>
    </row>
    <row r="20" spans="1:14" ht="15.75">
      <c r="A20" s="8" t="s">
        <v>17</v>
      </c>
      <c r="B20" s="8" t="s">
        <v>18</v>
      </c>
      <c r="C20" s="13">
        <v>539</v>
      </c>
      <c r="D20" s="13">
        <v>1075</v>
      </c>
      <c r="E20" s="14">
        <v>27647.39</v>
      </c>
      <c r="F20" s="13">
        <v>662</v>
      </c>
      <c r="G20" s="13">
        <v>2274</v>
      </c>
      <c r="H20" s="32">
        <v>67419.37</v>
      </c>
      <c r="I20" s="13">
        <v>114</v>
      </c>
      <c r="J20" s="14">
        <v>21496.57</v>
      </c>
      <c r="K20" s="13">
        <v>1157</v>
      </c>
      <c r="L20" s="14">
        <v>111721.68</v>
      </c>
      <c r="M20" s="13">
        <v>28</v>
      </c>
      <c r="N20" s="14">
        <v>8130.52</v>
      </c>
    </row>
    <row r="21" spans="1:14" ht="15.75">
      <c r="A21" s="8"/>
      <c r="B21" s="8" t="s">
        <v>26</v>
      </c>
      <c r="C21" s="13">
        <v>73</v>
      </c>
      <c r="D21" s="13">
        <v>151</v>
      </c>
      <c r="E21" s="14">
        <v>3939.5</v>
      </c>
      <c r="F21" s="13">
        <v>77</v>
      </c>
      <c r="G21" s="13">
        <v>280</v>
      </c>
      <c r="H21" s="32">
        <v>7770.18</v>
      </c>
      <c r="I21" s="13">
        <v>23</v>
      </c>
      <c r="J21" s="14">
        <v>4131.11</v>
      </c>
      <c r="K21" s="13">
        <v>198</v>
      </c>
      <c r="L21" s="14">
        <v>13471.92</v>
      </c>
      <c r="M21" s="13">
        <v>3</v>
      </c>
      <c r="N21" s="14">
        <v>900</v>
      </c>
    </row>
    <row r="22" spans="1:14" ht="15.75">
      <c r="A22" s="8"/>
      <c r="B22" s="8" t="s">
        <v>47</v>
      </c>
      <c r="C22" s="8">
        <v>200</v>
      </c>
      <c r="D22" s="8">
        <v>431</v>
      </c>
      <c r="E22" s="14">
        <v>10786.21</v>
      </c>
      <c r="F22" s="8">
        <v>250</v>
      </c>
      <c r="G22" s="8">
        <v>941</v>
      </c>
      <c r="H22" s="32">
        <v>26308.2</v>
      </c>
      <c r="I22" s="13">
        <v>25</v>
      </c>
      <c r="J22" s="14">
        <v>4638.25</v>
      </c>
      <c r="K22" s="13">
        <v>241</v>
      </c>
      <c r="L22" s="14">
        <v>16397.64</v>
      </c>
      <c r="M22" s="13">
        <v>0</v>
      </c>
      <c r="N22" s="14">
        <v>0</v>
      </c>
    </row>
    <row r="23" spans="1:14" ht="15.75">
      <c r="A23" s="8" t="s">
        <v>19</v>
      </c>
      <c r="B23" s="8" t="s">
        <v>20</v>
      </c>
      <c r="C23" s="13">
        <v>288</v>
      </c>
      <c r="D23" s="13">
        <v>607</v>
      </c>
      <c r="E23" s="14">
        <v>15408.98</v>
      </c>
      <c r="F23" s="13">
        <v>336</v>
      </c>
      <c r="G23" s="13">
        <v>1295</v>
      </c>
      <c r="H23" s="32">
        <v>34981.75</v>
      </c>
      <c r="I23" s="13">
        <v>60</v>
      </c>
      <c r="J23" s="14">
        <v>11131.8</v>
      </c>
      <c r="K23" s="13">
        <v>522</v>
      </c>
      <c r="L23" s="14">
        <v>35584.92</v>
      </c>
      <c r="M23" s="13">
        <v>13</v>
      </c>
      <c r="N23" s="14">
        <v>3722.86</v>
      </c>
    </row>
    <row r="24" spans="1:14" ht="15.75">
      <c r="A24" s="8"/>
      <c r="B24" s="8" t="s">
        <v>48</v>
      </c>
      <c r="C24" s="13">
        <v>94</v>
      </c>
      <c r="D24" s="13">
        <v>187</v>
      </c>
      <c r="E24" s="14">
        <v>4727.6</v>
      </c>
      <c r="F24" s="13">
        <v>151</v>
      </c>
      <c r="G24" s="13">
        <v>453</v>
      </c>
      <c r="H24" s="32">
        <v>14137.71</v>
      </c>
      <c r="I24" s="13">
        <v>26</v>
      </c>
      <c r="J24" s="14">
        <v>4823.78</v>
      </c>
      <c r="K24" s="13">
        <v>124</v>
      </c>
      <c r="L24" s="14">
        <v>8436.96</v>
      </c>
      <c r="M24" s="13">
        <v>2</v>
      </c>
      <c r="N24" s="14">
        <v>520</v>
      </c>
    </row>
    <row r="25" spans="1:14" ht="15.75">
      <c r="A25" s="8" t="s">
        <v>35</v>
      </c>
      <c r="B25" s="8" t="s">
        <v>33</v>
      </c>
      <c r="C25" s="13">
        <v>1130</v>
      </c>
      <c r="D25" s="13">
        <v>2393</v>
      </c>
      <c r="E25" s="14">
        <v>59985.63</v>
      </c>
      <c r="F25" s="13">
        <v>1366</v>
      </c>
      <c r="G25" s="13">
        <v>5295</v>
      </c>
      <c r="H25" s="32">
        <v>142497.61</v>
      </c>
      <c r="I25" s="13">
        <v>144</v>
      </c>
      <c r="J25" s="16">
        <v>26512.2</v>
      </c>
      <c r="K25" s="13">
        <v>1124</v>
      </c>
      <c r="L25" s="16">
        <v>78518.16</v>
      </c>
      <c r="M25" s="13">
        <v>16</v>
      </c>
      <c r="N25" s="16">
        <v>4975</v>
      </c>
    </row>
    <row r="26" spans="1:14" ht="15.75">
      <c r="A26" s="8" t="s">
        <v>21</v>
      </c>
      <c r="B26" s="8" t="s">
        <v>22</v>
      </c>
      <c r="C26" s="13">
        <v>521</v>
      </c>
      <c r="D26" s="13">
        <v>999</v>
      </c>
      <c r="E26" s="14">
        <v>26696.76</v>
      </c>
      <c r="F26" s="13">
        <v>583</v>
      </c>
      <c r="G26" s="13">
        <v>2086</v>
      </c>
      <c r="H26" s="32">
        <v>59646.13</v>
      </c>
      <c r="I26" s="13">
        <v>264</v>
      </c>
      <c r="J26" s="14">
        <v>47823.24</v>
      </c>
      <c r="K26" s="13">
        <v>1415</v>
      </c>
      <c r="L26" s="14">
        <v>96276.6</v>
      </c>
      <c r="M26" s="13">
        <v>19</v>
      </c>
      <c r="N26" s="14">
        <v>5466.87</v>
      </c>
    </row>
    <row r="27" spans="1:14" ht="15.75">
      <c r="A27" s="8" t="s">
        <v>67</v>
      </c>
      <c r="B27" s="8" t="s">
        <v>72</v>
      </c>
      <c r="C27" s="13">
        <v>83</v>
      </c>
      <c r="D27" s="13">
        <v>161</v>
      </c>
      <c r="E27" s="14">
        <v>4244.88</v>
      </c>
      <c r="F27" s="13">
        <v>114</v>
      </c>
      <c r="G27" s="13">
        <v>347</v>
      </c>
      <c r="H27" s="32">
        <v>10674.68</v>
      </c>
      <c r="I27" s="13">
        <v>46</v>
      </c>
      <c r="J27" s="14">
        <v>8126.14</v>
      </c>
      <c r="K27" s="13">
        <v>497</v>
      </c>
      <c r="L27" s="14">
        <v>33815.88</v>
      </c>
      <c r="M27" s="13">
        <v>7</v>
      </c>
      <c r="N27" s="14">
        <v>1771.47</v>
      </c>
    </row>
    <row r="28" spans="1:14" ht="15.75">
      <c r="A28" s="8"/>
      <c r="B28" s="17" t="s">
        <v>73</v>
      </c>
      <c r="C28" s="13">
        <v>104</v>
      </c>
      <c r="D28" s="13">
        <v>193</v>
      </c>
      <c r="E28" s="14">
        <v>5248.67</v>
      </c>
      <c r="F28" s="13">
        <v>168</v>
      </c>
      <c r="G28" s="13">
        <v>442</v>
      </c>
      <c r="H28" s="32">
        <v>15245.74</v>
      </c>
      <c r="I28" s="13">
        <v>46</v>
      </c>
      <c r="J28" s="14">
        <v>8330.26</v>
      </c>
      <c r="K28" s="13">
        <v>294</v>
      </c>
      <c r="L28" s="14">
        <v>20003.76</v>
      </c>
      <c r="M28" s="13">
        <v>18</v>
      </c>
      <c r="N28" s="14">
        <v>5474.77</v>
      </c>
    </row>
    <row r="29" spans="1:14" ht="15.75">
      <c r="A29" s="8" t="s">
        <v>23</v>
      </c>
      <c r="B29" s="8" t="s">
        <v>24</v>
      </c>
      <c r="C29" s="13">
        <v>225</v>
      </c>
      <c r="D29" s="13">
        <v>378</v>
      </c>
      <c r="E29" s="32">
        <v>10052.59</v>
      </c>
      <c r="F29" s="13">
        <v>296</v>
      </c>
      <c r="G29" s="13">
        <v>811</v>
      </c>
      <c r="H29" s="32">
        <v>26098.1</v>
      </c>
      <c r="I29" s="13">
        <v>129</v>
      </c>
      <c r="J29" s="14">
        <v>23457.09</v>
      </c>
      <c r="K29" s="13">
        <v>1450</v>
      </c>
      <c r="L29" s="14">
        <v>143131.8</v>
      </c>
      <c r="M29" s="13">
        <v>5</v>
      </c>
      <c r="N29" s="14">
        <v>1299.37</v>
      </c>
    </row>
    <row r="30" spans="1:14" ht="15.75">
      <c r="A30" s="8"/>
      <c r="B30" s="8" t="s">
        <v>34</v>
      </c>
      <c r="C30" s="13">
        <v>9</v>
      </c>
      <c r="D30" s="13">
        <v>11</v>
      </c>
      <c r="E30" s="14">
        <v>337.88</v>
      </c>
      <c r="F30" s="13">
        <v>34</v>
      </c>
      <c r="G30" s="13">
        <v>42</v>
      </c>
      <c r="H30" s="14">
        <v>2437.28</v>
      </c>
      <c r="I30" s="13">
        <v>14</v>
      </c>
      <c r="J30" s="14">
        <v>2529.38</v>
      </c>
      <c r="K30" s="13">
        <v>240</v>
      </c>
      <c r="L30" s="14">
        <v>22589.28</v>
      </c>
      <c r="M30" s="13">
        <v>1</v>
      </c>
      <c r="N30" s="14">
        <v>196.86</v>
      </c>
    </row>
    <row r="31" spans="1:14" ht="15.75" hidden="1">
      <c r="A31" s="121" t="s">
        <v>27</v>
      </c>
      <c r="B31" s="121"/>
      <c r="C31" s="13"/>
      <c r="D31" s="13"/>
      <c r="E31" s="14"/>
      <c r="F31" s="13"/>
      <c r="G31" s="13"/>
      <c r="H31" s="14"/>
      <c r="I31" s="8"/>
      <c r="J31" s="14"/>
      <c r="K31" s="8"/>
      <c r="L31" s="14"/>
      <c r="M31" s="8"/>
      <c r="N31" s="14"/>
    </row>
    <row r="32" spans="1:14" ht="15.75">
      <c r="A32" s="122" t="s">
        <v>25</v>
      </c>
      <c r="B32" s="122"/>
      <c r="C32" s="18">
        <f aca="true" t="shared" si="0" ref="C32:K32">SUM(C6:C30)</f>
        <v>7135</v>
      </c>
      <c r="D32" s="18">
        <f t="shared" si="0"/>
        <v>13670</v>
      </c>
      <c r="E32" s="19">
        <f t="shared" si="0"/>
        <v>363727.2</v>
      </c>
      <c r="F32" s="18">
        <f t="shared" si="0"/>
        <v>8086</v>
      </c>
      <c r="G32" s="18">
        <f t="shared" si="0"/>
        <v>27447</v>
      </c>
      <c r="H32" s="19">
        <f t="shared" si="0"/>
        <v>801050.54</v>
      </c>
      <c r="I32" s="18">
        <f t="shared" si="0"/>
        <v>2851</v>
      </c>
      <c r="J32" s="19">
        <f t="shared" si="0"/>
        <v>557098.6699999999</v>
      </c>
      <c r="K32" s="20">
        <f t="shared" si="0"/>
        <v>19099</v>
      </c>
      <c r="L32" s="19">
        <f>SUM(L6:L30)</f>
        <v>1454591.3599999999</v>
      </c>
      <c r="M32" s="20">
        <f>SUM(M6:M30)</f>
        <v>423</v>
      </c>
      <c r="N32" s="19">
        <f>SUM(N6:N30)</f>
        <v>120668.82</v>
      </c>
    </row>
    <row r="34" spans="6:8" ht="15.75">
      <c r="F34" s="3"/>
      <c r="H34" s="12"/>
    </row>
    <row r="36" spans="5:11" ht="15.75">
      <c r="E36" s="12"/>
      <c r="K36" s="2"/>
    </row>
    <row r="38" ht="15.75">
      <c r="N38" s="12"/>
    </row>
  </sheetData>
  <sheetProtection/>
  <mergeCells count="9">
    <mergeCell ref="A2:N2"/>
    <mergeCell ref="M4:N4"/>
    <mergeCell ref="A31:B31"/>
    <mergeCell ref="A32:B32"/>
    <mergeCell ref="A4:B5"/>
    <mergeCell ref="C4:E4"/>
    <mergeCell ref="F4:H4"/>
    <mergeCell ref="I4:J4"/>
    <mergeCell ref="K4:L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finasija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R4" sqref="R4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9" t="s">
        <v>86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ht="15" customHeight="1">
      <c r="B3" s="5"/>
      <c r="C3" s="5"/>
      <c r="D3" s="5"/>
      <c r="E3" s="5"/>
      <c r="F3" s="5"/>
      <c r="G3" s="5"/>
      <c r="H3" s="5"/>
      <c r="I3" s="5"/>
      <c r="J3" s="7"/>
      <c r="K3" s="7"/>
      <c r="L3" s="5"/>
      <c r="M3" s="5"/>
    </row>
    <row r="4" spans="2:13" ht="76.5" customHeight="1">
      <c r="B4" s="123" t="s">
        <v>78</v>
      </c>
      <c r="C4" s="123"/>
      <c r="D4" s="125" t="s">
        <v>49</v>
      </c>
      <c r="E4" s="125"/>
      <c r="F4" s="125"/>
      <c r="G4" s="126" t="s">
        <v>52</v>
      </c>
      <c r="H4" s="126"/>
      <c r="I4" s="127"/>
      <c r="J4" s="128" t="s">
        <v>37</v>
      </c>
      <c r="K4" s="127"/>
      <c r="L4" s="125" t="s">
        <v>42</v>
      </c>
      <c r="M4" s="125"/>
    </row>
    <row r="5" spans="2:13" ht="33" customHeight="1">
      <c r="B5" s="123"/>
      <c r="C5" s="123"/>
      <c r="D5" s="10" t="s">
        <v>50</v>
      </c>
      <c r="E5" s="10" t="s">
        <v>51</v>
      </c>
      <c r="F5" s="9" t="s">
        <v>2</v>
      </c>
      <c r="G5" s="25" t="s">
        <v>50</v>
      </c>
      <c r="H5" s="25"/>
      <c r="I5" s="9" t="s">
        <v>2</v>
      </c>
      <c r="J5" s="9" t="s">
        <v>4</v>
      </c>
      <c r="K5" s="9" t="s">
        <v>2</v>
      </c>
      <c r="L5" s="9" t="s">
        <v>4</v>
      </c>
      <c r="M5" s="9" t="s">
        <v>2</v>
      </c>
    </row>
    <row r="6" spans="2:13" ht="15.75">
      <c r="B6" s="8" t="s">
        <v>5</v>
      </c>
      <c r="C6" s="8" t="s">
        <v>6</v>
      </c>
      <c r="D6" s="67">
        <v>278</v>
      </c>
      <c r="E6" s="13">
        <v>905</v>
      </c>
      <c r="F6" s="14">
        <v>34239.28</v>
      </c>
      <c r="G6" s="67">
        <v>166</v>
      </c>
      <c r="H6" s="13"/>
      <c r="I6" s="14">
        <v>18860.2</v>
      </c>
      <c r="J6" s="113">
        <v>140</v>
      </c>
      <c r="K6" s="114"/>
      <c r="L6" s="6">
        <v>18</v>
      </c>
      <c r="M6" s="88">
        <v>6175.04</v>
      </c>
    </row>
    <row r="7" spans="2:13" ht="15.75">
      <c r="B7" s="8"/>
      <c r="C7" s="8" t="s">
        <v>70</v>
      </c>
      <c r="D7" s="67">
        <v>14</v>
      </c>
      <c r="E7" s="67">
        <v>81</v>
      </c>
      <c r="F7" s="70">
        <v>3018.8</v>
      </c>
      <c r="G7" s="67">
        <v>17</v>
      </c>
      <c r="H7" s="67"/>
      <c r="I7" s="70">
        <v>1727.4</v>
      </c>
      <c r="J7" s="113">
        <v>13</v>
      </c>
      <c r="K7" s="114"/>
      <c r="L7" s="6">
        <v>1</v>
      </c>
      <c r="M7" s="88">
        <v>340.28</v>
      </c>
    </row>
    <row r="8" spans="2:15" ht="15.75">
      <c r="B8" s="8"/>
      <c r="C8" s="8" t="s">
        <v>71</v>
      </c>
      <c r="D8" s="8">
        <v>12</v>
      </c>
      <c r="E8" s="8">
        <v>43</v>
      </c>
      <c r="F8" s="14">
        <v>2218.4</v>
      </c>
      <c r="G8" s="8">
        <v>8</v>
      </c>
      <c r="H8" s="8"/>
      <c r="I8" s="14">
        <v>1152</v>
      </c>
      <c r="J8" s="113">
        <v>14</v>
      </c>
      <c r="K8" s="114"/>
      <c r="L8" s="6">
        <v>3</v>
      </c>
      <c r="M8" s="87">
        <v>1020.84</v>
      </c>
      <c r="O8" s="12" t="e">
        <f>#REF!+#REF!+#REF!+#REF!</f>
        <v>#REF!</v>
      </c>
    </row>
    <row r="9" spans="2:15" ht="15.75">
      <c r="B9" s="8" t="s">
        <v>68</v>
      </c>
      <c r="C9" s="8" t="s">
        <v>74</v>
      </c>
      <c r="D9" s="8">
        <v>26</v>
      </c>
      <c r="E9" s="8">
        <v>71</v>
      </c>
      <c r="F9" s="14">
        <v>2847.6</v>
      </c>
      <c r="G9" s="8">
        <v>11</v>
      </c>
      <c r="H9" s="8"/>
      <c r="I9" s="14">
        <v>2763.4</v>
      </c>
      <c r="J9" s="113">
        <v>25</v>
      </c>
      <c r="K9" s="114"/>
      <c r="L9" s="6">
        <v>1</v>
      </c>
      <c r="M9" s="88">
        <v>340.28</v>
      </c>
      <c r="O9" s="12"/>
    </row>
    <row r="10" spans="2:15" ht="15.75">
      <c r="B10" s="8" t="s">
        <v>45</v>
      </c>
      <c r="C10" s="8" t="s">
        <v>46</v>
      </c>
      <c r="D10" s="13">
        <v>32</v>
      </c>
      <c r="E10" s="13">
        <v>95</v>
      </c>
      <c r="F10" s="14">
        <v>4694.4</v>
      </c>
      <c r="G10" s="13">
        <v>9</v>
      </c>
      <c r="H10" s="13"/>
      <c r="I10" s="14">
        <v>991.64</v>
      </c>
      <c r="J10" s="115">
        <v>117</v>
      </c>
      <c r="K10" s="114"/>
      <c r="L10" s="6">
        <v>0</v>
      </c>
      <c r="M10" s="88">
        <v>0</v>
      </c>
      <c r="O10" s="12" t="e">
        <f>#REF!</f>
        <v>#REF!</v>
      </c>
    </row>
    <row r="11" spans="2:13" ht="15.75">
      <c r="B11" s="8" t="s">
        <v>29</v>
      </c>
      <c r="C11" s="8" t="s">
        <v>30</v>
      </c>
      <c r="D11" s="13">
        <v>201</v>
      </c>
      <c r="E11" s="13">
        <v>904</v>
      </c>
      <c r="F11" s="14">
        <v>36256.2</v>
      </c>
      <c r="G11" s="13">
        <v>15</v>
      </c>
      <c r="H11" s="13"/>
      <c r="I11" s="14">
        <v>2383.6</v>
      </c>
      <c r="J11" s="116">
        <v>93</v>
      </c>
      <c r="K11" s="114"/>
      <c r="L11" s="6">
        <v>0</v>
      </c>
      <c r="M11" s="88">
        <v>0</v>
      </c>
    </row>
    <row r="12" spans="2:13" ht="15.75">
      <c r="B12" s="8"/>
      <c r="C12" s="8" t="s">
        <v>31</v>
      </c>
      <c r="D12" s="13">
        <v>7</v>
      </c>
      <c r="E12" s="13">
        <v>39</v>
      </c>
      <c r="F12" s="14">
        <v>2013.2</v>
      </c>
      <c r="G12" s="13">
        <v>0</v>
      </c>
      <c r="H12" s="13"/>
      <c r="I12" s="14">
        <v>0</v>
      </c>
      <c r="J12" s="117">
        <v>3</v>
      </c>
      <c r="K12" s="114"/>
      <c r="L12" s="6">
        <v>0</v>
      </c>
      <c r="M12" s="88">
        <v>0</v>
      </c>
    </row>
    <row r="13" spans="2:15" ht="15.75">
      <c r="B13" s="8"/>
      <c r="C13" s="8" t="s">
        <v>32</v>
      </c>
      <c r="D13" s="13">
        <v>4</v>
      </c>
      <c r="E13" s="13">
        <v>13</v>
      </c>
      <c r="F13" s="14">
        <v>500</v>
      </c>
      <c r="G13" s="13">
        <v>0</v>
      </c>
      <c r="H13" s="13"/>
      <c r="I13" s="14">
        <v>0</v>
      </c>
      <c r="J13" s="117">
        <v>8</v>
      </c>
      <c r="K13" s="114"/>
      <c r="L13" s="6">
        <v>0</v>
      </c>
      <c r="M13" s="88">
        <v>0</v>
      </c>
      <c r="O13" s="12" t="e">
        <f>#REF!+#REF!+#REF!</f>
        <v>#REF!</v>
      </c>
    </row>
    <row r="14" spans="2:16" ht="15.75">
      <c r="B14" s="8" t="s">
        <v>8</v>
      </c>
      <c r="C14" s="8" t="s">
        <v>9</v>
      </c>
      <c r="D14" s="67">
        <v>86</v>
      </c>
      <c r="E14" s="13">
        <v>269</v>
      </c>
      <c r="F14" s="14">
        <v>13635.6</v>
      </c>
      <c r="G14" s="13">
        <v>14</v>
      </c>
      <c r="H14" s="13"/>
      <c r="I14" s="14">
        <v>3678</v>
      </c>
      <c r="J14" s="113">
        <v>145</v>
      </c>
      <c r="K14" s="114"/>
      <c r="L14" s="6">
        <v>3</v>
      </c>
      <c r="M14" s="88">
        <v>1020.84</v>
      </c>
      <c r="O14" s="12"/>
      <c r="P14" s="12"/>
    </row>
    <row r="15" spans="2:15" ht="15.75">
      <c r="B15" s="8"/>
      <c r="C15" s="8" t="s">
        <v>10</v>
      </c>
      <c r="D15" s="13">
        <v>20</v>
      </c>
      <c r="E15" s="13">
        <v>54</v>
      </c>
      <c r="F15" s="14">
        <v>2721</v>
      </c>
      <c r="G15" s="13">
        <v>0</v>
      </c>
      <c r="H15" s="13"/>
      <c r="I15" s="14">
        <v>0</v>
      </c>
      <c r="J15" s="113">
        <v>72</v>
      </c>
      <c r="K15" s="114"/>
      <c r="L15" s="6">
        <v>3</v>
      </c>
      <c r="M15" s="88">
        <v>1020.84</v>
      </c>
      <c r="O15" s="12" t="e">
        <f>#REF!+#REF!</f>
        <v>#REF!</v>
      </c>
    </row>
    <row r="16" spans="2:15" ht="15.75">
      <c r="B16" s="8" t="s">
        <v>11</v>
      </c>
      <c r="C16" s="8" t="s">
        <v>12</v>
      </c>
      <c r="D16" s="13">
        <v>28</v>
      </c>
      <c r="E16" s="13">
        <v>182</v>
      </c>
      <c r="F16" s="14">
        <v>4772</v>
      </c>
      <c r="G16" s="13">
        <v>6</v>
      </c>
      <c r="H16" s="13"/>
      <c r="I16" s="14">
        <v>1414</v>
      </c>
      <c r="J16" s="113">
        <v>90</v>
      </c>
      <c r="K16" s="114"/>
      <c r="L16" s="6">
        <v>1</v>
      </c>
      <c r="M16" s="88">
        <v>340.28</v>
      </c>
      <c r="O16" s="12"/>
    </row>
    <row r="17" spans="2:13" ht="15.75">
      <c r="B17" s="8"/>
      <c r="C17" s="8" t="s">
        <v>13</v>
      </c>
      <c r="D17" s="13">
        <v>24</v>
      </c>
      <c r="E17" s="13">
        <v>45</v>
      </c>
      <c r="F17" s="14">
        <v>1941.6</v>
      </c>
      <c r="G17" s="13">
        <v>9</v>
      </c>
      <c r="H17" s="13"/>
      <c r="I17" s="14">
        <v>1197.5</v>
      </c>
      <c r="J17" s="113">
        <v>59</v>
      </c>
      <c r="K17" s="114"/>
      <c r="L17" s="6">
        <v>0</v>
      </c>
      <c r="M17" s="88">
        <v>0</v>
      </c>
    </row>
    <row r="18" spans="2:15" ht="15.75">
      <c r="B18" s="8"/>
      <c r="C18" s="8" t="s">
        <v>14</v>
      </c>
      <c r="D18" s="13">
        <v>37</v>
      </c>
      <c r="E18" s="13">
        <v>109</v>
      </c>
      <c r="F18" s="14">
        <v>4585.5</v>
      </c>
      <c r="G18" s="13">
        <v>20</v>
      </c>
      <c r="H18" s="13"/>
      <c r="I18" s="14">
        <v>9767</v>
      </c>
      <c r="J18" s="113">
        <v>70</v>
      </c>
      <c r="K18" s="114"/>
      <c r="L18" s="6">
        <v>0</v>
      </c>
      <c r="M18" s="88">
        <v>0</v>
      </c>
      <c r="O18" s="12" t="e">
        <f>#REF!+#REF!+#REF!</f>
        <v>#REF!</v>
      </c>
    </row>
    <row r="19" spans="2:21" ht="15.75">
      <c r="B19" s="8" t="s">
        <v>15</v>
      </c>
      <c r="C19" s="8" t="s">
        <v>16</v>
      </c>
      <c r="D19" s="13">
        <v>43</v>
      </c>
      <c r="E19" s="13">
        <v>87</v>
      </c>
      <c r="F19" s="14">
        <v>4181.1</v>
      </c>
      <c r="G19" s="13">
        <v>22</v>
      </c>
      <c r="H19" s="13"/>
      <c r="I19" s="14">
        <v>1792.4</v>
      </c>
      <c r="J19" s="113">
        <v>115</v>
      </c>
      <c r="K19" s="114"/>
      <c r="L19" s="6">
        <v>0</v>
      </c>
      <c r="M19" s="88">
        <v>0</v>
      </c>
      <c r="O19" s="12" t="e">
        <f>#REF!</f>
        <v>#REF!</v>
      </c>
      <c r="U19" s="85"/>
    </row>
    <row r="20" spans="2:21" ht="15.75">
      <c r="B20" s="8" t="s">
        <v>17</v>
      </c>
      <c r="C20" s="8" t="s">
        <v>18</v>
      </c>
      <c r="D20" s="13">
        <v>161</v>
      </c>
      <c r="E20" s="13">
        <v>388</v>
      </c>
      <c r="F20" s="14">
        <v>18471.8</v>
      </c>
      <c r="G20" s="13">
        <v>2</v>
      </c>
      <c r="H20" s="13"/>
      <c r="I20" s="14">
        <v>215.2</v>
      </c>
      <c r="J20" s="118">
        <v>130</v>
      </c>
      <c r="K20" s="114"/>
      <c r="L20" s="6">
        <v>3</v>
      </c>
      <c r="M20" s="88">
        <v>1020.84</v>
      </c>
      <c r="U20" s="85"/>
    </row>
    <row r="21" spans="2:21" ht="15.75">
      <c r="B21" s="8"/>
      <c r="C21" s="8" t="s">
        <v>26</v>
      </c>
      <c r="D21" s="13">
        <v>18</v>
      </c>
      <c r="E21" s="13">
        <v>36</v>
      </c>
      <c r="F21" s="14">
        <v>2052</v>
      </c>
      <c r="G21" s="13">
        <v>0</v>
      </c>
      <c r="H21" s="13"/>
      <c r="I21" s="14">
        <v>0</v>
      </c>
      <c r="J21" s="118">
        <v>21</v>
      </c>
      <c r="K21" s="114"/>
      <c r="L21" s="6">
        <v>0</v>
      </c>
      <c r="M21" s="88">
        <v>0</v>
      </c>
      <c r="U21" s="86"/>
    </row>
    <row r="22" spans="2:21" ht="15.75">
      <c r="B22" s="8"/>
      <c r="C22" s="8" t="s">
        <v>47</v>
      </c>
      <c r="D22" s="13">
        <v>17</v>
      </c>
      <c r="E22" s="13">
        <v>87</v>
      </c>
      <c r="F22" s="14">
        <v>3418</v>
      </c>
      <c r="G22" s="13">
        <v>0</v>
      </c>
      <c r="H22" s="13"/>
      <c r="I22" s="14">
        <v>0</v>
      </c>
      <c r="J22" s="118">
        <v>16</v>
      </c>
      <c r="K22" s="114"/>
      <c r="L22" s="6">
        <v>1</v>
      </c>
      <c r="M22" s="88">
        <v>340.28</v>
      </c>
      <c r="O22" s="12" t="e">
        <f>#REF!+#REF!+#REF!</f>
        <v>#REF!</v>
      </c>
      <c r="U22" s="85"/>
    </row>
    <row r="23" spans="2:15" ht="15.75">
      <c r="B23" s="8" t="s">
        <v>19</v>
      </c>
      <c r="C23" s="8" t="s">
        <v>20</v>
      </c>
      <c r="D23" s="13">
        <v>142</v>
      </c>
      <c r="E23" s="13">
        <v>270</v>
      </c>
      <c r="F23" s="14">
        <v>12664</v>
      </c>
      <c r="G23" s="13">
        <v>0</v>
      </c>
      <c r="H23" s="13"/>
      <c r="I23" s="14">
        <v>0</v>
      </c>
      <c r="J23" s="118">
        <v>60</v>
      </c>
      <c r="K23" s="114"/>
      <c r="L23" s="6">
        <v>1</v>
      </c>
      <c r="M23" s="88">
        <v>340.28</v>
      </c>
      <c r="O23" s="12" t="e">
        <f>#REF!</f>
        <v>#REF!</v>
      </c>
    </row>
    <row r="24" spans="2:13" ht="15.75">
      <c r="B24" s="8"/>
      <c r="C24" s="8" t="s">
        <v>48</v>
      </c>
      <c r="D24" s="13">
        <v>3</v>
      </c>
      <c r="E24" s="13">
        <v>5</v>
      </c>
      <c r="F24" s="14">
        <v>212</v>
      </c>
      <c r="G24" s="13">
        <v>0</v>
      </c>
      <c r="H24" s="13"/>
      <c r="I24" s="14">
        <v>0</v>
      </c>
      <c r="J24" s="118">
        <v>0</v>
      </c>
      <c r="K24" s="114"/>
      <c r="L24" s="6">
        <v>0</v>
      </c>
      <c r="M24" s="88">
        <v>0</v>
      </c>
    </row>
    <row r="25" spans="2:13" ht="15.75">
      <c r="B25" s="8" t="s">
        <v>35</v>
      </c>
      <c r="C25" s="8" t="s">
        <v>33</v>
      </c>
      <c r="D25" s="13">
        <v>53</v>
      </c>
      <c r="E25" s="13">
        <v>318</v>
      </c>
      <c r="F25" s="14">
        <v>17761.5</v>
      </c>
      <c r="G25" s="13">
        <v>0</v>
      </c>
      <c r="H25" s="13"/>
      <c r="I25" s="14">
        <v>0</v>
      </c>
      <c r="J25" s="115">
        <v>113</v>
      </c>
      <c r="K25" s="114"/>
      <c r="L25" s="6">
        <v>2</v>
      </c>
      <c r="M25" s="88">
        <v>680.56</v>
      </c>
    </row>
    <row r="26" spans="2:13" ht="15.75">
      <c r="B26" s="8" t="s">
        <v>21</v>
      </c>
      <c r="C26" s="8" t="s">
        <v>22</v>
      </c>
      <c r="D26" s="13">
        <v>160</v>
      </c>
      <c r="E26" s="13">
        <v>480</v>
      </c>
      <c r="F26" s="14">
        <v>21455</v>
      </c>
      <c r="G26" s="13">
        <v>38</v>
      </c>
      <c r="H26" s="13"/>
      <c r="I26" s="14">
        <v>1758</v>
      </c>
      <c r="J26" s="113">
        <v>59</v>
      </c>
      <c r="K26" s="114"/>
      <c r="L26" s="6">
        <v>10</v>
      </c>
      <c r="M26" s="88">
        <v>3402.8</v>
      </c>
    </row>
    <row r="27" spans="2:13" ht="15.75">
      <c r="B27" s="8" t="s">
        <v>67</v>
      </c>
      <c r="C27" s="8" t="s">
        <v>72</v>
      </c>
      <c r="D27" s="13">
        <v>76</v>
      </c>
      <c r="E27" s="13">
        <v>283</v>
      </c>
      <c r="F27" s="14">
        <v>13439.7</v>
      </c>
      <c r="G27" s="13">
        <v>4</v>
      </c>
      <c r="H27" s="13"/>
      <c r="I27" s="14">
        <v>276</v>
      </c>
      <c r="J27" s="113">
        <v>80</v>
      </c>
      <c r="K27" s="114"/>
      <c r="L27" s="6">
        <v>0</v>
      </c>
      <c r="M27" s="88">
        <v>0</v>
      </c>
    </row>
    <row r="28" spans="2:15" ht="15.75">
      <c r="B28" s="8"/>
      <c r="C28" s="17" t="s">
        <v>73</v>
      </c>
      <c r="D28" s="13">
        <v>19</v>
      </c>
      <c r="E28" s="13">
        <v>73</v>
      </c>
      <c r="F28" s="14">
        <v>2252.4</v>
      </c>
      <c r="G28" s="13">
        <v>4</v>
      </c>
      <c r="H28" s="13"/>
      <c r="I28" s="14">
        <v>492</v>
      </c>
      <c r="J28" s="113">
        <v>30</v>
      </c>
      <c r="K28" s="114"/>
      <c r="L28" s="6">
        <v>3</v>
      </c>
      <c r="M28" s="88">
        <v>1090.84</v>
      </c>
      <c r="O28" s="12" t="e">
        <f>#REF!+#REF!+#REF!</f>
        <v>#REF!</v>
      </c>
    </row>
    <row r="29" spans="2:13" ht="15.75">
      <c r="B29" s="8" t="s">
        <v>23</v>
      </c>
      <c r="C29" s="8" t="s">
        <v>24</v>
      </c>
      <c r="D29" s="13">
        <v>180</v>
      </c>
      <c r="E29" s="13">
        <v>776</v>
      </c>
      <c r="F29" s="14">
        <v>35402</v>
      </c>
      <c r="G29" s="13">
        <v>31</v>
      </c>
      <c r="H29" s="13"/>
      <c r="I29" s="14">
        <v>2844.4</v>
      </c>
      <c r="J29" s="113">
        <v>102</v>
      </c>
      <c r="K29" s="114"/>
      <c r="L29" s="6">
        <v>2</v>
      </c>
      <c r="M29" s="88">
        <v>680.56</v>
      </c>
    </row>
    <row r="30" spans="2:13" ht="15.75">
      <c r="B30" s="8"/>
      <c r="C30" s="8" t="s">
        <v>34</v>
      </c>
      <c r="D30" s="33">
        <v>25</v>
      </c>
      <c r="E30" s="33">
        <v>52</v>
      </c>
      <c r="F30" s="32">
        <v>1986</v>
      </c>
      <c r="G30" s="33">
        <v>0</v>
      </c>
      <c r="H30" s="33"/>
      <c r="I30" s="32">
        <v>0</v>
      </c>
      <c r="J30" s="113">
        <v>43</v>
      </c>
      <c r="K30" s="114"/>
      <c r="L30" s="6">
        <v>2</v>
      </c>
      <c r="M30" s="88">
        <v>680.56</v>
      </c>
    </row>
    <row r="31" spans="2:13" ht="15.75">
      <c r="B31" s="122" t="s">
        <v>25</v>
      </c>
      <c r="C31" s="122"/>
      <c r="D31" s="20">
        <f>SUM(D6:D30)</f>
        <v>1666</v>
      </c>
      <c r="E31" s="20">
        <f>SUM(E6:E30)</f>
        <v>5665</v>
      </c>
      <c r="F31" s="21">
        <f>SUM(F6:F30)</f>
        <v>246739.08000000002</v>
      </c>
      <c r="G31" s="22">
        <f>SUM(G6:G30)</f>
        <v>376</v>
      </c>
      <c r="H31" s="22"/>
      <c r="I31" s="21">
        <f>SUM(I6:I30)</f>
        <v>51312.740000000005</v>
      </c>
      <c r="J31" s="23">
        <f>SUM(J6:J30)</f>
        <v>1618</v>
      </c>
      <c r="K31" s="21">
        <f>SUM(K6:K30)</f>
        <v>0</v>
      </c>
      <c r="L31" s="31">
        <f>SUM(L6:L30)</f>
        <v>54</v>
      </c>
      <c r="M31" s="19">
        <f>SUM(M6:M30)</f>
        <v>18495.120000000003</v>
      </c>
    </row>
    <row r="33" ht="15.75">
      <c r="M33" s="89"/>
    </row>
    <row r="34" spans="4:8" ht="15.75">
      <c r="D34" s="12"/>
      <c r="E34" s="12"/>
      <c r="F34" s="12"/>
      <c r="G34" s="12"/>
      <c r="H34" s="12"/>
    </row>
    <row r="35" spans="7:13" ht="15.75">
      <c r="G35" s="12"/>
      <c r="H35" s="12"/>
      <c r="M35" s="12"/>
    </row>
    <row r="36" spans="9:10" ht="15.75">
      <c r="I36" s="12"/>
      <c r="J36" s="12"/>
    </row>
    <row r="37" ht="15.75">
      <c r="L37" s="12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Narrow,Italic"Direktorat za informatiku i analitičko-statističkeposlove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1">
      <selection activeCell="F8" sqref="F8:G32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9" t="s">
        <v>87</v>
      </c>
      <c r="C2" s="119"/>
      <c r="D2" s="119"/>
      <c r="E2" s="119"/>
      <c r="F2" s="119"/>
      <c r="G2" s="119"/>
    </row>
    <row r="3" ht="10.5" customHeight="1" hidden="1" thickBot="1"/>
    <row r="5" spans="2:7" ht="13.5" customHeight="1">
      <c r="B5" s="123" t="s">
        <v>78</v>
      </c>
      <c r="C5" s="123"/>
      <c r="D5" s="123" t="s">
        <v>44</v>
      </c>
      <c r="E5" s="123"/>
      <c r="F5" s="125" t="s">
        <v>43</v>
      </c>
      <c r="G5" s="125"/>
    </row>
    <row r="6" spans="2:7" ht="45.75" customHeight="1">
      <c r="B6" s="123"/>
      <c r="C6" s="123"/>
      <c r="D6" s="123"/>
      <c r="E6" s="123"/>
      <c r="F6" s="125"/>
      <c r="G6" s="125"/>
    </row>
    <row r="7" spans="2:7" ht="17.25" customHeight="1">
      <c r="B7" s="123"/>
      <c r="C7" s="123"/>
      <c r="D7" s="9" t="s">
        <v>4</v>
      </c>
      <c r="E7" s="9" t="s">
        <v>2</v>
      </c>
      <c r="F7" s="9" t="s">
        <v>4</v>
      </c>
      <c r="G7" s="9" t="s">
        <v>2</v>
      </c>
    </row>
    <row r="8" spans="2:21" ht="15.75">
      <c r="B8" s="8" t="s">
        <v>5</v>
      </c>
      <c r="C8" s="8" t="s">
        <v>6</v>
      </c>
      <c r="D8" s="13">
        <v>724</v>
      </c>
      <c r="E8" s="14">
        <v>57233.9</v>
      </c>
      <c r="F8" s="13">
        <v>181</v>
      </c>
      <c r="G8" s="14">
        <v>21847.09</v>
      </c>
      <c r="H8" t="e">
        <f>#REF!+#REF!</f>
        <v>#REF!</v>
      </c>
      <c r="I8">
        <v>247</v>
      </c>
      <c r="J8" s="2" t="e">
        <f>D8+#REF!</f>
        <v>#REF!</v>
      </c>
      <c r="U8" s="12" t="e">
        <f>#REF!+#REF!+#REF!+#REF!+#REF!+#REF!+#REF!+#REF!+#REF!</f>
        <v>#REF!</v>
      </c>
    </row>
    <row r="9" spans="2:10" ht="15.75">
      <c r="B9" s="8"/>
      <c r="C9" s="8" t="s">
        <v>70</v>
      </c>
      <c r="D9" s="13">
        <v>81</v>
      </c>
      <c r="E9" s="14">
        <v>6496.6</v>
      </c>
      <c r="F9" s="13">
        <v>12</v>
      </c>
      <c r="G9" s="14">
        <v>1362.6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2"/>
      <c r="C10" s="8" t="s">
        <v>71</v>
      </c>
      <c r="D10" s="13">
        <v>105</v>
      </c>
      <c r="E10" s="14">
        <v>8340.9</v>
      </c>
      <c r="F10" s="13">
        <v>14</v>
      </c>
      <c r="G10" s="14">
        <v>1612.42</v>
      </c>
      <c r="J10" s="2"/>
      <c r="U10" s="11"/>
      <c r="V10" s="12" t="e">
        <f>#REF!+#REF!+#REF!</f>
        <v>#REF!</v>
      </c>
      <c r="W10" s="12" t="e">
        <f>#REF!+#REF!++#REF!+#REF!+#REF!</f>
        <v>#REF!</v>
      </c>
    </row>
    <row r="11" spans="2:23" ht="15.75">
      <c r="B11" s="8" t="s">
        <v>68</v>
      </c>
      <c r="C11" s="8" t="s">
        <v>69</v>
      </c>
      <c r="D11" s="8">
        <v>69</v>
      </c>
      <c r="E11" s="14">
        <v>5436.34</v>
      </c>
      <c r="F11" s="8">
        <v>12</v>
      </c>
      <c r="G11" s="14">
        <v>1362.6</v>
      </c>
      <c r="J11" s="2"/>
      <c r="U11" s="11"/>
      <c r="V11" s="12"/>
      <c r="W11" s="12"/>
    </row>
    <row r="12" spans="2:23" ht="15.75">
      <c r="B12" s="8" t="s">
        <v>45</v>
      </c>
      <c r="C12" s="8" t="s">
        <v>7</v>
      </c>
      <c r="D12" s="13">
        <v>65</v>
      </c>
      <c r="E12" s="14">
        <v>5607.87</v>
      </c>
      <c r="F12" s="13">
        <v>15</v>
      </c>
      <c r="G12" s="14">
        <v>1816.35</v>
      </c>
      <c r="H12" t="e">
        <f>#REF!+#REF!</f>
        <v>#REF!</v>
      </c>
      <c r="I12">
        <v>18</v>
      </c>
      <c r="J12" s="2" t="e">
        <f>D12+#REF!</f>
        <v>#REF!</v>
      </c>
      <c r="U12" s="11" t="e">
        <f>#REF!+#REF!</f>
        <v>#REF!</v>
      </c>
      <c r="V12" s="12" t="e">
        <f>#REF!</f>
        <v>#REF!</v>
      </c>
      <c r="W12" s="12" t="e">
        <f>#REF!+#REF!</f>
        <v>#REF!</v>
      </c>
    </row>
    <row r="13" spans="2:21" ht="15.75">
      <c r="B13" s="8" t="s">
        <v>29</v>
      </c>
      <c r="C13" s="8" t="s">
        <v>30</v>
      </c>
      <c r="D13" s="13">
        <v>311</v>
      </c>
      <c r="E13" s="14">
        <v>24183.54</v>
      </c>
      <c r="F13" s="13">
        <v>51</v>
      </c>
      <c r="G13" s="14">
        <v>5927.37</v>
      </c>
      <c r="H13" t="e">
        <f>#REF!+#REF!</f>
        <v>#REF!</v>
      </c>
      <c r="I13">
        <v>74</v>
      </c>
      <c r="J13" s="2" t="e">
        <f>D13+#REF!</f>
        <v>#REF!</v>
      </c>
      <c r="U13" s="12" t="e">
        <f>#REF!+#REF!+#REF!+#REF!+#REF!+#REF!+#REF!</f>
        <v>#REF!</v>
      </c>
    </row>
    <row r="14" spans="2:22" ht="15.75">
      <c r="B14" s="8"/>
      <c r="C14" s="8" t="s">
        <v>31</v>
      </c>
      <c r="D14" s="13">
        <v>16</v>
      </c>
      <c r="E14" s="14">
        <v>1250.66</v>
      </c>
      <c r="F14" s="13">
        <v>2</v>
      </c>
      <c r="G14" s="14">
        <v>227.1</v>
      </c>
      <c r="H14" t="e">
        <f>#REF!+#REF!</f>
        <v>#REF!</v>
      </c>
      <c r="I14">
        <v>4</v>
      </c>
      <c r="J14" s="2" t="e">
        <f>D14+#REF!</f>
        <v>#REF!</v>
      </c>
      <c r="V14" s="27"/>
    </row>
    <row r="15" spans="2:23" ht="15.75">
      <c r="B15" s="8"/>
      <c r="C15" s="8" t="s">
        <v>32</v>
      </c>
      <c r="D15" s="13">
        <v>4</v>
      </c>
      <c r="E15" s="14">
        <v>329.12</v>
      </c>
      <c r="F15" s="13">
        <v>0</v>
      </c>
      <c r="G15" s="14">
        <v>0</v>
      </c>
      <c r="H15" t="e">
        <f>#REF!+#REF!</f>
        <v>#REF!</v>
      </c>
      <c r="I15">
        <v>0</v>
      </c>
      <c r="J15" s="2" t="e">
        <f>D15+#REF!</f>
        <v>#REF!</v>
      </c>
      <c r="R15" s="11" t="e">
        <f>#REF!+#REF!+#REF!</f>
        <v>#REF!</v>
      </c>
      <c r="U15" s="12"/>
      <c r="V15" s="34" t="e">
        <f>#REF!+#REF!</f>
        <v>#REF!</v>
      </c>
      <c r="W15" s="12" t="e">
        <f>#REF!+#REF!+#REF!+#REF!+#REF!+#REF!+#REF!+#REF!+#REF!</f>
        <v>#REF!</v>
      </c>
    </row>
    <row r="16" spans="2:21" ht="15.75">
      <c r="B16" s="8" t="s">
        <v>8</v>
      </c>
      <c r="C16" s="8" t="s">
        <v>9</v>
      </c>
      <c r="D16" s="13">
        <v>210</v>
      </c>
      <c r="E16" s="14">
        <v>17003.09</v>
      </c>
      <c r="F16" s="13">
        <v>32</v>
      </c>
      <c r="G16" s="14">
        <v>4678.27</v>
      </c>
      <c r="H16" t="e">
        <f>#REF!+#REF!</f>
        <v>#REF!</v>
      </c>
      <c r="I16">
        <v>35</v>
      </c>
      <c r="J16" s="2" t="e">
        <f>D16+#REF!</f>
        <v>#REF!</v>
      </c>
      <c r="U16" s="12" t="e">
        <f>#REF!+#REF!+#REF!+#REF!</f>
        <v>#REF!</v>
      </c>
    </row>
    <row r="17" spans="2:23" ht="15.75">
      <c r="B17" s="8"/>
      <c r="C17" s="8" t="s">
        <v>10</v>
      </c>
      <c r="D17" s="13">
        <v>113</v>
      </c>
      <c r="E17" s="14">
        <v>9436.37</v>
      </c>
      <c r="F17" s="13">
        <v>13</v>
      </c>
      <c r="G17" s="14">
        <v>2066.17</v>
      </c>
      <c r="H17" t="e">
        <f>#REF!+#REF!</f>
        <v>#REF!</v>
      </c>
      <c r="I17">
        <v>11</v>
      </c>
      <c r="J17" s="2" t="e">
        <f>D17+#REF!</f>
        <v>#REF!</v>
      </c>
      <c r="R17" s="11" t="e">
        <f>#REF!+#REF!</f>
        <v>#REF!</v>
      </c>
      <c r="V17" s="12" t="e">
        <f>#REF!+#REF!+#REF!</f>
        <v>#REF!</v>
      </c>
      <c r="W17" s="12" t="e">
        <f>#REF!+#REF!+#REF!+#REF!</f>
        <v>#REF!</v>
      </c>
    </row>
    <row r="18" spans="2:21" ht="15.75">
      <c r="B18" s="8" t="s">
        <v>11</v>
      </c>
      <c r="C18" s="8" t="s">
        <v>12</v>
      </c>
      <c r="D18" s="13">
        <v>66</v>
      </c>
      <c r="E18" s="14">
        <v>5465.6</v>
      </c>
      <c r="F18" s="13">
        <v>17</v>
      </c>
      <c r="G18" s="14">
        <v>1930.35</v>
      </c>
      <c r="H18" t="e">
        <f>#REF!+#REF!</f>
        <v>#REF!</v>
      </c>
      <c r="I18">
        <v>47</v>
      </c>
      <c r="J18" s="2" t="e">
        <f>D18+#REF!</f>
        <v>#REF!</v>
      </c>
      <c r="U18" s="12" t="e">
        <f>#REF!+#REF!+#REF!+#REF!+#REF!+#REF!+#REF!</f>
        <v>#REF!</v>
      </c>
    </row>
    <row r="19" spans="2:23" ht="15.75">
      <c r="B19" s="8"/>
      <c r="C19" s="8" t="s">
        <v>13</v>
      </c>
      <c r="D19" s="13">
        <v>67</v>
      </c>
      <c r="E19" s="14">
        <v>4921.58</v>
      </c>
      <c r="F19" s="13">
        <v>9</v>
      </c>
      <c r="G19" s="14">
        <v>1135.5</v>
      </c>
      <c r="H19" t="e">
        <f>#REF!+#REF!</f>
        <v>#REF!</v>
      </c>
      <c r="I19">
        <v>29</v>
      </c>
      <c r="J19" s="2" t="e">
        <f>D19+#REF!</f>
        <v>#REF!</v>
      </c>
      <c r="V19" s="12"/>
      <c r="W19" s="12" t="e">
        <f>#REF!+#REF!+#REF!+#REF!+#REF!+#REF!+#REF!+#REF!+#REF!</f>
        <v>#REF!</v>
      </c>
    </row>
    <row r="20" spans="2:22" ht="15.75">
      <c r="B20" s="8"/>
      <c r="C20" s="8" t="s">
        <v>14</v>
      </c>
      <c r="D20" s="13">
        <v>74</v>
      </c>
      <c r="E20" s="14">
        <v>5780.84</v>
      </c>
      <c r="F20" s="13">
        <v>20</v>
      </c>
      <c r="G20" s="14">
        <v>2271</v>
      </c>
      <c r="H20" t="e">
        <f>#REF!+#REF!</f>
        <v>#REF!</v>
      </c>
      <c r="I20">
        <v>22</v>
      </c>
      <c r="J20" s="2" t="e">
        <f>D20+#REF!</f>
        <v>#REF!</v>
      </c>
      <c r="R20" s="11" t="e">
        <f>#REF!+#REF!+#REF!</f>
        <v>#REF!</v>
      </c>
      <c r="V20" s="34" t="e">
        <f>#REF!+#REF!+#REF!+#REF!+#REF!</f>
        <v>#REF!</v>
      </c>
    </row>
    <row r="21" spans="2:23" ht="15.75">
      <c r="B21" s="8" t="s">
        <v>15</v>
      </c>
      <c r="C21" s="8" t="s">
        <v>16</v>
      </c>
      <c r="D21" s="13">
        <v>84</v>
      </c>
      <c r="E21" s="14">
        <v>6646.28</v>
      </c>
      <c r="F21" s="13">
        <v>16</v>
      </c>
      <c r="G21" s="14">
        <v>2043.9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1" t="e">
        <f>#REF!</f>
        <v>#REF!</v>
      </c>
      <c r="U21" s="12" t="e">
        <f>#REF!+#REF!+#REF!</f>
        <v>#REF!</v>
      </c>
      <c r="V21" s="12" t="e">
        <f>#REF!</f>
        <v>#REF!</v>
      </c>
      <c r="W21" s="12" t="e">
        <f>#REF!+#REF!+#REF!</f>
        <v>#REF!</v>
      </c>
    </row>
    <row r="22" spans="2:22" ht="15.75">
      <c r="B22" s="8" t="s">
        <v>17</v>
      </c>
      <c r="C22" s="8" t="s">
        <v>18</v>
      </c>
      <c r="D22" s="13">
        <v>156</v>
      </c>
      <c r="E22" s="14">
        <v>12281.18</v>
      </c>
      <c r="F22" s="13">
        <v>21</v>
      </c>
      <c r="G22" s="14">
        <v>2611.7</v>
      </c>
      <c r="H22" t="e">
        <f>#REF!+#REF!</f>
        <v>#REF!</v>
      </c>
      <c r="I22">
        <v>38</v>
      </c>
      <c r="J22" s="2" t="e">
        <f>D22+#REF!</f>
        <v>#REF!</v>
      </c>
      <c r="U22" s="12" t="e">
        <f>#REF!+#REF!+#REF!</f>
        <v>#REF!</v>
      </c>
      <c r="V22" s="27"/>
    </row>
    <row r="23" spans="2:21" ht="15.75">
      <c r="B23" s="8"/>
      <c r="C23" s="8" t="s">
        <v>26</v>
      </c>
      <c r="D23" s="13">
        <v>21</v>
      </c>
      <c r="E23" s="14">
        <v>1662.05</v>
      </c>
      <c r="F23" s="13">
        <v>3</v>
      </c>
      <c r="G23" s="14">
        <v>454.2</v>
      </c>
      <c r="H23" t="e">
        <f>#REF!+#REF!</f>
        <v>#REF!</v>
      </c>
      <c r="I23">
        <v>7</v>
      </c>
      <c r="J23" s="2" t="e">
        <f>D23+#REF!</f>
        <v>#REF!</v>
      </c>
      <c r="R23" s="11" t="e">
        <f>#REF!+#REF!</f>
        <v>#REF!</v>
      </c>
      <c r="U23" s="12"/>
    </row>
    <row r="24" spans="2:25" ht="15.75">
      <c r="B24" s="8"/>
      <c r="C24" s="8" t="s">
        <v>47</v>
      </c>
      <c r="D24" s="13">
        <v>31</v>
      </c>
      <c r="E24" s="14">
        <v>2377.89</v>
      </c>
      <c r="F24" s="13">
        <v>3</v>
      </c>
      <c r="G24" s="14">
        <v>363.37</v>
      </c>
      <c r="H24" s="64" t="e">
        <f>#REF!+#REF!</f>
        <v>#REF!</v>
      </c>
      <c r="I24" s="64"/>
      <c r="J24" s="65" t="e">
        <f>D24+#REF!</f>
        <v>#REF!</v>
      </c>
      <c r="K24" s="64"/>
      <c r="L24" s="64"/>
      <c r="M24" s="64"/>
      <c r="N24" s="64"/>
      <c r="O24" s="64"/>
      <c r="P24" s="64"/>
      <c r="Q24" s="64"/>
      <c r="R24" s="66"/>
      <c r="S24" s="64"/>
      <c r="T24" s="64"/>
      <c r="U24" s="63"/>
      <c r="V24" s="63" t="e">
        <f>#REF!+#REF!+#REF!</f>
        <v>#REF!</v>
      </c>
      <c r="W24" s="63" t="e">
        <f>#REF!+#REF!+#REF!+#REF!+#REF!+#REF!+#REF!+#REF!+#REF!</f>
        <v>#REF!</v>
      </c>
      <c r="X24" s="64"/>
      <c r="Y24" s="64"/>
    </row>
    <row r="25" spans="2:23" ht="15.75">
      <c r="B25" s="8" t="s">
        <v>19</v>
      </c>
      <c r="C25" s="8" t="s">
        <v>20</v>
      </c>
      <c r="D25" s="13">
        <v>83</v>
      </c>
      <c r="E25" s="14">
        <v>6305.93</v>
      </c>
      <c r="F25" s="13">
        <v>14</v>
      </c>
      <c r="G25" s="14">
        <v>1657.86</v>
      </c>
      <c r="H25" t="e">
        <f>#REF!+#REF!</f>
        <v>#REF!</v>
      </c>
      <c r="I25">
        <v>0</v>
      </c>
      <c r="J25" s="2">
        <f>D25+E25</f>
        <v>6388.93</v>
      </c>
      <c r="R25" s="11" t="e">
        <f>#REF!</f>
        <v>#REF!</v>
      </c>
      <c r="U25" s="12" t="e">
        <f>#REF!+#REF!</f>
        <v>#REF!</v>
      </c>
      <c r="V25" s="12" t="e">
        <f>#REF!</f>
        <v>#REF!</v>
      </c>
      <c r="W25" s="12" t="e">
        <f>#REF!+#REF!+#REF!</f>
        <v>#REF!</v>
      </c>
    </row>
    <row r="26" spans="2:22" ht="15.75">
      <c r="B26" s="8"/>
      <c r="C26" s="8" t="s">
        <v>48</v>
      </c>
      <c r="D26" s="13">
        <v>29</v>
      </c>
      <c r="E26" s="14">
        <v>2435.49</v>
      </c>
      <c r="F26" s="13">
        <v>0</v>
      </c>
      <c r="G26" s="14">
        <v>0</v>
      </c>
      <c r="H26" t="e">
        <f>#REF!+#REF!</f>
        <v>#REF!</v>
      </c>
      <c r="J26" s="2" t="e">
        <f>D26+#REF!</f>
        <v>#REF!</v>
      </c>
      <c r="R26" s="11"/>
      <c r="V26" s="27"/>
    </row>
    <row r="27" spans="2:23" ht="15.75">
      <c r="B27" s="8" t="s">
        <v>35</v>
      </c>
      <c r="C27" s="8" t="s">
        <v>33</v>
      </c>
      <c r="D27" s="13">
        <v>193</v>
      </c>
      <c r="E27" s="14">
        <v>15319.84</v>
      </c>
      <c r="F27" s="13">
        <v>24</v>
      </c>
      <c r="G27" s="14">
        <v>2884.24</v>
      </c>
      <c r="H27" t="e">
        <f>#REF!+#REF!</f>
        <v>#REF!</v>
      </c>
      <c r="I27">
        <v>13</v>
      </c>
      <c r="J27" s="2" t="e">
        <f>D27+#REF!</f>
        <v>#REF!</v>
      </c>
      <c r="R27" s="11" t="e">
        <f>#REF!</f>
        <v>#REF!</v>
      </c>
      <c r="U27" s="12" t="e">
        <f>#REF!+#REF!</f>
        <v>#REF!</v>
      </c>
      <c r="V27" s="12" t="e">
        <f>#REF!</f>
        <v>#REF!</v>
      </c>
      <c r="W27" s="12" t="e">
        <f>#REF!+#REF!+#REF!</f>
        <v>#REF!</v>
      </c>
    </row>
    <row r="28" spans="2:21" ht="15.75">
      <c r="B28" s="8" t="s">
        <v>21</v>
      </c>
      <c r="C28" s="8" t="s">
        <v>22</v>
      </c>
      <c r="D28" s="13">
        <v>211</v>
      </c>
      <c r="E28" s="16">
        <v>16844.93</v>
      </c>
      <c r="F28" s="13">
        <v>30</v>
      </c>
      <c r="G28" s="16">
        <v>3451.94</v>
      </c>
      <c r="H28" t="e">
        <f>#REF!+#REF!</f>
        <v>#REF!</v>
      </c>
      <c r="I28">
        <v>64</v>
      </c>
      <c r="J28" s="2" t="e">
        <f>D28+#REF!</f>
        <v>#REF!</v>
      </c>
      <c r="U28" s="12" t="e">
        <f>#REF!+#REF!+#REF!+#REF!+#REF!+#REF!</f>
        <v>#REF!</v>
      </c>
    </row>
    <row r="29" spans="2:22" ht="15.75">
      <c r="B29" s="8" t="s">
        <v>67</v>
      </c>
      <c r="C29" s="8" t="s">
        <v>72</v>
      </c>
      <c r="D29" s="13">
        <v>35</v>
      </c>
      <c r="E29" s="14">
        <v>2696.03</v>
      </c>
      <c r="F29" s="13">
        <v>5</v>
      </c>
      <c r="G29" s="14">
        <v>567.75</v>
      </c>
      <c r="H29" t="e">
        <f>#REF!+#REF!</f>
        <v>#REF!</v>
      </c>
      <c r="J29" s="2" t="e">
        <f>D29+#REF!</f>
        <v>#REF!</v>
      </c>
      <c r="V29" s="12"/>
    </row>
    <row r="30" spans="2:23" ht="15.75">
      <c r="B30" s="8"/>
      <c r="C30" s="17" t="s">
        <v>73</v>
      </c>
      <c r="D30" s="13">
        <v>30</v>
      </c>
      <c r="E30" s="14">
        <v>2420.26</v>
      </c>
      <c r="F30" s="13">
        <v>3</v>
      </c>
      <c r="G30" s="14">
        <v>363.37</v>
      </c>
      <c r="H30" t="e">
        <f>#REF!+#REF!</f>
        <v>#REF!</v>
      </c>
      <c r="I30">
        <v>6</v>
      </c>
      <c r="J30" s="2" t="e">
        <f>D30+#REF!</f>
        <v>#REF!</v>
      </c>
      <c r="R30" s="11" t="e">
        <f>#REF!+#REF!</f>
        <v>#REF!</v>
      </c>
      <c r="V30" s="12" t="e">
        <f>#REF!+#REF!+#REF!+#REF!</f>
        <v>#REF!</v>
      </c>
      <c r="W30" s="12" t="e">
        <f>#REF!+#REF!+#REF!+#REF!+#REF!+#REF!+#REF!+#REF!+#REF!</f>
        <v>#REF!</v>
      </c>
    </row>
    <row r="31" spans="2:22" ht="15.75">
      <c r="B31" s="8" t="s">
        <v>23</v>
      </c>
      <c r="C31" s="8" t="s">
        <v>24</v>
      </c>
      <c r="D31" s="13">
        <v>94</v>
      </c>
      <c r="E31" s="14">
        <v>7514.92</v>
      </c>
      <c r="F31" s="13">
        <v>14</v>
      </c>
      <c r="G31" s="14">
        <v>1589.7</v>
      </c>
      <c r="H31" t="e">
        <f>#REF!+#REF!</f>
        <v>#REF!</v>
      </c>
      <c r="I31">
        <v>42</v>
      </c>
      <c r="J31" s="2" t="e">
        <f>D31+#REF!</f>
        <v>#REF!</v>
      </c>
      <c r="U31" s="12" t="e">
        <f>#REF!+#REF!+#REF!+#REF!</f>
        <v>#REF!</v>
      </c>
      <c r="V31" s="27"/>
    </row>
    <row r="32" spans="2:23" ht="15.75" customHeight="1" thickBot="1">
      <c r="B32" s="8"/>
      <c r="C32" s="8" t="s">
        <v>34</v>
      </c>
      <c r="D32" s="13">
        <v>12</v>
      </c>
      <c r="E32" s="14">
        <v>832.43</v>
      </c>
      <c r="F32" s="13">
        <v>4</v>
      </c>
      <c r="G32" s="14">
        <v>454.2</v>
      </c>
      <c r="H32" t="e">
        <f>#REF!+#REF!</f>
        <v>#REF!</v>
      </c>
      <c r="I32">
        <v>1</v>
      </c>
      <c r="J32" s="2" t="e">
        <f>D32+#REF!</f>
        <v>#REF!</v>
      </c>
      <c r="R32" s="11" t="e">
        <f>#REF!+#REF!</f>
        <v>#REF!</v>
      </c>
      <c r="V32" s="12" t="e">
        <f>#REF!</f>
        <v>#REF!</v>
      </c>
      <c r="W32" s="12" t="e">
        <f>#REF!+#REF!+#REF!+#REF!+#REF!+#REF!</f>
        <v>#REF!</v>
      </c>
    </row>
    <row r="33" spans="2:22" ht="16.5" thickBot="1">
      <c r="B33" s="122" t="s">
        <v>25</v>
      </c>
      <c r="C33" s="122"/>
      <c r="D33" s="22">
        <f>SUM(D8:D32)</f>
        <v>2884</v>
      </c>
      <c r="E33" s="59">
        <f aca="true" t="shared" si="0" ref="E33:S33">SUM(E8:E32)</f>
        <v>228823.63999999996</v>
      </c>
      <c r="F33" s="22">
        <f t="shared" si="0"/>
        <v>515</v>
      </c>
      <c r="G33" s="59">
        <f t="shared" si="0"/>
        <v>62679.049999999996</v>
      </c>
      <c r="H33" s="24" t="e">
        <f t="shared" si="0"/>
        <v>#REF!</v>
      </c>
      <c r="I33" s="15">
        <f t="shared" si="0"/>
        <v>660</v>
      </c>
      <c r="J33" s="15" t="e">
        <f t="shared" si="0"/>
        <v>#REF!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18</v>
      </c>
      <c r="O33" s="15">
        <f t="shared" si="0"/>
        <v>1963.26</v>
      </c>
      <c r="P33" s="15">
        <f t="shared" si="0"/>
        <v>183</v>
      </c>
      <c r="Q33" s="15">
        <f t="shared" si="0"/>
        <v>12221.17</v>
      </c>
      <c r="R33" s="15" t="e">
        <f t="shared" si="0"/>
        <v>#REF!</v>
      </c>
      <c r="S33" s="15">
        <f t="shared" si="0"/>
        <v>0</v>
      </c>
      <c r="U33" s="29" t="e">
        <f>SUM(U8:U32)</f>
        <v>#REF!</v>
      </c>
      <c r="V33" s="27"/>
    </row>
    <row r="34" spans="4:22" ht="15.75">
      <c r="D34" s="5"/>
      <c r="E34" s="5"/>
      <c r="F34" s="5"/>
      <c r="G34" s="5"/>
      <c r="V34" s="12" t="e">
        <f>SUM(V10:V33)</f>
        <v>#REF!</v>
      </c>
    </row>
    <row r="35" spans="4:7" ht="15.75">
      <c r="D35" s="5"/>
      <c r="E35" s="26"/>
      <c r="F35" s="5"/>
      <c r="G35" s="28"/>
    </row>
    <row r="36" spans="4:7" ht="15.75">
      <c r="D36" s="5"/>
      <c r="E36" s="5"/>
      <c r="F36" s="5"/>
      <c r="G36" s="5"/>
    </row>
    <row r="37" spans="3:22" ht="15.75">
      <c r="C37" s="4"/>
      <c r="V37" s="12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A1">
      <selection activeCell="R14" sqref="Q14:R14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9" t="s">
        <v>88</v>
      </c>
      <c r="D2" s="119"/>
      <c r="E2" s="119"/>
      <c r="F2" s="119"/>
      <c r="G2" s="119"/>
      <c r="H2" s="119"/>
      <c r="I2" s="119"/>
      <c r="J2" s="119"/>
      <c r="K2" s="119"/>
      <c r="L2" s="119"/>
    </row>
    <row r="3" ht="8.25" customHeight="1"/>
    <row r="4" ht="7.5" customHeight="1"/>
    <row r="5" spans="3:12" ht="13.5" customHeight="1">
      <c r="C5" s="123" t="s">
        <v>78</v>
      </c>
      <c r="D5" s="123"/>
      <c r="E5" s="125" t="s">
        <v>75</v>
      </c>
      <c r="F5" s="125"/>
      <c r="G5" s="129" t="s">
        <v>81</v>
      </c>
      <c r="H5" s="130"/>
      <c r="I5" s="129" t="s">
        <v>82</v>
      </c>
      <c r="J5" s="130"/>
      <c r="K5" s="129" t="s">
        <v>76</v>
      </c>
      <c r="L5" s="130"/>
    </row>
    <row r="6" spans="3:12" ht="45.75" customHeight="1">
      <c r="C6" s="123"/>
      <c r="D6" s="123"/>
      <c r="E6" s="125"/>
      <c r="F6" s="125"/>
      <c r="G6" s="131"/>
      <c r="H6" s="132"/>
      <c r="I6" s="131"/>
      <c r="J6" s="132"/>
      <c r="K6" s="131"/>
      <c r="L6" s="132"/>
    </row>
    <row r="7" spans="3:12" ht="17.25" customHeight="1">
      <c r="C7" s="123"/>
      <c r="D7" s="123"/>
      <c r="E7" s="9" t="s">
        <v>4</v>
      </c>
      <c r="F7" s="9" t="s">
        <v>2</v>
      </c>
      <c r="G7" s="9" t="s">
        <v>4</v>
      </c>
      <c r="H7" s="9" t="s">
        <v>2</v>
      </c>
      <c r="I7" s="9" t="s">
        <v>4</v>
      </c>
      <c r="J7" s="9" t="s">
        <v>2</v>
      </c>
      <c r="K7" s="9" t="s">
        <v>4</v>
      </c>
      <c r="L7" s="9" t="s">
        <v>2</v>
      </c>
    </row>
    <row r="8" spans="3:12" ht="15.75">
      <c r="C8" s="105" t="s">
        <v>5</v>
      </c>
      <c r="D8" s="105" t="s">
        <v>6</v>
      </c>
      <c r="E8" s="97"/>
      <c r="F8" s="98"/>
      <c r="G8" s="13">
        <v>471</v>
      </c>
      <c r="H8" s="14">
        <v>123316</v>
      </c>
      <c r="I8" s="13">
        <v>470</v>
      </c>
      <c r="J8" s="14">
        <v>31657.65</v>
      </c>
      <c r="K8" s="13">
        <v>577</v>
      </c>
      <c r="L8" s="14">
        <v>125185.62</v>
      </c>
    </row>
    <row r="9" spans="3:12" ht="15.75">
      <c r="C9" s="105"/>
      <c r="D9" s="105" t="s">
        <v>70</v>
      </c>
      <c r="E9" s="97"/>
      <c r="F9" s="98"/>
      <c r="G9" s="13">
        <v>40</v>
      </c>
      <c r="H9" s="14">
        <v>10417.2</v>
      </c>
      <c r="I9" s="13">
        <v>40</v>
      </c>
      <c r="J9" s="14">
        <v>2688.58</v>
      </c>
      <c r="K9" s="13">
        <v>50</v>
      </c>
      <c r="L9" s="14">
        <v>10649.82</v>
      </c>
    </row>
    <row r="10" spans="3:12" ht="15.75">
      <c r="C10" s="105"/>
      <c r="D10" s="105" t="s">
        <v>71</v>
      </c>
      <c r="E10" s="97"/>
      <c r="F10" s="98"/>
      <c r="G10" s="13">
        <v>19</v>
      </c>
      <c r="H10" s="14">
        <v>4734</v>
      </c>
      <c r="I10" s="13">
        <v>19</v>
      </c>
      <c r="J10" s="14">
        <v>1220.78</v>
      </c>
      <c r="K10" s="13">
        <v>62</v>
      </c>
      <c r="L10" s="100">
        <v>13462.98</v>
      </c>
    </row>
    <row r="11" spans="3:12" ht="15.75">
      <c r="C11" s="105" t="s">
        <v>68</v>
      </c>
      <c r="D11" s="105" t="s">
        <v>69</v>
      </c>
      <c r="E11" s="97"/>
      <c r="F11" s="98"/>
      <c r="G11" s="13">
        <v>81</v>
      </c>
      <c r="H11" s="14">
        <v>20978</v>
      </c>
      <c r="I11" s="13">
        <v>81</v>
      </c>
      <c r="J11" s="14">
        <v>5409.62</v>
      </c>
      <c r="K11" s="8">
        <v>70</v>
      </c>
      <c r="L11" s="14">
        <v>14869.56</v>
      </c>
    </row>
    <row r="12" spans="3:12" ht="15.75">
      <c r="C12" s="105" t="s">
        <v>45</v>
      </c>
      <c r="D12" s="105" t="s">
        <v>7</v>
      </c>
      <c r="E12" s="97"/>
      <c r="F12" s="98"/>
      <c r="G12" s="13">
        <v>90</v>
      </c>
      <c r="H12" s="14">
        <v>21930</v>
      </c>
      <c r="I12" s="13">
        <v>91</v>
      </c>
      <c r="J12" s="14">
        <v>7115.57</v>
      </c>
      <c r="K12" s="13">
        <v>82</v>
      </c>
      <c r="L12" s="14">
        <v>17079.9</v>
      </c>
    </row>
    <row r="13" spans="3:12" ht="15.75">
      <c r="C13" s="105" t="s">
        <v>29</v>
      </c>
      <c r="D13" s="105" t="s">
        <v>30</v>
      </c>
      <c r="E13" s="97"/>
      <c r="F13" s="98"/>
      <c r="G13" s="13">
        <v>198</v>
      </c>
      <c r="H13" s="14">
        <v>47255</v>
      </c>
      <c r="I13" s="13">
        <v>192</v>
      </c>
      <c r="J13" s="14">
        <v>11813.97</v>
      </c>
      <c r="K13" s="13">
        <v>272</v>
      </c>
      <c r="L13" s="14">
        <v>57468.84</v>
      </c>
    </row>
    <row r="14" spans="3:12" ht="15.75">
      <c r="C14" s="105"/>
      <c r="D14" s="105" t="s">
        <v>31</v>
      </c>
      <c r="E14" s="97"/>
      <c r="F14" s="98"/>
      <c r="G14" s="13">
        <v>8</v>
      </c>
      <c r="H14" s="14">
        <v>2114</v>
      </c>
      <c r="I14" s="13">
        <v>8</v>
      </c>
      <c r="J14" s="14">
        <v>545.14</v>
      </c>
      <c r="K14" s="13">
        <v>8</v>
      </c>
      <c r="L14" s="14">
        <v>1607.52</v>
      </c>
    </row>
    <row r="15" spans="3:12" ht="15.75">
      <c r="C15" s="105"/>
      <c r="D15" s="105" t="s">
        <v>32</v>
      </c>
      <c r="E15" s="97"/>
      <c r="F15" s="98"/>
      <c r="G15" s="13">
        <v>11</v>
      </c>
      <c r="H15" s="14">
        <v>2336</v>
      </c>
      <c r="I15" s="13">
        <v>11</v>
      </c>
      <c r="J15" s="14">
        <v>602.4</v>
      </c>
      <c r="K15" s="13">
        <v>7</v>
      </c>
      <c r="L15" s="14">
        <v>1406.58</v>
      </c>
    </row>
    <row r="16" spans="3:12" ht="15.75">
      <c r="C16" s="105" t="s">
        <v>8</v>
      </c>
      <c r="D16" s="105" t="s">
        <v>9</v>
      </c>
      <c r="E16" s="97"/>
      <c r="F16" s="98"/>
      <c r="G16" s="13">
        <v>102</v>
      </c>
      <c r="H16" s="14">
        <v>26128.4</v>
      </c>
      <c r="I16" s="13">
        <v>102</v>
      </c>
      <c r="J16" s="14">
        <v>6557.03</v>
      </c>
      <c r="K16" s="13">
        <v>155</v>
      </c>
      <c r="L16" s="14">
        <v>33958.86</v>
      </c>
    </row>
    <row r="17" spans="3:12" ht="15.75">
      <c r="C17" s="105"/>
      <c r="D17" s="105" t="s">
        <v>10</v>
      </c>
      <c r="E17" s="13"/>
      <c r="F17" s="14"/>
      <c r="G17" s="13">
        <v>40</v>
      </c>
      <c r="H17" s="14">
        <v>9999</v>
      </c>
      <c r="I17" s="13">
        <v>40</v>
      </c>
      <c r="J17" s="14">
        <v>2578.47</v>
      </c>
      <c r="K17" s="13">
        <v>77</v>
      </c>
      <c r="L17" s="14">
        <v>16678.02</v>
      </c>
    </row>
    <row r="18" spans="3:12" ht="15.75">
      <c r="C18" s="105" t="s">
        <v>11</v>
      </c>
      <c r="D18" s="105" t="s">
        <v>12</v>
      </c>
      <c r="E18" s="97"/>
      <c r="F18" s="98"/>
      <c r="G18" s="13">
        <v>75</v>
      </c>
      <c r="H18" s="14">
        <v>20962</v>
      </c>
      <c r="I18" s="13">
        <v>75</v>
      </c>
      <c r="J18" s="14">
        <v>5405.46</v>
      </c>
      <c r="K18" s="13">
        <v>62</v>
      </c>
      <c r="L18" s="14">
        <v>14065.8</v>
      </c>
    </row>
    <row r="19" spans="3:12" ht="15.75">
      <c r="C19" s="105"/>
      <c r="D19" s="105" t="s">
        <v>13</v>
      </c>
      <c r="E19" s="97"/>
      <c r="F19" s="98"/>
      <c r="G19" s="13">
        <v>52</v>
      </c>
      <c r="H19" s="14">
        <v>13454</v>
      </c>
      <c r="I19" s="13">
        <v>52</v>
      </c>
      <c r="J19" s="14">
        <v>3469.42</v>
      </c>
      <c r="K19" s="13">
        <v>28</v>
      </c>
      <c r="L19" s="14">
        <v>6430.08</v>
      </c>
    </row>
    <row r="20" spans="3:12" ht="15.75">
      <c r="C20" s="105"/>
      <c r="D20" s="105" t="s">
        <v>14</v>
      </c>
      <c r="E20" s="13"/>
      <c r="F20" s="14"/>
      <c r="G20" s="13">
        <v>64</v>
      </c>
      <c r="H20" s="14">
        <v>17618.8</v>
      </c>
      <c r="I20" s="13">
        <v>64</v>
      </c>
      <c r="J20" s="14">
        <v>4543.33</v>
      </c>
      <c r="K20" s="13">
        <v>67</v>
      </c>
      <c r="L20" s="14">
        <v>14467.68</v>
      </c>
    </row>
    <row r="21" spans="3:12" ht="15.75">
      <c r="C21" s="105" t="s">
        <v>15</v>
      </c>
      <c r="D21" s="105" t="s">
        <v>16</v>
      </c>
      <c r="E21" s="97"/>
      <c r="F21" s="98"/>
      <c r="G21" s="13">
        <v>103</v>
      </c>
      <c r="H21" s="14">
        <v>27615.6</v>
      </c>
      <c r="I21" s="13">
        <v>103</v>
      </c>
      <c r="J21" s="14">
        <v>7121.24</v>
      </c>
      <c r="K21" s="13">
        <v>111</v>
      </c>
      <c r="L21" s="14">
        <v>22505.28</v>
      </c>
    </row>
    <row r="22" spans="3:12" ht="15.75">
      <c r="C22" s="105" t="s">
        <v>17</v>
      </c>
      <c r="D22" s="105" t="s">
        <v>18</v>
      </c>
      <c r="E22" s="97"/>
      <c r="F22" s="98"/>
      <c r="G22" s="13">
        <v>86</v>
      </c>
      <c r="H22" s="14">
        <v>20512</v>
      </c>
      <c r="I22" s="13">
        <v>86</v>
      </c>
      <c r="J22" s="14">
        <v>5271.46</v>
      </c>
      <c r="K22" s="13">
        <v>87</v>
      </c>
      <c r="L22" s="14">
        <v>18486.48</v>
      </c>
    </row>
    <row r="23" spans="3:12" ht="15.75">
      <c r="C23" s="105"/>
      <c r="D23" s="105" t="s">
        <v>26</v>
      </c>
      <c r="E23" s="13"/>
      <c r="F23" s="14"/>
      <c r="G23" s="13">
        <v>6</v>
      </c>
      <c r="H23" s="14">
        <v>1371</v>
      </c>
      <c r="I23" s="13">
        <v>6</v>
      </c>
      <c r="J23" s="14">
        <v>353.55</v>
      </c>
      <c r="K23" s="13">
        <v>17</v>
      </c>
      <c r="L23" s="14">
        <v>3817.86</v>
      </c>
    </row>
    <row r="24" spans="3:12" ht="15.75">
      <c r="C24" s="105"/>
      <c r="D24" s="105" t="s">
        <v>47</v>
      </c>
      <c r="E24" s="97"/>
      <c r="F24" s="98"/>
      <c r="G24" s="13">
        <v>1</v>
      </c>
      <c r="H24" s="14">
        <v>193</v>
      </c>
      <c r="I24" s="13">
        <v>0</v>
      </c>
      <c r="J24" s="14">
        <v>0</v>
      </c>
      <c r="K24" s="13">
        <v>18</v>
      </c>
      <c r="L24" s="14">
        <v>3817.86</v>
      </c>
    </row>
    <row r="25" spans="3:12" ht="15.75">
      <c r="C25" s="105" t="s">
        <v>19</v>
      </c>
      <c r="D25" s="105" t="s">
        <v>20</v>
      </c>
      <c r="E25" s="97"/>
      <c r="F25" s="98"/>
      <c r="G25" s="13">
        <v>21</v>
      </c>
      <c r="H25" s="14">
        <v>5622</v>
      </c>
      <c r="I25" s="13">
        <v>21</v>
      </c>
      <c r="J25" s="14">
        <v>1431.18</v>
      </c>
      <c r="K25" s="13">
        <v>57</v>
      </c>
      <c r="L25" s="14">
        <v>12257.34</v>
      </c>
    </row>
    <row r="26" spans="3:12" ht="15.75">
      <c r="C26" s="105"/>
      <c r="D26" s="105" t="s">
        <v>48</v>
      </c>
      <c r="E26" s="97"/>
      <c r="F26" s="98"/>
      <c r="G26" s="13">
        <v>7</v>
      </c>
      <c r="H26" s="14">
        <v>1994</v>
      </c>
      <c r="I26" s="13">
        <v>7</v>
      </c>
      <c r="J26" s="14">
        <v>514.18</v>
      </c>
      <c r="K26" s="13">
        <v>23</v>
      </c>
      <c r="L26" s="14">
        <v>4621.62</v>
      </c>
    </row>
    <row r="27" spans="3:12" ht="15.75">
      <c r="C27" s="105" t="s">
        <v>35</v>
      </c>
      <c r="D27" s="105" t="s">
        <v>33</v>
      </c>
      <c r="E27" s="97"/>
      <c r="F27" s="98"/>
      <c r="G27" s="13">
        <v>65</v>
      </c>
      <c r="H27" s="14">
        <v>15534</v>
      </c>
      <c r="I27" s="13">
        <v>65</v>
      </c>
      <c r="J27" s="14">
        <v>4005.82</v>
      </c>
      <c r="K27" s="13">
        <v>123</v>
      </c>
      <c r="L27" s="14">
        <v>26323.14</v>
      </c>
    </row>
    <row r="28" spans="3:12" ht="15.75">
      <c r="C28" s="105" t="s">
        <v>21</v>
      </c>
      <c r="D28" s="105" t="s">
        <v>22</v>
      </c>
      <c r="E28" s="97"/>
      <c r="F28" s="98"/>
      <c r="G28" s="101">
        <v>151</v>
      </c>
      <c r="H28" s="16">
        <v>42302</v>
      </c>
      <c r="I28" s="13">
        <v>149</v>
      </c>
      <c r="J28" s="14">
        <v>10790.91</v>
      </c>
      <c r="K28" s="13">
        <v>223</v>
      </c>
      <c r="L28" s="16">
        <v>48828.42</v>
      </c>
    </row>
    <row r="29" spans="3:12" ht="15.75">
      <c r="C29" s="105" t="s">
        <v>67</v>
      </c>
      <c r="D29" s="105" t="s">
        <v>72</v>
      </c>
      <c r="E29" s="13"/>
      <c r="F29" s="14"/>
      <c r="G29" s="13">
        <v>32</v>
      </c>
      <c r="H29" s="14">
        <v>8245</v>
      </c>
      <c r="I29" s="13">
        <v>32</v>
      </c>
      <c r="J29" s="14">
        <v>2126.13</v>
      </c>
      <c r="K29" s="13">
        <v>47</v>
      </c>
      <c r="L29" s="14">
        <v>9846.06</v>
      </c>
    </row>
    <row r="30" spans="3:12" ht="15.75">
      <c r="C30" s="105"/>
      <c r="D30" s="106" t="s">
        <v>73</v>
      </c>
      <c r="E30" s="97"/>
      <c r="F30" s="98"/>
      <c r="G30" s="13">
        <v>18</v>
      </c>
      <c r="H30" s="14">
        <v>4469</v>
      </c>
      <c r="I30" s="13">
        <v>18</v>
      </c>
      <c r="J30" s="14">
        <v>1152.45</v>
      </c>
      <c r="K30" s="13">
        <v>35</v>
      </c>
      <c r="L30" s="14">
        <v>7032.9</v>
      </c>
    </row>
    <row r="31" spans="3:12" ht="15.75">
      <c r="C31" s="105" t="s">
        <v>23</v>
      </c>
      <c r="D31" s="105" t="s">
        <v>24</v>
      </c>
      <c r="E31" s="97"/>
      <c r="F31" s="98"/>
      <c r="G31" s="13">
        <v>50</v>
      </c>
      <c r="H31" s="14">
        <v>11358</v>
      </c>
      <c r="I31" s="13">
        <v>50</v>
      </c>
      <c r="J31" s="14">
        <v>2928.94</v>
      </c>
      <c r="K31" s="13">
        <v>114</v>
      </c>
      <c r="L31" s="14">
        <v>23710.92</v>
      </c>
    </row>
    <row r="32" spans="3:12" ht="15.75" customHeight="1">
      <c r="C32" s="105"/>
      <c r="D32" s="105" t="s">
        <v>34</v>
      </c>
      <c r="E32" s="97"/>
      <c r="F32" s="98"/>
      <c r="G32" s="13">
        <v>23</v>
      </c>
      <c r="H32" s="14">
        <v>5647</v>
      </c>
      <c r="I32" s="13">
        <v>23</v>
      </c>
      <c r="J32" s="14">
        <v>1456.23</v>
      </c>
      <c r="K32" s="13">
        <v>13</v>
      </c>
      <c r="L32" s="14">
        <v>2813.16</v>
      </c>
    </row>
    <row r="33" spans="3:12" ht="15.75">
      <c r="C33" s="122" t="s">
        <v>25</v>
      </c>
      <c r="D33" s="122"/>
      <c r="E33" s="22">
        <f aca="true" t="shared" si="0" ref="E33:J33">SUM(E8:E32)</f>
        <v>0</v>
      </c>
      <c r="F33" s="59">
        <f t="shared" si="0"/>
        <v>0</v>
      </c>
      <c r="G33" s="22">
        <f t="shared" si="0"/>
        <v>1814</v>
      </c>
      <c r="H33" s="59">
        <f t="shared" si="0"/>
        <v>466104.99999999994</v>
      </c>
      <c r="I33" s="22">
        <f t="shared" si="0"/>
        <v>1805</v>
      </c>
      <c r="J33" s="59">
        <f t="shared" si="0"/>
        <v>120759.51000000002</v>
      </c>
      <c r="K33" s="22">
        <f>SUM(K8:K32)</f>
        <v>2385</v>
      </c>
      <c r="L33" s="59">
        <f>SUM(L8:L32)</f>
        <v>511392.3</v>
      </c>
    </row>
    <row r="34" spans="5:12" ht="15.75">
      <c r="E34" s="5"/>
      <c r="F34" s="5"/>
      <c r="G34" s="5"/>
      <c r="H34" s="5"/>
      <c r="I34" s="5"/>
      <c r="J34" s="5"/>
      <c r="K34" s="5"/>
      <c r="L34" s="5"/>
    </row>
    <row r="35" spans="5:12" ht="15.75">
      <c r="E35" s="5"/>
      <c r="F35" s="26"/>
      <c r="G35" s="26"/>
      <c r="H35" s="26"/>
      <c r="I35" s="5"/>
      <c r="J35" s="5"/>
      <c r="K35" s="5"/>
      <c r="L35" s="5"/>
    </row>
    <row r="36" spans="5:12" ht="15.75">
      <c r="E36" s="5"/>
      <c r="F36" s="5"/>
      <c r="G36" s="5"/>
      <c r="H36" s="5"/>
      <c r="I36" s="5"/>
      <c r="J36" s="5"/>
      <c r="K36" s="5"/>
      <c r="L36" s="5"/>
    </row>
    <row r="37" spans="5:12" ht="15.75">
      <c r="E37" s="5"/>
      <c r="F37" s="5"/>
      <c r="G37" s="5"/>
      <c r="H37" s="5"/>
      <c r="I37" s="5"/>
      <c r="J37" s="5"/>
      <c r="K37" s="5"/>
      <c r="L37" s="5"/>
    </row>
    <row r="38" ht="15.75">
      <c r="D38" s="4"/>
    </row>
    <row r="41" spans="10:12" ht="15.75">
      <c r="J41" s="30"/>
      <c r="K41" s="30"/>
      <c r="L41" s="30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0">
      <selection activeCell="G20" sqref="G20:G23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52" t="s">
        <v>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6.5" thickBot="1"/>
    <row r="3" spans="1:11" ht="54.75" thickBot="1">
      <c r="A3" s="35" t="s">
        <v>53</v>
      </c>
      <c r="B3" s="36" t="s">
        <v>54</v>
      </c>
      <c r="C3" s="37" t="s">
        <v>55</v>
      </c>
      <c r="D3" s="38" t="s">
        <v>56</v>
      </c>
      <c r="E3" s="159" t="s">
        <v>57</v>
      </c>
      <c r="F3" s="160"/>
      <c r="G3" s="39" t="s">
        <v>58</v>
      </c>
      <c r="H3" s="40"/>
      <c r="I3" s="40"/>
      <c r="J3" s="41" t="s">
        <v>59</v>
      </c>
      <c r="K3" s="42" t="s">
        <v>60</v>
      </c>
    </row>
    <row r="4" spans="1:11" ht="18">
      <c r="A4" s="140">
        <v>1</v>
      </c>
      <c r="B4" s="153">
        <v>4211</v>
      </c>
      <c r="C4" s="155" t="s">
        <v>41</v>
      </c>
      <c r="D4" s="43"/>
      <c r="E4" s="162">
        <f>'I '!C32</f>
        <v>7135</v>
      </c>
      <c r="F4" s="162">
        <f>'I '!D32</f>
        <v>13670</v>
      </c>
      <c r="G4" s="157">
        <f>'I '!E32</f>
        <v>363727.2</v>
      </c>
      <c r="H4" s="109"/>
      <c r="I4" s="44"/>
      <c r="J4" s="148" t="s">
        <v>90</v>
      </c>
      <c r="K4" s="137" t="s">
        <v>93</v>
      </c>
    </row>
    <row r="5" spans="1:11" ht="18.75" thickBot="1">
      <c r="A5" s="141"/>
      <c r="B5" s="154"/>
      <c r="C5" s="156"/>
      <c r="D5" s="45">
        <v>18567</v>
      </c>
      <c r="E5" s="163"/>
      <c r="F5" s="163"/>
      <c r="G5" s="158"/>
      <c r="H5" s="110"/>
      <c r="I5" s="46"/>
      <c r="J5" s="149"/>
      <c r="K5" s="138"/>
    </row>
    <row r="6" spans="1:11" ht="18">
      <c r="A6" s="140">
        <v>2</v>
      </c>
      <c r="B6" s="142">
        <v>4213</v>
      </c>
      <c r="C6" s="144" t="s">
        <v>39</v>
      </c>
      <c r="D6" s="47"/>
      <c r="E6" s="164">
        <f>'I '!F32</f>
        <v>8086</v>
      </c>
      <c r="F6" s="164">
        <f>'I '!G32</f>
        <v>27447</v>
      </c>
      <c r="G6" s="146">
        <f>'I '!H32</f>
        <v>801050.54</v>
      </c>
      <c r="H6" s="111"/>
      <c r="I6" s="48"/>
      <c r="J6" s="148" t="s">
        <v>90</v>
      </c>
      <c r="K6" s="137" t="s">
        <v>93</v>
      </c>
    </row>
    <row r="7" spans="1:11" ht="18.75" thickBot="1">
      <c r="A7" s="141"/>
      <c r="B7" s="143"/>
      <c r="C7" s="145"/>
      <c r="D7" s="49">
        <v>39030</v>
      </c>
      <c r="E7" s="165"/>
      <c r="F7" s="165"/>
      <c r="G7" s="147"/>
      <c r="H7" s="139"/>
      <c r="I7" s="48"/>
      <c r="J7" s="149"/>
      <c r="K7" s="138"/>
    </row>
    <row r="8" spans="1:11" ht="18">
      <c r="A8" s="50">
        <v>3</v>
      </c>
      <c r="B8" s="51">
        <v>4213</v>
      </c>
      <c r="C8" s="52" t="s">
        <v>61</v>
      </c>
      <c r="D8" s="53"/>
      <c r="E8" s="150">
        <f>' II'!L31</f>
        <v>54</v>
      </c>
      <c r="F8" s="151"/>
      <c r="G8" s="92">
        <f>' II'!M31</f>
        <v>18495.120000000003</v>
      </c>
      <c r="H8" s="139"/>
      <c r="I8" s="48"/>
      <c r="J8" s="72" t="s">
        <v>90</v>
      </c>
      <c r="K8" s="73" t="s">
        <v>93</v>
      </c>
    </row>
    <row r="9" spans="1:11" ht="54">
      <c r="A9" s="54">
        <v>4</v>
      </c>
      <c r="B9" s="55">
        <v>4213</v>
      </c>
      <c r="C9" s="56" t="s">
        <v>62</v>
      </c>
      <c r="D9" s="57"/>
      <c r="E9" s="133">
        <f>' II'!D31</f>
        <v>1666</v>
      </c>
      <c r="F9" s="134"/>
      <c r="G9" s="112">
        <f>' II'!F31</f>
        <v>246739.08000000002</v>
      </c>
      <c r="H9" s="139"/>
      <c r="I9" s="58"/>
      <c r="J9" s="6" t="s">
        <v>91</v>
      </c>
      <c r="K9" s="73" t="s">
        <v>93</v>
      </c>
    </row>
    <row r="10" spans="1:11" ht="54.75">
      <c r="A10" s="54">
        <v>5</v>
      </c>
      <c r="B10" s="55">
        <v>4213</v>
      </c>
      <c r="C10" s="56" t="s">
        <v>63</v>
      </c>
      <c r="D10" s="57"/>
      <c r="E10" s="133">
        <f>' II'!G31</f>
        <v>376</v>
      </c>
      <c r="F10" s="134"/>
      <c r="G10" s="112">
        <f>' II'!I31</f>
        <v>51312.740000000005</v>
      </c>
      <c r="H10" s="107"/>
      <c r="I10" s="58"/>
      <c r="J10" s="6" t="s">
        <v>91</v>
      </c>
      <c r="K10" s="73" t="s">
        <v>93</v>
      </c>
    </row>
    <row r="11" spans="1:11" ht="18">
      <c r="A11" s="54">
        <v>6</v>
      </c>
      <c r="B11" s="55">
        <v>4214</v>
      </c>
      <c r="C11" s="56" t="s">
        <v>64</v>
      </c>
      <c r="D11" s="57">
        <v>5836</v>
      </c>
      <c r="E11" s="133">
        <f>'III '!D33</f>
        <v>2884</v>
      </c>
      <c r="F11" s="134"/>
      <c r="G11" s="135">
        <f>'III '!E33</f>
        <v>228823.63999999996</v>
      </c>
      <c r="H11" s="136"/>
      <c r="I11" s="48"/>
      <c r="J11" s="72" t="s">
        <v>90</v>
      </c>
      <c r="K11" s="73" t="s">
        <v>93</v>
      </c>
    </row>
    <row r="12" spans="1:12" ht="18">
      <c r="A12" s="54">
        <v>7</v>
      </c>
      <c r="B12" s="55">
        <v>4214</v>
      </c>
      <c r="C12" s="56" t="s">
        <v>65</v>
      </c>
      <c r="D12" s="57"/>
      <c r="E12" s="133">
        <f>'III '!F33</f>
        <v>515</v>
      </c>
      <c r="F12" s="134"/>
      <c r="G12" s="93">
        <f>'III '!G33</f>
        <v>62679.049999999996</v>
      </c>
      <c r="H12" s="111"/>
      <c r="I12" s="48"/>
      <c r="J12" s="72" t="s">
        <v>90</v>
      </c>
      <c r="K12" s="73" t="s">
        <v>93</v>
      </c>
      <c r="L12" s="95"/>
    </row>
    <row r="13" spans="1:12" ht="18">
      <c r="A13" s="54">
        <v>8</v>
      </c>
      <c r="B13" s="55">
        <v>4215</v>
      </c>
      <c r="C13" s="56" t="s">
        <v>66</v>
      </c>
      <c r="D13" s="57">
        <v>4545</v>
      </c>
      <c r="E13" s="133">
        <f>'I '!K32</f>
        <v>19099</v>
      </c>
      <c r="F13" s="134"/>
      <c r="G13" s="93">
        <f>'I '!L32</f>
        <v>1454591.3599999999</v>
      </c>
      <c r="H13" s="139"/>
      <c r="I13" s="48"/>
      <c r="J13" s="72" t="s">
        <v>90</v>
      </c>
      <c r="K13" s="73" t="s">
        <v>93</v>
      </c>
      <c r="L13" s="96"/>
    </row>
    <row r="14" spans="1:12" ht="18">
      <c r="A14" s="54">
        <v>9</v>
      </c>
      <c r="B14" s="55">
        <v>4215</v>
      </c>
      <c r="C14" s="56" t="s">
        <v>36</v>
      </c>
      <c r="D14" s="57">
        <v>1166</v>
      </c>
      <c r="E14" s="133">
        <f>'I '!I32</f>
        <v>2851</v>
      </c>
      <c r="F14" s="134"/>
      <c r="G14" s="93">
        <f>'I '!J32</f>
        <v>557098.6699999999</v>
      </c>
      <c r="H14" s="161"/>
      <c r="I14" s="58"/>
      <c r="J14" s="72" t="s">
        <v>90</v>
      </c>
      <c r="K14" s="73" t="s">
        <v>93</v>
      </c>
      <c r="L14" s="95"/>
    </row>
    <row r="15" spans="1:15" ht="37.5" customHeight="1">
      <c r="A15" s="54">
        <v>10</v>
      </c>
      <c r="B15" s="55">
        <v>4215</v>
      </c>
      <c r="C15" s="80" t="s">
        <v>76</v>
      </c>
      <c r="D15" s="77"/>
      <c r="E15" s="133">
        <f>' IV -ISPRAVNA'!K33</f>
        <v>2385</v>
      </c>
      <c r="F15" s="134"/>
      <c r="G15" s="93">
        <f>' IV -ISPRAVNA'!L33</f>
        <v>511392.3</v>
      </c>
      <c r="H15" s="99"/>
      <c r="I15" s="58"/>
      <c r="J15" s="72" t="s">
        <v>90</v>
      </c>
      <c r="K15" s="73" t="s">
        <v>93</v>
      </c>
      <c r="O15" s="12"/>
    </row>
    <row r="16" spans="1:15" ht="37.5" customHeight="1">
      <c r="A16" s="54">
        <v>11</v>
      </c>
      <c r="B16" s="60">
        <v>4217</v>
      </c>
      <c r="C16" s="78" t="s">
        <v>77</v>
      </c>
      <c r="D16" s="81"/>
      <c r="E16" s="133">
        <f>'I '!M32</f>
        <v>423</v>
      </c>
      <c r="F16" s="134"/>
      <c r="G16" s="135">
        <f>'I '!N32</f>
        <v>120668.82</v>
      </c>
      <c r="H16" s="136"/>
      <c r="I16" s="58"/>
      <c r="J16" s="72" t="s">
        <v>90</v>
      </c>
      <c r="K16" s="73" t="s">
        <v>93</v>
      </c>
      <c r="O16" s="12"/>
    </row>
    <row r="17" spans="1:11" ht="36.75" hidden="1" thickBot="1">
      <c r="A17" s="54">
        <v>12</v>
      </c>
      <c r="B17" s="60">
        <v>4218</v>
      </c>
      <c r="C17" s="102" t="s">
        <v>75</v>
      </c>
      <c r="D17" s="79"/>
      <c r="E17" s="173">
        <f>' IV -ISPRAVNA'!E33</f>
        <v>0</v>
      </c>
      <c r="F17" s="174"/>
      <c r="G17" s="94">
        <f>' IV -ISPRAVNA'!F33</f>
        <v>0</v>
      </c>
      <c r="H17" s="108"/>
      <c r="I17" s="58"/>
      <c r="J17" s="72" t="s">
        <v>79</v>
      </c>
      <c r="K17" s="73" t="s">
        <v>80</v>
      </c>
    </row>
    <row r="18" spans="1:11" ht="36.75" thickBot="1">
      <c r="A18" s="54">
        <v>12</v>
      </c>
      <c r="B18" s="74">
        <v>4218</v>
      </c>
      <c r="C18" s="103" t="s">
        <v>84</v>
      </c>
      <c r="D18" s="67"/>
      <c r="E18" s="169">
        <f>' IV -ISPRAVNA'!G33</f>
        <v>1814</v>
      </c>
      <c r="F18" s="170"/>
      <c r="G18" s="171">
        <f>' IV -ISPRAVNA'!H33</f>
        <v>466104.99999999994</v>
      </c>
      <c r="H18" s="172"/>
      <c r="I18" s="67"/>
      <c r="J18" s="72" t="s">
        <v>90</v>
      </c>
      <c r="K18" s="73" t="s">
        <v>93</v>
      </c>
    </row>
    <row r="19" spans="1:11" ht="36.75" thickBot="1">
      <c r="A19" s="104">
        <v>13</v>
      </c>
      <c r="B19" s="75">
        <v>4218</v>
      </c>
      <c r="C19" s="68" t="s">
        <v>83</v>
      </c>
      <c r="D19" s="69"/>
      <c r="E19" s="166">
        <f>' IV -ISPRAVNA'!I33</f>
        <v>1805</v>
      </c>
      <c r="F19" s="166"/>
      <c r="G19" s="167">
        <f>' IV -ISPRAVNA'!J33</f>
        <v>120759.51000000002</v>
      </c>
      <c r="H19" s="168"/>
      <c r="I19" s="61"/>
      <c r="J19" s="76" t="s">
        <v>92</v>
      </c>
      <c r="K19" s="71" t="s">
        <v>93</v>
      </c>
    </row>
    <row r="20" spans="7:10" ht="15.75">
      <c r="G20" s="95"/>
      <c r="J20" s="12"/>
    </row>
    <row r="21" spans="7:14" ht="15.75">
      <c r="G21" s="12"/>
      <c r="N21" s="12"/>
    </row>
    <row r="22" spans="3:7" ht="15.75">
      <c r="C22" s="3"/>
      <c r="G22" s="82"/>
    </row>
    <row r="23" ht="15.75">
      <c r="G23" s="12"/>
    </row>
    <row r="24" spans="3:18" ht="15.75">
      <c r="C24" s="12"/>
      <c r="G24" s="90"/>
      <c r="N24" s="12"/>
      <c r="R24" s="91"/>
    </row>
    <row r="28" ht="15.75">
      <c r="G28" s="91"/>
    </row>
  </sheetData>
  <sheetProtection/>
  <mergeCells count="36">
    <mergeCell ref="E19:F19"/>
    <mergeCell ref="G19:H19"/>
    <mergeCell ref="K4:K5"/>
    <mergeCell ref="E18:F18"/>
    <mergeCell ref="G18:H18"/>
    <mergeCell ref="E17:F17"/>
    <mergeCell ref="E10:F10"/>
    <mergeCell ref="E11:F11"/>
    <mergeCell ref="E15:F15"/>
    <mergeCell ref="G11:H11"/>
    <mergeCell ref="E12:F12"/>
    <mergeCell ref="H13:H14"/>
    <mergeCell ref="F4:F5"/>
    <mergeCell ref="J4:J5"/>
    <mergeCell ref="F6:F7"/>
    <mergeCell ref="E4:E5"/>
    <mergeCell ref="E13:F13"/>
    <mergeCell ref="E14:F14"/>
    <mergeCell ref="E6:E7"/>
    <mergeCell ref="E9:F9"/>
    <mergeCell ref="A1:K1"/>
    <mergeCell ref="A4:A5"/>
    <mergeCell ref="B4:B5"/>
    <mergeCell ref="C4:C5"/>
    <mergeCell ref="G4:G5"/>
    <mergeCell ref="E3:F3"/>
    <mergeCell ref="E16:F16"/>
    <mergeCell ref="G16:H16"/>
    <mergeCell ref="K6:K7"/>
    <mergeCell ref="H7:H9"/>
    <mergeCell ref="A6:A7"/>
    <mergeCell ref="B6:B7"/>
    <mergeCell ref="C6:C7"/>
    <mergeCell ref="G6:G7"/>
    <mergeCell ref="J6:J7"/>
    <mergeCell ref="E8:F8"/>
  </mergeCells>
  <printOptions/>
  <pageMargins left="0" right="0" top="0.7480314960629921" bottom="0" header="0.31496062992125984" footer="0.31496062992125984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2021-05-19T06:21:17Z</cp:lastPrinted>
  <dcterms:created xsi:type="dcterms:W3CDTF">2004-03-12T09:29:14Z</dcterms:created>
  <dcterms:modified xsi:type="dcterms:W3CDTF">2021-11-04T11:49:42Z</dcterms:modified>
  <cp:category/>
  <cp:version/>
  <cp:contentType/>
  <cp:contentStatus/>
</cp:coreProperties>
</file>