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J\KONACNI 29.06.2026\"/>
    </mc:Choice>
  </mc:AlternateContent>
  <xr:revisionPtr revIDLastSave="0" documentId="13_ncr:1_{48CCE90F-95CF-4444-A09B-AA8F898C6288}" xr6:coauthVersionLast="36" xr6:coauthVersionMax="36" xr10:uidLastSave="{00000000-0000-0000-0000-000000000000}"/>
  <workbookProtection workbookAlgorithmName="SHA-512" workbookHashValue="vLncd8oK2A6v1Y5efTIuddD6T7XO5J6cthO49ty9aoaH8J2qkpFo94MvFXFlVWpsMaWGLUpGq2vkOx6YpKPOHw==" workbookSaltValue="ZNHT+yN2MhLxL2gQdP3Axw==" workbookSpinCount="100000" lockStructure="1"/>
  <bookViews>
    <workbookView xWindow="0" yWindow="0" windowWidth="21540" windowHeight="517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300" i="5" l="1"/>
  <c r="Q7" i="5"/>
  <c r="F299" i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301" i="1" l="1"/>
  <c r="E10" i="3" s="1"/>
  <c r="U311" i="1"/>
  <c r="E20" i="3" s="1"/>
  <c r="U321" i="1"/>
  <c r="E30" i="3" s="1"/>
  <c r="U331" i="1"/>
  <c r="E40" i="3" s="1"/>
  <c r="U341" i="1"/>
  <c r="E50" i="3" s="1"/>
  <c r="U351" i="1"/>
  <c r="E60" i="3" s="1"/>
  <c r="U361" i="1"/>
  <c r="E70" i="3" s="1"/>
  <c r="U371" i="1"/>
  <c r="E80" i="3" s="1"/>
  <c r="U381" i="1"/>
  <c r="E90" i="3" s="1"/>
  <c r="U391" i="1"/>
  <c r="E100" i="3" s="1"/>
  <c r="U401" i="1"/>
  <c r="E110" i="3" s="1"/>
  <c r="U411" i="1"/>
  <c r="E120" i="3" s="1"/>
  <c r="U421" i="1"/>
  <c r="E130" i="3" s="1"/>
  <c r="U431" i="1"/>
  <c r="E140" i="3" s="1"/>
  <c r="U441" i="1"/>
  <c r="E150" i="3" s="1"/>
  <c r="U451" i="1"/>
  <c r="E160" i="3" s="1"/>
  <c r="U461" i="1"/>
  <c r="E170" i="3" s="1"/>
  <c r="U471" i="1"/>
  <c r="E180" i="3" s="1"/>
  <c r="U481" i="1"/>
  <c r="E190" i="3" s="1"/>
  <c r="U491" i="1"/>
  <c r="E200" i="3" s="1"/>
  <c r="U501" i="1"/>
  <c r="E210" i="3" s="1"/>
  <c r="U511" i="1"/>
  <c r="E220" i="3" s="1"/>
  <c r="U521" i="1"/>
  <c r="E230" i="3" s="1"/>
  <c r="U531" i="1"/>
  <c r="E240" i="3" s="1"/>
  <c r="U541" i="1"/>
  <c r="E250" i="3" s="1"/>
  <c r="U551" i="1"/>
  <c r="E260" i="3" s="1"/>
  <c r="U561" i="1"/>
  <c r="U13" i="1"/>
  <c r="F14" i="3" s="1"/>
  <c r="U23" i="1"/>
  <c r="F24" i="3" s="1"/>
  <c r="U33" i="1"/>
  <c r="F34" i="3" s="1"/>
  <c r="U43" i="1"/>
  <c r="F44" i="3" s="1"/>
  <c r="U53" i="1"/>
  <c r="F54" i="3" s="1"/>
  <c r="U63" i="1"/>
  <c r="F64" i="3" s="1"/>
  <c r="U73" i="1"/>
  <c r="F74" i="3" s="1"/>
  <c r="U83" i="1"/>
  <c r="F84" i="3" s="1"/>
  <c r="U93" i="1"/>
  <c r="F94" i="3" s="1"/>
  <c r="U103" i="1"/>
  <c r="F104" i="3" s="1"/>
  <c r="U113" i="1"/>
  <c r="F114" i="3" s="1"/>
  <c r="U123" i="1"/>
  <c r="F124" i="3" s="1"/>
  <c r="U133" i="1"/>
  <c r="F134" i="3" s="1"/>
  <c r="U143" i="1"/>
  <c r="F144" i="3" s="1"/>
  <c r="U153" i="1"/>
  <c r="F154" i="3" s="1"/>
  <c r="U163" i="1"/>
  <c r="F164" i="3" s="1"/>
  <c r="U173" i="1"/>
  <c r="F174" i="3" s="1"/>
  <c r="U183" i="1"/>
  <c r="F184" i="3" s="1"/>
  <c r="U193" i="1"/>
  <c r="F194" i="3" s="1"/>
  <c r="U203" i="1"/>
  <c r="F204" i="3" s="1"/>
  <c r="U213" i="1"/>
  <c r="F214" i="3" s="1"/>
  <c r="U223" i="1"/>
  <c r="F224" i="3" s="1"/>
  <c r="U233" i="1"/>
  <c r="F234" i="3" s="1"/>
  <c r="U243" i="1"/>
  <c r="F244" i="3" s="1"/>
  <c r="U253" i="1"/>
  <c r="F254" i="3" s="1"/>
  <c r="U263" i="1"/>
  <c r="F264" i="3" s="1"/>
  <c r="U302" i="1"/>
  <c r="E11" i="3" s="1"/>
  <c r="U313" i="1"/>
  <c r="E22" i="3" s="1"/>
  <c r="U324" i="1"/>
  <c r="E33" i="3" s="1"/>
  <c r="U335" i="1"/>
  <c r="E44" i="3" s="1"/>
  <c r="U346" i="1"/>
  <c r="E55" i="3" s="1"/>
  <c r="U357" i="1"/>
  <c r="E66" i="3" s="1"/>
  <c r="U368" i="1"/>
  <c r="E77" i="3" s="1"/>
  <c r="U379" i="1"/>
  <c r="E88" i="3" s="1"/>
  <c r="U390" i="1"/>
  <c r="E99" i="3" s="1"/>
  <c r="U402" i="1"/>
  <c r="E111" i="3" s="1"/>
  <c r="U413" i="1"/>
  <c r="E122" i="3" s="1"/>
  <c r="U424" i="1"/>
  <c r="E133" i="3" s="1"/>
  <c r="U435" i="1"/>
  <c r="E144" i="3" s="1"/>
  <c r="U446" i="1"/>
  <c r="E155" i="3" s="1"/>
  <c r="U457" i="1"/>
  <c r="E166" i="3" s="1"/>
  <c r="U468" i="1"/>
  <c r="E177" i="3" s="1"/>
  <c r="U479" i="1"/>
  <c r="E188" i="3" s="1"/>
  <c r="U490" i="1"/>
  <c r="E199" i="3" s="1"/>
  <c r="U502" i="1"/>
  <c r="E211" i="3" s="1"/>
  <c r="U513" i="1"/>
  <c r="E222" i="3" s="1"/>
  <c r="U524" i="1"/>
  <c r="E233" i="3" s="1"/>
  <c r="U535" i="1"/>
  <c r="E244" i="3" s="1"/>
  <c r="U546" i="1"/>
  <c r="E255" i="3" s="1"/>
  <c r="U557" i="1"/>
  <c r="E265" i="3" s="1"/>
  <c r="U10" i="1"/>
  <c r="F11" i="3" s="1"/>
  <c r="U21" i="1"/>
  <c r="F22" i="3" s="1"/>
  <c r="U32" i="1"/>
  <c r="F33" i="3" s="1"/>
  <c r="U44" i="1"/>
  <c r="F45" i="3" s="1"/>
  <c r="U55" i="1"/>
  <c r="F56" i="3" s="1"/>
  <c r="U66" i="1"/>
  <c r="F67" i="3" s="1"/>
  <c r="U77" i="1"/>
  <c r="F78" i="3" s="1"/>
  <c r="U88" i="1"/>
  <c r="F89" i="3" s="1"/>
  <c r="U99" i="1"/>
  <c r="F100" i="3" s="1"/>
  <c r="U110" i="1"/>
  <c r="F111" i="3" s="1"/>
  <c r="U121" i="1"/>
  <c r="F122" i="3" s="1"/>
  <c r="U132" i="1"/>
  <c r="F133" i="3" s="1"/>
  <c r="U144" i="1"/>
  <c r="F145" i="3" s="1"/>
  <c r="U155" i="1"/>
  <c r="F156" i="3" s="1"/>
  <c r="U166" i="1"/>
  <c r="F167" i="3" s="1"/>
  <c r="U177" i="1"/>
  <c r="F178" i="3" s="1"/>
  <c r="U188" i="1"/>
  <c r="F189" i="3" s="1"/>
  <c r="U199" i="1"/>
  <c r="F200" i="3" s="1"/>
  <c r="U210" i="1"/>
  <c r="F211" i="3" s="1"/>
  <c r="U221" i="1"/>
  <c r="F222" i="3" s="1"/>
  <c r="U232" i="1"/>
  <c r="F233" i="3" s="1"/>
  <c r="U244" i="1"/>
  <c r="F245" i="3" s="1"/>
  <c r="U255" i="1"/>
  <c r="F256" i="3" s="1"/>
  <c r="U266" i="1"/>
  <c r="U303" i="1"/>
  <c r="E12" i="3" s="1"/>
  <c r="U314" i="1"/>
  <c r="E23" i="3" s="1"/>
  <c r="U325" i="1"/>
  <c r="E34" i="3" s="1"/>
  <c r="U336" i="1"/>
  <c r="E45" i="3" s="1"/>
  <c r="U347" i="1"/>
  <c r="E56" i="3" s="1"/>
  <c r="U358" i="1"/>
  <c r="E67" i="3" s="1"/>
  <c r="U369" i="1"/>
  <c r="E78" i="3" s="1"/>
  <c r="U380" i="1"/>
  <c r="E89" i="3" s="1"/>
  <c r="U392" i="1"/>
  <c r="E101" i="3" s="1"/>
  <c r="U403" i="1"/>
  <c r="E112" i="3" s="1"/>
  <c r="U414" i="1"/>
  <c r="E123" i="3" s="1"/>
  <c r="U425" i="1"/>
  <c r="E134" i="3" s="1"/>
  <c r="U436" i="1"/>
  <c r="E145" i="3" s="1"/>
  <c r="U447" i="1"/>
  <c r="E156" i="3" s="1"/>
  <c r="U458" i="1"/>
  <c r="E167" i="3" s="1"/>
  <c r="U469" i="1"/>
  <c r="E178" i="3" s="1"/>
  <c r="U480" i="1"/>
  <c r="E189" i="3" s="1"/>
  <c r="U492" i="1"/>
  <c r="E201" i="3" s="1"/>
  <c r="U503" i="1"/>
  <c r="E212" i="3" s="1"/>
  <c r="U514" i="1"/>
  <c r="E223" i="3" s="1"/>
  <c r="U525" i="1"/>
  <c r="E234" i="3" s="1"/>
  <c r="U536" i="1"/>
  <c r="E245" i="3" s="1"/>
  <c r="U547" i="1"/>
  <c r="E256" i="3" s="1"/>
  <c r="U558" i="1"/>
  <c r="E266" i="3" s="1"/>
  <c r="U11" i="1"/>
  <c r="F12" i="3" s="1"/>
  <c r="U22" i="1"/>
  <c r="F23" i="3" s="1"/>
  <c r="U34" i="1"/>
  <c r="F35" i="3" s="1"/>
  <c r="U45" i="1"/>
  <c r="F46" i="3" s="1"/>
  <c r="U56" i="1"/>
  <c r="F57" i="3" s="1"/>
  <c r="U67" i="1"/>
  <c r="F68" i="3" s="1"/>
  <c r="U78" i="1"/>
  <c r="F79" i="3" s="1"/>
  <c r="U89" i="1"/>
  <c r="F90" i="3" s="1"/>
  <c r="U100" i="1"/>
  <c r="F101" i="3" s="1"/>
  <c r="U111" i="1"/>
  <c r="F112" i="3" s="1"/>
  <c r="U122" i="1"/>
  <c r="F123" i="3" s="1"/>
  <c r="U134" i="1"/>
  <c r="F135" i="3" s="1"/>
  <c r="U145" i="1"/>
  <c r="F146" i="3" s="1"/>
  <c r="U156" i="1"/>
  <c r="F157" i="3" s="1"/>
  <c r="U167" i="1"/>
  <c r="F168" i="3" s="1"/>
  <c r="U178" i="1"/>
  <c r="F179" i="3" s="1"/>
  <c r="U189" i="1"/>
  <c r="F190" i="3" s="1"/>
  <c r="U200" i="1"/>
  <c r="F201" i="3" s="1"/>
  <c r="U211" i="1"/>
  <c r="F212" i="3" s="1"/>
  <c r="U222" i="1"/>
  <c r="F223" i="3" s="1"/>
  <c r="U234" i="1"/>
  <c r="F235" i="3" s="1"/>
  <c r="U245" i="1"/>
  <c r="F246" i="3" s="1"/>
  <c r="U256" i="1"/>
  <c r="F257" i="3" s="1"/>
  <c r="U304" i="1"/>
  <c r="E13" i="3" s="1"/>
  <c r="U315" i="1"/>
  <c r="E24" i="3" s="1"/>
  <c r="U326" i="1"/>
  <c r="E35" i="3" s="1"/>
  <c r="U337" i="1"/>
  <c r="E46" i="3" s="1"/>
  <c r="U348" i="1"/>
  <c r="E57" i="3" s="1"/>
  <c r="U359" i="1"/>
  <c r="E68" i="3" s="1"/>
  <c r="U370" i="1"/>
  <c r="E79" i="3" s="1"/>
  <c r="U382" i="1"/>
  <c r="E91" i="3" s="1"/>
  <c r="U393" i="1"/>
  <c r="E102" i="3" s="1"/>
  <c r="U404" i="1"/>
  <c r="E113" i="3" s="1"/>
  <c r="U415" i="1"/>
  <c r="E124" i="3" s="1"/>
  <c r="U426" i="1"/>
  <c r="E135" i="3" s="1"/>
  <c r="U437" i="1"/>
  <c r="E146" i="3" s="1"/>
  <c r="U448" i="1"/>
  <c r="E157" i="3" s="1"/>
  <c r="U459" i="1"/>
  <c r="E168" i="3" s="1"/>
  <c r="U470" i="1"/>
  <c r="E179" i="3" s="1"/>
  <c r="U482" i="1"/>
  <c r="E191" i="3" s="1"/>
  <c r="U493" i="1"/>
  <c r="E202" i="3" s="1"/>
  <c r="U504" i="1"/>
  <c r="E213" i="3" s="1"/>
  <c r="U515" i="1"/>
  <c r="E224" i="3" s="1"/>
  <c r="U526" i="1"/>
  <c r="E235" i="3" s="1"/>
  <c r="U537" i="1"/>
  <c r="E246" i="3" s="1"/>
  <c r="U548" i="1"/>
  <c r="E257" i="3" s="1"/>
  <c r="U559" i="1"/>
  <c r="U12" i="1"/>
  <c r="F13" i="3" s="1"/>
  <c r="U24" i="1"/>
  <c r="F25" i="3" s="1"/>
  <c r="U35" i="1"/>
  <c r="F36" i="3" s="1"/>
  <c r="U46" i="1"/>
  <c r="F47" i="3" s="1"/>
  <c r="U57" i="1"/>
  <c r="F58" i="3" s="1"/>
  <c r="U68" i="1"/>
  <c r="F69" i="3" s="1"/>
  <c r="U79" i="1"/>
  <c r="F80" i="3" s="1"/>
  <c r="U90" i="1"/>
  <c r="F91" i="3" s="1"/>
  <c r="U101" i="1"/>
  <c r="F102" i="3" s="1"/>
  <c r="U112" i="1"/>
  <c r="F113" i="3" s="1"/>
  <c r="U124" i="1"/>
  <c r="F125" i="3" s="1"/>
  <c r="U135" i="1"/>
  <c r="F136" i="3" s="1"/>
  <c r="U146" i="1"/>
  <c r="F147" i="3" s="1"/>
  <c r="U157" i="1"/>
  <c r="F158" i="3" s="1"/>
  <c r="U168" i="1"/>
  <c r="F169" i="3" s="1"/>
  <c r="U179" i="1"/>
  <c r="F180" i="3" s="1"/>
  <c r="U190" i="1"/>
  <c r="F191" i="3" s="1"/>
  <c r="U201" i="1"/>
  <c r="F202" i="3" s="1"/>
  <c r="U212" i="1"/>
  <c r="F213" i="3" s="1"/>
  <c r="U224" i="1"/>
  <c r="F225" i="3" s="1"/>
  <c r="U235" i="1"/>
  <c r="F236" i="3" s="1"/>
  <c r="U246" i="1"/>
  <c r="F247" i="3" s="1"/>
  <c r="U257" i="1"/>
  <c r="F258" i="3" s="1"/>
  <c r="U305" i="1"/>
  <c r="E14" i="3" s="1"/>
  <c r="U316" i="1"/>
  <c r="E25" i="3" s="1"/>
  <c r="U327" i="1"/>
  <c r="E36" i="3" s="1"/>
  <c r="U338" i="1"/>
  <c r="E47" i="3" s="1"/>
  <c r="U349" i="1"/>
  <c r="E58" i="3" s="1"/>
  <c r="U360" i="1"/>
  <c r="E69" i="3" s="1"/>
  <c r="U372" i="1"/>
  <c r="E81" i="3" s="1"/>
  <c r="U383" i="1"/>
  <c r="E92" i="3" s="1"/>
  <c r="U394" i="1"/>
  <c r="E103" i="3" s="1"/>
  <c r="U405" i="1"/>
  <c r="E114" i="3" s="1"/>
  <c r="U416" i="1"/>
  <c r="E125" i="3" s="1"/>
  <c r="U427" i="1"/>
  <c r="E136" i="3" s="1"/>
  <c r="U438" i="1"/>
  <c r="E147" i="3" s="1"/>
  <c r="U449" i="1"/>
  <c r="E158" i="3" s="1"/>
  <c r="U460" i="1"/>
  <c r="E169" i="3" s="1"/>
  <c r="U472" i="1"/>
  <c r="E181" i="3" s="1"/>
  <c r="U483" i="1"/>
  <c r="E192" i="3" s="1"/>
  <c r="U494" i="1"/>
  <c r="E203" i="3" s="1"/>
  <c r="U505" i="1"/>
  <c r="E214" i="3" s="1"/>
  <c r="U516" i="1"/>
  <c r="E225" i="3" s="1"/>
  <c r="U527" i="1"/>
  <c r="E236" i="3" s="1"/>
  <c r="U538" i="1"/>
  <c r="E247" i="3" s="1"/>
  <c r="U549" i="1"/>
  <c r="E258" i="3" s="1"/>
  <c r="U560" i="1"/>
  <c r="U14" i="1"/>
  <c r="F15" i="3" s="1"/>
  <c r="U25" i="1"/>
  <c r="F26" i="3" s="1"/>
  <c r="U36" i="1"/>
  <c r="F37" i="3" s="1"/>
  <c r="U47" i="1"/>
  <c r="F48" i="3" s="1"/>
  <c r="U58" i="1"/>
  <c r="F59" i="3" s="1"/>
  <c r="U69" i="1"/>
  <c r="F70" i="3" s="1"/>
  <c r="U80" i="1"/>
  <c r="F81" i="3" s="1"/>
  <c r="U91" i="1"/>
  <c r="F92" i="3" s="1"/>
  <c r="U102" i="1"/>
  <c r="F103" i="3" s="1"/>
  <c r="U114" i="1"/>
  <c r="F115" i="3" s="1"/>
  <c r="U125" i="1"/>
  <c r="F126" i="3" s="1"/>
  <c r="U136" i="1"/>
  <c r="F137" i="3" s="1"/>
  <c r="U147" i="1"/>
  <c r="F148" i="3" s="1"/>
  <c r="U158" i="1"/>
  <c r="F159" i="3" s="1"/>
  <c r="U169" i="1"/>
  <c r="F170" i="3" s="1"/>
  <c r="U180" i="1"/>
  <c r="F181" i="3" s="1"/>
  <c r="U191" i="1"/>
  <c r="F192" i="3" s="1"/>
  <c r="U202" i="1"/>
  <c r="F203" i="3" s="1"/>
  <c r="U214" i="1"/>
  <c r="F215" i="3" s="1"/>
  <c r="U225" i="1"/>
  <c r="F226" i="3" s="1"/>
  <c r="U236" i="1"/>
  <c r="F237" i="3" s="1"/>
  <c r="U247" i="1"/>
  <c r="F248" i="3" s="1"/>
  <c r="U258" i="1"/>
  <c r="F259" i="3" s="1"/>
  <c r="U306" i="1"/>
  <c r="E15" i="3" s="1"/>
  <c r="U317" i="1"/>
  <c r="E26" i="3" s="1"/>
  <c r="U328" i="1"/>
  <c r="E37" i="3" s="1"/>
  <c r="U339" i="1"/>
  <c r="E48" i="3" s="1"/>
  <c r="U350" i="1"/>
  <c r="E59" i="3" s="1"/>
  <c r="U362" i="1"/>
  <c r="E71" i="3" s="1"/>
  <c r="U373" i="1"/>
  <c r="E82" i="3" s="1"/>
  <c r="U384" i="1"/>
  <c r="E93" i="3" s="1"/>
  <c r="U395" i="1"/>
  <c r="E104" i="3" s="1"/>
  <c r="U406" i="1"/>
  <c r="E115" i="3" s="1"/>
  <c r="U417" i="1"/>
  <c r="E126" i="3" s="1"/>
  <c r="U428" i="1"/>
  <c r="E137" i="3" s="1"/>
  <c r="U439" i="1"/>
  <c r="E148" i="3" s="1"/>
  <c r="U450" i="1"/>
  <c r="E159" i="3" s="1"/>
  <c r="U462" i="1"/>
  <c r="E171" i="3" s="1"/>
  <c r="U473" i="1"/>
  <c r="E182" i="3" s="1"/>
  <c r="U484" i="1"/>
  <c r="E193" i="3" s="1"/>
  <c r="U495" i="1"/>
  <c r="E204" i="3" s="1"/>
  <c r="U506" i="1"/>
  <c r="E215" i="3" s="1"/>
  <c r="U517" i="1"/>
  <c r="E226" i="3" s="1"/>
  <c r="U528" i="1"/>
  <c r="E237" i="3" s="1"/>
  <c r="U539" i="1"/>
  <c r="E248" i="3" s="1"/>
  <c r="U550" i="1"/>
  <c r="E259" i="3" s="1"/>
  <c r="U562" i="1"/>
  <c r="U15" i="1"/>
  <c r="F16" i="3" s="1"/>
  <c r="U26" i="1"/>
  <c r="F27" i="3" s="1"/>
  <c r="U37" i="1"/>
  <c r="F38" i="3" s="1"/>
  <c r="U48" i="1"/>
  <c r="F49" i="3" s="1"/>
  <c r="U59" i="1"/>
  <c r="F60" i="3" s="1"/>
  <c r="U70" i="1"/>
  <c r="F71" i="3" s="1"/>
  <c r="U81" i="1"/>
  <c r="F82" i="3" s="1"/>
  <c r="U92" i="1"/>
  <c r="F93" i="3" s="1"/>
  <c r="U104" i="1"/>
  <c r="F105" i="3" s="1"/>
  <c r="U115" i="1"/>
  <c r="F116" i="3" s="1"/>
  <c r="U126" i="1"/>
  <c r="F127" i="3" s="1"/>
  <c r="U137" i="1"/>
  <c r="F138" i="3" s="1"/>
  <c r="U148" i="1"/>
  <c r="F149" i="3" s="1"/>
  <c r="U159" i="1"/>
  <c r="F160" i="3" s="1"/>
  <c r="U170" i="1"/>
  <c r="F171" i="3" s="1"/>
  <c r="U181" i="1"/>
  <c r="F182" i="3" s="1"/>
  <c r="U192" i="1"/>
  <c r="F193" i="3" s="1"/>
  <c r="U204" i="1"/>
  <c r="F205" i="3" s="1"/>
  <c r="U215" i="1"/>
  <c r="F216" i="3" s="1"/>
  <c r="U226" i="1"/>
  <c r="F227" i="3" s="1"/>
  <c r="U237" i="1"/>
  <c r="F238" i="3" s="1"/>
  <c r="U248" i="1"/>
  <c r="F249" i="3" s="1"/>
  <c r="U259" i="1"/>
  <c r="F260" i="3" s="1"/>
  <c r="U307" i="1"/>
  <c r="E16" i="3" s="1"/>
  <c r="U318" i="1"/>
  <c r="E27" i="3" s="1"/>
  <c r="U329" i="1"/>
  <c r="E38" i="3" s="1"/>
  <c r="U340" i="1"/>
  <c r="E49" i="3" s="1"/>
  <c r="U352" i="1"/>
  <c r="E61" i="3" s="1"/>
  <c r="U363" i="1"/>
  <c r="E72" i="3" s="1"/>
  <c r="U374" i="1"/>
  <c r="E83" i="3" s="1"/>
  <c r="U385" i="1"/>
  <c r="E94" i="3" s="1"/>
  <c r="U396" i="1"/>
  <c r="E105" i="3" s="1"/>
  <c r="U407" i="1"/>
  <c r="E116" i="3" s="1"/>
  <c r="U418" i="1"/>
  <c r="E127" i="3" s="1"/>
  <c r="U429" i="1"/>
  <c r="E138" i="3" s="1"/>
  <c r="U440" i="1"/>
  <c r="E149" i="3" s="1"/>
  <c r="U452" i="1"/>
  <c r="E161" i="3" s="1"/>
  <c r="U463" i="1"/>
  <c r="E172" i="3" s="1"/>
  <c r="U474" i="1"/>
  <c r="E183" i="3" s="1"/>
  <c r="U485" i="1"/>
  <c r="E194" i="3" s="1"/>
  <c r="U496" i="1"/>
  <c r="E205" i="3" s="1"/>
  <c r="U507" i="1"/>
  <c r="E216" i="3" s="1"/>
  <c r="U518" i="1"/>
  <c r="E227" i="3" s="1"/>
  <c r="U529" i="1"/>
  <c r="E238" i="3" s="1"/>
  <c r="U540" i="1"/>
  <c r="E249" i="3" s="1"/>
  <c r="U552" i="1"/>
  <c r="E261" i="3" s="1"/>
  <c r="U563" i="1"/>
  <c r="U16" i="1"/>
  <c r="F17" i="3" s="1"/>
  <c r="U27" i="1"/>
  <c r="F28" i="3" s="1"/>
  <c r="U38" i="1"/>
  <c r="F39" i="3" s="1"/>
  <c r="U49" i="1"/>
  <c r="F50" i="3" s="1"/>
  <c r="U60" i="1"/>
  <c r="F61" i="3" s="1"/>
  <c r="U71" i="1"/>
  <c r="F72" i="3" s="1"/>
  <c r="U82" i="1"/>
  <c r="F83" i="3" s="1"/>
  <c r="U94" i="1"/>
  <c r="F95" i="3" s="1"/>
  <c r="U105" i="1"/>
  <c r="F106" i="3" s="1"/>
  <c r="U116" i="1"/>
  <c r="F117" i="3" s="1"/>
  <c r="U127" i="1"/>
  <c r="F128" i="3" s="1"/>
  <c r="U138" i="1"/>
  <c r="F139" i="3" s="1"/>
  <c r="U149" i="1"/>
  <c r="F150" i="3" s="1"/>
  <c r="U160" i="1"/>
  <c r="F161" i="3" s="1"/>
  <c r="U171" i="1"/>
  <c r="F172" i="3" s="1"/>
  <c r="U182" i="1"/>
  <c r="F183" i="3" s="1"/>
  <c r="U194" i="1"/>
  <c r="F195" i="3" s="1"/>
  <c r="U205" i="1"/>
  <c r="F206" i="3" s="1"/>
  <c r="U216" i="1"/>
  <c r="F217" i="3" s="1"/>
  <c r="U227" i="1"/>
  <c r="F228" i="3" s="1"/>
  <c r="U238" i="1"/>
  <c r="F239" i="3" s="1"/>
  <c r="U249" i="1"/>
  <c r="F250" i="3" s="1"/>
  <c r="U260" i="1"/>
  <c r="F261" i="3" s="1"/>
  <c r="U308" i="1"/>
  <c r="E17" i="3" s="1"/>
  <c r="U319" i="1"/>
  <c r="E28" i="3" s="1"/>
  <c r="U330" i="1"/>
  <c r="E39" i="3" s="1"/>
  <c r="U342" i="1"/>
  <c r="E51" i="3" s="1"/>
  <c r="U353" i="1"/>
  <c r="E62" i="3" s="1"/>
  <c r="U364" i="1"/>
  <c r="E73" i="3" s="1"/>
  <c r="U375" i="1"/>
  <c r="E84" i="3" s="1"/>
  <c r="U386" i="1"/>
  <c r="E95" i="3" s="1"/>
  <c r="U397" i="1"/>
  <c r="E106" i="3" s="1"/>
  <c r="U408" i="1"/>
  <c r="E117" i="3" s="1"/>
  <c r="U419" i="1"/>
  <c r="E128" i="3" s="1"/>
  <c r="U430" i="1"/>
  <c r="E139" i="3" s="1"/>
  <c r="U442" i="1"/>
  <c r="E151" i="3" s="1"/>
  <c r="U453" i="1"/>
  <c r="E162" i="3" s="1"/>
  <c r="U464" i="1"/>
  <c r="E173" i="3" s="1"/>
  <c r="U475" i="1"/>
  <c r="E184" i="3" s="1"/>
  <c r="U486" i="1"/>
  <c r="E195" i="3" s="1"/>
  <c r="U497" i="1"/>
  <c r="E206" i="3" s="1"/>
  <c r="U508" i="1"/>
  <c r="E217" i="3" s="1"/>
  <c r="U519" i="1"/>
  <c r="E228" i="3" s="1"/>
  <c r="U530" i="1"/>
  <c r="E239" i="3" s="1"/>
  <c r="U542" i="1"/>
  <c r="E251" i="3" s="1"/>
  <c r="U553" i="1"/>
  <c r="E262" i="3" s="1"/>
  <c r="U564" i="1"/>
  <c r="U17" i="1"/>
  <c r="F18" i="3" s="1"/>
  <c r="U28" i="1"/>
  <c r="F29" i="3" s="1"/>
  <c r="U39" i="1"/>
  <c r="F40" i="3" s="1"/>
  <c r="U50" i="1"/>
  <c r="F51" i="3" s="1"/>
  <c r="U61" i="1"/>
  <c r="F62" i="3" s="1"/>
  <c r="U72" i="1"/>
  <c r="F73" i="3" s="1"/>
  <c r="U84" i="1"/>
  <c r="F85" i="3" s="1"/>
  <c r="U95" i="1"/>
  <c r="F96" i="3" s="1"/>
  <c r="U106" i="1"/>
  <c r="F107" i="3" s="1"/>
  <c r="U117" i="1"/>
  <c r="F118" i="3" s="1"/>
  <c r="U128" i="1"/>
  <c r="F129" i="3" s="1"/>
  <c r="U139" i="1"/>
  <c r="F140" i="3" s="1"/>
  <c r="U150" i="1"/>
  <c r="F151" i="3" s="1"/>
  <c r="U161" i="1"/>
  <c r="F162" i="3" s="1"/>
  <c r="U172" i="1"/>
  <c r="F173" i="3" s="1"/>
  <c r="U184" i="1"/>
  <c r="F185" i="3" s="1"/>
  <c r="U195" i="1"/>
  <c r="F196" i="3" s="1"/>
  <c r="U206" i="1"/>
  <c r="F207" i="3" s="1"/>
  <c r="U217" i="1"/>
  <c r="F218" i="3" s="1"/>
  <c r="U228" i="1"/>
  <c r="F229" i="3" s="1"/>
  <c r="U239" i="1"/>
  <c r="F240" i="3" s="1"/>
  <c r="U250" i="1"/>
  <c r="F251" i="3" s="1"/>
  <c r="U261" i="1"/>
  <c r="F262" i="3" s="1"/>
  <c r="U309" i="1"/>
  <c r="E18" i="3" s="1"/>
  <c r="U320" i="1"/>
  <c r="E29" i="3" s="1"/>
  <c r="U332" i="1"/>
  <c r="E41" i="3" s="1"/>
  <c r="U343" i="1"/>
  <c r="E52" i="3" s="1"/>
  <c r="U354" i="1"/>
  <c r="E63" i="3" s="1"/>
  <c r="U365" i="1"/>
  <c r="E74" i="3" s="1"/>
  <c r="U376" i="1"/>
  <c r="E85" i="3" s="1"/>
  <c r="U387" i="1"/>
  <c r="E96" i="3" s="1"/>
  <c r="U398" i="1"/>
  <c r="E107" i="3" s="1"/>
  <c r="U409" i="1"/>
  <c r="E118" i="3" s="1"/>
  <c r="U420" i="1"/>
  <c r="E129" i="3" s="1"/>
  <c r="U432" i="1"/>
  <c r="E141" i="3" s="1"/>
  <c r="U443" i="1"/>
  <c r="E152" i="3" s="1"/>
  <c r="U454" i="1"/>
  <c r="E163" i="3" s="1"/>
  <c r="U465" i="1"/>
  <c r="E174" i="3" s="1"/>
  <c r="U476" i="1"/>
  <c r="E185" i="3" s="1"/>
  <c r="U487" i="1"/>
  <c r="E196" i="3" s="1"/>
  <c r="U498" i="1"/>
  <c r="E207" i="3" s="1"/>
  <c r="U509" i="1"/>
  <c r="E218" i="3" s="1"/>
  <c r="U520" i="1"/>
  <c r="E229" i="3" s="1"/>
  <c r="U532" i="1"/>
  <c r="E241" i="3" s="1"/>
  <c r="U543" i="1"/>
  <c r="E252" i="3" s="1"/>
  <c r="U554" i="1"/>
  <c r="E263" i="3" s="1"/>
  <c r="U565" i="1"/>
  <c r="U18" i="1"/>
  <c r="F19" i="3" s="1"/>
  <c r="U29" i="1"/>
  <c r="F30" i="3" s="1"/>
  <c r="U40" i="1"/>
  <c r="F41" i="3" s="1"/>
  <c r="U51" i="1"/>
  <c r="F52" i="3" s="1"/>
  <c r="U62" i="1"/>
  <c r="F63" i="3" s="1"/>
  <c r="U74" i="1"/>
  <c r="F75" i="3" s="1"/>
  <c r="U85" i="1"/>
  <c r="F86" i="3" s="1"/>
  <c r="U96" i="1"/>
  <c r="F97" i="3" s="1"/>
  <c r="U107" i="1"/>
  <c r="F108" i="3" s="1"/>
  <c r="U118" i="1"/>
  <c r="F119" i="3" s="1"/>
  <c r="U129" i="1"/>
  <c r="F130" i="3" s="1"/>
  <c r="U140" i="1"/>
  <c r="F141" i="3" s="1"/>
  <c r="U151" i="1"/>
  <c r="F152" i="3" s="1"/>
  <c r="U162" i="1"/>
  <c r="F163" i="3" s="1"/>
  <c r="U174" i="1"/>
  <c r="F175" i="3" s="1"/>
  <c r="U185" i="1"/>
  <c r="F186" i="3" s="1"/>
  <c r="U196" i="1"/>
  <c r="F197" i="3" s="1"/>
  <c r="U207" i="1"/>
  <c r="F208" i="3" s="1"/>
  <c r="U218" i="1"/>
  <c r="F219" i="3" s="1"/>
  <c r="U229" i="1"/>
  <c r="F230" i="3" s="1"/>
  <c r="U240" i="1"/>
  <c r="F241" i="3" s="1"/>
  <c r="U251" i="1"/>
  <c r="F252" i="3" s="1"/>
  <c r="U262" i="1"/>
  <c r="F263" i="3" s="1"/>
  <c r="U310" i="1"/>
  <c r="E19" i="3" s="1"/>
  <c r="U322" i="1"/>
  <c r="E31" i="3" s="1"/>
  <c r="U333" i="1"/>
  <c r="E42" i="3" s="1"/>
  <c r="U344" i="1"/>
  <c r="E53" i="3" s="1"/>
  <c r="U355" i="1"/>
  <c r="E64" i="3" s="1"/>
  <c r="U366" i="1"/>
  <c r="E75" i="3" s="1"/>
  <c r="U377" i="1"/>
  <c r="E86" i="3" s="1"/>
  <c r="U388" i="1"/>
  <c r="E97" i="3" s="1"/>
  <c r="U399" i="1"/>
  <c r="E108" i="3" s="1"/>
  <c r="U410" i="1"/>
  <c r="E119" i="3" s="1"/>
  <c r="U422" i="1"/>
  <c r="E131" i="3" s="1"/>
  <c r="U433" i="1"/>
  <c r="E142" i="3" s="1"/>
  <c r="U444" i="1"/>
  <c r="E153" i="3" s="1"/>
  <c r="U455" i="1"/>
  <c r="E164" i="3" s="1"/>
  <c r="U466" i="1"/>
  <c r="E175" i="3" s="1"/>
  <c r="U477" i="1"/>
  <c r="E186" i="3" s="1"/>
  <c r="U488" i="1"/>
  <c r="E197" i="3" s="1"/>
  <c r="U499" i="1"/>
  <c r="E208" i="3" s="1"/>
  <c r="U510" i="1"/>
  <c r="E219" i="3" s="1"/>
  <c r="U522" i="1"/>
  <c r="E231" i="3" s="1"/>
  <c r="U533" i="1"/>
  <c r="E242" i="3" s="1"/>
  <c r="U544" i="1"/>
  <c r="E253" i="3" s="1"/>
  <c r="U555" i="1"/>
  <c r="E264" i="3" s="1"/>
  <c r="U300" i="1"/>
  <c r="E9" i="3" s="1"/>
  <c r="U19" i="1"/>
  <c r="F20" i="3" s="1"/>
  <c r="U30" i="1"/>
  <c r="F31" i="3" s="1"/>
  <c r="U41" i="1"/>
  <c r="F42" i="3" s="1"/>
  <c r="U52" i="1"/>
  <c r="F53" i="3" s="1"/>
  <c r="U64" i="1"/>
  <c r="F65" i="3" s="1"/>
  <c r="U75" i="1"/>
  <c r="F76" i="3" s="1"/>
  <c r="U86" i="1"/>
  <c r="F87" i="3" s="1"/>
  <c r="U97" i="1"/>
  <c r="F98" i="3" s="1"/>
  <c r="U108" i="1"/>
  <c r="F109" i="3" s="1"/>
  <c r="U119" i="1"/>
  <c r="F120" i="3" s="1"/>
  <c r="U130" i="1"/>
  <c r="F131" i="3" s="1"/>
  <c r="U141" i="1"/>
  <c r="F142" i="3" s="1"/>
  <c r="U152" i="1"/>
  <c r="F153" i="3" s="1"/>
  <c r="U164" i="1"/>
  <c r="F165" i="3" s="1"/>
  <c r="U175" i="1"/>
  <c r="F176" i="3" s="1"/>
  <c r="U186" i="1"/>
  <c r="F187" i="3" s="1"/>
  <c r="U197" i="1"/>
  <c r="F198" i="3" s="1"/>
  <c r="U208" i="1"/>
  <c r="F209" i="3" s="1"/>
  <c r="U219" i="1"/>
  <c r="F220" i="3" s="1"/>
  <c r="U230" i="1"/>
  <c r="F231" i="3" s="1"/>
  <c r="U241" i="1"/>
  <c r="F242" i="3" s="1"/>
  <c r="U252" i="1"/>
  <c r="F253" i="3" s="1"/>
  <c r="U264" i="1"/>
  <c r="F265" i="3" s="1"/>
  <c r="U312" i="1"/>
  <c r="E21" i="3" s="1"/>
  <c r="U323" i="1"/>
  <c r="E32" i="3" s="1"/>
  <c r="U334" i="1"/>
  <c r="E43" i="3" s="1"/>
  <c r="U345" i="1"/>
  <c r="E54" i="3" s="1"/>
  <c r="U356" i="1"/>
  <c r="E65" i="3" s="1"/>
  <c r="U367" i="1"/>
  <c r="E76" i="3" s="1"/>
  <c r="U378" i="1"/>
  <c r="E87" i="3" s="1"/>
  <c r="U389" i="1"/>
  <c r="E98" i="3" s="1"/>
  <c r="U400" i="1"/>
  <c r="E109" i="3" s="1"/>
  <c r="U412" i="1"/>
  <c r="E121" i="3" s="1"/>
  <c r="U423" i="1"/>
  <c r="E132" i="3" s="1"/>
  <c r="U434" i="1"/>
  <c r="E143" i="3" s="1"/>
  <c r="U445" i="1"/>
  <c r="E154" i="3" s="1"/>
  <c r="U456" i="1"/>
  <c r="E165" i="3" s="1"/>
  <c r="U467" i="1"/>
  <c r="E176" i="3" s="1"/>
  <c r="U478" i="1"/>
  <c r="E187" i="3" s="1"/>
  <c r="U489" i="1"/>
  <c r="E198" i="3" s="1"/>
  <c r="U500" i="1"/>
  <c r="E209" i="3" s="1"/>
  <c r="U512" i="1"/>
  <c r="E221" i="3" s="1"/>
  <c r="U523" i="1"/>
  <c r="E232" i="3" s="1"/>
  <c r="U534" i="1"/>
  <c r="E243" i="3" s="1"/>
  <c r="U545" i="1"/>
  <c r="E254" i="3" s="1"/>
  <c r="U556" i="1"/>
  <c r="U9" i="1"/>
  <c r="F10" i="3" s="1"/>
  <c r="U20" i="1"/>
  <c r="F21" i="3" s="1"/>
  <c r="U31" i="1"/>
  <c r="F32" i="3" s="1"/>
  <c r="U42" i="1"/>
  <c r="F43" i="3" s="1"/>
  <c r="U54" i="1"/>
  <c r="F55" i="3" s="1"/>
  <c r="U65" i="1"/>
  <c r="F66" i="3" s="1"/>
  <c r="U76" i="1"/>
  <c r="F77" i="3" s="1"/>
  <c r="U87" i="1"/>
  <c r="F88" i="3" s="1"/>
  <c r="U98" i="1"/>
  <c r="F99" i="3" s="1"/>
  <c r="U109" i="1"/>
  <c r="F110" i="3" s="1"/>
  <c r="U120" i="1"/>
  <c r="F121" i="3" s="1"/>
  <c r="U131" i="1"/>
  <c r="F132" i="3" s="1"/>
  <c r="U142" i="1"/>
  <c r="F143" i="3" s="1"/>
  <c r="U154" i="1"/>
  <c r="F155" i="3" s="1"/>
  <c r="U165" i="1"/>
  <c r="F166" i="3" s="1"/>
  <c r="U176" i="1"/>
  <c r="F177" i="3" s="1"/>
  <c r="U187" i="1"/>
  <c r="F188" i="3" s="1"/>
  <c r="U198" i="1"/>
  <c r="F199" i="3" s="1"/>
  <c r="U209" i="1"/>
  <c r="F210" i="3" s="1"/>
  <c r="U220" i="1"/>
  <c r="F221" i="3" s="1"/>
  <c r="U231" i="1"/>
  <c r="F232" i="3" s="1"/>
  <c r="U242" i="1"/>
  <c r="F243" i="3" s="1"/>
  <c r="U254" i="1"/>
  <c r="F255" i="3" s="1"/>
  <c r="U265" i="1"/>
  <c r="F266" i="3" s="1"/>
  <c r="U586" i="5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75" i="1"/>
  <c r="U290" i="1"/>
  <c r="U280" i="1"/>
  <c r="U270" i="1"/>
  <c r="U267" i="1"/>
  <c r="U289" i="1"/>
  <c r="U279" i="1"/>
  <c r="U269" i="1"/>
  <c r="U287" i="1"/>
  <c r="U288" i="1"/>
  <c r="U278" i="1"/>
  <c r="U268" i="1"/>
  <c r="U277" i="1"/>
  <c r="U286" i="1"/>
  <c r="U276" i="1"/>
  <c r="U284" i="1"/>
  <c r="U283" i="1"/>
  <c r="U273" i="1"/>
  <c r="U282" i="1"/>
  <c r="U272" i="1"/>
  <c r="U285" i="1"/>
  <c r="U274" i="1"/>
  <c r="U574" i="1"/>
  <c r="U585" i="1"/>
  <c r="U573" i="1"/>
  <c r="U582" i="1"/>
  <c r="U572" i="1"/>
  <c r="U581" i="1"/>
  <c r="U571" i="1"/>
  <c r="U580" i="1"/>
  <c r="U570" i="1"/>
  <c r="U579" i="1"/>
  <c r="U569" i="1"/>
  <c r="U578" i="1"/>
  <c r="U568" i="1"/>
  <c r="U577" i="1"/>
  <c r="U567" i="1"/>
  <c r="U576" i="1"/>
  <c r="U566" i="1"/>
  <c r="U575" i="1"/>
  <c r="L4" i="3"/>
  <c r="U8" i="1"/>
  <c r="F9" i="3" s="1"/>
  <c r="F16" i="4"/>
  <c r="F10" i="4"/>
  <c r="F19" i="4"/>
  <c r="F12" i="4"/>
  <c r="F20" i="4"/>
  <c r="F17" i="4"/>
  <c r="F11" i="4"/>
  <c r="F13" i="4"/>
  <c r="F18" i="4"/>
  <c r="F14" i="4"/>
  <c r="D6" i="4" l="1"/>
  <c r="F4" i="3" s="1"/>
  <c r="F8" i="3"/>
  <c r="H265" i="3"/>
  <c r="I265" i="3"/>
  <c r="J265" i="3" s="1"/>
  <c r="G265" i="3"/>
  <c r="G266" i="3"/>
  <c r="H266" i="3"/>
  <c r="I266" i="3"/>
  <c r="J266" i="3" s="1"/>
  <c r="E8" i="3"/>
  <c r="K10" i="3"/>
  <c r="K20" i="3"/>
  <c r="K30" i="3"/>
  <c r="K40" i="3"/>
  <c r="K50" i="3"/>
  <c r="K60" i="3"/>
  <c r="K70" i="3"/>
  <c r="K80" i="3"/>
  <c r="K90" i="3"/>
  <c r="K100" i="3"/>
  <c r="K110" i="3"/>
  <c r="K120" i="3"/>
  <c r="K130" i="3"/>
  <c r="K140" i="3"/>
  <c r="K150" i="3"/>
  <c r="K160" i="3"/>
  <c r="K170" i="3"/>
  <c r="K180" i="3"/>
  <c r="K190" i="3"/>
  <c r="K200" i="3"/>
  <c r="K210" i="3"/>
  <c r="K220" i="3"/>
  <c r="K230" i="3"/>
  <c r="K240" i="3"/>
  <c r="K250" i="3"/>
  <c r="K260" i="3"/>
  <c r="K11" i="3"/>
  <c r="K21" i="3"/>
  <c r="K31" i="3"/>
  <c r="K41" i="3"/>
  <c r="K51" i="3"/>
  <c r="K61" i="3"/>
  <c r="K71" i="3"/>
  <c r="K81" i="3"/>
  <c r="K91" i="3"/>
  <c r="K101" i="3"/>
  <c r="K111" i="3"/>
  <c r="K121" i="3"/>
  <c r="K131" i="3"/>
  <c r="K141" i="3"/>
  <c r="K151" i="3"/>
  <c r="K161" i="3"/>
  <c r="K171" i="3"/>
  <c r="K181" i="3"/>
  <c r="K191" i="3"/>
  <c r="K201" i="3"/>
  <c r="K211" i="3"/>
  <c r="K221" i="3"/>
  <c r="K231" i="3"/>
  <c r="K241" i="3"/>
  <c r="K251" i="3"/>
  <c r="K261" i="3"/>
  <c r="K73" i="3"/>
  <c r="K233" i="3"/>
  <c r="K12" i="3"/>
  <c r="K22" i="3"/>
  <c r="K32" i="3"/>
  <c r="K42" i="3"/>
  <c r="K52" i="3"/>
  <c r="K62" i="3"/>
  <c r="K72" i="3"/>
  <c r="K82" i="3"/>
  <c r="K92" i="3"/>
  <c r="K102" i="3"/>
  <c r="K112" i="3"/>
  <c r="K122" i="3"/>
  <c r="K132" i="3"/>
  <c r="K142" i="3"/>
  <c r="K152" i="3"/>
  <c r="K162" i="3"/>
  <c r="K172" i="3"/>
  <c r="K182" i="3"/>
  <c r="K192" i="3"/>
  <c r="K202" i="3"/>
  <c r="K212" i="3"/>
  <c r="K222" i="3"/>
  <c r="K232" i="3"/>
  <c r="K242" i="3"/>
  <c r="K252" i="3"/>
  <c r="K262" i="3"/>
  <c r="K13" i="3"/>
  <c r="K23" i="3"/>
  <c r="K33" i="3"/>
  <c r="K43" i="3"/>
  <c r="K53" i="3"/>
  <c r="K63" i="3"/>
  <c r="K83" i="3"/>
  <c r="K93" i="3"/>
  <c r="K103" i="3"/>
  <c r="K113" i="3"/>
  <c r="K123" i="3"/>
  <c r="K133" i="3"/>
  <c r="K143" i="3"/>
  <c r="K153" i="3"/>
  <c r="K163" i="3"/>
  <c r="K173" i="3"/>
  <c r="K183" i="3"/>
  <c r="K193" i="3"/>
  <c r="K203" i="3"/>
  <c r="K213" i="3"/>
  <c r="K223" i="3"/>
  <c r="K243" i="3"/>
  <c r="K253" i="3"/>
  <c r="K263" i="3"/>
  <c r="K14" i="3"/>
  <c r="K24" i="3"/>
  <c r="K34" i="3"/>
  <c r="K44" i="3"/>
  <c r="K54" i="3"/>
  <c r="K64" i="3"/>
  <c r="K74" i="3"/>
  <c r="K84" i="3"/>
  <c r="K94" i="3"/>
  <c r="K104" i="3"/>
  <c r="K114" i="3"/>
  <c r="K124" i="3"/>
  <c r="K134" i="3"/>
  <c r="K144" i="3"/>
  <c r="K154" i="3"/>
  <c r="K164" i="3"/>
  <c r="K174" i="3"/>
  <c r="K184" i="3"/>
  <c r="K194" i="3"/>
  <c r="K204" i="3"/>
  <c r="K214" i="3"/>
  <c r="K224" i="3"/>
  <c r="K234" i="3"/>
  <c r="K244" i="3"/>
  <c r="K254" i="3"/>
  <c r="K264" i="3"/>
  <c r="K26" i="3"/>
  <c r="K36" i="3"/>
  <c r="K56" i="3"/>
  <c r="K76" i="3"/>
  <c r="K86" i="3"/>
  <c r="K106" i="3"/>
  <c r="K116" i="3"/>
  <c r="K136" i="3"/>
  <c r="K156" i="3"/>
  <c r="K176" i="3"/>
  <c r="K206" i="3"/>
  <c r="K236" i="3"/>
  <c r="K15" i="3"/>
  <c r="K25" i="3"/>
  <c r="K35" i="3"/>
  <c r="K45" i="3"/>
  <c r="K55" i="3"/>
  <c r="K65" i="3"/>
  <c r="K75" i="3"/>
  <c r="K85" i="3"/>
  <c r="K95" i="3"/>
  <c r="K105" i="3"/>
  <c r="K115" i="3"/>
  <c r="K125" i="3"/>
  <c r="K135" i="3"/>
  <c r="K145" i="3"/>
  <c r="K155" i="3"/>
  <c r="K165" i="3"/>
  <c r="K175" i="3"/>
  <c r="K185" i="3"/>
  <c r="K195" i="3"/>
  <c r="K205" i="3"/>
  <c r="K215" i="3"/>
  <c r="K225" i="3"/>
  <c r="K235" i="3"/>
  <c r="K245" i="3"/>
  <c r="K255" i="3"/>
  <c r="K265" i="3"/>
  <c r="K16" i="3"/>
  <c r="K46" i="3"/>
  <c r="K66" i="3"/>
  <c r="K96" i="3"/>
  <c r="K126" i="3"/>
  <c r="K146" i="3"/>
  <c r="K166" i="3"/>
  <c r="K186" i="3"/>
  <c r="K196" i="3"/>
  <c r="K216" i="3"/>
  <c r="K226" i="3"/>
  <c r="K246" i="3"/>
  <c r="K256" i="3"/>
  <c r="K266" i="3"/>
  <c r="K17" i="3"/>
  <c r="K48" i="3"/>
  <c r="K79" i="3"/>
  <c r="K117" i="3"/>
  <c r="K148" i="3"/>
  <c r="K179" i="3"/>
  <c r="K217" i="3"/>
  <c r="K248" i="3"/>
  <c r="K47" i="3"/>
  <c r="K78" i="3"/>
  <c r="K109" i="3"/>
  <c r="K147" i="3"/>
  <c r="K178" i="3"/>
  <c r="K209" i="3"/>
  <c r="K247" i="3"/>
  <c r="K18" i="3"/>
  <c r="K49" i="3"/>
  <c r="K87" i="3"/>
  <c r="K118" i="3"/>
  <c r="K149" i="3"/>
  <c r="K187" i="3"/>
  <c r="K218" i="3"/>
  <c r="K249" i="3"/>
  <c r="K27" i="3"/>
  <c r="K58" i="3"/>
  <c r="K89" i="3"/>
  <c r="K127" i="3"/>
  <c r="K158" i="3"/>
  <c r="K189" i="3"/>
  <c r="K227" i="3"/>
  <c r="K258" i="3"/>
  <c r="K19" i="3"/>
  <c r="K57" i="3"/>
  <c r="K88" i="3"/>
  <c r="K119" i="3"/>
  <c r="K157" i="3"/>
  <c r="K188" i="3"/>
  <c r="K219" i="3"/>
  <c r="K257" i="3"/>
  <c r="K37" i="3"/>
  <c r="K68" i="3"/>
  <c r="K99" i="3"/>
  <c r="K137" i="3"/>
  <c r="K168" i="3"/>
  <c r="K199" i="3"/>
  <c r="K237" i="3"/>
  <c r="K39" i="3"/>
  <c r="K77" i="3"/>
  <c r="K108" i="3"/>
  <c r="K139" i="3"/>
  <c r="K177" i="3"/>
  <c r="K208" i="3"/>
  <c r="K239" i="3"/>
  <c r="K28" i="3"/>
  <c r="K59" i="3"/>
  <c r="K97" i="3"/>
  <c r="K128" i="3"/>
  <c r="K159" i="3"/>
  <c r="K197" i="3"/>
  <c r="K228" i="3"/>
  <c r="K259" i="3"/>
  <c r="K29" i="3"/>
  <c r="K67" i="3"/>
  <c r="K98" i="3"/>
  <c r="K129" i="3"/>
  <c r="K167" i="3"/>
  <c r="K198" i="3"/>
  <c r="K229" i="3"/>
  <c r="K9" i="3"/>
  <c r="K38" i="3"/>
  <c r="K69" i="3"/>
  <c r="K107" i="3"/>
  <c r="K138" i="3"/>
  <c r="K169" i="3"/>
  <c r="K207" i="3"/>
  <c r="K238" i="3"/>
  <c r="G69" i="3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299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J13" i="2" l="1"/>
  <c r="H69" i="3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J37" i="2" l="1"/>
  <c r="M8" i="3"/>
  <c r="O8" i="3"/>
  <c r="P8" i="3" s="1"/>
  <c r="I9" i="3"/>
  <c r="H8" i="3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<sst xmlns="http://schemas.openxmlformats.org/spreadsheetml/2006/main" count="2820" uniqueCount="643">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</sst>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>
      <alignment horizontal="right" vertical="center" indent="1"/>
    </xf>
    <xf numFmtId="166" fontId="10" fillId="6" borderId="32" xfId="0" applyNumberFormat="1" applyFont="1" applyFill="1" applyBorder="1" applyAlignment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Border="1" applyAlignment="1">
      <alignment horizontal="right" vertical="center" wrapText="1" indent="1"/>
    </xf>
    <xf numFmtId="166" fontId="8" fillId="0" borderId="37" xfId="0" applyNumberFormat="1" applyFont="1" applyBorder="1" applyAlignment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Border="1" applyAlignment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wrapText="1"/>
    </xf>
    <xf numFmtId="0" fontId="8" fillId="0" borderId="44" xfId="0" applyFont="1" applyBorder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>
      <alignment horizontal="right" indent="1"/>
    </xf>
    <xf numFmtId="0" fontId="3" fillId="0" borderId="45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4" fontId="8" fillId="0" borderId="4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51" xfId="0" applyFont="1" applyBorder="1" applyAlignment="1">
      <alignment horizontal="right" vertical="center" indent="1"/>
    </xf>
    <xf numFmtId="0" fontId="8" fillId="0" borderId="52" xfId="0" applyFont="1" applyBorder="1" applyAlignment="1">
      <alignment horizontal="left" vertical="center" wrapText="1" indent="2"/>
    </xf>
    <xf numFmtId="4" fontId="8" fillId="0" borderId="53" xfId="0" applyNumberFormat="1" applyFont="1" applyBorder="1" applyAlignment="1">
      <alignment horizontal="right" vertical="center" wrapText="1" indent="1"/>
    </xf>
    <xf numFmtId="167" fontId="8" fillId="0" borderId="43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Border="1" applyAlignment="1">
      <alignment horizontal="right" vertical="center" wrapText="1" indent="1"/>
    </xf>
    <xf numFmtId="166" fontId="8" fillId="0" borderId="57" xfId="0" applyNumberFormat="1" applyFont="1" applyBorder="1" applyAlignment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/>
    <xf numFmtId="0" fontId="8" fillId="0" borderId="59" xfId="0" applyFont="1" applyBorder="1" applyAlignment="1">
      <alignment horizontal="left" vertical="center" wrapText="1" indent="2"/>
    </xf>
    <xf numFmtId="0" fontId="8" fillId="0" borderId="60" xfId="0" applyFont="1" applyBorder="1" applyAlignment="1">
      <alignment horizontal="right" vertical="center" indent="1"/>
    </xf>
    <xf numFmtId="0" fontId="8" fillId="0" borderId="61" xfId="0" applyFont="1" applyBorder="1" applyAlignment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>
      <alignment horizontal="right" vertical="center" indent="1"/>
    </xf>
    <xf numFmtId="0" fontId="8" fillId="0" borderId="64" xfId="0" applyFont="1" applyBorder="1" applyAlignment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>
      <alignment horizontal="right" vertical="center" indent="1"/>
    </xf>
    <xf numFmtId="166" fontId="22" fillId="0" borderId="3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55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36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37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13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14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15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15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14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15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15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14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15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15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14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15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15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G4" sqref="G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44" customFormat="1" ht="18" x14ac:dyDescent="0.25">
      <c r="C7" s="144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34" t="s">
        <v>486</v>
      </c>
      <c r="E10" s="134"/>
      <c r="F10" s="134"/>
      <c r="G10" s="134"/>
      <c r="H10" s="116" t="s">
        <v>32</v>
      </c>
      <c r="I10" s="129" t="s">
        <v>5</v>
      </c>
      <c r="J10" s="158" t="str">
        <f>'Analitika 2026'!L4</f>
        <v>Maj</v>
      </c>
      <c r="K10" s="159"/>
      <c r="L10" s="129" t="s">
        <v>6</v>
      </c>
      <c r="M10" s="158" t="str">
        <f>IF(J10="Januar","-",'Analitika 2026'!F4)</f>
        <v>Januar - Maj</v>
      </c>
      <c r="N10" s="159"/>
      <c r="O10" s="21"/>
    </row>
    <row r="11" spans="3:15" x14ac:dyDescent="0.25">
      <c r="C11" s="10"/>
      <c r="I11" s="20"/>
      <c r="J11" s="117" t="s">
        <v>7</v>
      </c>
      <c r="K11" s="117" t="s">
        <v>8</v>
      </c>
      <c r="L11" s="117"/>
      <c r="M11" s="117" t="s">
        <v>7</v>
      </c>
      <c r="N11" s="117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>
        <v>11</v>
      </c>
      <c r="E13" s="22" t="s">
        <v>33</v>
      </c>
      <c r="F13" s="22"/>
      <c r="G13" s="23"/>
      <c r="H13" s="24"/>
      <c r="I13" s="24"/>
      <c r="J13" s="130">
        <f>SUMPRODUCT((D13=VALUE(LEFT('Analitika 2026'!$C$9:$C$266,2)))*('Analitika 2026'!$L$9:$L$266))</f>
        <v>10853287.059999997</v>
      </c>
      <c r="K13" s="125">
        <f>IFERROR($J13/$J$37,0)</f>
        <v>3.1532387299154252E-2</v>
      </c>
      <c r="L13" s="118"/>
      <c r="M13" s="130">
        <f>IF($J$10="Januar","-",
SUMPRODUCT((D13=VALUE(LEFT('Analitika 2026'!$C$9:$C$266,2)))*('Analitika 2026'!$F$9:$F$266)))</f>
        <v>45815536.579999991</v>
      </c>
      <c r="N13" s="125">
        <f>IF($J$10="Januar","-",IFERROR($M13/$M$37,0))</f>
        <v>3.0427749972533055E-2</v>
      </c>
      <c r="O13" s="11"/>
    </row>
    <row r="14" spans="3:15" ht="7.15" customHeight="1" x14ac:dyDescent="0.25">
      <c r="C14" s="10"/>
      <c r="H14" s="18"/>
      <c r="I14" s="18"/>
      <c r="J14" s="131"/>
      <c r="K14" s="126"/>
      <c r="L14" s="119"/>
      <c r="M14" s="132"/>
      <c r="N14" s="126"/>
      <c r="O14" s="11"/>
    </row>
    <row r="15" spans="3:15" x14ac:dyDescent="0.25">
      <c r="C15" s="10"/>
      <c r="D15" s="22">
        <v>12</v>
      </c>
      <c r="E15" s="22" t="s">
        <v>34</v>
      </c>
      <c r="F15" s="22"/>
      <c r="G15" s="22"/>
      <c r="H15" s="24"/>
      <c r="I15" s="24"/>
      <c r="J15" s="130">
        <f>SUMPRODUCT((D15=VALUE(LEFT('Analitika 2026'!$C$9:$C$266,2)))*('Analitika 2026'!$L$9:$L$266))</f>
        <v>6058624.5599999987</v>
      </c>
      <c r="K15" s="125">
        <f>IFERROR($J15/$J$37,0)</f>
        <v>1.7602307491725738E-2</v>
      </c>
      <c r="L15" s="118"/>
      <c r="M15" s="130">
        <f>IF($J$10="Januar","-",
SUMPRODUCT((D15=VALUE(LEFT('Analitika 2026'!$C$9:$C$266,2)))*('Analitika 2026'!$F$9:$F$266)))</f>
        <v>30811255.879999992</v>
      </c>
      <c r="N15" s="125">
        <f>IF($J$10="Januar","-",IFERROR($M15/$M$37,0))</f>
        <v>2.0462866098257947E-2</v>
      </c>
      <c r="O15" s="11"/>
    </row>
    <row r="16" spans="3:15" ht="7.15" customHeight="1" x14ac:dyDescent="0.25">
      <c r="C16" s="10"/>
      <c r="H16" s="18"/>
      <c r="I16" s="18"/>
      <c r="J16" s="131"/>
      <c r="K16" s="126"/>
      <c r="L16" s="119"/>
      <c r="M16" s="132"/>
      <c r="N16" s="126"/>
      <c r="O16" s="11"/>
    </row>
    <row r="17" spans="3:15" x14ac:dyDescent="0.25">
      <c r="C17" s="10"/>
      <c r="D17" s="22">
        <v>13</v>
      </c>
      <c r="E17" s="22" t="s">
        <v>35</v>
      </c>
      <c r="F17" s="22"/>
      <c r="G17" s="22"/>
      <c r="H17" s="24"/>
      <c r="I17" s="24"/>
      <c r="J17" s="130">
        <f>SUMPRODUCT((D17=VALUE(LEFT('Analitika 2026'!$C$9:$C$266,2)))*('Analitika 2026'!$L$9:$L$266))</f>
        <v>26750316.119999994</v>
      </c>
      <c r="K17" s="125">
        <f>IFERROR($J17/$J$37,0)</f>
        <v>7.7718512705647474E-2</v>
      </c>
      <c r="L17" s="118"/>
      <c r="M17" s="130">
        <f>IF($J$10="Januar","-",
SUMPRODUCT((D17=VALUE(LEFT('Analitika 2026'!$C$9:$C$266,2)))*('Analitika 2026'!$F$9:$F$266)))</f>
        <v>105235745.83000001</v>
      </c>
      <c r="N17" s="125">
        <f>IF($J$10="Januar","-",IFERROR($M17/$M$37,0))</f>
        <v>6.9890853656095694E-2</v>
      </c>
      <c r="O17" s="11"/>
    </row>
    <row r="18" spans="3:15" ht="7.15" customHeight="1" x14ac:dyDescent="0.25">
      <c r="C18" s="10"/>
      <c r="H18" s="18"/>
      <c r="I18" s="18"/>
      <c r="J18" s="131"/>
      <c r="K18" s="126"/>
      <c r="L18" s="119"/>
      <c r="M18" s="132"/>
      <c r="N18" s="126"/>
      <c r="O18" s="11"/>
    </row>
    <row r="19" spans="3:15" x14ac:dyDescent="0.25">
      <c r="C19" s="10"/>
      <c r="D19" s="22">
        <v>14</v>
      </c>
      <c r="E19" s="22" t="s">
        <v>36</v>
      </c>
      <c r="F19" s="22"/>
      <c r="G19" s="22"/>
      <c r="H19" s="24"/>
      <c r="I19" s="24"/>
      <c r="J19" s="130">
        <f>SUMPRODUCT((D19=VALUE(LEFT('Analitika 2026'!$C$9:$C$266,2)))*('Analitika 2026'!$L$9:$L$266))</f>
        <v>83973078.490000039</v>
      </c>
      <c r="K19" s="125">
        <f>IFERROR($J19/$J$37,0)</f>
        <v>0.24396955678134999</v>
      </c>
      <c r="L19" s="118"/>
      <c r="M19" s="130">
        <f>IF($J$10="Januar","-",
SUMPRODUCT((D19=VALUE(LEFT('Analitika 2026'!$C$9:$C$266,2)))*('Analitika 2026'!$F$9:$F$266)))</f>
        <v>355893985.90999991</v>
      </c>
      <c r="N19" s="125">
        <f>IF($J$10="Januar","-",IFERROR($M19/$M$37,0))</f>
        <v>0.23636202974702084</v>
      </c>
      <c r="O19" s="11"/>
    </row>
    <row r="20" spans="3:15" ht="7.15" customHeight="1" x14ac:dyDescent="0.25">
      <c r="C20" s="10"/>
      <c r="H20" s="18"/>
      <c r="I20" s="18"/>
      <c r="J20" s="131"/>
      <c r="K20" s="126"/>
      <c r="L20" s="119"/>
      <c r="M20" s="132"/>
      <c r="N20" s="126"/>
      <c r="O20" s="11"/>
    </row>
    <row r="21" spans="3:15" x14ac:dyDescent="0.25">
      <c r="C21" s="10"/>
      <c r="D21" s="22">
        <v>15</v>
      </c>
      <c r="E21" s="22" t="s">
        <v>37</v>
      </c>
      <c r="F21" s="22"/>
      <c r="G21" s="23"/>
      <c r="H21" s="24"/>
      <c r="I21" s="24"/>
      <c r="J21" s="130">
        <f>SUMPRODUCT((D21=VALUE(LEFT('Analitika 2026'!$C$9:$C$266,2)))*('Analitika 2026'!$L$9:$L$266))</f>
        <v>16437386.739999995</v>
      </c>
      <c r="K21" s="125">
        <f>IFERROR($J21/$J$37,0)</f>
        <v>4.7756043123737525E-2</v>
      </c>
      <c r="L21" s="118"/>
      <c r="M21" s="130">
        <f>IF($J$10="Januar","-",
SUMPRODUCT((D21=VALUE(LEFT('Analitika 2026'!$C$9:$C$266,2)))*('Analitika 2026'!$F$9:$F$266)))</f>
        <v>51324576.049999982</v>
      </c>
      <c r="N21" s="125">
        <f>IF($J$10="Januar","-",IFERROR($M21/$M$37,0))</f>
        <v>3.4086501743109301E-2</v>
      </c>
      <c r="O21" s="11"/>
    </row>
    <row r="22" spans="3:15" ht="7.15" customHeight="1" x14ac:dyDescent="0.25">
      <c r="C22" s="10"/>
      <c r="H22" s="18"/>
      <c r="I22" s="18"/>
      <c r="J22" s="131"/>
      <c r="K22" s="126"/>
      <c r="L22" s="119"/>
      <c r="M22" s="132"/>
      <c r="N22" s="126"/>
      <c r="O22" s="11"/>
    </row>
    <row r="23" spans="3:15" x14ac:dyDescent="0.25">
      <c r="C23" s="10"/>
      <c r="D23" s="22">
        <v>16</v>
      </c>
      <c r="E23" s="22" t="s">
        <v>38</v>
      </c>
      <c r="F23" s="22"/>
      <c r="G23" s="22"/>
      <c r="H23" s="24"/>
      <c r="I23" s="24"/>
      <c r="J23" s="130">
        <f>SUMPRODUCT((D23=VALUE(LEFT('Analitika 2026'!$C$9:$C$266,2)))*('Analitika 2026'!$L$9:$L$266))</f>
        <v>5689417.419999999</v>
      </c>
      <c r="K23" s="125">
        <f>IFERROR($J23/$J$37,0)</f>
        <v>1.6529638680172803E-2</v>
      </c>
      <c r="L23" s="118"/>
      <c r="M23" s="130">
        <f>IF($J$10="Januar","-",
SUMPRODUCT((D23=VALUE(LEFT('Analitika 2026'!$C$9:$C$266,2)))*('Analitika 2026'!$F$9:$F$266)))</f>
        <v>21068617.100000005</v>
      </c>
      <c r="N23" s="125">
        <f>IF($J$10="Januar","-",IFERROR($M23/$M$37,0))</f>
        <v>1.3992428360332317E-2</v>
      </c>
      <c r="O23" s="11"/>
    </row>
    <row r="24" spans="3:15" ht="7.15" customHeight="1" x14ac:dyDescent="0.25">
      <c r="C24" s="10"/>
      <c r="H24" s="18"/>
      <c r="I24" s="18"/>
      <c r="J24" s="131"/>
      <c r="K24" s="126"/>
      <c r="L24" s="119"/>
      <c r="M24" s="132"/>
      <c r="N24" s="126"/>
      <c r="O24" s="11"/>
    </row>
    <row r="25" spans="3:15" x14ac:dyDescent="0.25">
      <c r="C25" s="10"/>
      <c r="D25" s="22">
        <v>17</v>
      </c>
      <c r="E25" s="22" t="s">
        <v>39</v>
      </c>
      <c r="F25" s="22"/>
      <c r="G25" s="22"/>
      <c r="H25" s="24"/>
      <c r="I25" s="24"/>
      <c r="J25" s="130">
        <f>SUMPRODUCT((D25=VALUE(LEFT('Analitika 2026'!$C$9:$C$266,2)))*('Analitika 2026'!$L$9:$L$266))</f>
        <v>11471600.800000001</v>
      </c>
      <c r="K25" s="125">
        <f>IFERROR($J25/$J$37,0)</f>
        <v>3.332879314507764E-2</v>
      </c>
      <c r="L25" s="118"/>
      <c r="M25" s="130">
        <f>IF($J$10="Januar","-",
SUMPRODUCT((D25=VALUE(LEFT('Analitika 2026'!$C$9:$C$266,2)))*('Analitika 2026'!$F$9:$F$266)))</f>
        <v>61457988.06000001</v>
      </c>
      <c r="N25" s="125">
        <f>IF($J$10="Januar","-",IFERROR($M25/$M$37,0))</f>
        <v>4.0816466074544061E-2</v>
      </c>
      <c r="O25" s="11"/>
    </row>
    <row r="26" spans="3:15" ht="7.15" customHeight="1" x14ac:dyDescent="0.25">
      <c r="C26" s="10"/>
      <c r="H26" s="18"/>
      <c r="I26" s="18"/>
      <c r="J26" s="131"/>
      <c r="K26" s="126"/>
      <c r="L26" s="119"/>
      <c r="M26" s="132"/>
      <c r="N26" s="126"/>
      <c r="O26" s="11"/>
    </row>
    <row r="27" spans="3:15" x14ac:dyDescent="0.25">
      <c r="C27" s="10"/>
      <c r="D27" s="22">
        <v>18</v>
      </c>
      <c r="E27" s="22" t="s">
        <v>40</v>
      </c>
      <c r="F27" s="22"/>
      <c r="G27" s="22"/>
      <c r="H27" s="24"/>
      <c r="I27" s="24"/>
      <c r="J27" s="130">
        <f>SUMPRODUCT((D27=VALUE(LEFT('Analitika 2026'!$C$9:$C$266,2)))*('Analitika 2026'!$L$9:$L$266))</f>
        <v>2701028.5400000005</v>
      </c>
      <c r="K27" s="125">
        <f>IFERROR($J27/$J$37,0)</f>
        <v>7.8473809416913353E-3</v>
      </c>
      <c r="L27" s="118"/>
      <c r="M27" s="130">
        <f>IF($J$10="Januar","-",
SUMPRODUCT((D27=VALUE(LEFT('Analitika 2026'!$C$9:$C$266,2)))*('Analitika 2026'!$F$9:$F$266)))</f>
        <v>16663529.589999996</v>
      </c>
      <c r="N27" s="125">
        <f>IF($J$10="Januar","-",IFERROR($M27/$M$37,0))</f>
        <v>1.1066850895417936E-2</v>
      </c>
      <c r="O27" s="11"/>
    </row>
    <row r="28" spans="3:15" ht="7.15" customHeight="1" x14ac:dyDescent="0.25">
      <c r="C28" s="10"/>
      <c r="H28" s="18"/>
      <c r="I28" s="18"/>
      <c r="J28" s="131"/>
      <c r="K28" s="126"/>
      <c r="L28" s="119"/>
      <c r="M28" s="132"/>
      <c r="N28" s="126"/>
      <c r="O28" s="11"/>
    </row>
    <row r="29" spans="3:15" x14ac:dyDescent="0.25">
      <c r="C29" s="10"/>
      <c r="D29" s="22">
        <v>19</v>
      </c>
      <c r="E29" s="22" t="s">
        <v>41</v>
      </c>
      <c r="F29" s="22"/>
      <c r="G29" s="23"/>
      <c r="H29" s="24"/>
      <c r="I29" s="24"/>
      <c r="J29" s="130">
        <f>SUMPRODUCT((D29=VALUE(LEFT('Analitika 2026'!$C$9:$C$266,2)))*('Analitika 2026'!$L$9:$L$266))</f>
        <v>26828816.710000001</v>
      </c>
      <c r="K29" s="125">
        <f>IFERROR($J29/$J$37,0)</f>
        <v>7.7946582874012876E-2</v>
      </c>
      <c r="L29" s="118"/>
      <c r="M29" s="130">
        <f>IF($J$10="Januar","-",
SUMPRODUCT((D29=VALUE(LEFT('Analitika 2026'!$C$9:$C$266,2)))*('Analitika 2026'!$F$9:$F$266)))</f>
        <v>147087086.40000001</v>
      </c>
      <c r="N29" s="125">
        <f>IF($J$10="Januar","-",IFERROR($M29/$M$37,0))</f>
        <v>9.7685838107618814E-2</v>
      </c>
      <c r="O29" s="11"/>
    </row>
    <row r="30" spans="3:15" ht="7.15" customHeight="1" x14ac:dyDescent="0.25">
      <c r="C30" s="10"/>
      <c r="H30" s="18"/>
      <c r="I30" s="18"/>
      <c r="J30" s="131"/>
      <c r="K30" s="126"/>
      <c r="L30" s="119"/>
      <c r="M30" s="132"/>
      <c r="N30" s="126"/>
      <c r="O30" s="11"/>
    </row>
    <row r="31" spans="3:15" x14ac:dyDescent="0.25">
      <c r="C31" s="10"/>
      <c r="D31" s="22">
        <v>20</v>
      </c>
      <c r="E31" s="22" t="s">
        <v>42</v>
      </c>
      <c r="F31" s="22"/>
      <c r="G31" s="22"/>
      <c r="H31" s="24"/>
      <c r="I31" s="24"/>
      <c r="J31" s="130">
        <f>SUMPRODUCT((D31=VALUE(LEFT('Analitika 2026'!$C$9:$C$266,2)))*('Analitika 2026'!$L$9:$L$266))</f>
        <v>2300346.3299999996</v>
      </c>
      <c r="K31" s="125">
        <f>IFERROR($J31/$J$37,0)</f>
        <v>6.6832666452800987E-3</v>
      </c>
      <c r="L31" s="118"/>
      <c r="M31" s="130">
        <f>IF($J$10="Januar","-",
SUMPRODUCT((D31=VALUE(LEFT('Analitika 2026'!$C$9:$C$266,2)))*('Analitika 2026'!$F$9:$F$266)))</f>
        <v>9651337.2799999975</v>
      </c>
      <c r="N31" s="125">
        <f>IF($J$10="Januar","-",IFERROR($M31/$M$37,0))</f>
        <v>6.4098011194006887E-3</v>
      </c>
      <c r="O31" s="11"/>
    </row>
    <row r="32" spans="3:15" ht="7.15" customHeight="1" x14ac:dyDescent="0.25">
      <c r="C32" s="10"/>
      <c r="H32" s="18"/>
      <c r="I32" s="18"/>
      <c r="J32" s="131"/>
      <c r="K32" s="126"/>
      <c r="L32" s="119"/>
      <c r="M32" s="132"/>
      <c r="N32" s="126"/>
      <c r="O32" s="11"/>
    </row>
    <row r="33" spans="3:15" x14ac:dyDescent="0.25">
      <c r="C33" s="10"/>
      <c r="D33" s="22">
        <v>21</v>
      </c>
      <c r="E33" s="22" t="s">
        <v>43</v>
      </c>
      <c r="F33" s="22"/>
      <c r="G33" s="22"/>
      <c r="H33" s="24"/>
      <c r="I33" s="24"/>
      <c r="J33" s="130">
        <f>SUMPRODUCT((D33=VALUE(LEFT('Analitika 2026'!$C$9:$C$266,2)))*('Analitika 2026'!$L$9:$L$266))</f>
        <v>58331055.510000005</v>
      </c>
      <c r="K33" s="125">
        <f>IFERROR($J33/$J$37,0)</f>
        <v>0.16947100207904997</v>
      </c>
      <c r="L33" s="118"/>
      <c r="M33" s="130">
        <f>IF($J$10="Januar","-",
SUMPRODUCT((D33=VALUE(LEFT('Analitika 2026'!$C$9:$C$266,2)))*('Analitika 2026'!$F$9:$F$266)))</f>
        <v>201830896.20000005</v>
      </c>
      <c r="N33" s="125">
        <f>IF($J$10="Januar","-",IFERROR($M33/$M$37,0))</f>
        <v>0.13404317628327719</v>
      </c>
      <c r="O33" s="11"/>
    </row>
    <row r="34" spans="3:15" ht="7.15" customHeight="1" x14ac:dyDescent="0.25">
      <c r="C34" s="10"/>
      <c r="H34" s="18"/>
      <c r="I34" s="18"/>
      <c r="J34" s="131"/>
      <c r="K34" s="126"/>
      <c r="L34" s="119"/>
      <c r="M34" s="132"/>
      <c r="N34" s="126"/>
      <c r="O34" s="11"/>
    </row>
    <row r="35" spans="3:15" x14ac:dyDescent="0.25">
      <c r="C35" s="10"/>
      <c r="D35" s="22">
        <v>22</v>
      </c>
      <c r="E35" s="22" t="s">
        <v>44</v>
      </c>
      <c r="F35" s="22"/>
      <c r="G35" s="22"/>
      <c r="H35" s="24"/>
      <c r="I35" s="24"/>
      <c r="J35" s="130">
        <f>SUMPRODUCT((D35=VALUE(LEFT('Analitika 2026'!$C$9:$C$266,2)))*('Analitika 2026'!$L$9:$L$266))</f>
        <v>92799947.00999999</v>
      </c>
      <c r="K35" s="125">
        <f>IFERROR($J35/$J$37,0)</f>
        <v>0.26961452823310028</v>
      </c>
      <c r="L35" s="118"/>
      <c r="M35" s="130">
        <f>IF($J$10="Januar","-",
SUMPRODUCT((D35=VALUE(LEFT('Analitika 2026'!$C$9:$C$266,2)))*('Analitika 2026'!$F$9:$F$266)))</f>
        <v>458875004.81000012</v>
      </c>
      <c r="N35" s="125">
        <f>IF($J$10="Januar","-",IFERROR($M35/$M$37,0))</f>
        <v>0.30475543794239218</v>
      </c>
      <c r="O35" s="11"/>
    </row>
    <row r="36" spans="3:15" ht="15.75" thickBot="1" x14ac:dyDescent="0.3">
      <c r="C36" s="10"/>
      <c r="G36" s="13"/>
      <c r="H36" s="18"/>
      <c r="I36" s="18"/>
      <c r="J36" s="132"/>
      <c r="K36" s="126"/>
      <c r="L36" s="119"/>
      <c r="M36" s="132"/>
      <c r="N36" s="126"/>
      <c r="O36" s="11"/>
    </row>
    <row r="37" spans="3:15" ht="15.75" thickBot="1" x14ac:dyDescent="0.3">
      <c r="C37" s="10"/>
      <c r="D37" s="120"/>
      <c r="E37" s="121" t="s">
        <v>26</v>
      </c>
      <c r="F37" s="121"/>
      <c r="G37" s="122"/>
      <c r="H37" s="123"/>
      <c r="I37" s="123"/>
      <c r="J37" s="133">
        <f>SUM(J13:J35)</f>
        <v>344194905.29000002</v>
      </c>
      <c r="K37" s="127">
        <f>IFERROR($J37/$J$37,0)</f>
        <v>1</v>
      </c>
      <c r="L37" s="124"/>
      <c r="M37" s="133">
        <f>SUM(M13:M35)</f>
        <v>1505715559.6900001</v>
      </c>
      <c r="N37" s="128">
        <f>IFERROR($M37/$M$37,0)</f>
        <v>1</v>
      </c>
      <c r="O37" s="11"/>
    </row>
    <row r="38" spans="3:15" x14ac:dyDescent="0.25">
      <c r="C38" s="10"/>
      <c r="G38" s="13"/>
      <c r="H38" s="18"/>
      <c r="I38" s="18"/>
      <c r="J38" s="18"/>
      <c r="K38" s="18"/>
      <c r="L38" s="18"/>
      <c r="M38" s="18"/>
      <c r="N38" s="18"/>
      <c r="O38" s="11"/>
    </row>
    <row r="39" spans="3:15" ht="15.75" thickBot="1" x14ac:dyDescent="0.3"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</row>
    <row r="42" spans="3:15" x14ac:dyDescent="0.25">
      <c r="H42" s="17"/>
    </row>
  </sheetData>
  <sheetProtection algorithmName="SHA-512" hashValue="yQJ7LQ7v3P45iaMXAzci0qnMuYr7kaTVLt2nKtKOIRBI5S3/Z4WmjLpwxP9U79QLvadPaak5AJmWBJVrAbgX5Q==" saltValue="bCd/T1fii+KwctCVUrJq9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91" bestFit="1" customWidth="1"/>
    <col min="4" max="4" width="57.140625" style="92" bestFit="1" customWidth="1"/>
    <col min="5" max="6" width="10.85546875" style="93" customWidth="1"/>
    <col min="7" max="7" width="12.42578125" style="94" bestFit="1" customWidth="1"/>
    <col min="8" max="8" width="8.85546875" style="94" customWidth="1"/>
    <col min="9" max="9" width="10.85546875" style="93" customWidth="1"/>
    <col min="10" max="10" width="12.42578125" style="94" bestFit="1" customWidth="1"/>
    <col min="11" max="11" width="10.85546875" style="95" customWidth="1"/>
    <col min="12" max="13" width="12" style="93" customWidth="1"/>
    <col min="14" max="14" width="8.85546875" style="94" customWidth="1"/>
    <col min="15" max="15" width="10.85546875" style="93" customWidth="1"/>
    <col min="16" max="16" width="10" style="94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642</v>
      </c>
      <c r="D4" s="145">
        <v>8564600000</v>
      </c>
      <c r="E4" s="41" t="s">
        <v>9</v>
      </c>
      <c r="F4" s="42" t="str">
        <f>Master!D6</f>
        <v>Januar - Maj</v>
      </c>
      <c r="G4" s="42"/>
      <c r="H4" s="42"/>
      <c r="I4" s="42"/>
      <c r="J4" s="42"/>
      <c r="K4" s="43" t="s">
        <v>10</v>
      </c>
      <c r="L4" s="44" t="str">
        <f>Master!D4</f>
        <v>Maj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64" t="s">
        <v>12</v>
      </c>
      <c r="G5" s="165"/>
      <c r="H5" s="165"/>
      <c r="I5" s="160" t="s">
        <v>28</v>
      </c>
      <c r="J5" s="161"/>
      <c r="K5" s="51" t="s">
        <v>11</v>
      </c>
      <c r="L5" s="164" t="s">
        <v>12</v>
      </c>
      <c r="M5" s="165"/>
      <c r="N5" s="165"/>
      <c r="O5" s="160" t="s">
        <v>28</v>
      </c>
      <c r="P5" s="161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488</v>
      </c>
      <c r="D7" s="135" t="s">
        <v>487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7" customFormat="1" ht="15" customHeight="1" thickBot="1" x14ac:dyDescent="0.25">
      <c r="B8" s="70"/>
      <c r="C8" s="162" t="s">
        <v>31</v>
      </c>
      <c r="D8" s="163"/>
      <c r="E8" s="71">
        <f>SUM(E9:E266)</f>
        <v>1563907701.99</v>
      </c>
      <c r="F8" s="72">
        <f>SUM(F9:F266)</f>
        <v>1505715559.6899991</v>
      </c>
      <c r="G8" s="73">
        <f t="shared" ref="G8" si="0">IFERROR(F8/E8,0)</f>
        <v>0.96279055200894903</v>
      </c>
      <c r="H8" s="74">
        <f>F8/$D$4</f>
        <v>0.17580687477406989</v>
      </c>
      <c r="I8" s="72">
        <f>SUM(I9:I266)</f>
        <v>-58192142.300000079</v>
      </c>
      <c r="J8" s="75">
        <f t="shared" ref="J8:J9" si="1">IFERROR(I8/E8,0)</f>
        <v>-3.7209447991050415E-2</v>
      </c>
      <c r="K8" s="71">
        <f>SUM(K9:K266)</f>
        <v>262652480.75</v>
      </c>
      <c r="L8" s="72">
        <f>SUM(L9:L266)</f>
        <v>344194905.29000014</v>
      </c>
      <c r="M8" s="138">
        <f>IFERROR(L8/K8,0)</f>
        <v>1.3104574695322011</v>
      </c>
      <c r="N8" s="138">
        <f>L8/$D$4</f>
        <v>4.0188088794573029E-2</v>
      </c>
      <c r="O8" s="72">
        <f>SUM(O9:O266)</f>
        <v>81542424.540000051</v>
      </c>
      <c r="P8" s="75">
        <f t="shared" ref="P8:P9" si="2">IFERROR(O8/K8,0)</f>
        <v>0.31045746953220066</v>
      </c>
      <c r="Q8" s="76"/>
    </row>
    <row r="9" spans="2:17" s="77" customFormat="1" x14ac:dyDescent="0.25">
      <c r="B9" s="70"/>
      <c r="C9" s="154" t="s">
        <v>45</v>
      </c>
      <c r="D9" s="149" t="s">
        <v>265</v>
      </c>
      <c r="E9" s="78">
        <f>IFERROR(VLOOKUP($C9,'2026'!$C$300:$U$583,19,FALSE),0)</f>
        <v>196562.01</v>
      </c>
      <c r="F9" s="79">
        <f>IFERROR(VLOOKUP($C9,'2026'!$C$8:$U$290,19,FALSE),0)</f>
        <v>76182.76999999999</v>
      </c>
      <c r="G9" s="80">
        <f t="shared" ref="G9" si="3">IFERROR(F9/E9,0)</f>
        <v>0.38757626664481087</v>
      </c>
      <c r="H9" s="81">
        <f t="shared" ref="H9" si="4">F9/$D$4</f>
        <v>8.8950762440744444E-6</v>
      </c>
      <c r="I9" s="82">
        <f t="shared" ref="I9" si="5">F9-E9</f>
        <v>-120379.24000000002</v>
      </c>
      <c r="J9" s="83">
        <f t="shared" si="1"/>
        <v>-0.61242373335518907</v>
      </c>
      <c r="K9" s="139">
        <f>VLOOKUP($C9,'2026'!$C$300:$U$583,VLOOKUP($L$4,Master!$D$9:$G$20,4,FALSE),FALSE)</f>
        <v>35307.47</v>
      </c>
      <c r="L9" s="140">
        <f>VLOOKUP($C9,'2026'!$C$8:$U$290,VLOOKUP($L$4,Master!$D$9:$G$20,4,FALSE),FALSE)</f>
        <v>17489.770000000004</v>
      </c>
      <c r="M9" s="141">
        <f>IFERROR(L9/K9,0)</f>
        <v>0.49535608187162672</v>
      </c>
      <c r="N9" s="141">
        <f>L9/$D$4</f>
        <v>2.0421000396982933E-6</v>
      </c>
      <c r="O9" s="140">
        <f>L9-K9</f>
        <v>-17817.699999999997</v>
      </c>
      <c r="P9" s="142">
        <f t="shared" si="2"/>
        <v>-0.50464391812837328</v>
      </c>
      <c r="Q9" s="76"/>
    </row>
    <row r="10" spans="2:17" s="77" customFormat="1" ht="25.5" x14ac:dyDescent="0.25">
      <c r="B10" s="70"/>
      <c r="C10" s="155" t="s">
        <v>46</v>
      </c>
      <c r="D10" s="147" t="s">
        <v>266</v>
      </c>
      <c r="E10" s="78">
        <f>IFERROR(VLOOKUP($C10,'2026'!$C$300:$U$583,19,FALSE),0)</f>
        <v>16164.75</v>
      </c>
      <c r="F10" s="79">
        <f>IFERROR(VLOOKUP($C10,'2026'!$C$8:$U$290,19,FALSE),0)</f>
        <v>17450</v>
      </c>
      <c r="G10" s="80">
        <f t="shared" ref="G10:G73" si="6">IFERROR(F10/E10,0)</f>
        <v>1.079509426375292</v>
      </c>
      <c r="H10" s="81">
        <f t="shared" ref="H10:H73" si="7">F10/$D$4</f>
        <v>2.0374565070172569E-6</v>
      </c>
      <c r="I10" s="82">
        <f t="shared" ref="I10:I73" si="8">F10-E10</f>
        <v>1285.25</v>
      </c>
      <c r="J10" s="83">
        <f t="shared" ref="J10:J73" si="9">IFERROR(I10/E10,0)</f>
        <v>7.9509426375291917E-2</v>
      </c>
      <c r="K10" s="78">
        <f>VLOOKUP($C10,'2026'!$C$300:$U$583,VLOOKUP($L$4,Master!$D$9:$G$20,4,FALSE),FALSE)</f>
        <v>2424.5600000000004</v>
      </c>
      <c r="L10" s="79">
        <f>VLOOKUP($C10,'2026'!$C$8:$U$290,VLOOKUP($L$4,Master!$D$9:$G$20,4,FALSE),FALSE)</f>
        <v>3970</v>
      </c>
      <c r="M10" s="143">
        <f t="shared" ref="M10:M73" si="10">IFERROR(L10/K10,0)</f>
        <v>1.6374104992246012</v>
      </c>
      <c r="N10" s="143">
        <f t="shared" ref="N10:N73" si="11">L10/$D$4</f>
        <v>4.6353595030707798E-7</v>
      </c>
      <c r="O10" s="79">
        <f t="shared" ref="O10:O73" si="12">L10-K10</f>
        <v>1545.4399999999996</v>
      </c>
      <c r="P10" s="83">
        <f t="shared" ref="P10:P73" si="13">IFERROR(O10/K10,0)</f>
        <v>0.63741049922460136</v>
      </c>
      <c r="Q10" s="76"/>
    </row>
    <row r="11" spans="2:17" s="77" customFormat="1" ht="25.5" x14ac:dyDescent="0.25">
      <c r="B11" s="70"/>
      <c r="C11" s="155" t="s">
        <v>47</v>
      </c>
      <c r="D11" s="147" t="s">
        <v>267</v>
      </c>
      <c r="E11" s="78">
        <f>IFERROR(VLOOKUP($C11,'2026'!$C$300:$U$583,19,FALSE),0)</f>
        <v>860751.6399999999</v>
      </c>
      <c r="F11" s="79">
        <f>IFERROR(VLOOKUP($C11,'2026'!$C$8:$U$290,19,FALSE),0)</f>
        <v>748531.62</v>
      </c>
      <c r="G11" s="80">
        <f t="shared" si="6"/>
        <v>0.86962555191878588</v>
      </c>
      <c r="H11" s="81">
        <f t="shared" si="7"/>
        <v>8.7398316325339192E-5</v>
      </c>
      <c r="I11" s="82">
        <f t="shared" si="8"/>
        <v>-112220.0199999999</v>
      </c>
      <c r="J11" s="83">
        <f t="shared" si="9"/>
        <v>-0.13037444808121412</v>
      </c>
      <c r="K11" s="78">
        <f>VLOOKUP($C11,'2026'!$C$300:$U$583,VLOOKUP($L$4,Master!$D$9:$G$20,4,FALSE),FALSE)</f>
        <v>172098.34999999989</v>
      </c>
      <c r="L11" s="79">
        <f>VLOOKUP($C11,'2026'!$C$8:$U$290,VLOOKUP($L$4,Master!$D$9:$G$20,4,FALSE),FALSE)</f>
        <v>156724.32999999999</v>
      </c>
      <c r="M11" s="143">
        <f t="shared" si="10"/>
        <v>0.91066724346863337</v>
      </c>
      <c r="N11" s="143">
        <f t="shared" si="11"/>
        <v>1.8299083436471052E-5</v>
      </c>
      <c r="O11" s="79">
        <f t="shared" si="12"/>
        <v>-15374.019999999902</v>
      </c>
      <c r="P11" s="83">
        <f t="shared" si="13"/>
        <v>-8.9332756531366589E-2</v>
      </c>
      <c r="Q11" s="76"/>
    </row>
    <row r="12" spans="2:17" s="77" customFormat="1" x14ac:dyDescent="0.25">
      <c r="B12" s="70"/>
      <c r="C12" s="155" t="s">
        <v>48</v>
      </c>
      <c r="D12" s="147" t="s">
        <v>268</v>
      </c>
      <c r="E12" s="78">
        <f>IFERROR(VLOOKUP($C12,'2026'!$C$300:$U$583,19,FALSE),0)</f>
        <v>227067.14</v>
      </c>
      <c r="F12" s="79">
        <f>IFERROR(VLOOKUP($C12,'2026'!$C$8:$U$290,19,FALSE),0)</f>
        <v>173666.37999999998</v>
      </c>
      <c r="G12" s="80">
        <f t="shared" si="6"/>
        <v>0.76482391948037909</v>
      </c>
      <c r="H12" s="81">
        <f t="shared" si="7"/>
        <v>2.0277231861382899E-5</v>
      </c>
      <c r="I12" s="82">
        <f t="shared" si="8"/>
        <v>-53400.760000000038</v>
      </c>
      <c r="J12" s="83">
        <f t="shared" si="9"/>
        <v>-0.23517608051962091</v>
      </c>
      <c r="K12" s="78">
        <f>VLOOKUP($C12,'2026'!$C$300:$U$583,VLOOKUP($L$4,Master!$D$9:$G$20,4,FALSE),FALSE)</f>
        <v>41195.39</v>
      </c>
      <c r="L12" s="79">
        <f>VLOOKUP($C12,'2026'!$C$8:$U$290,VLOOKUP($L$4,Master!$D$9:$G$20,4,FALSE),FALSE)</f>
        <v>47617.789999999986</v>
      </c>
      <c r="M12" s="143">
        <f t="shared" si="10"/>
        <v>1.1559009394012287</v>
      </c>
      <c r="N12" s="143">
        <f t="shared" si="11"/>
        <v>5.5598381710762891E-6</v>
      </c>
      <c r="O12" s="79">
        <f t="shared" si="12"/>
        <v>6422.3999999999869</v>
      </c>
      <c r="P12" s="83">
        <f t="shared" si="13"/>
        <v>0.15590093940122879</v>
      </c>
      <c r="Q12" s="76"/>
    </row>
    <row r="13" spans="2:17" s="77" customFormat="1" x14ac:dyDescent="0.25">
      <c r="B13" s="70"/>
      <c r="C13" s="155" t="s">
        <v>49</v>
      </c>
      <c r="D13" s="147" t="s">
        <v>269</v>
      </c>
      <c r="E13" s="78">
        <f>IFERROR(VLOOKUP($C13,'2026'!$C$300:$U$583,19,FALSE),0)</f>
        <v>816942.96</v>
      </c>
      <c r="F13" s="79">
        <f>IFERROR(VLOOKUP($C13,'2026'!$C$8:$U$290,19,FALSE),0)</f>
        <v>490784.93999999994</v>
      </c>
      <c r="G13" s="80">
        <f t="shared" si="6"/>
        <v>0.60075790358729575</v>
      </c>
      <c r="H13" s="81">
        <f t="shared" si="7"/>
        <v>5.7303895103098795E-5</v>
      </c>
      <c r="I13" s="82">
        <f t="shared" si="8"/>
        <v>-326158.02</v>
      </c>
      <c r="J13" s="83">
        <f t="shared" si="9"/>
        <v>-0.39924209641270431</v>
      </c>
      <c r="K13" s="78">
        <f>VLOOKUP($C13,'2026'!$C$300:$U$583,VLOOKUP($L$4,Master!$D$9:$G$20,4,FALSE),FALSE)</f>
        <v>158300.06000000003</v>
      </c>
      <c r="L13" s="79">
        <f>VLOOKUP($C13,'2026'!$C$8:$U$290,VLOOKUP($L$4,Master!$D$9:$G$20,4,FALSE),FALSE)</f>
        <v>104924.98000000001</v>
      </c>
      <c r="M13" s="143">
        <f t="shared" si="10"/>
        <v>0.66282337479846809</v>
      </c>
      <c r="N13" s="143">
        <f t="shared" si="11"/>
        <v>1.2251007636083414E-5</v>
      </c>
      <c r="O13" s="79">
        <f t="shared" si="12"/>
        <v>-53375.080000000016</v>
      </c>
      <c r="P13" s="83">
        <f t="shared" si="13"/>
        <v>-0.33717662520153185</v>
      </c>
      <c r="Q13" s="76"/>
    </row>
    <row r="14" spans="2:17" s="77" customFormat="1" ht="25.5" x14ac:dyDescent="0.25">
      <c r="B14" s="70"/>
      <c r="C14" s="155" t="s">
        <v>50</v>
      </c>
      <c r="D14" s="147" t="s">
        <v>270</v>
      </c>
      <c r="E14" s="78">
        <f>IFERROR(VLOOKUP($C14,'2026'!$C$300:$U$583,19,FALSE),0)</f>
        <v>523739.64999999997</v>
      </c>
      <c r="F14" s="79">
        <f>IFERROR(VLOOKUP($C14,'2026'!$C$8:$U$290,19,FALSE),0)</f>
        <v>522269.12</v>
      </c>
      <c r="G14" s="80">
        <f t="shared" si="6"/>
        <v>0.99719225000436773</v>
      </c>
      <c r="H14" s="81">
        <f t="shared" si="7"/>
        <v>6.0979978049179175E-5</v>
      </c>
      <c r="I14" s="82">
        <f t="shared" si="8"/>
        <v>-1470.5299999999697</v>
      </c>
      <c r="J14" s="83">
        <f t="shared" si="9"/>
        <v>-2.8077499956323144E-3</v>
      </c>
      <c r="K14" s="78">
        <f>VLOOKUP($C14,'2026'!$C$300:$U$583,VLOOKUP($L$4,Master!$D$9:$G$20,4,FALSE),FALSE)</f>
        <v>84967.590000000026</v>
      </c>
      <c r="L14" s="79">
        <f>VLOOKUP($C14,'2026'!$C$8:$U$290,VLOOKUP($L$4,Master!$D$9:$G$20,4,FALSE),FALSE)</f>
        <v>142130.55000000002</v>
      </c>
      <c r="M14" s="143">
        <f t="shared" si="10"/>
        <v>1.672761931931928</v>
      </c>
      <c r="N14" s="143">
        <f t="shared" si="11"/>
        <v>1.6595118277561125E-5</v>
      </c>
      <c r="O14" s="79">
        <f t="shared" si="12"/>
        <v>57162.959999999992</v>
      </c>
      <c r="P14" s="83">
        <f t="shared" si="13"/>
        <v>0.67276193193192813</v>
      </c>
      <c r="Q14" s="76"/>
    </row>
    <row r="15" spans="2:17" s="77" customFormat="1" x14ac:dyDescent="0.25">
      <c r="B15" s="70"/>
      <c r="C15" s="155" t="s">
        <v>51</v>
      </c>
      <c r="D15" s="147" t="s">
        <v>271</v>
      </c>
      <c r="E15" s="78">
        <f>IFERROR(VLOOKUP($C15,'2026'!$C$300:$U$583,19,FALSE),0)</f>
        <v>487280.2699999999</v>
      </c>
      <c r="F15" s="79">
        <f>IFERROR(VLOOKUP($C15,'2026'!$C$8:$U$290,19,FALSE),0)</f>
        <v>314302.31999999995</v>
      </c>
      <c r="G15" s="80">
        <f t="shared" si="6"/>
        <v>0.6450134334394455</v>
      </c>
      <c r="H15" s="81">
        <f t="shared" si="7"/>
        <v>3.6697839945823497E-5</v>
      </c>
      <c r="I15" s="82">
        <f t="shared" si="8"/>
        <v>-172977.94999999995</v>
      </c>
      <c r="J15" s="83">
        <f t="shared" si="9"/>
        <v>-0.35498656656055455</v>
      </c>
      <c r="K15" s="78">
        <f>VLOOKUP($C15,'2026'!$C$300:$U$583,VLOOKUP($L$4,Master!$D$9:$G$20,4,FALSE),FALSE)</f>
        <v>95686.35</v>
      </c>
      <c r="L15" s="79">
        <f>VLOOKUP($C15,'2026'!$C$8:$U$290,VLOOKUP($L$4,Master!$D$9:$G$20,4,FALSE),FALSE)</f>
        <v>76842.399999999994</v>
      </c>
      <c r="M15" s="143">
        <f t="shared" si="10"/>
        <v>0.80306543200780456</v>
      </c>
      <c r="N15" s="143">
        <f t="shared" si="11"/>
        <v>8.9720944352334028E-6</v>
      </c>
      <c r="O15" s="79">
        <f t="shared" si="12"/>
        <v>-18843.950000000012</v>
      </c>
      <c r="P15" s="83">
        <f t="shared" si="13"/>
        <v>-0.19693456799219544</v>
      </c>
      <c r="Q15" s="76"/>
    </row>
    <row r="16" spans="2:17" s="77" customFormat="1" x14ac:dyDescent="0.25">
      <c r="B16" s="70"/>
      <c r="C16" s="155" t="s">
        <v>52</v>
      </c>
      <c r="D16" s="147" t="s">
        <v>272</v>
      </c>
      <c r="E16" s="78">
        <f>IFERROR(VLOOKUP($C16,'2026'!$C$300:$U$583,19,FALSE),0)</f>
        <v>98974.36</v>
      </c>
      <c r="F16" s="79">
        <f>IFERROR(VLOOKUP($C16,'2026'!$C$8:$U$290,19,FALSE),0)</f>
        <v>81385.91</v>
      </c>
      <c r="G16" s="80">
        <f t="shared" si="6"/>
        <v>0.82229286453582529</v>
      </c>
      <c r="H16" s="81">
        <f t="shared" si="7"/>
        <v>9.502593232608646E-6</v>
      </c>
      <c r="I16" s="82">
        <f t="shared" si="8"/>
        <v>-17588.449999999997</v>
      </c>
      <c r="J16" s="83">
        <f t="shared" si="9"/>
        <v>-0.17770713546417474</v>
      </c>
      <c r="K16" s="78">
        <f>VLOOKUP($C16,'2026'!$C$300:$U$583,VLOOKUP($L$4,Master!$D$9:$G$20,4,FALSE),FALSE)</f>
        <v>14834.53</v>
      </c>
      <c r="L16" s="79">
        <f>VLOOKUP($C16,'2026'!$C$8:$U$290,VLOOKUP($L$4,Master!$D$9:$G$20,4,FALSE),FALSE)</f>
        <v>14834.33</v>
      </c>
      <c r="M16" s="143">
        <f t="shared" si="10"/>
        <v>0.99998651794158622</v>
      </c>
      <c r="N16" s="143">
        <f t="shared" si="11"/>
        <v>1.7320517011886136E-6</v>
      </c>
      <c r="O16" s="79">
        <f t="shared" si="12"/>
        <v>-0.2000000000007276</v>
      </c>
      <c r="P16" s="83">
        <f t="shared" si="13"/>
        <v>-1.3482058413763536E-5</v>
      </c>
      <c r="Q16" s="76"/>
    </row>
    <row r="17" spans="2:17" s="77" customFormat="1" x14ac:dyDescent="0.25">
      <c r="B17" s="70"/>
      <c r="C17" s="155" t="s">
        <v>53</v>
      </c>
      <c r="D17" s="147" t="s">
        <v>273</v>
      </c>
      <c r="E17" s="78">
        <f>IFERROR(VLOOKUP($C17,'2026'!$C$300:$U$583,19,FALSE),0)</f>
        <v>844601.12</v>
      </c>
      <c r="F17" s="79">
        <f>IFERROR(VLOOKUP($C17,'2026'!$C$8:$U$290,19,FALSE),0)</f>
        <v>667750.75</v>
      </c>
      <c r="G17" s="80">
        <f t="shared" si="6"/>
        <v>0.7906107796778673</v>
      </c>
      <c r="H17" s="81">
        <f t="shared" si="7"/>
        <v>7.7966367372673561E-5</v>
      </c>
      <c r="I17" s="82">
        <f t="shared" si="8"/>
        <v>-176850.37</v>
      </c>
      <c r="J17" s="83">
        <f t="shared" si="9"/>
        <v>-0.20938922032213264</v>
      </c>
      <c r="K17" s="78">
        <f>VLOOKUP($C17,'2026'!$C$300:$U$583,VLOOKUP($L$4,Master!$D$9:$G$20,4,FALSE),FALSE)</f>
        <v>119551.76999999999</v>
      </c>
      <c r="L17" s="79">
        <f>VLOOKUP($C17,'2026'!$C$8:$U$290,VLOOKUP($L$4,Master!$D$9:$G$20,4,FALSE),FALSE)</f>
        <v>109399.48</v>
      </c>
      <c r="M17" s="143">
        <f t="shared" si="10"/>
        <v>0.91508038735018316</v>
      </c>
      <c r="N17" s="143">
        <f t="shared" si="11"/>
        <v>1.2773448847581906E-5</v>
      </c>
      <c r="O17" s="79">
        <f t="shared" si="12"/>
        <v>-10152.289999999994</v>
      </c>
      <c r="P17" s="83">
        <f t="shared" si="13"/>
        <v>-8.4919612649816845E-2</v>
      </c>
      <c r="Q17" s="76"/>
    </row>
    <row r="18" spans="2:17" s="77" customFormat="1" ht="25.5" x14ac:dyDescent="0.25">
      <c r="B18" s="70"/>
      <c r="C18" s="155" t="s">
        <v>54</v>
      </c>
      <c r="D18" s="147" t="s">
        <v>274</v>
      </c>
      <c r="E18" s="78">
        <f>IFERROR(VLOOKUP($C18,'2026'!$C$300:$U$583,19,FALSE),0)</f>
        <v>3252944.0700000003</v>
      </c>
      <c r="F18" s="79">
        <f>IFERROR(VLOOKUP($C18,'2026'!$C$8:$U$290,19,FALSE),0)</f>
        <v>2215911.6599999997</v>
      </c>
      <c r="G18" s="80">
        <f t="shared" si="6"/>
        <v>0.68120189352041316</v>
      </c>
      <c r="H18" s="81">
        <f t="shared" si="7"/>
        <v>2.5872914788781725E-4</v>
      </c>
      <c r="I18" s="82">
        <f t="shared" si="8"/>
        <v>-1037032.4100000006</v>
      </c>
      <c r="J18" s="83">
        <f t="shared" si="9"/>
        <v>-0.31879810647958684</v>
      </c>
      <c r="K18" s="78">
        <f>VLOOKUP($C18,'2026'!$C$300:$U$583,VLOOKUP($L$4,Master!$D$9:$G$20,4,FALSE),FALSE)</f>
        <v>555573.53</v>
      </c>
      <c r="L18" s="79">
        <f>VLOOKUP($C18,'2026'!$C$8:$U$290,VLOOKUP($L$4,Master!$D$9:$G$20,4,FALSE),FALSE)</f>
        <v>576882.77999999991</v>
      </c>
      <c r="M18" s="143">
        <f t="shared" si="10"/>
        <v>1.0383554090490954</v>
      </c>
      <c r="N18" s="143">
        <f t="shared" si="11"/>
        <v>6.7356651799266738E-5</v>
      </c>
      <c r="O18" s="79">
        <f t="shared" si="12"/>
        <v>21309.249999999884</v>
      </c>
      <c r="P18" s="83">
        <f t="shared" si="13"/>
        <v>3.8355409049095415E-2</v>
      </c>
      <c r="Q18" s="76"/>
    </row>
    <row r="19" spans="2:17" s="77" customFormat="1" x14ac:dyDescent="0.25">
      <c r="B19" s="70"/>
      <c r="C19" s="155" t="s">
        <v>55</v>
      </c>
      <c r="D19" s="147" t="s">
        <v>275</v>
      </c>
      <c r="E19" s="78">
        <f>IFERROR(VLOOKUP($C19,'2026'!$C$300:$U$583,19,FALSE),0)</f>
        <v>3833762.01</v>
      </c>
      <c r="F19" s="79">
        <f>IFERROR(VLOOKUP($C19,'2026'!$C$8:$U$290,19,FALSE),0)</f>
        <v>2958268.2400000012</v>
      </c>
      <c r="G19" s="80">
        <f t="shared" si="6"/>
        <v>0.77163585853363947</v>
      </c>
      <c r="H19" s="81">
        <f t="shared" si="7"/>
        <v>3.454064684865611E-4</v>
      </c>
      <c r="I19" s="82">
        <f t="shared" si="8"/>
        <v>-875493.76999999862</v>
      </c>
      <c r="J19" s="83">
        <f t="shared" si="9"/>
        <v>-0.22836414146636053</v>
      </c>
      <c r="K19" s="78">
        <f>VLOOKUP($C19,'2026'!$C$300:$U$583,VLOOKUP($L$4,Master!$D$9:$G$20,4,FALSE),FALSE)</f>
        <v>658785.05000000005</v>
      </c>
      <c r="L19" s="79">
        <f>VLOOKUP($C19,'2026'!$C$8:$U$290,VLOOKUP($L$4,Master!$D$9:$G$20,4,FALSE),FALSE)</f>
        <v>578853.90000000014</v>
      </c>
      <c r="M19" s="143">
        <f t="shared" si="10"/>
        <v>0.87866884653803257</v>
      </c>
      <c r="N19" s="143">
        <f t="shared" si="11"/>
        <v>6.758679914998951E-5</v>
      </c>
      <c r="O19" s="79">
        <f t="shared" si="12"/>
        <v>-79931.149999999907</v>
      </c>
      <c r="P19" s="83">
        <f t="shared" si="13"/>
        <v>-0.12133115346196745</v>
      </c>
      <c r="Q19" s="76"/>
    </row>
    <row r="20" spans="2:17" s="77" customFormat="1" x14ac:dyDescent="0.25">
      <c r="B20" s="70"/>
      <c r="C20" s="155" t="s">
        <v>56</v>
      </c>
      <c r="D20" s="147" t="s">
        <v>276</v>
      </c>
      <c r="E20" s="78">
        <f>IFERROR(VLOOKUP($C20,'2026'!$C$300:$U$583,19,FALSE),0)</f>
        <v>2238174.9099999997</v>
      </c>
      <c r="F20" s="79">
        <f>IFERROR(VLOOKUP($C20,'2026'!$C$8:$U$290,19,FALSE),0)</f>
        <v>3729226.2800000003</v>
      </c>
      <c r="G20" s="80">
        <f t="shared" si="6"/>
        <v>1.6661907268007041</v>
      </c>
      <c r="H20" s="81">
        <f t="shared" si="7"/>
        <v>4.354232865516195E-4</v>
      </c>
      <c r="I20" s="82">
        <f t="shared" si="8"/>
        <v>1491051.3700000006</v>
      </c>
      <c r="J20" s="83">
        <f t="shared" si="9"/>
        <v>0.66619072680070424</v>
      </c>
      <c r="K20" s="78">
        <f>VLOOKUP($C20,'2026'!$C$300:$U$583,VLOOKUP($L$4,Master!$D$9:$G$20,4,FALSE),FALSE)</f>
        <v>416119.25999999989</v>
      </c>
      <c r="L20" s="79">
        <f>VLOOKUP($C20,'2026'!$C$8:$U$290,VLOOKUP($L$4,Master!$D$9:$G$20,4,FALSE),FALSE)</f>
        <v>2126580.13</v>
      </c>
      <c r="M20" s="143">
        <f t="shared" si="10"/>
        <v>5.1105063726201969</v>
      </c>
      <c r="N20" s="143">
        <f t="shared" si="11"/>
        <v>2.4829882656516358E-4</v>
      </c>
      <c r="O20" s="79">
        <f t="shared" si="12"/>
        <v>1710460.87</v>
      </c>
      <c r="P20" s="83">
        <f t="shared" si="13"/>
        <v>4.1105063726201969</v>
      </c>
      <c r="Q20" s="76"/>
    </row>
    <row r="21" spans="2:17" s="77" customFormat="1" ht="25.5" x14ac:dyDescent="0.25">
      <c r="B21" s="70"/>
      <c r="C21" s="155" t="s">
        <v>57</v>
      </c>
      <c r="D21" s="147" t="s">
        <v>277</v>
      </c>
      <c r="E21" s="78">
        <f>IFERROR(VLOOKUP($C21,'2026'!$C$300:$U$583,19,FALSE),0)</f>
        <v>86765.209999999992</v>
      </c>
      <c r="F21" s="79">
        <f>IFERROR(VLOOKUP($C21,'2026'!$C$8:$U$290,19,FALSE),0)</f>
        <v>83508.979999999981</v>
      </c>
      <c r="G21" s="80">
        <f t="shared" si="6"/>
        <v>0.96247078754261051</v>
      </c>
      <c r="H21" s="81">
        <f t="shared" si="7"/>
        <v>9.7504822174999394E-6</v>
      </c>
      <c r="I21" s="82">
        <f t="shared" si="8"/>
        <v>-3256.2300000000105</v>
      </c>
      <c r="J21" s="83">
        <f t="shared" si="9"/>
        <v>-3.7529212457389438E-2</v>
      </c>
      <c r="K21" s="78">
        <f>VLOOKUP($C21,'2026'!$C$300:$U$583,VLOOKUP($L$4,Master!$D$9:$G$20,4,FALSE),FALSE)</f>
        <v>17332.530000000002</v>
      </c>
      <c r="L21" s="79">
        <f>VLOOKUP($C21,'2026'!$C$8:$U$290,VLOOKUP($L$4,Master!$D$9:$G$20,4,FALSE),FALSE)</f>
        <v>18057.159999999996</v>
      </c>
      <c r="M21" s="143">
        <f t="shared" si="10"/>
        <v>1.0418075145405774</v>
      </c>
      <c r="N21" s="143">
        <f t="shared" si="11"/>
        <v>2.1083483174929355E-6</v>
      </c>
      <c r="O21" s="79">
        <f t="shared" si="12"/>
        <v>724.62999999999374</v>
      </c>
      <c r="P21" s="83">
        <f t="shared" si="13"/>
        <v>4.1807514540577378E-2</v>
      </c>
      <c r="Q21" s="76"/>
    </row>
    <row r="22" spans="2:17" s="77" customFormat="1" x14ac:dyDescent="0.25">
      <c r="B22" s="70"/>
      <c r="C22" s="155" t="s">
        <v>58</v>
      </c>
      <c r="D22" s="147" t="s">
        <v>278</v>
      </c>
      <c r="E22" s="78">
        <f>IFERROR(VLOOKUP($C22,'2026'!$C$300:$U$583,19,FALSE),0)</f>
        <v>23077.590000000004</v>
      </c>
      <c r="F22" s="79">
        <f>IFERROR(VLOOKUP($C22,'2026'!$C$8:$U$290,19,FALSE),0)</f>
        <v>12299</v>
      </c>
      <c r="G22" s="80">
        <f t="shared" si="6"/>
        <v>0.53294126466411773</v>
      </c>
      <c r="H22" s="81">
        <f t="shared" si="7"/>
        <v>1.4360273684702145E-6</v>
      </c>
      <c r="I22" s="82">
        <f t="shared" si="8"/>
        <v>-10778.590000000004</v>
      </c>
      <c r="J22" s="83">
        <f t="shared" si="9"/>
        <v>-0.46705873533588221</v>
      </c>
      <c r="K22" s="78">
        <f>VLOOKUP($C22,'2026'!$C$300:$U$583,VLOOKUP($L$4,Master!$D$9:$G$20,4,FALSE),FALSE)</f>
        <v>3465.440000000001</v>
      </c>
      <c r="L22" s="79">
        <f>VLOOKUP($C22,'2026'!$C$8:$U$290,VLOOKUP($L$4,Master!$D$9:$G$20,4,FALSE),FALSE)</f>
        <v>2947.1000000000004</v>
      </c>
      <c r="M22" s="143">
        <f t="shared" si="10"/>
        <v>0.850425919940902</v>
      </c>
      <c r="N22" s="143">
        <f t="shared" si="11"/>
        <v>3.441024682997455E-7</v>
      </c>
      <c r="O22" s="79">
        <f t="shared" si="12"/>
        <v>-518.3400000000006</v>
      </c>
      <c r="P22" s="83">
        <f t="shared" si="13"/>
        <v>-0.14957408005909797</v>
      </c>
      <c r="Q22" s="76"/>
    </row>
    <row r="23" spans="2:17" s="77" customFormat="1" x14ac:dyDescent="0.25">
      <c r="B23" s="70"/>
      <c r="C23" s="155" t="s">
        <v>59</v>
      </c>
      <c r="D23" s="147" t="s">
        <v>279</v>
      </c>
      <c r="E23" s="78">
        <f>IFERROR(VLOOKUP($C23,'2026'!$C$300:$U$583,19,FALSE),0)</f>
        <v>600375.34000000008</v>
      </c>
      <c r="F23" s="79">
        <f>IFERROR(VLOOKUP($C23,'2026'!$C$8:$U$290,19,FALSE),0)</f>
        <v>368445.17</v>
      </c>
      <c r="G23" s="80">
        <f t="shared" si="6"/>
        <v>0.61369137846334587</v>
      </c>
      <c r="H23" s="81">
        <f t="shared" si="7"/>
        <v>4.3019542068514583E-5</v>
      </c>
      <c r="I23" s="82">
        <f t="shared" si="8"/>
        <v>-231930.1700000001</v>
      </c>
      <c r="J23" s="83">
        <f t="shared" si="9"/>
        <v>-0.38630862153665418</v>
      </c>
      <c r="K23" s="78">
        <f>VLOOKUP($C23,'2026'!$C$300:$U$583,VLOOKUP($L$4,Master!$D$9:$G$20,4,FALSE),FALSE)</f>
        <v>112602.49999999999</v>
      </c>
      <c r="L23" s="79">
        <f>VLOOKUP($C23,'2026'!$C$8:$U$290,VLOOKUP($L$4,Master!$D$9:$G$20,4,FALSE),FALSE)</f>
        <v>73017.820000000022</v>
      </c>
      <c r="M23" s="143">
        <f t="shared" si="10"/>
        <v>0.64845647299127485</v>
      </c>
      <c r="N23" s="143">
        <f t="shared" si="11"/>
        <v>8.5255376783504214E-6</v>
      </c>
      <c r="O23" s="79">
        <f t="shared" si="12"/>
        <v>-39584.679999999964</v>
      </c>
      <c r="P23" s="83">
        <f t="shared" si="13"/>
        <v>-0.3515435270087251</v>
      </c>
      <c r="Q23" s="76"/>
    </row>
    <row r="24" spans="2:17" s="77" customFormat="1" x14ac:dyDescent="0.25">
      <c r="B24" s="70"/>
      <c r="C24" s="155" t="s">
        <v>60</v>
      </c>
      <c r="D24" s="147" t="s">
        <v>280</v>
      </c>
      <c r="E24" s="78">
        <f>IFERROR(VLOOKUP($C24,'2026'!$C$300:$U$583,19,FALSE),0)</f>
        <v>226720.5</v>
      </c>
      <c r="F24" s="79">
        <f>IFERROR(VLOOKUP($C24,'2026'!$C$8:$U$290,19,FALSE),0)</f>
        <v>160211</v>
      </c>
      <c r="G24" s="80">
        <f t="shared" si="6"/>
        <v>0.70664540700995282</v>
      </c>
      <c r="H24" s="81">
        <f t="shared" si="7"/>
        <v>1.8706185928122738E-5</v>
      </c>
      <c r="I24" s="82">
        <f t="shared" si="8"/>
        <v>-66509.5</v>
      </c>
      <c r="J24" s="83">
        <f t="shared" si="9"/>
        <v>-0.29335459299004724</v>
      </c>
      <c r="K24" s="78">
        <f>VLOOKUP($C24,'2026'!$C$300:$U$583,VLOOKUP($L$4,Master!$D$9:$G$20,4,FALSE),FALSE)</f>
        <v>45047.13</v>
      </c>
      <c r="L24" s="79">
        <f>VLOOKUP($C24,'2026'!$C$8:$U$290,VLOOKUP($L$4,Master!$D$9:$G$20,4,FALSE),FALSE)</f>
        <v>47950.5</v>
      </c>
      <c r="M24" s="143">
        <f t="shared" si="10"/>
        <v>1.0644518307825606</v>
      </c>
      <c r="N24" s="143">
        <f t="shared" si="11"/>
        <v>5.598685285944469E-6</v>
      </c>
      <c r="O24" s="79">
        <f t="shared" si="12"/>
        <v>2903.3700000000026</v>
      </c>
      <c r="P24" s="83">
        <f t="shared" si="13"/>
        <v>6.4451830782560462E-2</v>
      </c>
      <c r="Q24" s="76"/>
    </row>
    <row r="25" spans="2:17" s="77" customFormat="1" x14ac:dyDescent="0.25">
      <c r="B25" s="70"/>
      <c r="C25" s="155" t="s">
        <v>61</v>
      </c>
      <c r="D25" s="147" t="s">
        <v>281</v>
      </c>
      <c r="E25" s="78">
        <f>IFERROR(VLOOKUP($C25,'2026'!$C$300:$U$583,19,FALSE),0)</f>
        <v>208149.61000000004</v>
      </c>
      <c r="F25" s="79">
        <f>IFERROR(VLOOKUP($C25,'2026'!$C$8:$U$290,19,FALSE),0)</f>
        <v>159379.80000000002</v>
      </c>
      <c r="G25" s="80">
        <f t="shared" si="6"/>
        <v>0.76569828788052974</v>
      </c>
      <c r="H25" s="81">
        <f t="shared" si="7"/>
        <v>1.8609135277771292E-5</v>
      </c>
      <c r="I25" s="82">
        <f t="shared" si="8"/>
        <v>-48769.810000000027</v>
      </c>
      <c r="J25" s="83">
        <f t="shared" si="9"/>
        <v>-0.23430171211947029</v>
      </c>
      <c r="K25" s="78">
        <f>VLOOKUP($C25,'2026'!$C$300:$U$583,VLOOKUP($L$4,Master!$D$9:$G$20,4,FALSE),FALSE)</f>
        <v>40333.509999999995</v>
      </c>
      <c r="L25" s="79">
        <f>VLOOKUP($C25,'2026'!$C$8:$U$290,VLOOKUP($L$4,Master!$D$9:$G$20,4,FALSE),FALSE)</f>
        <v>33847.370000000003</v>
      </c>
      <c r="M25" s="143">
        <f t="shared" si="10"/>
        <v>0.83918731595638485</v>
      </c>
      <c r="N25" s="143">
        <f t="shared" si="11"/>
        <v>3.9520082665857137E-6</v>
      </c>
      <c r="O25" s="79">
        <f t="shared" si="12"/>
        <v>-6486.1399999999921</v>
      </c>
      <c r="P25" s="83">
        <f t="shared" si="13"/>
        <v>-0.16081268404361518</v>
      </c>
      <c r="Q25" s="76"/>
    </row>
    <row r="26" spans="2:17" s="77" customFormat="1" x14ac:dyDescent="0.25">
      <c r="B26" s="70"/>
      <c r="C26" s="155" t="s">
        <v>62</v>
      </c>
      <c r="D26" s="147" t="s">
        <v>282</v>
      </c>
      <c r="E26" s="78">
        <f>IFERROR(VLOOKUP($C26,'2026'!$C$300:$U$583,19,FALSE),0)</f>
        <v>13997.18</v>
      </c>
      <c r="F26" s="79">
        <f>IFERROR(VLOOKUP($C26,'2026'!$C$8:$U$290,19,FALSE),0)</f>
        <v>9020</v>
      </c>
      <c r="G26" s="80">
        <f t="shared" si="6"/>
        <v>0.64441551798290797</v>
      </c>
      <c r="H26" s="81">
        <f t="shared" si="7"/>
        <v>1.0531723606473157E-6</v>
      </c>
      <c r="I26" s="82">
        <f t="shared" si="8"/>
        <v>-4977.18</v>
      </c>
      <c r="J26" s="83">
        <f t="shared" si="9"/>
        <v>-0.35558448201709203</v>
      </c>
      <c r="K26" s="78">
        <f>VLOOKUP($C26,'2026'!$C$300:$U$583,VLOOKUP($L$4,Master!$D$9:$G$20,4,FALSE),FALSE)</f>
        <v>2154.35</v>
      </c>
      <c r="L26" s="79">
        <f>VLOOKUP($C26,'2026'!$C$8:$U$290,VLOOKUP($L$4,Master!$D$9:$G$20,4,FALSE),FALSE)</f>
        <v>2000</v>
      </c>
      <c r="M26" s="143">
        <f t="shared" si="10"/>
        <v>0.9283542599856105</v>
      </c>
      <c r="N26" s="143">
        <f t="shared" si="11"/>
        <v>2.3351937043177733E-7</v>
      </c>
      <c r="O26" s="79">
        <f t="shared" si="12"/>
        <v>-154.34999999999991</v>
      </c>
      <c r="P26" s="83">
        <f t="shared" si="13"/>
        <v>-7.1645740014389447E-2</v>
      </c>
      <c r="Q26" s="76"/>
    </row>
    <row r="27" spans="2:17" s="77" customFormat="1" x14ac:dyDescent="0.25">
      <c r="B27" s="70"/>
      <c r="C27" s="155" t="s">
        <v>63</v>
      </c>
      <c r="D27" s="147" t="s">
        <v>283</v>
      </c>
      <c r="E27" s="78">
        <f>IFERROR(VLOOKUP($C27,'2026'!$C$300:$U$583,19,FALSE),0)</f>
        <v>3423.4799999999996</v>
      </c>
      <c r="F27" s="79">
        <f>IFERROR(VLOOKUP($C27,'2026'!$C$8:$U$290,19,FALSE),0)</f>
        <v>0</v>
      </c>
      <c r="G27" s="80">
        <f t="shared" si="6"/>
        <v>0</v>
      </c>
      <c r="H27" s="81">
        <f t="shared" si="7"/>
        <v>0</v>
      </c>
      <c r="I27" s="82">
        <f t="shared" si="8"/>
        <v>-3423.4799999999996</v>
      </c>
      <c r="J27" s="83">
        <f t="shared" si="9"/>
        <v>-1</v>
      </c>
      <c r="K27" s="78">
        <f>VLOOKUP($C27,'2026'!$C$300:$U$583,VLOOKUP($L$4,Master!$D$9:$G$20,4,FALSE),FALSE)</f>
        <v>595.78</v>
      </c>
      <c r="L27" s="79">
        <f>VLOOKUP($C27,'2026'!$C$8:$U$290,VLOOKUP($L$4,Master!$D$9:$G$20,4,FALSE),FALSE)</f>
        <v>0</v>
      </c>
      <c r="M27" s="143">
        <f t="shared" si="10"/>
        <v>0</v>
      </c>
      <c r="N27" s="143">
        <f t="shared" si="11"/>
        <v>0</v>
      </c>
      <c r="O27" s="79">
        <f t="shared" si="12"/>
        <v>-595.78</v>
      </c>
      <c r="P27" s="83">
        <f t="shared" si="13"/>
        <v>-1</v>
      </c>
      <c r="Q27" s="76"/>
    </row>
    <row r="28" spans="2:17" s="77" customFormat="1" x14ac:dyDescent="0.25">
      <c r="B28" s="70"/>
      <c r="C28" s="155" t="s">
        <v>64</v>
      </c>
      <c r="D28" s="147" t="s">
        <v>284</v>
      </c>
      <c r="E28" s="78">
        <f>IFERROR(VLOOKUP($C28,'2026'!$C$300:$U$583,19,FALSE),0)</f>
        <v>9882424.8300000001</v>
      </c>
      <c r="F28" s="79">
        <f>IFERROR(VLOOKUP($C28,'2026'!$C$8:$U$290,19,FALSE),0)</f>
        <v>9062498.0299999993</v>
      </c>
      <c r="G28" s="80">
        <f t="shared" si="6"/>
        <v>0.91703182021572727</v>
      </c>
      <c r="H28" s="81">
        <f t="shared" si="7"/>
        <v>1.0581344172524111E-3</v>
      </c>
      <c r="I28" s="82">
        <f t="shared" si="8"/>
        <v>-819926.80000000075</v>
      </c>
      <c r="J28" s="83">
        <f t="shared" si="9"/>
        <v>-8.2968179784272719E-2</v>
      </c>
      <c r="K28" s="78">
        <f>VLOOKUP($C28,'2026'!$C$300:$U$583,VLOOKUP($L$4,Master!$D$9:$G$20,4,FALSE),FALSE)</f>
        <v>1379585.86</v>
      </c>
      <c r="L28" s="79">
        <f>VLOOKUP($C28,'2026'!$C$8:$U$290,VLOOKUP($L$4,Master!$D$9:$G$20,4,FALSE),FALSE)</f>
        <v>1154907.0199999998</v>
      </c>
      <c r="M28" s="143">
        <f t="shared" si="10"/>
        <v>0.83714037196641</v>
      </c>
      <c r="N28" s="143">
        <f t="shared" si="11"/>
        <v>1.3484658010881999E-4</v>
      </c>
      <c r="O28" s="79">
        <f t="shared" si="12"/>
        <v>-224678.84000000032</v>
      </c>
      <c r="P28" s="83">
        <f t="shared" si="13"/>
        <v>-0.16285962803358994</v>
      </c>
      <c r="Q28" s="76"/>
    </row>
    <row r="29" spans="2:17" s="77" customFormat="1" x14ac:dyDescent="0.25">
      <c r="B29" s="70"/>
      <c r="C29" s="155" t="s">
        <v>65</v>
      </c>
      <c r="D29" s="147" t="s">
        <v>285</v>
      </c>
      <c r="E29" s="78">
        <f>IFERROR(VLOOKUP($C29,'2026'!$C$300:$U$583,19,FALSE),0)</f>
        <v>8354227.1800000034</v>
      </c>
      <c r="F29" s="79">
        <f>IFERROR(VLOOKUP($C29,'2026'!$C$8:$U$290,19,FALSE),0)</f>
        <v>8273167.29</v>
      </c>
      <c r="G29" s="80">
        <f t="shared" si="6"/>
        <v>0.9902971408062663</v>
      </c>
      <c r="H29" s="81">
        <f t="shared" si="7"/>
        <v>9.6597240851878667E-4</v>
      </c>
      <c r="I29" s="82">
        <f t="shared" si="8"/>
        <v>-81059.89000000339</v>
      </c>
      <c r="J29" s="83">
        <f t="shared" si="9"/>
        <v>-9.7028591937337472E-3</v>
      </c>
      <c r="K29" s="78">
        <f>VLOOKUP($C29,'2026'!$C$300:$U$583,VLOOKUP($L$4,Master!$D$9:$G$20,4,FALSE),FALSE)</f>
        <v>1494051.2200000007</v>
      </c>
      <c r="L29" s="79">
        <f>VLOOKUP($C29,'2026'!$C$8:$U$290,VLOOKUP($L$4,Master!$D$9:$G$20,4,FALSE),FALSE)</f>
        <v>1781779.8899999997</v>
      </c>
      <c r="M29" s="143">
        <f t="shared" si="10"/>
        <v>1.1925828687452891</v>
      </c>
      <c r="N29" s="143">
        <f t="shared" si="11"/>
        <v>2.0804005908040067E-4</v>
      </c>
      <c r="O29" s="79">
        <f t="shared" si="12"/>
        <v>287728.66999999899</v>
      </c>
      <c r="P29" s="83">
        <f t="shared" si="13"/>
        <v>0.19258286874528899</v>
      </c>
      <c r="Q29" s="76"/>
    </row>
    <row r="30" spans="2:17" s="77" customFormat="1" x14ac:dyDescent="0.25">
      <c r="B30" s="70"/>
      <c r="C30" s="155" t="s">
        <v>66</v>
      </c>
      <c r="D30" s="147" t="s">
        <v>286</v>
      </c>
      <c r="E30" s="78">
        <f>IFERROR(VLOOKUP($C30,'2026'!$C$300:$U$583,19,FALSE),0)</f>
        <v>1987781.8799999994</v>
      </c>
      <c r="F30" s="79">
        <f>IFERROR(VLOOKUP($C30,'2026'!$C$8:$U$290,19,FALSE),0)</f>
        <v>2052713.3699999999</v>
      </c>
      <c r="G30" s="80">
        <f t="shared" si="6"/>
        <v>1.032665299273178</v>
      </c>
      <c r="H30" s="81">
        <f t="shared" si="7"/>
        <v>2.3967416691964596E-4</v>
      </c>
      <c r="I30" s="82">
        <f t="shared" si="8"/>
        <v>64931.490000000456</v>
      </c>
      <c r="J30" s="83">
        <f t="shared" si="9"/>
        <v>3.2665299273178038E-2</v>
      </c>
      <c r="K30" s="78">
        <f>VLOOKUP($C30,'2026'!$C$300:$U$583,VLOOKUP($L$4,Master!$D$9:$G$20,4,FALSE),FALSE)</f>
        <v>373184.18000000023</v>
      </c>
      <c r="L30" s="79">
        <f>VLOOKUP($C30,'2026'!$C$8:$U$290,VLOOKUP($L$4,Master!$D$9:$G$20,4,FALSE),FALSE)</f>
        <v>249284.86999999997</v>
      </c>
      <c r="M30" s="143">
        <f t="shared" si="10"/>
        <v>0.66799420597089565</v>
      </c>
      <c r="N30" s="143">
        <f t="shared" si="11"/>
        <v>2.9106422950283722E-5</v>
      </c>
      <c r="O30" s="79">
        <f t="shared" si="12"/>
        <v>-123899.31000000026</v>
      </c>
      <c r="P30" s="83">
        <f t="shared" si="13"/>
        <v>-0.3320057940291043</v>
      </c>
      <c r="Q30" s="76"/>
    </row>
    <row r="31" spans="2:17" s="77" customFormat="1" x14ac:dyDescent="0.25">
      <c r="B31" s="70"/>
      <c r="C31" s="155" t="s">
        <v>67</v>
      </c>
      <c r="D31" s="147" t="s">
        <v>287</v>
      </c>
      <c r="E31" s="78">
        <f>IFERROR(VLOOKUP($C31,'2026'!$C$300:$U$583,19,FALSE),0)</f>
        <v>252301.63999999998</v>
      </c>
      <c r="F31" s="79">
        <f>IFERROR(VLOOKUP($C31,'2026'!$C$8:$U$290,19,FALSE),0)</f>
        <v>42956</v>
      </c>
      <c r="G31" s="80">
        <f t="shared" si="6"/>
        <v>0.1702565231046457</v>
      </c>
      <c r="H31" s="81">
        <f t="shared" si="7"/>
        <v>5.0155290381337128E-6</v>
      </c>
      <c r="I31" s="82">
        <f t="shared" si="8"/>
        <v>-209345.63999999998</v>
      </c>
      <c r="J31" s="83">
        <f t="shared" si="9"/>
        <v>-0.82974347689535433</v>
      </c>
      <c r="K31" s="78">
        <f>VLOOKUP($C31,'2026'!$C$300:$U$583,VLOOKUP($L$4,Master!$D$9:$G$20,4,FALSE),FALSE)</f>
        <v>49153.79</v>
      </c>
      <c r="L31" s="79">
        <f>VLOOKUP($C31,'2026'!$C$8:$U$290,VLOOKUP($L$4,Master!$D$9:$G$20,4,FALSE),FALSE)</f>
        <v>15875.35</v>
      </c>
      <c r="M31" s="143">
        <f t="shared" si="10"/>
        <v>0.32297306067344961</v>
      </c>
      <c r="N31" s="143">
        <f t="shared" si="11"/>
        <v>1.853600868692058E-6</v>
      </c>
      <c r="O31" s="79">
        <f t="shared" si="12"/>
        <v>-33278.44</v>
      </c>
      <c r="P31" s="83">
        <f t="shared" si="13"/>
        <v>-0.67702693932655045</v>
      </c>
      <c r="Q31" s="76"/>
    </row>
    <row r="32" spans="2:17" s="77" customFormat="1" ht="25.5" x14ac:dyDescent="0.25">
      <c r="B32" s="70"/>
      <c r="C32" s="155" t="s">
        <v>68</v>
      </c>
      <c r="D32" s="147" t="s">
        <v>288</v>
      </c>
      <c r="E32" s="78">
        <f>IFERROR(VLOOKUP($C32,'2026'!$C$300:$U$583,19,FALSE),0)</f>
        <v>985418.09999999951</v>
      </c>
      <c r="F32" s="79">
        <f>IFERROR(VLOOKUP($C32,'2026'!$C$8:$U$290,19,FALSE),0)</f>
        <v>1399923.6</v>
      </c>
      <c r="G32" s="80">
        <f t="shared" si="6"/>
        <v>1.4206392190279444</v>
      </c>
      <c r="H32" s="81">
        <f t="shared" si="7"/>
        <v>1.6345463886229363E-4</v>
      </c>
      <c r="I32" s="82">
        <f t="shared" si="8"/>
        <v>414505.50000000058</v>
      </c>
      <c r="J32" s="83">
        <f t="shared" si="9"/>
        <v>0.42063921902794438</v>
      </c>
      <c r="K32" s="78">
        <f>VLOOKUP($C32,'2026'!$C$300:$U$583,VLOOKUP($L$4,Master!$D$9:$G$20,4,FALSE),FALSE)</f>
        <v>197083.61999999991</v>
      </c>
      <c r="L32" s="79">
        <f>VLOOKUP($C32,'2026'!$C$8:$U$290,VLOOKUP($L$4,Master!$D$9:$G$20,4,FALSE),FALSE)</f>
        <v>755188.18</v>
      </c>
      <c r="M32" s="143">
        <f t="shared" si="10"/>
        <v>3.8318160585846779</v>
      </c>
      <c r="N32" s="143">
        <f t="shared" si="11"/>
        <v>8.8175534175559866E-5</v>
      </c>
      <c r="O32" s="79">
        <f t="shared" si="12"/>
        <v>558104.56000000017</v>
      </c>
      <c r="P32" s="83">
        <f t="shared" si="13"/>
        <v>2.8318160585846779</v>
      </c>
      <c r="Q32" s="76"/>
    </row>
    <row r="33" spans="2:17" s="77" customFormat="1" x14ac:dyDescent="0.25">
      <c r="B33" s="70"/>
      <c r="C33" s="155" t="s">
        <v>491</v>
      </c>
      <c r="D33" s="147" t="s">
        <v>492</v>
      </c>
      <c r="E33" s="78">
        <f>IFERROR(VLOOKUP($C33,'2026'!$C$300:$U$583,19,FALSE),0)</f>
        <v>2084.5499999999997</v>
      </c>
      <c r="F33" s="79">
        <f>IFERROR(VLOOKUP($C33,'2026'!$C$8:$U$290,19,FALSE),0)</f>
        <v>2200</v>
      </c>
      <c r="G33" s="80">
        <f t="shared" si="6"/>
        <v>1.0553836559449283</v>
      </c>
      <c r="H33" s="81">
        <f t="shared" si="7"/>
        <v>2.5687130747495506E-7</v>
      </c>
      <c r="I33" s="82">
        <f t="shared" si="8"/>
        <v>115.45000000000027</v>
      </c>
      <c r="J33" s="83">
        <f t="shared" si="9"/>
        <v>5.5383655944928299E-2</v>
      </c>
      <c r="K33" s="78">
        <f>VLOOKUP($C33,'2026'!$C$300:$U$583,VLOOKUP($L$4,Master!$D$9:$G$20,4,FALSE),FALSE)</f>
        <v>416.90999999999997</v>
      </c>
      <c r="L33" s="79">
        <f>VLOOKUP($C33,'2026'!$C$8:$U$290,VLOOKUP($L$4,Master!$D$9:$G$20,4,FALSE),FALSE)</f>
        <v>0</v>
      </c>
      <c r="M33" s="143">
        <f t="shared" si="10"/>
        <v>0</v>
      </c>
      <c r="N33" s="143">
        <f t="shared" si="11"/>
        <v>0</v>
      </c>
      <c r="O33" s="79">
        <f t="shared" si="12"/>
        <v>-416.90999999999997</v>
      </c>
      <c r="P33" s="83">
        <f t="shared" si="13"/>
        <v>-1</v>
      </c>
      <c r="Q33" s="76"/>
    </row>
    <row r="34" spans="2:17" s="77" customFormat="1" x14ac:dyDescent="0.25">
      <c r="B34" s="70"/>
      <c r="C34" s="155" t="s">
        <v>69</v>
      </c>
      <c r="D34" s="147" t="s">
        <v>615</v>
      </c>
      <c r="E34" s="78">
        <f>IFERROR(VLOOKUP($C34,'2026'!$C$300:$U$583,19,FALSE),0)</f>
        <v>2041468.4200000004</v>
      </c>
      <c r="F34" s="79">
        <f>IFERROR(VLOOKUP($C34,'2026'!$C$8:$U$290,19,FALSE),0)</f>
        <v>970605.61999999988</v>
      </c>
      <c r="G34" s="80">
        <f t="shared" si="6"/>
        <v>0.47544483690813089</v>
      </c>
      <c r="H34" s="81">
        <f t="shared" si="7"/>
        <v>1.1332760665997243E-4</v>
      </c>
      <c r="I34" s="82">
        <f t="shared" si="8"/>
        <v>-1070862.8000000005</v>
      </c>
      <c r="J34" s="83">
        <f t="shared" si="9"/>
        <v>-0.52455516309186911</v>
      </c>
      <c r="K34" s="78">
        <f>VLOOKUP($C34,'2026'!$C$300:$U$583,VLOOKUP($L$4,Master!$D$9:$G$20,4,FALSE),FALSE)</f>
        <v>235539.62000000005</v>
      </c>
      <c r="L34" s="79">
        <f>VLOOKUP($C34,'2026'!$C$8:$U$290,VLOOKUP($L$4,Master!$D$9:$G$20,4,FALSE),FALSE)</f>
        <v>217125.05000000002</v>
      </c>
      <c r="M34" s="143">
        <f t="shared" si="10"/>
        <v>0.92181964970479258</v>
      </c>
      <c r="N34" s="143">
        <f t="shared" si="11"/>
        <v>2.5351452490484089E-5</v>
      </c>
      <c r="O34" s="79">
        <f t="shared" si="12"/>
        <v>-18414.570000000036</v>
      </c>
      <c r="P34" s="83">
        <f t="shared" si="13"/>
        <v>-7.8180350295207368E-2</v>
      </c>
      <c r="Q34" s="76"/>
    </row>
    <row r="35" spans="2:17" s="77" customFormat="1" x14ac:dyDescent="0.25">
      <c r="B35" s="70"/>
      <c r="C35" s="155" t="s">
        <v>70</v>
      </c>
      <c r="D35" s="147" t="s">
        <v>290</v>
      </c>
      <c r="E35" s="78">
        <f>IFERROR(VLOOKUP($C35,'2026'!$C$300:$U$583,19,FALSE),0)</f>
        <v>335775.24</v>
      </c>
      <c r="F35" s="79">
        <f>IFERROR(VLOOKUP($C35,'2026'!$C$8:$U$290,19,FALSE),0)</f>
        <v>89279.37</v>
      </c>
      <c r="G35" s="80">
        <f t="shared" si="6"/>
        <v>0.26589027231430168</v>
      </c>
      <c r="H35" s="81">
        <f t="shared" si="7"/>
        <v>1.0424231137472853E-5</v>
      </c>
      <c r="I35" s="82">
        <f t="shared" si="8"/>
        <v>-246495.87</v>
      </c>
      <c r="J35" s="83">
        <f t="shared" si="9"/>
        <v>-0.73410972768569838</v>
      </c>
      <c r="K35" s="78">
        <f>VLOOKUP($C35,'2026'!$C$300:$U$583,VLOOKUP($L$4,Master!$D$9:$G$20,4,FALSE),FALSE)</f>
        <v>48954.92</v>
      </c>
      <c r="L35" s="79">
        <f>VLOOKUP($C35,'2026'!$C$8:$U$290,VLOOKUP($L$4,Master!$D$9:$G$20,4,FALSE),FALSE)</f>
        <v>23628.02</v>
      </c>
      <c r="M35" s="143">
        <f t="shared" si="10"/>
        <v>0.48264852644024342</v>
      </c>
      <c r="N35" s="143">
        <f t="shared" si="11"/>
        <v>2.7588001774747216E-6</v>
      </c>
      <c r="O35" s="79">
        <f t="shared" si="12"/>
        <v>-25326.899999999998</v>
      </c>
      <c r="P35" s="83">
        <f t="shared" si="13"/>
        <v>-0.51735147355975664</v>
      </c>
      <c r="Q35" s="76"/>
    </row>
    <row r="36" spans="2:17" s="77" customFormat="1" x14ac:dyDescent="0.25">
      <c r="B36" s="70"/>
      <c r="C36" s="155" t="s">
        <v>71</v>
      </c>
      <c r="D36" s="147" t="s">
        <v>293</v>
      </c>
      <c r="E36" s="78">
        <f>IFERROR(VLOOKUP($C36,'2026'!$C$300:$U$583,19,FALSE),0)</f>
        <v>8991666.6900000013</v>
      </c>
      <c r="F36" s="79">
        <f>IFERROR(VLOOKUP($C36,'2026'!$C$8:$U$290,19,FALSE),0)</f>
        <v>8991666.6900000013</v>
      </c>
      <c r="G36" s="80">
        <f t="shared" si="6"/>
        <v>1</v>
      </c>
      <c r="H36" s="81">
        <f t="shared" si="7"/>
        <v>1.0498641722905917E-3</v>
      </c>
      <c r="I36" s="82">
        <f t="shared" si="8"/>
        <v>0</v>
      </c>
      <c r="J36" s="83">
        <f t="shared" si="9"/>
        <v>0</v>
      </c>
      <c r="K36" s="78">
        <f>VLOOKUP($C36,'2026'!$C$300:$U$583,VLOOKUP($L$4,Master!$D$9:$G$20,4,FALSE),FALSE)</f>
        <v>1798333.33</v>
      </c>
      <c r="L36" s="79">
        <f>VLOOKUP($C36,'2026'!$C$8:$U$290,VLOOKUP($L$4,Master!$D$9:$G$20,4,FALSE),FALSE)</f>
        <v>1798333.33</v>
      </c>
      <c r="M36" s="143">
        <f t="shared" si="10"/>
        <v>1</v>
      </c>
      <c r="N36" s="143">
        <f t="shared" si="11"/>
        <v>2.0997283352404083E-4</v>
      </c>
      <c r="O36" s="79">
        <f t="shared" si="12"/>
        <v>0</v>
      </c>
      <c r="P36" s="83">
        <f t="shared" si="13"/>
        <v>0</v>
      </c>
      <c r="Q36" s="76"/>
    </row>
    <row r="37" spans="2:17" s="77" customFormat="1" x14ac:dyDescent="0.25">
      <c r="B37" s="70"/>
      <c r="C37" s="155" t="s">
        <v>72</v>
      </c>
      <c r="D37" s="147" t="s">
        <v>291</v>
      </c>
      <c r="E37" s="78">
        <f>IFERROR(VLOOKUP($C37,'2026'!$C$300:$U$583,19,FALSE),0)</f>
        <v>423754.95999999996</v>
      </c>
      <c r="F37" s="79">
        <f>IFERROR(VLOOKUP($C37,'2026'!$C$8:$U$290,19,FALSE),0)</f>
        <v>306061.91000000003</v>
      </c>
      <c r="G37" s="80">
        <f t="shared" si="6"/>
        <v>0.72226154001831644</v>
      </c>
      <c r="H37" s="81">
        <f t="shared" si="7"/>
        <v>3.5735692268173649E-5</v>
      </c>
      <c r="I37" s="82">
        <f t="shared" si="8"/>
        <v>-117693.04999999993</v>
      </c>
      <c r="J37" s="83">
        <f t="shared" si="9"/>
        <v>-0.27773845998168362</v>
      </c>
      <c r="K37" s="78">
        <f>VLOOKUP($C37,'2026'!$C$300:$U$583,VLOOKUP($L$4,Master!$D$9:$G$20,4,FALSE),FALSE)</f>
        <v>84056.989999999991</v>
      </c>
      <c r="L37" s="79">
        <f>VLOOKUP($C37,'2026'!$C$8:$U$290,VLOOKUP($L$4,Master!$D$9:$G$20,4,FALSE),FALSE)</f>
        <v>204321.53</v>
      </c>
      <c r="M37" s="143">
        <f t="shared" si="10"/>
        <v>2.4307500185290958</v>
      </c>
      <c r="N37" s="143">
        <f t="shared" si="11"/>
        <v>2.3856517525628749E-5</v>
      </c>
      <c r="O37" s="79">
        <f t="shared" si="12"/>
        <v>120264.54000000001</v>
      </c>
      <c r="P37" s="83">
        <f t="shared" si="13"/>
        <v>1.4307500185290958</v>
      </c>
      <c r="Q37" s="76"/>
    </row>
    <row r="38" spans="2:17" s="77" customFormat="1" x14ac:dyDescent="0.25">
      <c r="B38" s="70"/>
      <c r="C38" s="155" t="s">
        <v>73</v>
      </c>
      <c r="D38" s="147" t="s">
        <v>294</v>
      </c>
      <c r="E38" s="78">
        <f>IFERROR(VLOOKUP($C38,'2026'!$C$300:$U$583,19,FALSE),0)</f>
        <v>455258.78</v>
      </c>
      <c r="F38" s="79">
        <f>IFERROR(VLOOKUP($C38,'2026'!$C$8:$U$290,19,FALSE),0)</f>
        <v>503287.71999999991</v>
      </c>
      <c r="G38" s="80">
        <f t="shared" si="6"/>
        <v>1.1054981081309401</v>
      </c>
      <c r="H38" s="81">
        <f t="shared" si="7"/>
        <v>5.8763715760222298E-5</v>
      </c>
      <c r="I38" s="82">
        <f t="shared" si="8"/>
        <v>48028.939999999886</v>
      </c>
      <c r="J38" s="83">
        <f t="shared" si="9"/>
        <v>0.10549810813094013</v>
      </c>
      <c r="K38" s="78">
        <f>VLOOKUP($C38,'2026'!$C$300:$U$583,VLOOKUP($L$4,Master!$D$9:$G$20,4,FALSE),FALSE)</f>
        <v>82908.619999999966</v>
      </c>
      <c r="L38" s="79">
        <f>VLOOKUP($C38,'2026'!$C$8:$U$290,VLOOKUP($L$4,Master!$D$9:$G$20,4,FALSE),FALSE)</f>
        <v>102348.98</v>
      </c>
      <c r="M38" s="143">
        <f t="shared" si="10"/>
        <v>1.2344793581174074</v>
      </c>
      <c r="N38" s="143">
        <f t="shared" si="11"/>
        <v>1.1950234686967284E-5</v>
      </c>
      <c r="O38" s="79">
        <f t="shared" si="12"/>
        <v>19440.36000000003</v>
      </c>
      <c r="P38" s="83">
        <f t="shared" si="13"/>
        <v>0.2344793581174073</v>
      </c>
      <c r="Q38" s="76"/>
    </row>
    <row r="39" spans="2:17" s="77" customFormat="1" x14ac:dyDescent="0.25">
      <c r="B39" s="70"/>
      <c r="C39" s="155" t="s">
        <v>74</v>
      </c>
      <c r="D39" s="147" t="s">
        <v>292</v>
      </c>
      <c r="E39" s="78">
        <f>IFERROR(VLOOKUP($C39,'2026'!$C$300:$U$583,19,FALSE),0)</f>
        <v>911460.96999999962</v>
      </c>
      <c r="F39" s="79">
        <f>IFERROR(VLOOKUP($C39,'2026'!$C$8:$U$290,19,FALSE),0)</f>
        <v>990599.6399999999</v>
      </c>
      <c r="G39" s="80">
        <f t="shared" si="6"/>
        <v>1.086826175343526</v>
      </c>
      <c r="H39" s="81">
        <f t="shared" si="7"/>
        <v>1.1566210214137261E-4</v>
      </c>
      <c r="I39" s="82">
        <f t="shared" si="8"/>
        <v>79138.670000000275</v>
      </c>
      <c r="J39" s="83">
        <f t="shared" si="9"/>
        <v>8.6826175343526019E-2</v>
      </c>
      <c r="K39" s="78">
        <f>VLOOKUP($C39,'2026'!$C$300:$U$583,VLOOKUP($L$4,Master!$D$9:$G$20,4,FALSE),FALSE)</f>
        <v>170998.80999999994</v>
      </c>
      <c r="L39" s="79">
        <f>VLOOKUP($C39,'2026'!$C$8:$U$290,VLOOKUP($L$4,Master!$D$9:$G$20,4,FALSE),FALSE)</f>
        <v>321228.7099999999</v>
      </c>
      <c r="M39" s="143">
        <f t="shared" si="10"/>
        <v>1.8785435407415993</v>
      </c>
      <c r="N39" s="143">
        <f t="shared" si="11"/>
        <v>3.7506563061905975E-5</v>
      </c>
      <c r="O39" s="79">
        <f t="shared" si="12"/>
        <v>150229.89999999997</v>
      </c>
      <c r="P39" s="83">
        <f t="shared" si="13"/>
        <v>0.87854354074159946</v>
      </c>
      <c r="Q39" s="76"/>
    </row>
    <row r="40" spans="2:17" s="77" customFormat="1" x14ac:dyDescent="0.25">
      <c r="B40" s="70"/>
      <c r="C40" s="155" t="s">
        <v>524</v>
      </c>
      <c r="D40" s="147" t="s">
        <v>525</v>
      </c>
      <c r="E40" s="78">
        <f>IFERROR(VLOOKUP($C40,'2026'!$C$300:$U$583,19,FALSE),0)</f>
        <v>238294.58</v>
      </c>
      <c r="F40" s="79">
        <f>IFERROR(VLOOKUP($C40,'2026'!$C$8:$U$290,19,FALSE),0)</f>
        <v>178777.49</v>
      </c>
      <c r="G40" s="80">
        <f t="shared" si="6"/>
        <v>0.75023733229685707</v>
      </c>
      <c r="H40" s="81">
        <f t="shared" si="7"/>
        <v>2.0874003456086681E-5</v>
      </c>
      <c r="I40" s="82">
        <f t="shared" si="8"/>
        <v>-59517.09</v>
      </c>
      <c r="J40" s="83">
        <f t="shared" si="9"/>
        <v>-0.2497626677031429</v>
      </c>
      <c r="K40" s="78">
        <f>VLOOKUP($C40,'2026'!$C$300:$U$583,VLOOKUP($L$4,Master!$D$9:$G$20,4,FALSE),FALSE)</f>
        <v>42072.040000000008</v>
      </c>
      <c r="L40" s="79">
        <f>VLOOKUP($C40,'2026'!$C$8:$U$290,VLOOKUP($L$4,Master!$D$9:$G$20,4,FALSE),FALSE)</f>
        <v>33572.44</v>
      </c>
      <c r="M40" s="143">
        <f t="shared" si="10"/>
        <v>0.79797509224653707</v>
      </c>
      <c r="N40" s="143">
        <f t="shared" si="11"/>
        <v>3.9199075263293094E-6</v>
      </c>
      <c r="O40" s="79">
        <f t="shared" si="12"/>
        <v>-8499.6000000000058</v>
      </c>
      <c r="P40" s="83">
        <f t="shared" si="13"/>
        <v>-0.20202490775346296</v>
      </c>
      <c r="Q40" s="76"/>
    </row>
    <row r="41" spans="2:17" s="77" customFormat="1" x14ac:dyDescent="0.25">
      <c r="B41" s="70"/>
      <c r="C41" s="155" t="s">
        <v>526</v>
      </c>
      <c r="D41" s="147" t="s">
        <v>527</v>
      </c>
      <c r="E41" s="78">
        <f>IFERROR(VLOOKUP($C41,'2026'!$C$300:$U$583,19,FALSE),0)</f>
        <v>311546.30999999994</v>
      </c>
      <c r="F41" s="79">
        <f>IFERROR(VLOOKUP($C41,'2026'!$C$8:$U$290,19,FALSE),0)</f>
        <v>163094.91</v>
      </c>
      <c r="G41" s="80">
        <f t="shared" si="6"/>
        <v>0.52350133757000694</v>
      </c>
      <c r="H41" s="81">
        <f t="shared" si="7"/>
        <v>1.9042910351913693E-5</v>
      </c>
      <c r="I41" s="82">
        <f t="shared" si="8"/>
        <v>-148451.39999999994</v>
      </c>
      <c r="J41" s="83">
        <f t="shared" si="9"/>
        <v>-0.47649866242999306</v>
      </c>
      <c r="K41" s="78">
        <f>VLOOKUP($C41,'2026'!$C$300:$U$583,VLOOKUP($L$4,Master!$D$9:$G$20,4,FALSE),FALSE)</f>
        <v>54649.139999999978</v>
      </c>
      <c r="L41" s="79">
        <f>VLOOKUP($C41,'2026'!$C$8:$U$290,VLOOKUP($L$4,Master!$D$9:$G$20,4,FALSE),FALSE)</f>
        <v>61512.30000000001</v>
      </c>
      <c r="M41" s="143">
        <f t="shared" si="10"/>
        <v>1.1255858738124704</v>
      </c>
      <c r="N41" s="143">
        <f t="shared" si="11"/>
        <v>7.1821567849053092E-6</v>
      </c>
      <c r="O41" s="79">
        <f t="shared" si="12"/>
        <v>6863.1600000000326</v>
      </c>
      <c r="P41" s="83">
        <f t="shared" si="13"/>
        <v>0.12558587381247052</v>
      </c>
      <c r="Q41" s="76"/>
    </row>
    <row r="42" spans="2:17" s="77" customFormat="1" ht="25.5" x14ac:dyDescent="0.25">
      <c r="B42" s="70"/>
      <c r="C42" s="155" t="s">
        <v>528</v>
      </c>
      <c r="D42" s="147" t="s">
        <v>529</v>
      </c>
      <c r="E42" s="78">
        <f>IFERROR(VLOOKUP($C42,'2026'!$C$300:$U$583,19,FALSE),0)</f>
        <v>271589.37</v>
      </c>
      <c r="F42" s="79">
        <f>IFERROR(VLOOKUP($C42,'2026'!$C$8:$U$290,19,FALSE),0)</f>
        <v>111</v>
      </c>
      <c r="G42" s="80">
        <f t="shared" si="6"/>
        <v>4.0870524498068535E-4</v>
      </c>
      <c r="H42" s="81">
        <f t="shared" si="7"/>
        <v>1.296032505896364E-8</v>
      </c>
      <c r="I42" s="82">
        <f t="shared" si="8"/>
        <v>-271478.37</v>
      </c>
      <c r="J42" s="83">
        <f t="shared" si="9"/>
        <v>-0.99959129475501929</v>
      </c>
      <c r="K42" s="78">
        <f>VLOOKUP($C42,'2026'!$C$300:$U$583,VLOOKUP($L$4,Master!$D$9:$G$20,4,FALSE),FALSE)</f>
        <v>16420.98</v>
      </c>
      <c r="L42" s="79">
        <f>VLOOKUP($C42,'2026'!$C$8:$U$290,VLOOKUP($L$4,Master!$D$9:$G$20,4,FALSE),FALSE)</f>
        <v>111</v>
      </c>
      <c r="M42" s="143">
        <f t="shared" si="10"/>
        <v>6.7596452830464447E-3</v>
      </c>
      <c r="N42" s="143">
        <f t="shared" si="11"/>
        <v>1.296032505896364E-8</v>
      </c>
      <c r="O42" s="79">
        <f t="shared" si="12"/>
        <v>-16309.98</v>
      </c>
      <c r="P42" s="83">
        <f t="shared" si="13"/>
        <v>-0.9932403547169536</v>
      </c>
      <c r="Q42" s="76"/>
    </row>
    <row r="43" spans="2:17" s="77" customFormat="1" x14ac:dyDescent="0.25">
      <c r="B43" s="70"/>
      <c r="C43" s="155" t="s">
        <v>75</v>
      </c>
      <c r="D43" s="147" t="s">
        <v>295</v>
      </c>
      <c r="E43" s="78">
        <f>IFERROR(VLOOKUP($C43,'2026'!$C$300:$U$583,19,FALSE),0)</f>
        <v>657463.31000000006</v>
      </c>
      <c r="F43" s="79">
        <f>IFERROR(VLOOKUP($C43,'2026'!$C$8:$U$290,19,FALSE),0)</f>
        <v>498205.11999999988</v>
      </c>
      <c r="G43" s="80">
        <f t="shared" si="6"/>
        <v>0.75776870347335401</v>
      </c>
      <c r="H43" s="81">
        <f t="shared" si="7"/>
        <v>5.8170272984144018E-5</v>
      </c>
      <c r="I43" s="82">
        <f t="shared" si="8"/>
        <v>-159258.19000000018</v>
      </c>
      <c r="J43" s="83">
        <f t="shared" si="9"/>
        <v>-0.24223129652664596</v>
      </c>
      <c r="K43" s="78">
        <f>VLOOKUP($C43,'2026'!$C$300:$U$583,VLOOKUP($L$4,Master!$D$9:$G$20,4,FALSE),FALSE)</f>
        <v>127741.86999999998</v>
      </c>
      <c r="L43" s="79">
        <f>VLOOKUP($C43,'2026'!$C$8:$U$290,VLOOKUP($L$4,Master!$D$9:$G$20,4,FALSE),FALSE)</f>
        <v>99977.819999999992</v>
      </c>
      <c r="M43" s="143">
        <f t="shared" si="10"/>
        <v>0.78265505272468616</v>
      </c>
      <c r="N43" s="143">
        <f t="shared" si="11"/>
        <v>1.1673378791770777E-5</v>
      </c>
      <c r="O43" s="79">
        <f t="shared" si="12"/>
        <v>-27764.049999999988</v>
      </c>
      <c r="P43" s="83">
        <f t="shared" si="13"/>
        <v>-0.21734494727531381</v>
      </c>
      <c r="Q43" s="76"/>
    </row>
    <row r="44" spans="2:17" s="77" customFormat="1" x14ac:dyDescent="0.25">
      <c r="B44" s="70"/>
      <c r="C44" s="155" t="s">
        <v>76</v>
      </c>
      <c r="D44" s="147" t="s">
        <v>296</v>
      </c>
      <c r="E44" s="78">
        <f>IFERROR(VLOOKUP($C44,'2026'!$C$300:$U$583,19,FALSE),0)</f>
        <v>1227297.8899999997</v>
      </c>
      <c r="F44" s="79">
        <f>IFERROR(VLOOKUP($C44,'2026'!$C$8:$U$290,19,FALSE),0)</f>
        <v>1034984.77</v>
      </c>
      <c r="G44" s="80">
        <f t="shared" si="6"/>
        <v>0.84330363348054016</v>
      </c>
      <c r="H44" s="81">
        <f t="shared" si="7"/>
        <v>1.2084449594843893E-4</v>
      </c>
      <c r="I44" s="82">
        <f t="shared" si="8"/>
        <v>-192313.11999999965</v>
      </c>
      <c r="J44" s="83">
        <f t="shared" si="9"/>
        <v>-0.15669636651945984</v>
      </c>
      <c r="K44" s="78">
        <f>VLOOKUP($C44,'2026'!$C$300:$U$583,VLOOKUP($L$4,Master!$D$9:$G$20,4,FALSE),FALSE)</f>
        <v>241960.76999999996</v>
      </c>
      <c r="L44" s="79">
        <f>VLOOKUP($C44,'2026'!$C$8:$U$290,VLOOKUP($L$4,Master!$D$9:$G$20,4,FALSE),FALSE)</f>
        <v>218364.21000000002</v>
      </c>
      <c r="M44" s="143">
        <f t="shared" si="10"/>
        <v>0.9024777446360418</v>
      </c>
      <c r="N44" s="143">
        <f t="shared" si="11"/>
        <v>2.5496136422016209E-5</v>
      </c>
      <c r="O44" s="79">
        <f t="shared" si="12"/>
        <v>-23596.559999999939</v>
      </c>
      <c r="P44" s="83">
        <f t="shared" si="13"/>
        <v>-9.7522255363958144E-2</v>
      </c>
      <c r="Q44" s="76"/>
    </row>
    <row r="45" spans="2:17" s="77" customFormat="1" x14ac:dyDescent="0.25">
      <c r="B45" s="70"/>
      <c r="C45" s="155" t="s">
        <v>77</v>
      </c>
      <c r="D45" s="147" t="s">
        <v>297</v>
      </c>
      <c r="E45" s="78">
        <f>IFERROR(VLOOKUP($C45,'2026'!$C$300:$U$583,19,FALSE),0)</f>
        <v>1218826.3400000001</v>
      </c>
      <c r="F45" s="79">
        <f>IFERROR(VLOOKUP($C45,'2026'!$C$8:$U$290,19,FALSE),0)</f>
        <v>1172611.8700000001</v>
      </c>
      <c r="G45" s="80">
        <f t="shared" si="6"/>
        <v>0.96208280992680228</v>
      </c>
      <c r="H45" s="81">
        <f t="shared" si="7"/>
        <v>1.3691379282161457E-4</v>
      </c>
      <c r="I45" s="82">
        <f t="shared" si="8"/>
        <v>-46214.469999999972</v>
      </c>
      <c r="J45" s="83">
        <f t="shared" si="9"/>
        <v>-3.7917190073197771E-2</v>
      </c>
      <c r="K45" s="78">
        <f>VLOOKUP($C45,'2026'!$C$300:$U$583,VLOOKUP($L$4,Master!$D$9:$G$20,4,FALSE),FALSE)</f>
        <v>235332.77</v>
      </c>
      <c r="L45" s="79">
        <f>VLOOKUP($C45,'2026'!$C$8:$U$290,VLOOKUP($L$4,Master!$D$9:$G$20,4,FALSE),FALSE)</f>
        <v>235897.50000000003</v>
      </c>
      <c r="M45" s="143">
        <f t="shared" si="10"/>
        <v>1.0023997082939196</v>
      </c>
      <c r="N45" s="143">
        <f t="shared" si="11"/>
        <v>2.75433178432151E-5</v>
      </c>
      <c r="O45" s="79">
        <f t="shared" si="12"/>
        <v>564.73000000003958</v>
      </c>
      <c r="P45" s="83">
        <f t="shared" si="13"/>
        <v>2.3997082939194556E-3</v>
      </c>
      <c r="Q45" s="76"/>
    </row>
    <row r="46" spans="2:17" s="77" customFormat="1" x14ac:dyDescent="0.25">
      <c r="B46" s="70"/>
      <c r="C46" s="155" t="s">
        <v>78</v>
      </c>
      <c r="D46" s="147" t="s">
        <v>298</v>
      </c>
      <c r="E46" s="78">
        <f>IFERROR(VLOOKUP($C46,'2026'!$C$300:$U$583,19,FALSE),0)</f>
        <v>2332714.7100000009</v>
      </c>
      <c r="F46" s="79">
        <f>IFERROR(VLOOKUP($C46,'2026'!$C$8:$U$290,19,FALSE),0)</f>
        <v>3202792.0199999996</v>
      </c>
      <c r="G46" s="80">
        <f t="shared" si="6"/>
        <v>1.3729891642000227</v>
      </c>
      <c r="H46" s="81">
        <f t="shared" si="7"/>
        <v>3.739569880671601E-4</v>
      </c>
      <c r="I46" s="82">
        <f t="shared" si="8"/>
        <v>870077.30999999866</v>
      </c>
      <c r="J46" s="83">
        <f t="shared" si="9"/>
        <v>0.3729891642000227</v>
      </c>
      <c r="K46" s="78">
        <f>VLOOKUP($C46,'2026'!$C$300:$U$583,VLOOKUP($L$4,Master!$D$9:$G$20,4,FALSE),FALSE)</f>
        <v>459789.02</v>
      </c>
      <c r="L46" s="79">
        <f>VLOOKUP($C46,'2026'!$C$8:$U$290,VLOOKUP($L$4,Master!$D$9:$G$20,4,FALSE),FALSE)</f>
        <v>563866.92999999982</v>
      </c>
      <c r="M46" s="143">
        <f t="shared" si="10"/>
        <v>1.2263601466603091</v>
      </c>
      <c r="N46" s="143">
        <f t="shared" si="11"/>
        <v>6.5836925250449497E-5</v>
      </c>
      <c r="O46" s="79">
        <f t="shared" si="12"/>
        <v>104077.9099999998</v>
      </c>
      <c r="P46" s="83">
        <f t="shared" si="13"/>
        <v>0.2263601466603091</v>
      </c>
      <c r="Q46" s="76"/>
    </row>
    <row r="47" spans="2:17" s="77" customFormat="1" x14ac:dyDescent="0.25">
      <c r="B47" s="70"/>
      <c r="C47" s="155" t="s">
        <v>79</v>
      </c>
      <c r="D47" s="147" t="s">
        <v>299</v>
      </c>
      <c r="E47" s="78">
        <f>IFERROR(VLOOKUP($C47,'2026'!$C$300:$U$583,19,FALSE),0)</f>
        <v>5741903.9600000167</v>
      </c>
      <c r="F47" s="79">
        <f>IFERROR(VLOOKUP($C47,'2026'!$C$8:$U$290,19,FALSE),0)</f>
        <v>6061499.1299999971</v>
      </c>
      <c r="G47" s="80">
        <f t="shared" si="6"/>
        <v>1.0556601385579392</v>
      </c>
      <c r="H47" s="81">
        <f t="shared" si="7"/>
        <v>7.0773873035518266E-4</v>
      </c>
      <c r="I47" s="82">
        <f t="shared" si="8"/>
        <v>319595.16999998037</v>
      </c>
      <c r="J47" s="83">
        <f t="shared" si="9"/>
        <v>5.5660138557939137E-2</v>
      </c>
      <c r="K47" s="78">
        <f>VLOOKUP($C47,'2026'!$C$300:$U$583,VLOOKUP($L$4,Master!$D$9:$G$20,4,FALSE),FALSE)</f>
        <v>1110257.8300000036</v>
      </c>
      <c r="L47" s="79">
        <f>VLOOKUP($C47,'2026'!$C$8:$U$290,VLOOKUP($L$4,Master!$D$9:$G$20,4,FALSE),FALSE)</f>
        <v>1314798.68</v>
      </c>
      <c r="M47" s="143">
        <f t="shared" si="10"/>
        <v>1.1842282436323783</v>
      </c>
      <c r="N47" s="143">
        <f t="shared" si="11"/>
        <v>1.5351547999906592E-4</v>
      </c>
      <c r="O47" s="79">
        <f t="shared" si="12"/>
        <v>204540.84999999637</v>
      </c>
      <c r="P47" s="83">
        <f t="shared" si="13"/>
        <v>0.18422824363237836</v>
      </c>
      <c r="Q47" s="76"/>
    </row>
    <row r="48" spans="2:17" s="77" customFormat="1" x14ac:dyDescent="0.25">
      <c r="B48" s="70"/>
      <c r="C48" s="155" t="s">
        <v>80</v>
      </c>
      <c r="D48" s="147" t="s">
        <v>300</v>
      </c>
      <c r="E48" s="78">
        <f>IFERROR(VLOOKUP($C48,'2026'!$C$300:$U$583,19,FALSE),0)</f>
        <v>2418886.7300000009</v>
      </c>
      <c r="F48" s="79">
        <f>IFERROR(VLOOKUP($C48,'2026'!$C$8:$U$290,19,FALSE),0)</f>
        <v>3081918.6500000004</v>
      </c>
      <c r="G48" s="80">
        <f t="shared" si="6"/>
        <v>1.274106229025449</v>
      </c>
      <c r="H48" s="81">
        <f t="shared" si="7"/>
        <v>3.5984385143497655E-4</v>
      </c>
      <c r="I48" s="82">
        <f t="shared" si="8"/>
        <v>663031.91999999946</v>
      </c>
      <c r="J48" s="83">
        <f t="shared" si="9"/>
        <v>0.2741062290254489</v>
      </c>
      <c r="K48" s="78">
        <f>VLOOKUP($C48,'2026'!$C$300:$U$583,VLOOKUP($L$4,Master!$D$9:$G$20,4,FALSE),FALSE)</f>
        <v>480836.81000000011</v>
      </c>
      <c r="L48" s="79">
        <f>VLOOKUP($C48,'2026'!$C$8:$U$290,VLOOKUP($L$4,Master!$D$9:$G$20,4,FALSE),FALSE)</f>
        <v>569454.9600000002</v>
      </c>
      <c r="M48" s="143">
        <f t="shared" si="10"/>
        <v>1.184299845929017</v>
      </c>
      <c r="N48" s="143">
        <f t="shared" si="11"/>
        <v>6.6489381874226488E-5</v>
      </c>
      <c r="O48" s="79">
        <f t="shared" si="12"/>
        <v>88618.150000000081</v>
      </c>
      <c r="P48" s="83">
        <f t="shared" si="13"/>
        <v>0.18429984592901708</v>
      </c>
      <c r="Q48" s="76"/>
    </row>
    <row r="49" spans="2:17" s="77" customFormat="1" x14ac:dyDescent="0.25">
      <c r="B49" s="70"/>
      <c r="C49" s="155" t="s">
        <v>81</v>
      </c>
      <c r="D49" s="147" t="s">
        <v>301</v>
      </c>
      <c r="E49" s="78">
        <f>IFERROR(VLOOKUP($C49,'2026'!$C$300:$U$583,19,FALSE),0)</f>
        <v>3179693.6499999976</v>
      </c>
      <c r="F49" s="79">
        <f>IFERROR(VLOOKUP($C49,'2026'!$C$8:$U$290,19,FALSE),0)</f>
        <v>3027428.3500000006</v>
      </c>
      <c r="G49" s="80">
        <f t="shared" si="6"/>
        <v>0.95211321694465845</v>
      </c>
      <c r="H49" s="81">
        <f t="shared" si="7"/>
        <v>3.5348158115965724E-4</v>
      </c>
      <c r="I49" s="82">
        <f t="shared" si="8"/>
        <v>-152265.29999999702</v>
      </c>
      <c r="J49" s="83">
        <f t="shared" si="9"/>
        <v>-4.7886783055341553E-2</v>
      </c>
      <c r="K49" s="78">
        <f>VLOOKUP($C49,'2026'!$C$300:$U$583,VLOOKUP($L$4,Master!$D$9:$G$20,4,FALSE),FALSE)</f>
        <v>610857.82000000076</v>
      </c>
      <c r="L49" s="79">
        <f>VLOOKUP($C49,'2026'!$C$8:$U$290,VLOOKUP($L$4,Master!$D$9:$G$20,4,FALSE),FALSE)</f>
        <v>603261.61999999988</v>
      </c>
      <c r="M49" s="143">
        <f t="shared" si="10"/>
        <v>0.98756470040769739</v>
      </c>
      <c r="N49" s="143">
        <f t="shared" si="11"/>
        <v>7.0436636854027021E-5</v>
      </c>
      <c r="O49" s="79">
        <f t="shared" si="12"/>
        <v>-7596.2000000008848</v>
      </c>
      <c r="P49" s="83">
        <f t="shared" si="13"/>
        <v>-1.2435299592302633E-2</v>
      </c>
      <c r="Q49" s="76"/>
    </row>
    <row r="50" spans="2:17" s="77" customFormat="1" x14ac:dyDescent="0.25">
      <c r="B50" s="70"/>
      <c r="C50" s="155" t="s">
        <v>82</v>
      </c>
      <c r="D50" s="147" t="s">
        <v>302</v>
      </c>
      <c r="E50" s="78">
        <f>IFERROR(VLOOKUP($C50,'2026'!$C$300:$U$583,19,FALSE),0)</f>
        <v>856845.04000000015</v>
      </c>
      <c r="F50" s="79">
        <f>IFERROR(VLOOKUP($C50,'2026'!$C$8:$U$290,19,FALSE),0)</f>
        <v>864731.19000000018</v>
      </c>
      <c r="G50" s="80">
        <f t="shared" si="6"/>
        <v>1.0092037061917287</v>
      </c>
      <c r="H50" s="81">
        <f t="shared" si="7"/>
        <v>1.0096574154076082E-4</v>
      </c>
      <c r="I50" s="82">
        <f t="shared" si="8"/>
        <v>7886.1500000000233</v>
      </c>
      <c r="J50" s="83">
        <f t="shared" si="9"/>
        <v>9.2037061917286962E-3</v>
      </c>
      <c r="K50" s="78">
        <f>VLOOKUP($C50,'2026'!$C$300:$U$583,VLOOKUP($L$4,Master!$D$9:$G$20,4,FALSE),FALSE)</f>
        <v>162146.1</v>
      </c>
      <c r="L50" s="79">
        <f>VLOOKUP($C50,'2026'!$C$8:$U$290,VLOOKUP($L$4,Master!$D$9:$G$20,4,FALSE),FALSE)</f>
        <v>165260.86000000004</v>
      </c>
      <c r="M50" s="143">
        <f t="shared" si="10"/>
        <v>1.0192095893764948</v>
      </c>
      <c r="N50" s="143">
        <f t="shared" si="11"/>
        <v>1.9295805992107051E-5</v>
      </c>
      <c r="O50" s="79">
        <f t="shared" si="12"/>
        <v>3114.7600000000384</v>
      </c>
      <c r="P50" s="83">
        <f t="shared" si="13"/>
        <v>1.9209589376494644E-2</v>
      </c>
      <c r="Q50" s="76"/>
    </row>
    <row r="51" spans="2:17" s="77" customFormat="1" x14ac:dyDescent="0.25">
      <c r="B51" s="70"/>
      <c r="C51" s="155" t="s">
        <v>83</v>
      </c>
      <c r="D51" s="147" t="s">
        <v>303</v>
      </c>
      <c r="E51" s="78">
        <f>IFERROR(VLOOKUP($C51,'2026'!$C$300:$U$583,19,FALSE),0)</f>
        <v>1296866.0699999998</v>
      </c>
      <c r="F51" s="79">
        <f>IFERROR(VLOOKUP($C51,'2026'!$C$8:$U$290,19,FALSE),0)</f>
        <v>913014.32</v>
      </c>
      <c r="G51" s="80">
        <f t="shared" si="6"/>
        <v>0.70401588962844874</v>
      </c>
      <c r="H51" s="81">
        <f t="shared" si="7"/>
        <v>1.0660326460079862E-4</v>
      </c>
      <c r="I51" s="82">
        <f t="shared" si="8"/>
        <v>-383851.74999999988</v>
      </c>
      <c r="J51" s="83">
        <f t="shared" si="9"/>
        <v>-0.29598411037155126</v>
      </c>
      <c r="K51" s="78">
        <f>VLOOKUP($C51,'2026'!$C$300:$U$583,VLOOKUP($L$4,Master!$D$9:$G$20,4,FALSE),FALSE)</f>
        <v>239931.28999999992</v>
      </c>
      <c r="L51" s="79">
        <f>VLOOKUP($C51,'2026'!$C$8:$U$290,VLOOKUP($L$4,Master!$D$9:$G$20,4,FALSE),FALSE)</f>
        <v>189617.80999999994</v>
      </c>
      <c r="M51" s="143">
        <f t="shared" si="10"/>
        <v>0.79030046477055993</v>
      </c>
      <c r="N51" s="143">
        <f t="shared" si="11"/>
        <v>2.2139715806926176E-5</v>
      </c>
      <c r="O51" s="79">
        <f t="shared" si="12"/>
        <v>-50313.479999999981</v>
      </c>
      <c r="P51" s="83">
        <f t="shared" si="13"/>
        <v>-0.20969953522944004</v>
      </c>
      <c r="Q51" s="76"/>
    </row>
    <row r="52" spans="2:17" s="77" customFormat="1" x14ac:dyDescent="0.25">
      <c r="B52" s="70"/>
      <c r="C52" s="155" t="s">
        <v>84</v>
      </c>
      <c r="D52" s="147" t="s">
        <v>304</v>
      </c>
      <c r="E52" s="78">
        <f>IFERROR(VLOOKUP($C52,'2026'!$C$300:$U$583,19,FALSE),0)</f>
        <v>786009.47999999986</v>
      </c>
      <c r="F52" s="79">
        <f>IFERROR(VLOOKUP($C52,'2026'!$C$8:$U$290,19,FALSE),0)</f>
        <v>468141.27999999997</v>
      </c>
      <c r="G52" s="80">
        <f t="shared" si="6"/>
        <v>0.59559240939434988</v>
      </c>
      <c r="H52" s="81">
        <f t="shared" si="7"/>
        <v>5.4660028489363187E-5</v>
      </c>
      <c r="I52" s="82">
        <f t="shared" si="8"/>
        <v>-317868.1999999999</v>
      </c>
      <c r="J52" s="83">
        <f t="shared" si="9"/>
        <v>-0.40440759060565012</v>
      </c>
      <c r="K52" s="78">
        <f>VLOOKUP($C52,'2026'!$C$300:$U$583,VLOOKUP($L$4,Master!$D$9:$G$20,4,FALSE),FALSE)</f>
        <v>156527.65</v>
      </c>
      <c r="L52" s="79">
        <f>VLOOKUP($C52,'2026'!$C$8:$U$290,VLOOKUP($L$4,Master!$D$9:$G$20,4,FALSE),FALSE)</f>
        <v>95165.260000000024</v>
      </c>
      <c r="M52" s="143">
        <f t="shared" si="10"/>
        <v>0.60797731263454113</v>
      </c>
      <c r="N52" s="143">
        <f t="shared" si="11"/>
        <v>1.1111465801088203E-5</v>
      </c>
      <c r="O52" s="79">
        <f t="shared" si="12"/>
        <v>-61362.38999999997</v>
      </c>
      <c r="P52" s="83">
        <f t="shared" si="13"/>
        <v>-0.39202268736545892</v>
      </c>
      <c r="Q52" s="76"/>
    </row>
    <row r="53" spans="2:17" s="77" customFormat="1" x14ac:dyDescent="0.25">
      <c r="B53" s="70"/>
      <c r="C53" s="155" t="s">
        <v>85</v>
      </c>
      <c r="D53" s="147" t="s">
        <v>305</v>
      </c>
      <c r="E53" s="78">
        <f>IFERROR(VLOOKUP($C53,'2026'!$C$300:$U$583,19,FALSE),0)</f>
        <v>6131432.4400000004</v>
      </c>
      <c r="F53" s="79">
        <f>IFERROR(VLOOKUP($C53,'2026'!$C$8:$U$290,19,FALSE),0)</f>
        <v>5244351.51</v>
      </c>
      <c r="G53" s="80">
        <f t="shared" si="6"/>
        <v>0.85532239999695725</v>
      </c>
      <c r="H53" s="81">
        <f t="shared" si="7"/>
        <v>6.1232883146907034E-4</v>
      </c>
      <c r="I53" s="82">
        <f t="shared" si="8"/>
        <v>-887080.93000000063</v>
      </c>
      <c r="J53" s="83">
        <f t="shared" si="9"/>
        <v>-0.14467760000304278</v>
      </c>
      <c r="K53" s="78">
        <f>VLOOKUP($C53,'2026'!$C$300:$U$583,VLOOKUP($L$4,Master!$D$9:$G$20,4,FALSE),FALSE)</f>
        <v>1015873.0200000004</v>
      </c>
      <c r="L53" s="79">
        <f>VLOOKUP($C53,'2026'!$C$8:$U$290,VLOOKUP($L$4,Master!$D$9:$G$20,4,FALSE),FALSE)</f>
        <v>1072684.8</v>
      </c>
      <c r="M53" s="143">
        <f t="shared" si="10"/>
        <v>1.055924095710308</v>
      </c>
      <c r="N53" s="143">
        <f t="shared" si="11"/>
        <v>1.2524633958386848E-4</v>
      </c>
      <c r="O53" s="79">
        <f t="shared" si="12"/>
        <v>56811.779999999679</v>
      </c>
      <c r="P53" s="83">
        <f t="shared" si="13"/>
        <v>5.5924095710308028E-2</v>
      </c>
      <c r="Q53" s="76"/>
    </row>
    <row r="54" spans="2:17" s="77" customFormat="1" ht="25.5" x14ac:dyDescent="0.25">
      <c r="B54" s="70"/>
      <c r="C54" s="155" t="s">
        <v>86</v>
      </c>
      <c r="D54" s="147" t="s">
        <v>306</v>
      </c>
      <c r="E54" s="78">
        <f>IFERROR(VLOOKUP($C54,'2026'!$C$300:$U$583,19,FALSE),0)</f>
        <v>1980070.23</v>
      </c>
      <c r="F54" s="79">
        <f>IFERROR(VLOOKUP($C54,'2026'!$C$8:$U$290,19,FALSE),0)</f>
        <v>196554.49000000002</v>
      </c>
      <c r="G54" s="80">
        <f t="shared" si="6"/>
        <v>9.9266423494483835E-2</v>
      </c>
      <c r="H54" s="81">
        <f t="shared" si="7"/>
        <v>2.2949640380169536E-5</v>
      </c>
      <c r="I54" s="82">
        <f t="shared" si="8"/>
        <v>-1783515.74</v>
      </c>
      <c r="J54" s="83">
        <f t="shared" si="9"/>
        <v>-0.90073357650551622</v>
      </c>
      <c r="K54" s="78">
        <f>VLOOKUP($C54,'2026'!$C$300:$U$583,VLOOKUP($L$4,Master!$D$9:$G$20,4,FALSE),FALSE)</f>
        <v>1815846.79</v>
      </c>
      <c r="L54" s="79">
        <f>VLOOKUP($C54,'2026'!$C$8:$U$290,VLOOKUP($L$4,Master!$D$9:$G$20,4,FALSE),FALSE)</f>
        <v>37863.4</v>
      </c>
      <c r="M54" s="143">
        <f t="shared" si="10"/>
        <v>2.0851649053497515E-2</v>
      </c>
      <c r="N54" s="143">
        <f t="shared" si="11"/>
        <v>4.4209186652032792E-6</v>
      </c>
      <c r="O54" s="79">
        <f t="shared" si="12"/>
        <v>-1777983.3900000001</v>
      </c>
      <c r="P54" s="83">
        <f t="shared" si="13"/>
        <v>-0.97914835094650254</v>
      </c>
      <c r="Q54" s="76"/>
    </row>
    <row r="55" spans="2:17" s="77" customFormat="1" x14ac:dyDescent="0.25">
      <c r="B55" s="70"/>
      <c r="C55" s="155" t="s">
        <v>87</v>
      </c>
      <c r="D55" s="147" t="s">
        <v>307</v>
      </c>
      <c r="E55" s="78">
        <f>IFERROR(VLOOKUP($C55,'2026'!$C$300:$U$583,19,FALSE),0)</f>
        <v>370611.93</v>
      </c>
      <c r="F55" s="79">
        <f>IFERROR(VLOOKUP($C55,'2026'!$C$8:$U$290,19,FALSE),0)</f>
        <v>274738.94999999995</v>
      </c>
      <c r="G55" s="80">
        <f t="shared" si="6"/>
        <v>0.74131167337219817</v>
      </c>
      <c r="H55" s="81">
        <f t="shared" si="7"/>
        <v>3.2078433318543767E-5</v>
      </c>
      <c r="I55" s="82">
        <f t="shared" si="8"/>
        <v>-95872.98000000004</v>
      </c>
      <c r="J55" s="83">
        <f t="shared" si="9"/>
        <v>-0.25868832662780189</v>
      </c>
      <c r="K55" s="78">
        <f>VLOOKUP($C55,'2026'!$C$300:$U$583,VLOOKUP($L$4,Master!$D$9:$G$20,4,FALSE),FALSE)</f>
        <v>73091.81</v>
      </c>
      <c r="L55" s="79">
        <f>VLOOKUP($C55,'2026'!$C$8:$U$290,VLOOKUP($L$4,Master!$D$9:$G$20,4,FALSE),FALSE)</f>
        <v>58862.869999999995</v>
      </c>
      <c r="M55" s="143">
        <f t="shared" si="10"/>
        <v>0.80532784726496709</v>
      </c>
      <c r="N55" s="143">
        <f t="shared" si="11"/>
        <v>6.8728101721037756E-6</v>
      </c>
      <c r="O55" s="79">
        <f t="shared" si="12"/>
        <v>-14228.940000000002</v>
      </c>
      <c r="P55" s="83">
        <f t="shared" si="13"/>
        <v>-0.19467215273503286</v>
      </c>
      <c r="Q55" s="76"/>
    </row>
    <row r="56" spans="2:17" s="77" customFormat="1" ht="25.5" x14ac:dyDescent="0.25">
      <c r="B56" s="70"/>
      <c r="C56" s="155" t="s">
        <v>88</v>
      </c>
      <c r="D56" s="147" t="s">
        <v>308</v>
      </c>
      <c r="E56" s="78">
        <f>IFERROR(VLOOKUP($C56,'2026'!$C$300:$U$583,19,FALSE),0)</f>
        <v>435974.43</v>
      </c>
      <c r="F56" s="79">
        <f>IFERROR(VLOOKUP($C56,'2026'!$C$8:$U$290,19,FALSE),0)</f>
        <v>633513.39999999979</v>
      </c>
      <c r="G56" s="80">
        <f t="shared" si="6"/>
        <v>1.453097604829714</v>
      </c>
      <c r="H56" s="81">
        <f t="shared" si="7"/>
        <v>7.3968825164047328E-5</v>
      </c>
      <c r="I56" s="82">
        <f t="shared" si="8"/>
        <v>197538.9699999998</v>
      </c>
      <c r="J56" s="83">
        <f t="shared" si="9"/>
        <v>0.45309760482971401</v>
      </c>
      <c r="K56" s="78">
        <f>VLOOKUP($C56,'2026'!$C$300:$U$583,VLOOKUP($L$4,Master!$D$9:$G$20,4,FALSE),FALSE)</f>
        <v>67934.92</v>
      </c>
      <c r="L56" s="79">
        <f>VLOOKUP($C56,'2026'!$C$8:$U$290,VLOOKUP($L$4,Master!$D$9:$G$20,4,FALSE),FALSE)</f>
        <v>108748.78999999996</v>
      </c>
      <c r="M56" s="143">
        <f t="shared" si="10"/>
        <v>1.6007789513846482</v>
      </c>
      <c r="N56" s="143">
        <f t="shared" si="11"/>
        <v>1.2697474488008777E-5</v>
      </c>
      <c r="O56" s="79">
        <f t="shared" si="12"/>
        <v>40813.869999999966</v>
      </c>
      <c r="P56" s="83">
        <f t="shared" si="13"/>
        <v>0.60077895138464821</v>
      </c>
      <c r="Q56" s="76"/>
    </row>
    <row r="57" spans="2:17" s="77" customFormat="1" x14ac:dyDescent="0.25">
      <c r="B57" s="70"/>
      <c r="C57" s="155" t="s">
        <v>89</v>
      </c>
      <c r="D57" s="147" t="s">
        <v>309</v>
      </c>
      <c r="E57" s="78">
        <f>IFERROR(VLOOKUP($C57,'2026'!$C$300:$U$583,19,FALSE),0)</f>
        <v>1022468.8799999999</v>
      </c>
      <c r="F57" s="79">
        <f>IFERROR(VLOOKUP($C57,'2026'!$C$8:$U$290,19,FALSE),0)</f>
        <v>709442.16000000015</v>
      </c>
      <c r="G57" s="80">
        <f t="shared" si="6"/>
        <v>0.69385208085746353</v>
      </c>
      <c r="H57" s="81">
        <f t="shared" si="7"/>
        <v>8.2834243280480139E-5</v>
      </c>
      <c r="I57" s="82">
        <f t="shared" si="8"/>
        <v>-313026.71999999974</v>
      </c>
      <c r="J57" s="83">
        <f t="shared" si="9"/>
        <v>-0.30614791914253642</v>
      </c>
      <c r="K57" s="78">
        <f>VLOOKUP($C57,'2026'!$C$300:$U$583,VLOOKUP($L$4,Master!$D$9:$G$20,4,FALSE),FALSE)</f>
        <v>245906.19999999998</v>
      </c>
      <c r="L57" s="79">
        <f>VLOOKUP($C57,'2026'!$C$8:$U$290,VLOOKUP($L$4,Master!$D$9:$G$20,4,FALSE),FALSE)</f>
        <v>143280.94000000003</v>
      </c>
      <c r="M57" s="143">
        <f t="shared" si="10"/>
        <v>0.58266501617283351</v>
      </c>
      <c r="N57" s="143">
        <f t="shared" si="11"/>
        <v>1.6729437451836635E-5</v>
      </c>
      <c r="O57" s="79">
        <f t="shared" si="12"/>
        <v>-102625.25999999995</v>
      </c>
      <c r="P57" s="83">
        <f t="shared" si="13"/>
        <v>-0.41733498382716644</v>
      </c>
      <c r="Q57" s="76"/>
    </row>
    <row r="58" spans="2:17" s="77" customFormat="1" x14ac:dyDescent="0.25">
      <c r="B58" s="70"/>
      <c r="C58" s="155" t="s">
        <v>90</v>
      </c>
      <c r="D58" s="147" t="s">
        <v>310</v>
      </c>
      <c r="E58" s="78">
        <f>IFERROR(VLOOKUP($C58,'2026'!$C$300:$U$583,19,FALSE),0)</f>
        <v>919239.37999999989</v>
      </c>
      <c r="F58" s="79">
        <f>IFERROR(VLOOKUP($C58,'2026'!$C$8:$U$290,19,FALSE),0)</f>
        <v>573037.81000000006</v>
      </c>
      <c r="G58" s="80">
        <f t="shared" si="6"/>
        <v>0.62338257310081746</v>
      </c>
      <c r="H58" s="81">
        <f t="shared" si="7"/>
        <v>6.6907714312402225E-5</v>
      </c>
      <c r="I58" s="82">
        <f t="shared" si="8"/>
        <v>-346201.56999999983</v>
      </c>
      <c r="J58" s="83">
        <f t="shared" si="9"/>
        <v>-0.37661742689918254</v>
      </c>
      <c r="K58" s="78">
        <f>VLOOKUP($C58,'2026'!$C$300:$U$583,VLOOKUP($L$4,Master!$D$9:$G$20,4,FALSE),FALSE)</f>
        <v>138553.46999999994</v>
      </c>
      <c r="L58" s="79">
        <f>VLOOKUP($C58,'2026'!$C$8:$U$290,VLOOKUP($L$4,Master!$D$9:$G$20,4,FALSE),FALSE)</f>
        <v>101657.76999999999</v>
      </c>
      <c r="M58" s="143">
        <f t="shared" si="10"/>
        <v>0.7337078602217616</v>
      </c>
      <c r="N58" s="143">
        <f t="shared" si="11"/>
        <v>1.1869529224949208E-5</v>
      </c>
      <c r="O58" s="79">
        <f t="shared" si="12"/>
        <v>-36895.699999999953</v>
      </c>
      <c r="P58" s="83">
        <f t="shared" si="13"/>
        <v>-0.26629213977823846</v>
      </c>
      <c r="Q58" s="76"/>
    </row>
    <row r="59" spans="2:17" s="77" customFormat="1" x14ac:dyDescent="0.25">
      <c r="B59" s="70"/>
      <c r="C59" s="155" t="s">
        <v>91</v>
      </c>
      <c r="D59" s="147" t="s">
        <v>311</v>
      </c>
      <c r="E59" s="78">
        <f>IFERROR(VLOOKUP($C59,'2026'!$C$300:$U$583,19,FALSE),0)</f>
        <v>293360.96000000002</v>
      </c>
      <c r="F59" s="79">
        <f>IFERROR(VLOOKUP($C59,'2026'!$C$8:$U$290,19,FALSE),0)</f>
        <v>341173.26999999996</v>
      </c>
      <c r="G59" s="80">
        <f t="shared" si="6"/>
        <v>1.1629811615015166</v>
      </c>
      <c r="H59" s="81">
        <f t="shared" si="7"/>
        <v>3.9835283609275388E-5</v>
      </c>
      <c r="I59" s="82">
        <f t="shared" si="8"/>
        <v>47812.309999999939</v>
      </c>
      <c r="J59" s="83">
        <f t="shared" si="9"/>
        <v>0.16298116150151654</v>
      </c>
      <c r="K59" s="78">
        <f>VLOOKUP($C59,'2026'!$C$300:$U$583,VLOOKUP($L$4,Master!$D$9:$G$20,4,FALSE),FALSE)</f>
        <v>55620.83</v>
      </c>
      <c r="L59" s="79">
        <f>VLOOKUP($C59,'2026'!$C$8:$U$290,VLOOKUP($L$4,Master!$D$9:$G$20,4,FALSE),FALSE)</f>
        <v>43299.930000000008</v>
      </c>
      <c r="M59" s="143">
        <f t="shared" si="10"/>
        <v>0.77848406792922731</v>
      </c>
      <c r="N59" s="143">
        <f t="shared" si="11"/>
        <v>5.055686196670015E-6</v>
      </c>
      <c r="O59" s="79">
        <f t="shared" si="12"/>
        <v>-12320.899999999994</v>
      </c>
      <c r="P59" s="83">
        <f t="shared" si="13"/>
        <v>-0.22151593207077266</v>
      </c>
      <c r="Q59" s="76"/>
    </row>
    <row r="60" spans="2:17" s="77" customFormat="1" x14ac:dyDescent="0.25">
      <c r="B60" s="70"/>
      <c r="C60" s="155" t="s">
        <v>92</v>
      </c>
      <c r="D60" s="147" t="s">
        <v>312</v>
      </c>
      <c r="E60" s="78">
        <f>IFERROR(VLOOKUP($C60,'2026'!$C$300:$U$583,19,FALSE),0)</f>
        <v>369730.24</v>
      </c>
      <c r="F60" s="79">
        <f>IFERROR(VLOOKUP($C60,'2026'!$C$8:$U$290,19,FALSE),0)</f>
        <v>241482.01999999996</v>
      </c>
      <c r="G60" s="80">
        <f t="shared" si="6"/>
        <v>0.65313029304825043</v>
      </c>
      <c r="H60" s="81">
        <f t="shared" si="7"/>
        <v>2.8195364640496925E-5</v>
      </c>
      <c r="I60" s="82">
        <f t="shared" si="8"/>
        <v>-128248.22000000003</v>
      </c>
      <c r="J60" s="83">
        <f t="shared" si="9"/>
        <v>-0.34686970695174957</v>
      </c>
      <c r="K60" s="78">
        <f>VLOOKUP($C60,'2026'!$C$300:$U$583,VLOOKUP($L$4,Master!$D$9:$G$20,4,FALSE),FALSE)</f>
        <v>70732.949999999983</v>
      </c>
      <c r="L60" s="79">
        <f>VLOOKUP($C60,'2026'!$C$8:$U$290,VLOOKUP($L$4,Master!$D$9:$G$20,4,FALSE),FALSE)</f>
        <v>43229.87</v>
      </c>
      <c r="M60" s="143">
        <f t="shared" si="10"/>
        <v>0.61117018306178394</v>
      </c>
      <c r="N60" s="143">
        <f t="shared" si="11"/>
        <v>5.0475060131237888E-6</v>
      </c>
      <c r="O60" s="79">
        <f t="shared" si="12"/>
        <v>-27503.07999999998</v>
      </c>
      <c r="P60" s="83">
        <f t="shared" si="13"/>
        <v>-0.388829816938216</v>
      </c>
      <c r="Q60" s="76"/>
    </row>
    <row r="61" spans="2:17" s="77" customFormat="1" ht="25.5" x14ac:dyDescent="0.25">
      <c r="B61" s="70"/>
      <c r="C61" s="155" t="s">
        <v>93</v>
      </c>
      <c r="D61" s="147" t="s">
        <v>313</v>
      </c>
      <c r="E61" s="78">
        <f>IFERROR(VLOOKUP($C61,'2026'!$C$300:$U$583,19,FALSE),0)</f>
        <v>263379.28000000003</v>
      </c>
      <c r="F61" s="79">
        <f>IFERROR(VLOOKUP($C61,'2026'!$C$8:$U$290,19,FALSE),0)</f>
        <v>159865.35999999999</v>
      </c>
      <c r="G61" s="80">
        <f t="shared" si="6"/>
        <v>0.60697773947897482</v>
      </c>
      <c r="H61" s="81">
        <f t="shared" si="7"/>
        <v>1.8665829110524717E-5</v>
      </c>
      <c r="I61" s="82">
        <f t="shared" si="8"/>
        <v>-103513.92000000004</v>
      </c>
      <c r="J61" s="83">
        <f t="shared" si="9"/>
        <v>-0.39302226052102518</v>
      </c>
      <c r="K61" s="78">
        <f>VLOOKUP($C61,'2026'!$C$300:$U$583,VLOOKUP($L$4,Master!$D$9:$G$20,4,FALSE),FALSE)</f>
        <v>45895.53</v>
      </c>
      <c r="L61" s="79">
        <f>VLOOKUP($C61,'2026'!$C$8:$U$290,VLOOKUP($L$4,Master!$D$9:$G$20,4,FALSE),FALSE)</f>
        <v>41919.769999999997</v>
      </c>
      <c r="M61" s="143">
        <f t="shared" si="10"/>
        <v>0.91337369892013442</v>
      </c>
      <c r="N61" s="143">
        <f t="shared" si="11"/>
        <v>4.8945391495224524E-6</v>
      </c>
      <c r="O61" s="79">
        <f t="shared" si="12"/>
        <v>-3975.760000000002</v>
      </c>
      <c r="P61" s="83">
        <f t="shared" si="13"/>
        <v>-8.6626301079865561E-2</v>
      </c>
      <c r="Q61" s="76"/>
    </row>
    <row r="62" spans="2:17" s="77" customFormat="1" x14ac:dyDescent="0.25">
      <c r="B62" s="70"/>
      <c r="C62" s="155" t="s">
        <v>94</v>
      </c>
      <c r="D62" s="147" t="s">
        <v>314</v>
      </c>
      <c r="E62" s="78">
        <f>IFERROR(VLOOKUP($C62,'2026'!$C$300:$U$583,19,FALSE),0)</f>
        <v>103828.75</v>
      </c>
      <c r="F62" s="79">
        <f>IFERROR(VLOOKUP($C62,'2026'!$C$8:$U$290,19,FALSE),0)</f>
        <v>134131.48000000001</v>
      </c>
      <c r="G62" s="80">
        <f t="shared" si="6"/>
        <v>1.291852979064084</v>
      </c>
      <c r="H62" s="81">
        <f t="shared" si="7"/>
        <v>1.5661149382341266E-5</v>
      </c>
      <c r="I62" s="82">
        <f t="shared" si="8"/>
        <v>30302.73000000001</v>
      </c>
      <c r="J62" s="83">
        <f t="shared" si="9"/>
        <v>0.29185297906408397</v>
      </c>
      <c r="K62" s="78">
        <f>VLOOKUP($C62,'2026'!$C$300:$U$583,VLOOKUP($L$4,Master!$D$9:$G$20,4,FALSE),FALSE)</f>
        <v>20773.28</v>
      </c>
      <c r="L62" s="79">
        <f>VLOOKUP($C62,'2026'!$C$8:$U$290,VLOOKUP($L$4,Master!$D$9:$G$20,4,FALSE),FALSE)</f>
        <v>31486.519999999986</v>
      </c>
      <c r="M62" s="143">
        <f t="shared" si="10"/>
        <v>1.5157221199540942</v>
      </c>
      <c r="N62" s="143">
        <f t="shared" si="11"/>
        <v>3.6763561637437809E-6</v>
      </c>
      <c r="O62" s="79">
        <f t="shared" si="12"/>
        <v>10713.239999999987</v>
      </c>
      <c r="P62" s="83">
        <f t="shared" si="13"/>
        <v>0.51572211995409423</v>
      </c>
      <c r="Q62" s="76"/>
    </row>
    <row r="63" spans="2:17" s="77" customFormat="1" ht="25.5" x14ac:dyDescent="0.25">
      <c r="B63" s="70"/>
      <c r="C63" s="155" t="s">
        <v>95</v>
      </c>
      <c r="D63" s="147" t="s">
        <v>315</v>
      </c>
      <c r="E63" s="78">
        <f>IFERROR(VLOOKUP($C63,'2026'!$C$300:$U$583,19,FALSE),0)</f>
        <v>70002.349999999991</v>
      </c>
      <c r="F63" s="79">
        <f>IFERROR(VLOOKUP($C63,'2026'!$C$8:$U$290,19,FALSE),0)</f>
        <v>0</v>
      </c>
      <c r="G63" s="80">
        <f t="shared" si="6"/>
        <v>0</v>
      </c>
      <c r="H63" s="81">
        <f t="shared" si="7"/>
        <v>0</v>
      </c>
      <c r="I63" s="82">
        <f t="shared" si="8"/>
        <v>-70002.349999999991</v>
      </c>
      <c r="J63" s="83">
        <f t="shared" si="9"/>
        <v>-1</v>
      </c>
      <c r="K63" s="78">
        <f>VLOOKUP($C63,'2026'!$C$300:$U$583,VLOOKUP($L$4,Master!$D$9:$G$20,4,FALSE),FALSE)</f>
        <v>14000.47</v>
      </c>
      <c r="L63" s="79">
        <f>VLOOKUP($C63,'2026'!$C$8:$U$290,VLOOKUP($L$4,Master!$D$9:$G$20,4,FALSE),FALSE)</f>
        <v>0</v>
      </c>
      <c r="M63" s="143">
        <f t="shared" si="10"/>
        <v>0</v>
      </c>
      <c r="N63" s="143">
        <f t="shared" si="11"/>
        <v>0</v>
      </c>
      <c r="O63" s="79">
        <f t="shared" si="12"/>
        <v>-14000.47</v>
      </c>
      <c r="P63" s="83">
        <f t="shared" si="13"/>
        <v>-1</v>
      </c>
      <c r="Q63" s="76"/>
    </row>
    <row r="64" spans="2:17" s="77" customFormat="1" x14ac:dyDescent="0.25">
      <c r="B64" s="70"/>
      <c r="C64" s="155" t="s">
        <v>96</v>
      </c>
      <c r="D64" s="147" t="s">
        <v>316</v>
      </c>
      <c r="E64" s="78">
        <f>IFERROR(VLOOKUP($C64,'2026'!$C$300:$U$583,19,FALSE),0)</f>
        <v>1329165.9999999998</v>
      </c>
      <c r="F64" s="79">
        <f>IFERROR(VLOOKUP($C64,'2026'!$C$8:$U$290,19,FALSE),0)</f>
        <v>322419.38</v>
      </c>
      <c r="G64" s="80">
        <f t="shared" si="6"/>
        <v>0.24257269596122685</v>
      </c>
      <c r="H64" s="81">
        <f t="shared" si="7"/>
        <v>3.7645585316301987E-5</v>
      </c>
      <c r="I64" s="82">
        <f t="shared" si="8"/>
        <v>-1006746.6199999998</v>
      </c>
      <c r="J64" s="83">
        <f t="shared" si="9"/>
        <v>-0.75742730403877312</v>
      </c>
      <c r="K64" s="78">
        <f>VLOOKUP($C64,'2026'!$C$300:$U$583,VLOOKUP($L$4,Master!$D$9:$G$20,4,FALSE),FALSE)</f>
        <v>200433.4</v>
      </c>
      <c r="L64" s="79">
        <f>VLOOKUP($C64,'2026'!$C$8:$U$290,VLOOKUP($L$4,Master!$D$9:$G$20,4,FALSE),FALSE)</f>
        <v>0</v>
      </c>
      <c r="M64" s="143">
        <f t="shared" si="10"/>
        <v>0</v>
      </c>
      <c r="N64" s="143">
        <f t="shared" si="11"/>
        <v>0</v>
      </c>
      <c r="O64" s="79">
        <f t="shared" si="12"/>
        <v>-200433.4</v>
      </c>
      <c r="P64" s="83">
        <f t="shared" si="13"/>
        <v>-1</v>
      </c>
      <c r="Q64" s="76"/>
    </row>
    <row r="65" spans="2:17" s="77" customFormat="1" x14ac:dyDescent="0.25">
      <c r="B65" s="70"/>
      <c r="C65" s="155" t="s">
        <v>97</v>
      </c>
      <c r="D65" s="147" t="s">
        <v>317</v>
      </c>
      <c r="E65" s="78">
        <f>IFERROR(VLOOKUP($C65,'2026'!$C$300:$U$583,19,FALSE),0)</f>
        <v>789204.74999999988</v>
      </c>
      <c r="F65" s="79">
        <f>IFERROR(VLOOKUP($C65,'2026'!$C$8:$U$290,19,FALSE),0)</f>
        <v>756948.75</v>
      </c>
      <c r="G65" s="80">
        <f t="shared" si="6"/>
        <v>0.95912847711572957</v>
      </c>
      <c r="H65" s="81">
        <f t="shared" si="7"/>
        <v>8.83810977745604E-5</v>
      </c>
      <c r="I65" s="82">
        <f t="shared" si="8"/>
        <v>-32255.999999999884</v>
      </c>
      <c r="J65" s="83">
        <f t="shared" si="9"/>
        <v>-4.0871522884270386E-2</v>
      </c>
      <c r="K65" s="78">
        <f>VLOOKUP($C65,'2026'!$C$300:$U$583,VLOOKUP($L$4,Master!$D$9:$G$20,4,FALSE),FALSE)</f>
        <v>159104.34999999998</v>
      </c>
      <c r="L65" s="79">
        <f>VLOOKUP($C65,'2026'!$C$8:$U$290,VLOOKUP($L$4,Master!$D$9:$G$20,4,FALSE),FALSE)</f>
        <v>159244.31</v>
      </c>
      <c r="M65" s="143">
        <f t="shared" si="10"/>
        <v>1.0008796742515211</v>
      </c>
      <c r="N65" s="143">
        <f t="shared" si="11"/>
        <v>1.8593315508021391E-5</v>
      </c>
      <c r="O65" s="79">
        <f t="shared" si="12"/>
        <v>139.96000000002095</v>
      </c>
      <c r="P65" s="83">
        <f t="shared" si="13"/>
        <v>8.7967425152122474E-4</v>
      </c>
      <c r="Q65" s="76"/>
    </row>
    <row r="66" spans="2:17" s="77" customFormat="1" x14ac:dyDescent="0.25">
      <c r="B66" s="70"/>
      <c r="C66" s="155" t="s">
        <v>98</v>
      </c>
      <c r="D66" s="147" t="s">
        <v>318</v>
      </c>
      <c r="E66" s="78">
        <f>IFERROR(VLOOKUP($C66,'2026'!$C$300:$U$583,19,FALSE),0)</f>
        <v>208582.38</v>
      </c>
      <c r="F66" s="79">
        <f>IFERROR(VLOOKUP($C66,'2026'!$C$8:$U$290,19,FALSE),0)</f>
        <v>145244.38</v>
      </c>
      <c r="G66" s="80">
        <f t="shared" si="6"/>
        <v>0.69634060173251455</v>
      </c>
      <c r="H66" s="81">
        <f t="shared" si="7"/>
        <v>1.6958688088176914E-5</v>
      </c>
      <c r="I66" s="82">
        <f t="shared" si="8"/>
        <v>-63338</v>
      </c>
      <c r="J66" s="83">
        <f t="shared" si="9"/>
        <v>-0.3036593982674855</v>
      </c>
      <c r="K66" s="78">
        <f>VLOOKUP($C66,'2026'!$C$300:$U$583,VLOOKUP($L$4,Master!$D$9:$G$20,4,FALSE),FALSE)</f>
        <v>41042.770000000004</v>
      </c>
      <c r="L66" s="79">
        <f>VLOOKUP($C66,'2026'!$C$8:$U$290,VLOOKUP($L$4,Master!$D$9:$G$20,4,FALSE),FALSE)</f>
        <v>23873.430000000008</v>
      </c>
      <c r="M66" s="143">
        <f t="shared" si="10"/>
        <v>0.5816719972847838</v>
      </c>
      <c r="N66" s="143">
        <f t="shared" si="11"/>
        <v>2.7874541718235535E-6</v>
      </c>
      <c r="O66" s="79">
        <f t="shared" si="12"/>
        <v>-17169.339999999997</v>
      </c>
      <c r="P66" s="83">
        <f t="shared" si="13"/>
        <v>-0.4183280027152162</v>
      </c>
      <c r="Q66" s="76"/>
    </row>
    <row r="67" spans="2:17" s="77" customFormat="1" x14ac:dyDescent="0.25">
      <c r="B67" s="70"/>
      <c r="C67" s="155" t="s">
        <v>99</v>
      </c>
      <c r="D67" s="147" t="s">
        <v>616</v>
      </c>
      <c r="E67" s="78">
        <f>IFERROR(VLOOKUP($C67,'2026'!$C$300:$U$583,19,FALSE),0)</f>
        <v>494452.22999999992</v>
      </c>
      <c r="F67" s="79">
        <f>IFERROR(VLOOKUP($C67,'2026'!$C$8:$U$290,19,FALSE),0)</f>
        <v>618458.24</v>
      </c>
      <c r="G67" s="80">
        <f t="shared" si="6"/>
        <v>1.2507947228794987</v>
      </c>
      <c r="H67" s="81">
        <f t="shared" si="7"/>
        <v>7.221098942157252E-5</v>
      </c>
      <c r="I67" s="82">
        <f t="shared" si="8"/>
        <v>124006.01000000007</v>
      </c>
      <c r="J67" s="83">
        <f t="shared" si="9"/>
        <v>0.25079472287949856</v>
      </c>
      <c r="K67" s="78">
        <f>VLOOKUP($C67,'2026'!$C$300:$U$583,VLOOKUP($L$4,Master!$D$9:$G$20,4,FALSE),FALSE)</f>
        <v>71892.029999999984</v>
      </c>
      <c r="L67" s="79">
        <f>VLOOKUP($C67,'2026'!$C$8:$U$290,VLOOKUP($L$4,Master!$D$9:$G$20,4,FALSE),FALSE)</f>
        <v>83885.88</v>
      </c>
      <c r="M67" s="143">
        <f t="shared" si="10"/>
        <v>1.166831427628348</v>
      </c>
      <c r="N67" s="143">
        <f t="shared" si="11"/>
        <v>9.7944889428578113E-6</v>
      </c>
      <c r="O67" s="79">
        <f t="shared" si="12"/>
        <v>11993.85000000002</v>
      </c>
      <c r="P67" s="83">
        <f t="shared" si="13"/>
        <v>0.16683142762834799</v>
      </c>
      <c r="Q67" s="76"/>
    </row>
    <row r="68" spans="2:17" s="77" customFormat="1" x14ac:dyDescent="0.25">
      <c r="B68" s="70"/>
      <c r="C68" s="155" t="s">
        <v>100</v>
      </c>
      <c r="D68" s="147" t="s">
        <v>320</v>
      </c>
      <c r="E68" s="78">
        <f>IFERROR(VLOOKUP($C68,'2026'!$C$300:$U$583,19,FALSE),0)</f>
        <v>0.95</v>
      </c>
      <c r="F68" s="79">
        <f>IFERROR(VLOOKUP($C68,'2026'!$C$8:$U$290,19,FALSE),0)</f>
        <v>34500</v>
      </c>
      <c r="G68" s="80">
        <f t="shared" si="6"/>
        <v>36315.789473684214</v>
      </c>
      <c r="H68" s="81">
        <f t="shared" si="7"/>
        <v>4.0282091399481586E-6</v>
      </c>
      <c r="I68" s="82">
        <f t="shared" si="8"/>
        <v>34499.050000000003</v>
      </c>
      <c r="J68" s="83">
        <f t="shared" si="9"/>
        <v>36314.789473684214</v>
      </c>
      <c r="K68" s="78">
        <f>VLOOKUP($C68,'2026'!$C$300:$U$583,VLOOKUP($L$4,Master!$D$9:$G$20,4,FALSE),FALSE)</f>
        <v>0.12</v>
      </c>
      <c r="L68" s="79">
        <f>VLOOKUP($C68,'2026'!$C$8:$U$290,VLOOKUP($L$4,Master!$D$9:$G$20,4,FALSE),FALSE)</f>
        <v>0</v>
      </c>
      <c r="M68" s="143">
        <f t="shared" si="10"/>
        <v>0</v>
      </c>
      <c r="N68" s="143">
        <f t="shared" si="11"/>
        <v>0</v>
      </c>
      <c r="O68" s="79">
        <f t="shared" si="12"/>
        <v>-0.12</v>
      </c>
      <c r="P68" s="83">
        <f t="shared" si="13"/>
        <v>-1</v>
      </c>
      <c r="Q68" s="76"/>
    </row>
    <row r="69" spans="2:17" s="77" customFormat="1" x14ac:dyDescent="0.25">
      <c r="B69" s="70"/>
      <c r="C69" s="155" t="s">
        <v>617</v>
      </c>
      <c r="D69" s="147" t="s">
        <v>618</v>
      </c>
      <c r="E69" s="78">
        <f>IFERROR(VLOOKUP($C69,'2026'!$C$300:$U$583,19,FALSE),0)</f>
        <v>222544.46</v>
      </c>
      <c r="F69" s="79">
        <f>IFERROR(VLOOKUP($C69,'2026'!$C$8:$U$290,19,FALSE),0)</f>
        <v>100067.98000000001</v>
      </c>
      <c r="G69" s="80">
        <f t="shared" si="6"/>
        <v>0.44965388039765186</v>
      </c>
      <c r="H69" s="81">
        <f t="shared" si="7"/>
        <v>1.1683905844989843E-5</v>
      </c>
      <c r="I69" s="82">
        <f t="shared" si="8"/>
        <v>-122476.47999999998</v>
      </c>
      <c r="J69" s="83">
        <f t="shared" si="9"/>
        <v>-0.55034611960234814</v>
      </c>
      <c r="K69" s="78">
        <f>VLOOKUP($C69,'2026'!$C$300:$U$583,VLOOKUP($L$4,Master!$D$9:$G$20,4,FALSE),FALSE)</f>
        <v>44077.19</v>
      </c>
      <c r="L69" s="79">
        <f>VLOOKUP($C69,'2026'!$C$8:$U$290,VLOOKUP($L$4,Master!$D$9:$G$20,4,FALSE),FALSE)</f>
        <v>52920.630000000005</v>
      </c>
      <c r="M69" s="143">
        <f t="shared" si="10"/>
        <v>1.2006352945820731</v>
      </c>
      <c r="N69" s="143">
        <f t="shared" si="11"/>
        <v>6.1789961002265147E-6</v>
      </c>
      <c r="O69" s="79">
        <f t="shared" si="12"/>
        <v>8843.4400000000023</v>
      </c>
      <c r="P69" s="83">
        <f t="shared" si="13"/>
        <v>0.20063529458207299</v>
      </c>
      <c r="Q69" s="76"/>
    </row>
    <row r="70" spans="2:17" s="77" customFormat="1" ht="25.5" x14ac:dyDescent="0.25">
      <c r="B70" s="70"/>
      <c r="C70" s="155" t="s">
        <v>101</v>
      </c>
      <c r="D70" s="147" t="s">
        <v>619</v>
      </c>
      <c r="E70" s="78">
        <f>IFERROR(VLOOKUP($C70,'2026'!$C$300:$U$583,19,FALSE),0)</f>
        <v>2609280.3200000003</v>
      </c>
      <c r="F70" s="79">
        <f>IFERROR(VLOOKUP($C70,'2026'!$C$8:$U$290,19,FALSE),0)</f>
        <v>1957746.6400000001</v>
      </c>
      <c r="G70" s="80">
        <f t="shared" si="6"/>
        <v>0.75030138578594729</v>
      </c>
      <c r="H70" s="81">
        <f t="shared" si="7"/>
        <v>2.2858588141886371E-4</v>
      </c>
      <c r="I70" s="82">
        <f t="shared" si="8"/>
        <v>-651533.68000000017</v>
      </c>
      <c r="J70" s="83">
        <f t="shared" si="9"/>
        <v>-0.24969861421405273</v>
      </c>
      <c r="K70" s="78">
        <f>VLOOKUP($C70,'2026'!$C$300:$U$583,VLOOKUP($L$4,Master!$D$9:$G$20,4,FALSE),FALSE)</f>
        <v>392742.82999999996</v>
      </c>
      <c r="L70" s="79">
        <f>VLOOKUP($C70,'2026'!$C$8:$U$290,VLOOKUP($L$4,Master!$D$9:$G$20,4,FALSE),FALSE)</f>
        <v>417569.58999999997</v>
      </c>
      <c r="M70" s="143">
        <f t="shared" si="10"/>
        <v>1.0632137829225297</v>
      </c>
      <c r="N70" s="143">
        <f t="shared" si="11"/>
        <v>4.8755293884127683E-5</v>
      </c>
      <c r="O70" s="79">
        <f t="shared" si="12"/>
        <v>24826.760000000009</v>
      </c>
      <c r="P70" s="83">
        <f t="shared" si="13"/>
        <v>6.3213782922529771E-2</v>
      </c>
      <c r="Q70" s="76"/>
    </row>
    <row r="71" spans="2:17" s="77" customFormat="1" x14ac:dyDescent="0.25">
      <c r="B71" s="70"/>
      <c r="C71" s="155" t="s">
        <v>102</v>
      </c>
      <c r="D71" s="147" t="s">
        <v>322</v>
      </c>
      <c r="E71" s="78">
        <f>IFERROR(VLOOKUP($C71,'2026'!$C$300:$U$583,19,FALSE),0)</f>
        <v>274619.48000000004</v>
      </c>
      <c r="F71" s="79">
        <f>IFERROR(VLOOKUP($C71,'2026'!$C$8:$U$290,19,FALSE),0)</f>
        <v>180090.58000000002</v>
      </c>
      <c r="G71" s="80">
        <f t="shared" si="6"/>
        <v>0.65578224822215814</v>
      </c>
      <c r="H71" s="81">
        <f t="shared" si="7"/>
        <v>2.1027319431146817E-5</v>
      </c>
      <c r="I71" s="82">
        <f t="shared" si="8"/>
        <v>-94528.900000000023</v>
      </c>
      <c r="J71" s="83">
        <f t="shared" si="9"/>
        <v>-0.34421775177784186</v>
      </c>
      <c r="K71" s="78">
        <f>VLOOKUP($C71,'2026'!$C$300:$U$583,VLOOKUP($L$4,Master!$D$9:$G$20,4,FALSE),FALSE)</f>
        <v>42739.570000000022</v>
      </c>
      <c r="L71" s="79">
        <f>VLOOKUP($C71,'2026'!$C$8:$U$290,VLOOKUP($L$4,Master!$D$9:$G$20,4,FALSE),FALSE)</f>
        <v>24077.61</v>
      </c>
      <c r="M71" s="143">
        <f t="shared" si="10"/>
        <v>0.56335639315042219</v>
      </c>
      <c r="N71" s="143">
        <f t="shared" si="11"/>
        <v>2.811294164350933E-6</v>
      </c>
      <c r="O71" s="79">
        <f t="shared" si="12"/>
        <v>-18661.960000000021</v>
      </c>
      <c r="P71" s="83">
        <f t="shared" si="13"/>
        <v>-0.43664360684957781</v>
      </c>
      <c r="Q71" s="76"/>
    </row>
    <row r="72" spans="2:17" s="77" customFormat="1" x14ac:dyDescent="0.25">
      <c r="B72" s="70"/>
      <c r="C72" s="155" t="s">
        <v>103</v>
      </c>
      <c r="D72" s="147" t="s">
        <v>323</v>
      </c>
      <c r="E72" s="78">
        <f>IFERROR(VLOOKUP($C72,'2026'!$C$300:$U$583,19,FALSE),0)</f>
        <v>18246696.030000001</v>
      </c>
      <c r="F72" s="79">
        <f>IFERROR(VLOOKUP($C72,'2026'!$C$8:$U$290,19,FALSE),0)</f>
        <v>6808828.4400000004</v>
      </c>
      <c r="G72" s="80">
        <f t="shared" si="6"/>
        <v>0.37315404546693703</v>
      </c>
      <c r="H72" s="81">
        <f t="shared" si="7"/>
        <v>7.9499666534339026E-4</v>
      </c>
      <c r="I72" s="82">
        <f t="shared" si="8"/>
        <v>-11437867.59</v>
      </c>
      <c r="J72" s="83">
        <f t="shared" si="9"/>
        <v>-0.62684595453306291</v>
      </c>
      <c r="K72" s="78">
        <f>VLOOKUP($C72,'2026'!$C$300:$U$583,VLOOKUP($L$4,Master!$D$9:$G$20,4,FALSE),FALSE)</f>
        <v>3614823.0900000008</v>
      </c>
      <c r="L72" s="79">
        <f>VLOOKUP($C72,'2026'!$C$8:$U$290,VLOOKUP($L$4,Master!$D$9:$G$20,4,FALSE),FALSE)</f>
        <v>1938792.8800000001</v>
      </c>
      <c r="M72" s="143">
        <f t="shared" si="10"/>
        <v>0.53634516315983793</v>
      </c>
      <c r="N72" s="143">
        <f t="shared" si="11"/>
        <v>2.263728463676062E-4</v>
      </c>
      <c r="O72" s="79">
        <f t="shared" si="12"/>
        <v>-1676030.2100000007</v>
      </c>
      <c r="P72" s="83">
        <f t="shared" si="13"/>
        <v>-0.46365483684016201</v>
      </c>
      <c r="Q72" s="76"/>
    </row>
    <row r="73" spans="2:17" s="77" customFormat="1" ht="25.5" x14ac:dyDescent="0.25">
      <c r="B73" s="70"/>
      <c r="C73" s="155" t="s">
        <v>104</v>
      </c>
      <c r="D73" s="147" t="s">
        <v>324</v>
      </c>
      <c r="E73" s="78">
        <f>IFERROR(VLOOKUP($C73,'2026'!$C$300:$U$583,19,FALSE),0)</f>
        <v>181701.02</v>
      </c>
      <c r="F73" s="79">
        <f>IFERROR(VLOOKUP($C73,'2026'!$C$8:$U$290,19,FALSE),0)</f>
        <v>157787.33999999997</v>
      </c>
      <c r="G73" s="80">
        <f t="shared" si="6"/>
        <v>0.86838995180104095</v>
      </c>
      <c r="H73" s="81">
        <f t="shared" si="7"/>
        <v>1.8423200149452394E-5</v>
      </c>
      <c r="I73" s="82">
        <f t="shared" si="8"/>
        <v>-23913.680000000022</v>
      </c>
      <c r="J73" s="83">
        <f t="shared" si="9"/>
        <v>-0.13161004819895905</v>
      </c>
      <c r="K73" s="78">
        <f>VLOOKUP($C73,'2026'!$C$300:$U$583,VLOOKUP($L$4,Master!$D$9:$G$20,4,FALSE),FALSE)</f>
        <v>36563.539999999986</v>
      </c>
      <c r="L73" s="79">
        <f>VLOOKUP($C73,'2026'!$C$8:$U$290,VLOOKUP($L$4,Master!$D$9:$G$20,4,FALSE),FALSE)</f>
        <v>31815.579999999991</v>
      </c>
      <c r="M73" s="143">
        <f t="shared" si="10"/>
        <v>0.87014495861177565</v>
      </c>
      <c r="N73" s="143">
        <f t="shared" si="11"/>
        <v>3.7147771057609217E-6</v>
      </c>
      <c r="O73" s="79">
        <f t="shared" si="12"/>
        <v>-4747.9599999999955</v>
      </c>
      <c r="P73" s="83">
        <f t="shared" si="13"/>
        <v>-0.12985504138822437</v>
      </c>
      <c r="Q73" s="76"/>
    </row>
    <row r="74" spans="2:17" s="77" customFormat="1" x14ac:dyDescent="0.25">
      <c r="B74" s="70"/>
      <c r="C74" s="155" t="s">
        <v>105</v>
      </c>
      <c r="D74" s="147" t="s">
        <v>325</v>
      </c>
      <c r="E74" s="78">
        <f>IFERROR(VLOOKUP($C74,'2026'!$C$300:$U$583,19,FALSE),0)</f>
        <v>5617644.1900000023</v>
      </c>
      <c r="F74" s="79">
        <f>IFERROR(VLOOKUP($C74,'2026'!$C$8:$U$290,19,FALSE),0)</f>
        <v>5682018.3799999999</v>
      </c>
      <c r="G74" s="80">
        <f t="shared" ref="G74:G137" si="14">IFERROR(F74/E74,0)</f>
        <v>1.0114592857473228</v>
      </c>
      <c r="H74" s="81">
        <f t="shared" ref="H74:H137" si="15">F74/$D$4</f>
        <v>6.6343067743969365E-4</v>
      </c>
      <c r="I74" s="82">
        <f t="shared" ref="I74:I137" si="16">F74-E74</f>
        <v>64374.189999997616</v>
      </c>
      <c r="J74" s="83">
        <f t="shared" ref="J74:J137" si="17">IFERROR(I74/E74,0)</f>
        <v>1.1459285747322774E-2</v>
      </c>
      <c r="K74" s="78">
        <f>VLOOKUP($C74,'2026'!$C$300:$U$583,VLOOKUP($L$4,Master!$D$9:$G$20,4,FALSE),FALSE)</f>
        <v>974639.11000000068</v>
      </c>
      <c r="L74" s="79">
        <f>VLOOKUP($C74,'2026'!$C$8:$U$290,VLOOKUP($L$4,Master!$D$9:$G$20,4,FALSE),FALSE)</f>
        <v>1219106.7</v>
      </c>
      <c r="M74" s="143">
        <f t="shared" ref="M74:M137" si="18">IFERROR(L74/K74,0)</f>
        <v>1.250828832428035</v>
      </c>
      <c r="N74" s="143">
        <f t="shared" ref="N74:N137" si="19">L74/$D$4</f>
        <v>1.423425145365808E-4</v>
      </c>
      <c r="O74" s="79">
        <f t="shared" ref="O74:O137" si="20">L74-K74</f>
        <v>244467.58999999927</v>
      </c>
      <c r="P74" s="83">
        <f t="shared" ref="P74:P137" si="21">IFERROR(O74/K74,0)</f>
        <v>0.25082883242803494</v>
      </c>
      <c r="Q74" s="76"/>
    </row>
    <row r="75" spans="2:17" s="77" customFormat="1" x14ac:dyDescent="0.25">
      <c r="B75" s="70"/>
      <c r="C75" s="155" t="s">
        <v>106</v>
      </c>
      <c r="D75" s="147" t="s">
        <v>327</v>
      </c>
      <c r="E75" s="78">
        <f>IFERROR(VLOOKUP($C75,'2026'!$C$300:$U$583,19,FALSE),0)</f>
        <v>37976314.939999998</v>
      </c>
      <c r="F75" s="79">
        <f>IFERROR(VLOOKUP($C75,'2026'!$C$8:$U$290,19,FALSE),0)</f>
        <v>36594777.590000004</v>
      </c>
      <c r="G75" s="80">
        <f t="shared" si="14"/>
        <v>0.96362107929158658</v>
      </c>
      <c r="H75" s="81">
        <f t="shared" si="15"/>
        <v>4.2727947119538569E-3</v>
      </c>
      <c r="I75" s="82">
        <f t="shared" si="16"/>
        <v>-1381537.349999994</v>
      </c>
      <c r="J75" s="83">
        <f t="shared" si="17"/>
        <v>-3.6378920708413372E-2</v>
      </c>
      <c r="K75" s="78">
        <f>VLOOKUP($C75,'2026'!$C$300:$U$583,VLOOKUP($L$4,Master!$D$9:$G$20,4,FALSE),FALSE)</f>
        <v>7136150.6899999995</v>
      </c>
      <c r="L75" s="79">
        <f>VLOOKUP($C75,'2026'!$C$8:$U$290,VLOOKUP($L$4,Master!$D$9:$G$20,4,FALSE),FALSE)</f>
        <v>7255960.2799999965</v>
      </c>
      <c r="M75" s="143">
        <f t="shared" si="18"/>
        <v>1.0167891059486578</v>
      </c>
      <c r="N75" s="143">
        <f t="shared" si="19"/>
        <v>8.4720363823179092E-4</v>
      </c>
      <c r="O75" s="79">
        <f t="shared" si="20"/>
        <v>119809.58999999706</v>
      </c>
      <c r="P75" s="83">
        <f t="shared" si="21"/>
        <v>1.6789105948657745E-2</v>
      </c>
      <c r="Q75" s="76"/>
    </row>
    <row r="76" spans="2:17" s="77" customFormat="1" ht="25.5" x14ac:dyDescent="0.25">
      <c r="B76" s="70"/>
      <c r="C76" s="155" t="s">
        <v>107</v>
      </c>
      <c r="D76" s="147" t="s">
        <v>328</v>
      </c>
      <c r="E76" s="78">
        <f>IFERROR(VLOOKUP($C76,'2026'!$C$300:$U$583,19,FALSE),0)</f>
        <v>4167.8500000000004</v>
      </c>
      <c r="F76" s="79">
        <f>IFERROR(VLOOKUP($C76,'2026'!$C$8:$U$290,19,FALSE),0)</f>
        <v>0</v>
      </c>
      <c r="G76" s="80">
        <f t="shared" si="14"/>
        <v>0</v>
      </c>
      <c r="H76" s="81">
        <f t="shared" si="15"/>
        <v>0</v>
      </c>
      <c r="I76" s="82">
        <f t="shared" si="16"/>
        <v>-4167.8500000000004</v>
      </c>
      <c r="J76" s="83">
        <f t="shared" si="17"/>
        <v>-1</v>
      </c>
      <c r="K76" s="78">
        <f>VLOOKUP($C76,'2026'!$C$300:$U$583,VLOOKUP($L$4,Master!$D$9:$G$20,4,FALSE),FALSE)</f>
        <v>833.57000000000016</v>
      </c>
      <c r="L76" s="79">
        <f>VLOOKUP($C76,'2026'!$C$8:$U$290,VLOOKUP($L$4,Master!$D$9:$G$20,4,FALSE),FALSE)</f>
        <v>0</v>
      </c>
      <c r="M76" s="143">
        <f t="shared" si="18"/>
        <v>0</v>
      </c>
      <c r="N76" s="143">
        <f t="shared" si="19"/>
        <v>0</v>
      </c>
      <c r="O76" s="79">
        <f t="shared" si="20"/>
        <v>-833.57000000000016</v>
      </c>
      <c r="P76" s="83">
        <f t="shared" si="21"/>
        <v>-1</v>
      </c>
      <c r="Q76" s="76"/>
    </row>
    <row r="77" spans="2:17" s="77" customFormat="1" ht="25.5" x14ac:dyDescent="0.25">
      <c r="B77" s="70"/>
      <c r="C77" s="155" t="s">
        <v>108</v>
      </c>
      <c r="D77" s="147" t="s">
        <v>330</v>
      </c>
      <c r="E77" s="78">
        <f>IFERROR(VLOOKUP($C77,'2026'!$C$300:$U$583,19,FALSE),0)</f>
        <v>2970519.1500000004</v>
      </c>
      <c r="F77" s="79">
        <f>IFERROR(VLOOKUP($C77,'2026'!$C$8:$U$290,19,FALSE),0)</f>
        <v>1475106.28</v>
      </c>
      <c r="G77" s="80">
        <f t="shared" si="14"/>
        <v>0.49658197961793982</v>
      </c>
      <c r="H77" s="81">
        <f t="shared" si="15"/>
        <v>1.7223294491278051E-4</v>
      </c>
      <c r="I77" s="82">
        <f t="shared" si="16"/>
        <v>-1495412.8700000003</v>
      </c>
      <c r="J77" s="83">
        <f t="shared" si="17"/>
        <v>-0.50341802038206018</v>
      </c>
      <c r="K77" s="78">
        <f>VLOOKUP($C77,'2026'!$C$300:$U$583,VLOOKUP($L$4,Master!$D$9:$G$20,4,FALSE),FALSE)</f>
        <v>589666.63000000012</v>
      </c>
      <c r="L77" s="79">
        <f>VLOOKUP($C77,'2026'!$C$8:$U$290,VLOOKUP($L$4,Master!$D$9:$G$20,4,FALSE),FALSE)</f>
        <v>109551.22</v>
      </c>
      <c r="M77" s="143">
        <f t="shared" si="18"/>
        <v>0.18578500872603215</v>
      </c>
      <c r="N77" s="143">
        <f t="shared" si="19"/>
        <v>1.2791165962216566E-5</v>
      </c>
      <c r="O77" s="79">
        <f t="shared" si="20"/>
        <v>-480115.41000000015</v>
      </c>
      <c r="P77" s="83">
        <f t="shared" si="21"/>
        <v>-0.8142149912739679</v>
      </c>
      <c r="Q77" s="76"/>
    </row>
    <row r="78" spans="2:17" s="77" customFormat="1" ht="25.5" x14ac:dyDescent="0.25">
      <c r="B78" s="70"/>
      <c r="C78" s="155" t="s">
        <v>109</v>
      </c>
      <c r="D78" s="147" t="s">
        <v>331</v>
      </c>
      <c r="E78" s="78">
        <f>IFERROR(VLOOKUP($C78,'2026'!$C$300:$U$583,19,FALSE),0)</f>
        <v>2828067.8200000003</v>
      </c>
      <c r="F78" s="79">
        <f>IFERROR(VLOOKUP($C78,'2026'!$C$8:$U$290,19,FALSE),0)</f>
        <v>2407535.86</v>
      </c>
      <c r="G78" s="80">
        <f t="shared" si="14"/>
        <v>0.8513006098983863</v>
      </c>
      <c r="H78" s="81">
        <f t="shared" si="15"/>
        <v>2.8110312915956379E-4</v>
      </c>
      <c r="I78" s="82">
        <f t="shared" si="16"/>
        <v>-420531.96000000043</v>
      </c>
      <c r="J78" s="83">
        <f t="shared" si="17"/>
        <v>-0.14869939010161376</v>
      </c>
      <c r="K78" s="78">
        <f>VLOOKUP($C78,'2026'!$C$300:$U$583,VLOOKUP($L$4,Master!$D$9:$G$20,4,FALSE),FALSE)</f>
        <v>508546.35999999981</v>
      </c>
      <c r="L78" s="79">
        <f>VLOOKUP($C78,'2026'!$C$8:$U$290,VLOOKUP($L$4,Master!$D$9:$G$20,4,FALSE),FALSE)</f>
        <v>518164.86</v>
      </c>
      <c r="M78" s="143">
        <f t="shared" si="18"/>
        <v>1.0189137131961779</v>
      </c>
      <c r="N78" s="143">
        <f t="shared" si="19"/>
        <v>6.0500765943535017E-5</v>
      </c>
      <c r="O78" s="79">
        <f t="shared" si="20"/>
        <v>9618.5000000001746</v>
      </c>
      <c r="P78" s="83">
        <f t="shared" si="21"/>
        <v>1.8913713196177784E-2</v>
      </c>
      <c r="Q78" s="76"/>
    </row>
    <row r="79" spans="2:17" s="77" customFormat="1" x14ac:dyDescent="0.25">
      <c r="B79" s="70"/>
      <c r="C79" s="155" t="s">
        <v>110</v>
      </c>
      <c r="D79" s="147" t="s">
        <v>326</v>
      </c>
      <c r="E79" s="78">
        <f>IFERROR(VLOOKUP($C79,'2026'!$C$300:$U$583,19,FALSE),0)</f>
        <v>2092387.5799999998</v>
      </c>
      <c r="F79" s="79">
        <f>IFERROR(VLOOKUP($C79,'2026'!$C$8:$U$290,19,FALSE),0)</f>
        <v>630331.64999999991</v>
      </c>
      <c r="G79" s="80">
        <f t="shared" si="14"/>
        <v>0.30124994815731032</v>
      </c>
      <c r="H79" s="81">
        <f t="shared" si="15"/>
        <v>7.3597325035611687E-5</v>
      </c>
      <c r="I79" s="82">
        <f t="shared" si="16"/>
        <v>-1462055.93</v>
      </c>
      <c r="J79" s="83">
        <f t="shared" si="17"/>
        <v>-0.69875005184268968</v>
      </c>
      <c r="K79" s="78">
        <f>VLOOKUP($C79,'2026'!$C$300:$U$583,VLOOKUP($L$4,Master!$D$9:$G$20,4,FALSE),FALSE)</f>
        <v>146268.46000000002</v>
      </c>
      <c r="L79" s="79">
        <f>VLOOKUP($C79,'2026'!$C$8:$U$290,VLOOKUP($L$4,Master!$D$9:$G$20,4,FALSE),FALSE)</f>
        <v>407274.67</v>
      </c>
      <c r="M79" s="143">
        <f t="shared" si="18"/>
        <v>2.7844326111042661</v>
      </c>
      <c r="N79" s="143">
        <f t="shared" si="19"/>
        <v>4.7553262265604928E-5</v>
      </c>
      <c r="O79" s="79">
        <f t="shared" si="20"/>
        <v>261006.20999999996</v>
      </c>
      <c r="P79" s="83">
        <f t="shared" si="21"/>
        <v>1.7844326111042663</v>
      </c>
      <c r="Q79" s="76"/>
    </row>
    <row r="80" spans="2:17" s="77" customFormat="1" x14ac:dyDescent="0.25">
      <c r="B80" s="70"/>
      <c r="C80" s="155" t="s">
        <v>111</v>
      </c>
      <c r="D80" s="147" t="s">
        <v>329</v>
      </c>
      <c r="E80" s="78">
        <f>IFERROR(VLOOKUP($C80,'2026'!$C$300:$U$583,19,FALSE),0)</f>
        <v>3983212.7399999998</v>
      </c>
      <c r="F80" s="79">
        <f>IFERROR(VLOOKUP($C80,'2026'!$C$8:$U$290,19,FALSE),0)</f>
        <v>3151157.0299999993</v>
      </c>
      <c r="G80" s="80">
        <f t="shared" si="14"/>
        <v>0.79110939728516727</v>
      </c>
      <c r="H80" s="81">
        <f t="shared" si="15"/>
        <v>3.6792810288863452E-4</v>
      </c>
      <c r="I80" s="82">
        <f t="shared" si="16"/>
        <v>-832055.71000000043</v>
      </c>
      <c r="J80" s="83">
        <f t="shared" si="17"/>
        <v>-0.20889060271483276</v>
      </c>
      <c r="K80" s="78">
        <f>VLOOKUP($C80,'2026'!$C$300:$U$583,VLOOKUP($L$4,Master!$D$9:$G$20,4,FALSE),FALSE)</f>
        <v>768701.64000000013</v>
      </c>
      <c r="L80" s="79">
        <f>VLOOKUP($C80,'2026'!$C$8:$U$290,VLOOKUP($L$4,Master!$D$9:$G$20,4,FALSE),FALSE)</f>
        <v>666634.49</v>
      </c>
      <c r="M80" s="143">
        <f t="shared" si="18"/>
        <v>0.86722137082990991</v>
      </c>
      <c r="N80" s="143">
        <f t="shared" si="19"/>
        <v>7.7836033206454477E-5</v>
      </c>
      <c r="O80" s="79">
        <f t="shared" si="20"/>
        <v>-102067.15000000014</v>
      </c>
      <c r="P80" s="83">
        <f t="shared" si="21"/>
        <v>-0.13277862917009012</v>
      </c>
      <c r="Q80" s="76"/>
    </row>
    <row r="81" spans="2:17" s="77" customFormat="1" x14ac:dyDescent="0.25">
      <c r="B81" s="70"/>
      <c r="C81" s="155" t="s">
        <v>112</v>
      </c>
      <c r="D81" s="147" t="s">
        <v>332</v>
      </c>
      <c r="E81" s="78">
        <f>IFERROR(VLOOKUP($C81,'2026'!$C$300:$U$583,19,FALSE),0)</f>
        <v>2180944.2800000003</v>
      </c>
      <c r="F81" s="79">
        <f>IFERROR(VLOOKUP($C81,'2026'!$C$8:$U$290,19,FALSE),0)</f>
        <v>1376513.25</v>
      </c>
      <c r="G81" s="80">
        <f t="shared" si="14"/>
        <v>0.63115470790477957</v>
      </c>
      <c r="H81" s="81">
        <f t="shared" si="15"/>
        <v>1.6072125376549986E-4</v>
      </c>
      <c r="I81" s="82">
        <f t="shared" si="16"/>
        <v>-804431.03000000026</v>
      </c>
      <c r="J81" s="83">
        <f t="shared" si="17"/>
        <v>-0.36884529209522043</v>
      </c>
      <c r="K81" s="78">
        <f>VLOOKUP($C81,'2026'!$C$300:$U$583,VLOOKUP($L$4,Master!$D$9:$G$20,4,FALSE),FALSE)</f>
        <v>454944.7</v>
      </c>
      <c r="L81" s="79">
        <f>VLOOKUP($C81,'2026'!$C$8:$U$290,VLOOKUP($L$4,Master!$D$9:$G$20,4,FALSE),FALSE)</f>
        <v>235505.68000000002</v>
      </c>
      <c r="M81" s="143">
        <f t="shared" si="18"/>
        <v>0.51765781643351383</v>
      </c>
      <c r="N81" s="143">
        <f t="shared" si="19"/>
        <v>2.7497569063353807E-5</v>
      </c>
      <c r="O81" s="79">
        <f t="shared" si="20"/>
        <v>-219439.02</v>
      </c>
      <c r="P81" s="83">
        <f t="shared" si="21"/>
        <v>-0.48234218356648617</v>
      </c>
      <c r="Q81" s="76"/>
    </row>
    <row r="82" spans="2:17" s="77" customFormat="1" x14ac:dyDescent="0.25">
      <c r="B82" s="70"/>
      <c r="C82" s="155" t="s">
        <v>113</v>
      </c>
      <c r="D82" s="147" t="s">
        <v>333</v>
      </c>
      <c r="E82" s="78">
        <f>IFERROR(VLOOKUP($C82,'2026'!$C$300:$U$583,19,FALSE),0)</f>
        <v>1200575.32</v>
      </c>
      <c r="F82" s="79">
        <f>IFERROR(VLOOKUP($C82,'2026'!$C$8:$U$290,19,FALSE),0)</f>
        <v>1375697.7200000002</v>
      </c>
      <c r="G82" s="80">
        <f t="shared" si="14"/>
        <v>1.1458654005981066</v>
      </c>
      <c r="H82" s="81">
        <f t="shared" si="15"/>
        <v>1.6062603273941576E-4</v>
      </c>
      <c r="I82" s="82">
        <f t="shared" si="16"/>
        <v>175122.40000000014</v>
      </c>
      <c r="J82" s="83">
        <f t="shared" si="17"/>
        <v>0.14586540059810668</v>
      </c>
      <c r="K82" s="78">
        <f>VLOOKUP($C82,'2026'!$C$300:$U$583,VLOOKUP($L$4,Master!$D$9:$G$20,4,FALSE),FALSE)</f>
        <v>185149.21999999997</v>
      </c>
      <c r="L82" s="79">
        <f>VLOOKUP($C82,'2026'!$C$8:$U$290,VLOOKUP($L$4,Master!$D$9:$G$20,4,FALSE),FALSE)</f>
        <v>218541.75999999998</v>
      </c>
      <c r="M82" s="143">
        <f t="shared" si="18"/>
        <v>1.1803547430553583</v>
      </c>
      <c r="N82" s="143">
        <f t="shared" si="19"/>
        <v>2.5516867104126285E-5</v>
      </c>
      <c r="O82" s="79">
        <f t="shared" si="20"/>
        <v>33392.540000000008</v>
      </c>
      <c r="P82" s="83">
        <f t="shared" si="21"/>
        <v>0.18035474305535834</v>
      </c>
      <c r="Q82" s="76"/>
    </row>
    <row r="83" spans="2:17" s="77" customFormat="1" x14ac:dyDescent="0.25">
      <c r="B83" s="70"/>
      <c r="C83" s="155" t="s">
        <v>114</v>
      </c>
      <c r="D83" s="147" t="s">
        <v>334</v>
      </c>
      <c r="E83" s="78">
        <f>IFERROR(VLOOKUP($C83,'2026'!$C$300:$U$583,19,FALSE),0)</f>
        <v>17064337.719999999</v>
      </c>
      <c r="F83" s="79">
        <f>IFERROR(VLOOKUP($C83,'2026'!$C$8:$U$290,19,FALSE),0)</f>
        <v>16412910.27</v>
      </c>
      <c r="G83" s="80">
        <f t="shared" si="14"/>
        <v>0.96182521345457761</v>
      </c>
      <c r="H83" s="81">
        <f t="shared" si="15"/>
        <v>1.9163662366018261E-3</v>
      </c>
      <c r="I83" s="82">
        <f t="shared" si="16"/>
        <v>-651427.44999999925</v>
      </c>
      <c r="J83" s="83">
        <f t="shared" si="17"/>
        <v>-3.8174786545422362E-2</v>
      </c>
      <c r="K83" s="78">
        <f>VLOOKUP($C83,'2026'!$C$300:$U$583,VLOOKUP($L$4,Master!$D$9:$G$20,4,FALSE),FALSE)</f>
        <v>3337457.4499999997</v>
      </c>
      <c r="L83" s="79">
        <f>VLOOKUP($C83,'2026'!$C$8:$U$290,VLOOKUP($L$4,Master!$D$9:$G$20,4,FALSE),FALSE)</f>
        <v>3281897.3699999992</v>
      </c>
      <c r="M83" s="143">
        <f t="shared" si="18"/>
        <v>0.98335257277961685</v>
      </c>
      <c r="N83" s="143">
        <f t="shared" si="19"/>
        <v>3.8319330383205277E-4</v>
      </c>
      <c r="O83" s="79">
        <f t="shared" si="20"/>
        <v>-55560.08000000054</v>
      </c>
      <c r="P83" s="83">
        <f t="shared" si="21"/>
        <v>-1.6647427220383152E-2</v>
      </c>
      <c r="Q83" s="76"/>
    </row>
    <row r="84" spans="2:17" s="77" customFormat="1" x14ac:dyDescent="0.25">
      <c r="B84" s="70"/>
      <c r="C84" s="155" t="s">
        <v>115</v>
      </c>
      <c r="D84" s="147" t="s">
        <v>335</v>
      </c>
      <c r="E84" s="78">
        <f>IFERROR(VLOOKUP($C84,'2026'!$C$300:$U$583,19,FALSE),0)</f>
        <v>766228.79</v>
      </c>
      <c r="F84" s="79">
        <f>IFERROR(VLOOKUP($C84,'2026'!$C$8:$U$290,19,FALSE),0)</f>
        <v>476325.1399999999</v>
      </c>
      <c r="G84" s="80">
        <f t="shared" si="14"/>
        <v>0.62164871147689438</v>
      </c>
      <c r="H84" s="81">
        <f t="shared" si="15"/>
        <v>5.5615573406814084E-5</v>
      </c>
      <c r="I84" s="82">
        <f t="shared" si="16"/>
        <v>-289903.65000000014</v>
      </c>
      <c r="J84" s="83">
        <f t="shared" si="17"/>
        <v>-0.37835128852310562</v>
      </c>
      <c r="K84" s="78">
        <f>VLOOKUP($C84,'2026'!$C$300:$U$583,VLOOKUP($L$4,Master!$D$9:$G$20,4,FALSE),FALSE)</f>
        <v>154550.02000000002</v>
      </c>
      <c r="L84" s="79">
        <f>VLOOKUP($C84,'2026'!$C$8:$U$290,VLOOKUP($L$4,Master!$D$9:$G$20,4,FALSE),FALSE)</f>
        <v>84298.659999999989</v>
      </c>
      <c r="M84" s="143">
        <f t="shared" si="18"/>
        <v>0.54544580453629177</v>
      </c>
      <c r="N84" s="143">
        <f t="shared" si="19"/>
        <v>9.8426850057212235E-6</v>
      </c>
      <c r="O84" s="79">
        <f t="shared" si="20"/>
        <v>-70251.36000000003</v>
      </c>
      <c r="P84" s="83">
        <f t="shared" si="21"/>
        <v>-0.45455419546370829</v>
      </c>
      <c r="Q84" s="76"/>
    </row>
    <row r="85" spans="2:17" s="77" customFormat="1" x14ac:dyDescent="0.25">
      <c r="B85" s="70"/>
      <c r="C85" s="155" t="s">
        <v>116</v>
      </c>
      <c r="D85" s="147" t="s">
        <v>336</v>
      </c>
      <c r="E85" s="78">
        <f>IFERROR(VLOOKUP($C85,'2026'!$C$300:$U$583,19,FALSE),0)</f>
        <v>676082.64</v>
      </c>
      <c r="F85" s="79">
        <f>IFERROR(VLOOKUP($C85,'2026'!$C$8:$U$290,19,FALSE),0)</f>
        <v>233666.38</v>
      </c>
      <c r="G85" s="80">
        <f t="shared" si="14"/>
        <v>0.34561807414549206</v>
      </c>
      <c r="H85" s="81">
        <f t="shared" si="15"/>
        <v>2.7282812974336221E-5</v>
      </c>
      <c r="I85" s="82">
        <f t="shared" si="16"/>
        <v>-442416.26</v>
      </c>
      <c r="J85" s="83">
        <f t="shared" si="17"/>
        <v>-0.65438192585450794</v>
      </c>
      <c r="K85" s="78">
        <f>VLOOKUP($C85,'2026'!$C$300:$U$583,VLOOKUP($L$4,Master!$D$9:$G$20,4,FALSE),FALSE)</f>
        <v>121917.72999999998</v>
      </c>
      <c r="L85" s="79">
        <f>VLOOKUP($C85,'2026'!$C$8:$U$290,VLOOKUP($L$4,Master!$D$9:$G$20,4,FALSE),FALSE)</f>
        <v>31111.930000000004</v>
      </c>
      <c r="M85" s="143">
        <f t="shared" si="18"/>
        <v>0.25518790417111614</v>
      </c>
      <c r="N85" s="143">
        <f t="shared" si="19"/>
        <v>3.6326191532587631E-6</v>
      </c>
      <c r="O85" s="79">
        <f t="shared" si="20"/>
        <v>-90805.799999999974</v>
      </c>
      <c r="P85" s="83">
        <f t="shared" si="21"/>
        <v>-0.74481209582888386</v>
      </c>
      <c r="Q85" s="76"/>
    </row>
    <row r="86" spans="2:17" s="77" customFormat="1" x14ac:dyDescent="0.25">
      <c r="B86" s="70"/>
      <c r="C86" s="155" t="s">
        <v>117</v>
      </c>
      <c r="D86" s="147" t="s">
        <v>337</v>
      </c>
      <c r="E86" s="78">
        <f>IFERROR(VLOOKUP($C86,'2026'!$C$300:$U$583,19,FALSE),0)</f>
        <v>2989531.09</v>
      </c>
      <c r="F86" s="79">
        <f>IFERROR(VLOOKUP($C86,'2026'!$C$8:$U$290,19,FALSE),0)</f>
        <v>25015843.350000001</v>
      </c>
      <c r="G86" s="80">
        <f t="shared" si="14"/>
        <v>8.3678150843381935</v>
      </c>
      <c r="H86" s="81">
        <f t="shared" si="15"/>
        <v>2.9208419949559817E-3</v>
      </c>
      <c r="I86" s="82">
        <f t="shared" si="16"/>
        <v>22026312.260000002</v>
      </c>
      <c r="J86" s="83">
        <f t="shared" si="17"/>
        <v>7.3678150843381935</v>
      </c>
      <c r="K86" s="78">
        <f>VLOOKUP($C86,'2026'!$C$300:$U$583,VLOOKUP($L$4,Master!$D$9:$G$20,4,FALSE),FALSE)</f>
        <v>178604.84999999998</v>
      </c>
      <c r="L86" s="79">
        <f>VLOOKUP($C86,'2026'!$C$8:$U$290,VLOOKUP($L$4,Master!$D$9:$G$20,4,FALSE),FALSE)</f>
        <v>10058609.960000001</v>
      </c>
      <c r="M86" s="143">
        <f t="shared" si="18"/>
        <v>56.317675359879658</v>
      </c>
      <c r="N86" s="143">
        <f t="shared" si="19"/>
        <v>1.1744401326390025E-3</v>
      </c>
      <c r="O86" s="79">
        <f t="shared" si="20"/>
        <v>9880005.1100000013</v>
      </c>
      <c r="P86" s="83">
        <f t="shared" si="21"/>
        <v>55.317675359879658</v>
      </c>
      <c r="Q86" s="76"/>
    </row>
    <row r="87" spans="2:17" s="77" customFormat="1" x14ac:dyDescent="0.25">
      <c r="B87" s="70"/>
      <c r="C87" s="155" t="s">
        <v>118</v>
      </c>
      <c r="D87" s="147" t="s">
        <v>338</v>
      </c>
      <c r="E87" s="78">
        <f>IFERROR(VLOOKUP($C87,'2026'!$C$300:$U$583,19,FALSE),0)</f>
        <v>285440.57</v>
      </c>
      <c r="F87" s="79">
        <f>IFERROR(VLOOKUP($C87,'2026'!$C$8:$U$290,19,FALSE),0)</f>
        <v>0</v>
      </c>
      <c r="G87" s="80">
        <f t="shared" si="14"/>
        <v>0</v>
      </c>
      <c r="H87" s="81">
        <f t="shared" si="15"/>
        <v>0</v>
      </c>
      <c r="I87" s="82">
        <f t="shared" si="16"/>
        <v>-285440.57</v>
      </c>
      <c r="J87" s="83">
        <f t="shared" si="17"/>
        <v>-1</v>
      </c>
      <c r="K87" s="78">
        <f>VLOOKUP($C87,'2026'!$C$300:$U$583,VLOOKUP($L$4,Master!$D$9:$G$20,4,FALSE),FALSE)</f>
        <v>8777.5499999999993</v>
      </c>
      <c r="L87" s="79">
        <f>VLOOKUP($C87,'2026'!$C$8:$U$290,VLOOKUP($L$4,Master!$D$9:$G$20,4,FALSE),FALSE)</f>
        <v>0</v>
      </c>
      <c r="M87" s="143">
        <f t="shared" si="18"/>
        <v>0</v>
      </c>
      <c r="N87" s="143">
        <f t="shared" si="19"/>
        <v>0</v>
      </c>
      <c r="O87" s="79">
        <f t="shared" si="20"/>
        <v>-8777.5499999999993</v>
      </c>
      <c r="P87" s="83">
        <f t="shared" si="21"/>
        <v>-1</v>
      </c>
      <c r="Q87" s="76"/>
    </row>
    <row r="88" spans="2:17" s="77" customFormat="1" ht="25.5" x14ac:dyDescent="0.25">
      <c r="B88" s="70"/>
      <c r="C88" s="155" t="s">
        <v>119</v>
      </c>
      <c r="D88" s="147" t="s">
        <v>339</v>
      </c>
      <c r="E88" s="78">
        <f>IFERROR(VLOOKUP($C88,'2026'!$C$300:$U$583,19,FALSE),0)</f>
        <v>981881.54</v>
      </c>
      <c r="F88" s="79">
        <f>IFERROR(VLOOKUP($C88,'2026'!$C$8:$U$290,19,FALSE),0)</f>
        <v>731982.00999999989</v>
      </c>
      <c r="G88" s="80">
        <f t="shared" si="14"/>
        <v>0.74548912488974983</v>
      </c>
      <c r="H88" s="81">
        <f t="shared" si="15"/>
        <v>8.546598907129345E-5</v>
      </c>
      <c r="I88" s="82">
        <f t="shared" si="16"/>
        <v>-249899.53000000014</v>
      </c>
      <c r="J88" s="83">
        <f t="shared" si="17"/>
        <v>-0.25451087511025022</v>
      </c>
      <c r="K88" s="78">
        <f>VLOOKUP($C88,'2026'!$C$300:$U$583,VLOOKUP($L$4,Master!$D$9:$G$20,4,FALSE),FALSE)</f>
        <v>178290.16999999993</v>
      </c>
      <c r="L88" s="79">
        <f>VLOOKUP($C88,'2026'!$C$8:$U$290,VLOOKUP($L$4,Master!$D$9:$G$20,4,FALSE),FALSE)</f>
        <v>136218.88</v>
      </c>
      <c r="M88" s="143">
        <f t="shared" si="18"/>
        <v>0.76402911052247058</v>
      </c>
      <c r="N88" s="143">
        <f t="shared" si="19"/>
        <v>1.590487354926091E-5</v>
      </c>
      <c r="O88" s="79">
        <f t="shared" si="20"/>
        <v>-42071.289999999921</v>
      </c>
      <c r="P88" s="83">
        <f t="shared" si="21"/>
        <v>-0.23597088947752945</v>
      </c>
      <c r="Q88" s="76"/>
    </row>
    <row r="89" spans="2:17" s="77" customFormat="1" x14ac:dyDescent="0.25">
      <c r="B89" s="70"/>
      <c r="C89" s="155" t="s">
        <v>120</v>
      </c>
      <c r="D89" s="147" t="s">
        <v>340</v>
      </c>
      <c r="E89" s="78">
        <f>IFERROR(VLOOKUP($C89,'2026'!$C$300:$U$583,19,FALSE),0)</f>
        <v>174604.37</v>
      </c>
      <c r="F89" s="79">
        <f>IFERROR(VLOOKUP($C89,'2026'!$C$8:$U$290,19,FALSE),0)</f>
        <v>239831.27</v>
      </c>
      <c r="G89" s="80">
        <f t="shared" si="14"/>
        <v>1.3735696878606187</v>
      </c>
      <c r="H89" s="81">
        <f t="shared" si="15"/>
        <v>2.8002623590126799E-5</v>
      </c>
      <c r="I89" s="82">
        <f t="shared" si="16"/>
        <v>65226.899999999994</v>
      </c>
      <c r="J89" s="83">
        <f t="shared" si="17"/>
        <v>0.37356968786061884</v>
      </c>
      <c r="K89" s="78">
        <f>VLOOKUP($C89,'2026'!$C$300:$U$583,VLOOKUP($L$4,Master!$D$9:$G$20,4,FALSE),FALSE)</f>
        <v>29306.800000000003</v>
      </c>
      <c r="L89" s="79">
        <f>VLOOKUP($C89,'2026'!$C$8:$U$290,VLOOKUP($L$4,Master!$D$9:$G$20,4,FALSE),FALSE)</f>
        <v>50526.21</v>
      </c>
      <c r="M89" s="143">
        <f t="shared" si="18"/>
        <v>1.7240439078985079</v>
      </c>
      <c r="N89" s="143">
        <f t="shared" si="19"/>
        <v>5.8994243747518852E-6</v>
      </c>
      <c r="O89" s="79">
        <f t="shared" si="20"/>
        <v>21219.409999999996</v>
      </c>
      <c r="P89" s="83">
        <f t="shared" si="21"/>
        <v>0.72404390789850803</v>
      </c>
      <c r="Q89" s="76"/>
    </row>
    <row r="90" spans="2:17" s="77" customFormat="1" x14ac:dyDescent="0.25">
      <c r="B90" s="70"/>
      <c r="C90" s="155" t="s">
        <v>121</v>
      </c>
      <c r="D90" s="147" t="s">
        <v>341</v>
      </c>
      <c r="E90" s="78">
        <f>IFERROR(VLOOKUP($C90,'2026'!$C$300:$U$583,19,FALSE),0)</f>
        <v>515292.41</v>
      </c>
      <c r="F90" s="79">
        <f>IFERROR(VLOOKUP($C90,'2026'!$C$8:$U$290,19,FALSE),0)</f>
        <v>327596.65000000002</v>
      </c>
      <c r="G90" s="80">
        <f t="shared" si="14"/>
        <v>0.63574903034182095</v>
      </c>
      <c r="H90" s="81">
        <f t="shared" si="15"/>
        <v>3.8250081731779657E-5</v>
      </c>
      <c r="I90" s="82">
        <f t="shared" si="16"/>
        <v>-187695.75999999995</v>
      </c>
      <c r="J90" s="83">
        <f t="shared" si="17"/>
        <v>-0.36425096965817905</v>
      </c>
      <c r="K90" s="78">
        <f>VLOOKUP($C90,'2026'!$C$300:$U$583,VLOOKUP($L$4,Master!$D$9:$G$20,4,FALSE),FALSE)</f>
        <v>94157.710000000021</v>
      </c>
      <c r="L90" s="79">
        <f>VLOOKUP($C90,'2026'!$C$8:$U$290,VLOOKUP($L$4,Master!$D$9:$G$20,4,FALSE),FALSE)</f>
        <v>64657.79</v>
      </c>
      <c r="M90" s="143">
        <f t="shared" si="18"/>
        <v>0.68669671341836991</v>
      </c>
      <c r="N90" s="143">
        <f t="shared" si="19"/>
        <v>7.5494232071550334E-6</v>
      </c>
      <c r="O90" s="79">
        <f t="shared" si="20"/>
        <v>-29499.92000000002</v>
      </c>
      <c r="P90" s="83">
        <f t="shared" si="21"/>
        <v>-0.31330328658163004</v>
      </c>
      <c r="Q90" s="76"/>
    </row>
    <row r="91" spans="2:17" s="77" customFormat="1" x14ac:dyDescent="0.25">
      <c r="B91" s="70"/>
      <c r="C91" s="155" t="s">
        <v>122</v>
      </c>
      <c r="D91" s="147" t="s">
        <v>342</v>
      </c>
      <c r="E91" s="78">
        <f>IFERROR(VLOOKUP($C91,'2026'!$C$300:$U$583,19,FALSE),0)</f>
        <v>11258055.029999999</v>
      </c>
      <c r="F91" s="79">
        <f>IFERROR(VLOOKUP($C91,'2026'!$C$8:$U$290,19,FALSE),0)</f>
        <v>13003189.82</v>
      </c>
      <c r="G91" s="80">
        <f t="shared" si="14"/>
        <v>1.1550121033650695</v>
      </c>
      <c r="H91" s="81">
        <f t="shared" si="15"/>
        <v>1.5182483501856479E-3</v>
      </c>
      <c r="I91" s="82">
        <f t="shared" si="16"/>
        <v>1745134.790000001</v>
      </c>
      <c r="J91" s="83">
        <f t="shared" si="17"/>
        <v>0.15501210336506954</v>
      </c>
      <c r="K91" s="78">
        <f>VLOOKUP($C91,'2026'!$C$300:$U$583,VLOOKUP($L$4,Master!$D$9:$G$20,4,FALSE),FALSE)</f>
        <v>1741060.15</v>
      </c>
      <c r="L91" s="79">
        <f>VLOOKUP($C91,'2026'!$C$8:$U$290,VLOOKUP($L$4,Master!$D$9:$G$20,4,FALSE),FALSE)</f>
        <v>2748549</v>
      </c>
      <c r="M91" s="143">
        <f t="shared" si="18"/>
        <v>1.5786640111198915</v>
      </c>
      <c r="N91" s="143">
        <f t="shared" si="19"/>
        <v>3.2091971604044555E-4</v>
      </c>
      <c r="O91" s="79">
        <f t="shared" si="20"/>
        <v>1007488.8500000001</v>
      </c>
      <c r="P91" s="83">
        <f t="shared" si="21"/>
        <v>0.57866401111989163</v>
      </c>
      <c r="Q91" s="76"/>
    </row>
    <row r="92" spans="2:17" s="77" customFormat="1" x14ac:dyDescent="0.25">
      <c r="B92" s="70"/>
      <c r="C92" s="155" t="s">
        <v>123</v>
      </c>
      <c r="D92" s="147" t="s">
        <v>343</v>
      </c>
      <c r="E92" s="78">
        <f>IFERROR(VLOOKUP($C92,'2026'!$C$300:$U$583,19,FALSE),0)</f>
        <v>459093.74999999994</v>
      </c>
      <c r="F92" s="79">
        <f>IFERROR(VLOOKUP($C92,'2026'!$C$8:$U$290,19,FALSE),0)</f>
        <v>794570.11</v>
      </c>
      <c r="G92" s="80">
        <f t="shared" si="14"/>
        <v>1.7307360642570282</v>
      </c>
      <c r="H92" s="81">
        <f t="shared" si="15"/>
        <v>9.2773755925554019E-5</v>
      </c>
      <c r="I92" s="82">
        <f t="shared" si="16"/>
        <v>335476.36000000004</v>
      </c>
      <c r="J92" s="83">
        <f t="shared" si="17"/>
        <v>0.73073606425702831</v>
      </c>
      <c r="K92" s="78">
        <f>VLOOKUP($C92,'2026'!$C$300:$U$583,VLOOKUP($L$4,Master!$D$9:$G$20,4,FALSE),FALSE)</f>
        <v>84136.689999999959</v>
      </c>
      <c r="L92" s="79">
        <f>VLOOKUP($C92,'2026'!$C$8:$U$290,VLOOKUP($L$4,Master!$D$9:$G$20,4,FALSE),FALSE)</f>
        <v>66766.66</v>
      </c>
      <c r="M92" s="143">
        <f t="shared" si="18"/>
        <v>0.79354987699183355</v>
      </c>
      <c r="N92" s="143">
        <f t="shared" si="19"/>
        <v>7.7956542045162658E-6</v>
      </c>
      <c r="O92" s="79">
        <f t="shared" si="20"/>
        <v>-17370.029999999955</v>
      </c>
      <c r="P92" s="83">
        <f t="shared" si="21"/>
        <v>-0.2064501230081664</v>
      </c>
      <c r="Q92" s="76"/>
    </row>
    <row r="93" spans="2:17" s="77" customFormat="1" x14ac:dyDescent="0.25">
      <c r="B93" s="70"/>
      <c r="C93" s="155" t="s">
        <v>124</v>
      </c>
      <c r="D93" s="147" t="s">
        <v>344</v>
      </c>
      <c r="E93" s="78">
        <f>IFERROR(VLOOKUP($C93,'2026'!$C$300:$U$583,19,FALSE),0)</f>
        <v>21890727.009999998</v>
      </c>
      <c r="F93" s="79">
        <f>IFERROR(VLOOKUP($C93,'2026'!$C$8:$U$290,19,FALSE),0)</f>
        <v>807090.35</v>
      </c>
      <c r="G93" s="80">
        <f t="shared" si="14"/>
        <v>3.6869051888103556E-2</v>
      </c>
      <c r="H93" s="81">
        <f t="shared" si="15"/>
        <v>9.42356152067814E-5</v>
      </c>
      <c r="I93" s="82">
        <f t="shared" si="16"/>
        <v>-21083636.659999996</v>
      </c>
      <c r="J93" s="83">
        <f t="shared" si="17"/>
        <v>-0.96313094811189637</v>
      </c>
      <c r="K93" s="78">
        <f>VLOOKUP($C93,'2026'!$C$300:$U$583,VLOOKUP($L$4,Master!$D$9:$G$20,4,FALSE),FALSE)</f>
        <v>98122.52</v>
      </c>
      <c r="L93" s="79">
        <f>VLOOKUP($C93,'2026'!$C$8:$U$290,VLOOKUP($L$4,Master!$D$9:$G$20,4,FALSE),FALSE)</f>
        <v>68669</v>
      </c>
      <c r="M93" s="143">
        <f t="shared" si="18"/>
        <v>0.69982915236991461</v>
      </c>
      <c r="N93" s="143">
        <f t="shared" si="19"/>
        <v>8.0177708240898581E-6</v>
      </c>
      <c r="O93" s="79">
        <f t="shared" si="20"/>
        <v>-29453.520000000004</v>
      </c>
      <c r="P93" s="83">
        <f t="shared" si="21"/>
        <v>-0.30017084763008534</v>
      </c>
      <c r="Q93" s="76"/>
    </row>
    <row r="94" spans="2:17" s="77" customFormat="1" x14ac:dyDescent="0.25">
      <c r="B94" s="70"/>
      <c r="C94" s="155" t="s">
        <v>125</v>
      </c>
      <c r="D94" s="147" t="s">
        <v>345</v>
      </c>
      <c r="E94" s="78">
        <f>IFERROR(VLOOKUP($C94,'2026'!$C$300:$U$583,19,FALSE),0)</f>
        <v>259683621.95999998</v>
      </c>
      <c r="F94" s="79">
        <f>IFERROR(VLOOKUP($C94,'2026'!$C$8:$U$290,19,FALSE),0)</f>
        <v>300286213.20999998</v>
      </c>
      <c r="G94" s="80">
        <f t="shared" si="14"/>
        <v>1.1563540701702557</v>
      </c>
      <c r="H94" s="81">
        <f t="shared" si="15"/>
        <v>3.5061323729070823E-2</v>
      </c>
      <c r="I94" s="82">
        <f t="shared" si="16"/>
        <v>40602591.25</v>
      </c>
      <c r="J94" s="83">
        <f t="shared" si="17"/>
        <v>0.15635407017025574</v>
      </c>
      <c r="K94" s="78">
        <f>VLOOKUP($C94,'2026'!$C$300:$U$583,VLOOKUP($L$4,Master!$D$9:$G$20,4,FALSE),FALSE)</f>
        <v>16937166.43</v>
      </c>
      <c r="L94" s="79">
        <f>VLOOKUP($C94,'2026'!$C$8:$U$290,VLOOKUP($L$4,Master!$D$9:$G$20,4,FALSE),FALSE)</f>
        <v>71013918.209999993</v>
      </c>
      <c r="M94" s="143">
        <f t="shared" si="18"/>
        <v>4.192786231598717</v>
      </c>
      <c r="N94" s="143">
        <f t="shared" si="19"/>
        <v>8.2915627361464621E-3</v>
      </c>
      <c r="O94" s="79">
        <f t="shared" si="20"/>
        <v>54076751.779999994</v>
      </c>
      <c r="P94" s="83">
        <f t="shared" si="21"/>
        <v>3.192786231598717</v>
      </c>
      <c r="Q94" s="76"/>
    </row>
    <row r="95" spans="2:17" s="77" customFormat="1" ht="25.5" x14ac:dyDescent="0.25">
      <c r="B95" s="70"/>
      <c r="C95" s="155" t="s">
        <v>126</v>
      </c>
      <c r="D95" s="147" t="s">
        <v>346</v>
      </c>
      <c r="E95" s="78">
        <f>IFERROR(VLOOKUP($C95,'2026'!$C$300:$U$583,19,FALSE),0)</f>
        <v>494586.76</v>
      </c>
      <c r="F95" s="79">
        <f>IFERROR(VLOOKUP($C95,'2026'!$C$8:$U$290,19,FALSE),0)</f>
        <v>403084.45999999996</v>
      </c>
      <c r="G95" s="80">
        <f t="shared" si="14"/>
        <v>0.81499241912581721</v>
      </c>
      <c r="H95" s="81">
        <f t="shared" si="15"/>
        <v>4.7064014665016457E-5</v>
      </c>
      <c r="I95" s="82">
        <f t="shared" si="16"/>
        <v>-91502.300000000047</v>
      </c>
      <c r="J95" s="83">
        <f t="shared" si="17"/>
        <v>-0.18500758087418281</v>
      </c>
      <c r="K95" s="78">
        <f>VLOOKUP($C95,'2026'!$C$300:$U$583,VLOOKUP($L$4,Master!$D$9:$G$20,4,FALSE),FALSE)</f>
        <v>94048.099999999991</v>
      </c>
      <c r="L95" s="79">
        <f>VLOOKUP($C95,'2026'!$C$8:$U$290,VLOOKUP($L$4,Master!$D$9:$G$20,4,FALSE),FALSE)</f>
        <v>70311.12</v>
      </c>
      <c r="M95" s="143">
        <f t="shared" si="18"/>
        <v>0.74760808564978987</v>
      </c>
      <c r="N95" s="143">
        <f t="shared" si="19"/>
        <v>8.2095042383765733E-6</v>
      </c>
      <c r="O95" s="79">
        <f t="shared" si="20"/>
        <v>-23736.979999999996</v>
      </c>
      <c r="P95" s="83">
        <f t="shared" si="21"/>
        <v>-0.25239191435021013</v>
      </c>
      <c r="Q95" s="76"/>
    </row>
    <row r="96" spans="2:17" s="77" customFormat="1" x14ac:dyDescent="0.25">
      <c r="B96" s="70"/>
      <c r="C96" s="155" t="s">
        <v>127</v>
      </c>
      <c r="D96" s="147" t="s">
        <v>347</v>
      </c>
      <c r="E96" s="78">
        <f>IFERROR(VLOOKUP($C96,'2026'!$C$300:$U$583,19,FALSE),0)</f>
        <v>1078396.9600000002</v>
      </c>
      <c r="F96" s="79">
        <f>IFERROR(VLOOKUP($C96,'2026'!$C$8:$U$290,19,FALSE),0)</f>
        <v>1135639.72</v>
      </c>
      <c r="G96" s="80">
        <f t="shared" si="14"/>
        <v>1.0530813439978537</v>
      </c>
      <c r="H96" s="81">
        <f t="shared" si="15"/>
        <v>1.3259693622585993E-4</v>
      </c>
      <c r="I96" s="82">
        <f t="shared" si="16"/>
        <v>57242.759999999776</v>
      </c>
      <c r="J96" s="83">
        <f t="shared" si="17"/>
        <v>5.3081343997853782E-2</v>
      </c>
      <c r="K96" s="78">
        <f>VLOOKUP($C96,'2026'!$C$300:$U$583,VLOOKUP($L$4,Master!$D$9:$G$20,4,FALSE),FALSE)</f>
        <v>183573.52999999997</v>
      </c>
      <c r="L96" s="79">
        <f>VLOOKUP($C96,'2026'!$C$8:$U$290,VLOOKUP($L$4,Master!$D$9:$G$20,4,FALSE),FALSE)</f>
        <v>222849.55999999997</v>
      </c>
      <c r="M96" s="143">
        <f t="shared" si="18"/>
        <v>1.2139525780214611</v>
      </c>
      <c r="N96" s="143">
        <f t="shared" si="19"/>
        <v>2.6019844476099288E-5</v>
      </c>
      <c r="O96" s="79">
        <f t="shared" si="20"/>
        <v>39276.03</v>
      </c>
      <c r="P96" s="83">
        <f t="shared" si="21"/>
        <v>0.21395257802146098</v>
      </c>
      <c r="Q96" s="76"/>
    </row>
    <row r="97" spans="2:17" s="77" customFormat="1" ht="25.5" x14ac:dyDescent="0.25">
      <c r="B97" s="70"/>
      <c r="C97" s="155" t="s">
        <v>128</v>
      </c>
      <c r="D97" s="147" t="s">
        <v>348</v>
      </c>
      <c r="E97" s="78">
        <f>IFERROR(VLOOKUP($C97,'2026'!$C$300:$U$583,19,FALSE),0)</f>
        <v>216893.27</v>
      </c>
      <c r="F97" s="79">
        <f>IFERROR(VLOOKUP($C97,'2026'!$C$8:$U$290,19,FALSE),0)</f>
        <v>157056.95999999999</v>
      </c>
      <c r="G97" s="80">
        <f t="shared" si="14"/>
        <v>0.72412094667575444</v>
      </c>
      <c r="H97" s="81">
        <f t="shared" si="15"/>
        <v>1.8337921210564415E-5</v>
      </c>
      <c r="I97" s="82">
        <f t="shared" si="16"/>
        <v>-59836.31</v>
      </c>
      <c r="J97" s="83">
        <f t="shared" si="17"/>
        <v>-0.27587905332424562</v>
      </c>
      <c r="K97" s="78">
        <f>VLOOKUP($C97,'2026'!$C$300:$U$583,VLOOKUP($L$4,Master!$D$9:$G$20,4,FALSE),FALSE)</f>
        <v>40277.869999999988</v>
      </c>
      <c r="L97" s="79">
        <f>VLOOKUP($C97,'2026'!$C$8:$U$290,VLOOKUP($L$4,Master!$D$9:$G$20,4,FALSE),FALSE)</f>
        <v>37569.24</v>
      </c>
      <c r="M97" s="143">
        <f t="shared" si="18"/>
        <v>0.93275140914849786</v>
      </c>
      <c r="N97" s="143">
        <f t="shared" si="19"/>
        <v>4.3865726362001724E-6</v>
      </c>
      <c r="O97" s="79">
        <f t="shared" si="20"/>
        <v>-2708.6299999999901</v>
      </c>
      <c r="P97" s="83">
        <f t="shared" si="21"/>
        <v>-6.7248590851502102E-2</v>
      </c>
      <c r="Q97" s="76"/>
    </row>
    <row r="98" spans="2:17" s="77" customFormat="1" x14ac:dyDescent="0.25">
      <c r="B98" s="70"/>
      <c r="C98" s="155" t="s">
        <v>129</v>
      </c>
      <c r="D98" s="147" t="s">
        <v>349</v>
      </c>
      <c r="E98" s="78">
        <f>IFERROR(VLOOKUP($C98,'2026'!$C$300:$U$583,19,FALSE),0)</f>
        <v>228282</v>
      </c>
      <c r="F98" s="79">
        <f>IFERROR(VLOOKUP($C98,'2026'!$C$8:$U$290,19,FALSE),0)</f>
        <v>181756.46000000002</v>
      </c>
      <c r="G98" s="80">
        <f t="shared" si="14"/>
        <v>0.79619269149560645</v>
      </c>
      <c r="H98" s="81">
        <f t="shared" si="15"/>
        <v>2.122182705555426E-5</v>
      </c>
      <c r="I98" s="82">
        <f t="shared" si="16"/>
        <v>-46525.539999999979</v>
      </c>
      <c r="J98" s="83">
        <f t="shared" si="17"/>
        <v>-0.2038073085043936</v>
      </c>
      <c r="K98" s="78">
        <f>VLOOKUP($C98,'2026'!$C$300:$U$583,VLOOKUP($L$4,Master!$D$9:$G$20,4,FALSE),FALSE)</f>
        <v>45564.05000000001</v>
      </c>
      <c r="L98" s="79">
        <f>VLOOKUP($C98,'2026'!$C$8:$U$290,VLOOKUP($L$4,Master!$D$9:$G$20,4,FALSE),FALSE)</f>
        <v>34338.929999999993</v>
      </c>
      <c r="M98" s="143">
        <f t="shared" si="18"/>
        <v>0.75364086379503104</v>
      </c>
      <c r="N98" s="143">
        <f t="shared" si="19"/>
        <v>4.0094026574504351E-6</v>
      </c>
      <c r="O98" s="79">
        <f t="shared" si="20"/>
        <v>-11225.120000000017</v>
      </c>
      <c r="P98" s="83">
        <f t="shared" si="21"/>
        <v>-0.24635913620496894</v>
      </c>
      <c r="Q98" s="76"/>
    </row>
    <row r="99" spans="2:17" s="77" customFormat="1" x14ac:dyDescent="0.25">
      <c r="B99" s="70"/>
      <c r="C99" s="155" t="s">
        <v>130</v>
      </c>
      <c r="D99" s="147" t="s">
        <v>350</v>
      </c>
      <c r="E99" s="78">
        <f>IFERROR(VLOOKUP($C99,'2026'!$C$300:$U$583,19,FALSE),0)</f>
        <v>8567.17</v>
      </c>
      <c r="F99" s="79">
        <f>IFERROR(VLOOKUP($C99,'2026'!$C$8:$U$290,19,FALSE),0)</f>
        <v>6227.83</v>
      </c>
      <c r="G99" s="80">
        <f t="shared" si="14"/>
        <v>0.72694133535344807</v>
      </c>
      <c r="H99" s="81">
        <f t="shared" si="15"/>
        <v>7.271594703780678E-7</v>
      </c>
      <c r="I99" s="82">
        <f t="shared" si="16"/>
        <v>-2339.34</v>
      </c>
      <c r="J99" s="83">
        <f t="shared" si="17"/>
        <v>-0.27305866464655193</v>
      </c>
      <c r="K99" s="78">
        <f>VLOOKUP($C99,'2026'!$C$300:$U$583,VLOOKUP($L$4,Master!$D$9:$G$20,4,FALSE),FALSE)</f>
        <v>1690.6200000000001</v>
      </c>
      <c r="L99" s="79">
        <f>VLOOKUP($C99,'2026'!$C$8:$U$290,VLOOKUP($L$4,Master!$D$9:$G$20,4,FALSE),FALSE)</f>
        <v>1464.38</v>
      </c>
      <c r="M99" s="143">
        <f t="shared" si="18"/>
        <v>0.86617927150986029</v>
      </c>
      <c r="N99" s="143">
        <f t="shared" si="19"/>
        <v>1.7098054783644304E-7</v>
      </c>
      <c r="O99" s="79">
        <f t="shared" si="20"/>
        <v>-226.24</v>
      </c>
      <c r="P99" s="83">
        <f t="shared" si="21"/>
        <v>-0.13382072849013971</v>
      </c>
      <c r="Q99" s="76"/>
    </row>
    <row r="100" spans="2:17" s="77" customFormat="1" x14ac:dyDescent="0.25">
      <c r="B100" s="70"/>
      <c r="C100" s="155" t="s">
        <v>131</v>
      </c>
      <c r="D100" s="147" t="s">
        <v>351</v>
      </c>
      <c r="E100" s="78">
        <f>IFERROR(VLOOKUP($C100,'2026'!$C$300:$U$583,19,FALSE),0)</f>
        <v>744654.91</v>
      </c>
      <c r="F100" s="79">
        <f>IFERROR(VLOOKUP($C100,'2026'!$C$8:$U$290,19,FALSE),0)</f>
        <v>520032.91000000003</v>
      </c>
      <c r="G100" s="80">
        <f t="shared" si="14"/>
        <v>0.69835423498382632</v>
      </c>
      <c r="H100" s="81">
        <f t="shared" si="15"/>
        <v>6.0718878873502563E-5</v>
      </c>
      <c r="I100" s="82">
        <f t="shared" si="16"/>
        <v>-224622</v>
      </c>
      <c r="J100" s="83">
        <f t="shared" si="17"/>
        <v>-0.30164576501617374</v>
      </c>
      <c r="K100" s="78">
        <f>VLOOKUP($C100,'2026'!$C$300:$U$583,VLOOKUP($L$4,Master!$D$9:$G$20,4,FALSE),FALSE)</f>
        <v>135622.74000000002</v>
      </c>
      <c r="L100" s="79">
        <f>VLOOKUP($C100,'2026'!$C$8:$U$290,VLOOKUP($L$4,Master!$D$9:$G$20,4,FALSE),FALSE)</f>
        <v>92071.14</v>
      </c>
      <c r="M100" s="143">
        <f t="shared" si="18"/>
        <v>0.67887686091580202</v>
      </c>
      <c r="N100" s="143">
        <f t="shared" si="19"/>
        <v>1.0750197323868015E-5</v>
      </c>
      <c r="O100" s="79">
        <f t="shared" si="20"/>
        <v>-43551.60000000002</v>
      </c>
      <c r="P100" s="83">
        <f t="shared" si="21"/>
        <v>-0.32112313908419793</v>
      </c>
      <c r="Q100" s="76"/>
    </row>
    <row r="101" spans="2:17" s="77" customFormat="1" x14ac:dyDescent="0.25">
      <c r="B101" s="70"/>
      <c r="C101" s="155" t="s">
        <v>132</v>
      </c>
      <c r="D101" s="147" t="s">
        <v>356</v>
      </c>
      <c r="E101" s="78">
        <f>IFERROR(VLOOKUP($C101,'2026'!$C$300:$U$583,19,FALSE),0)</f>
        <v>2410517.2099999995</v>
      </c>
      <c r="F101" s="79">
        <f>IFERROR(VLOOKUP($C101,'2026'!$C$8:$U$290,19,FALSE),0)</f>
        <v>86043.139999999985</v>
      </c>
      <c r="G101" s="80">
        <f t="shared" si="14"/>
        <v>3.5694887239572953E-2</v>
      </c>
      <c r="H101" s="81">
        <f t="shared" si="15"/>
        <v>1.0046369941386637E-5</v>
      </c>
      <c r="I101" s="82">
        <f t="shared" si="16"/>
        <v>-2324474.0699999994</v>
      </c>
      <c r="J101" s="83">
        <f t="shared" si="17"/>
        <v>-0.96430511276042696</v>
      </c>
      <c r="K101" s="78">
        <f>VLOOKUP($C101,'2026'!$C$300:$U$583,VLOOKUP($L$4,Master!$D$9:$G$20,4,FALSE),FALSE)</f>
        <v>145769.67000000001</v>
      </c>
      <c r="L101" s="79">
        <f>VLOOKUP($C101,'2026'!$C$8:$U$290,VLOOKUP($L$4,Master!$D$9:$G$20,4,FALSE),FALSE)</f>
        <v>16819.300000000003</v>
      </c>
      <c r="M101" s="143">
        <f t="shared" si="18"/>
        <v>0.11538271301567742</v>
      </c>
      <c r="N101" s="143">
        <f t="shared" si="19"/>
        <v>1.9638161735515966E-6</v>
      </c>
      <c r="O101" s="79">
        <f t="shared" si="20"/>
        <v>-128950.37000000001</v>
      </c>
      <c r="P101" s="83">
        <f t="shared" si="21"/>
        <v>-0.88461728698432263</v>
      </c>
      <c r="Q101" s="76"/>
    </row>
    <row r="102" spans="2:17" s="77" customFormat="1" x14ac:dyDescent="0.25">
      <c r="B102" s="70"/>
      <c r="C102" s="155" t="s">
        <v>133</v>
      </c>
      <c r="D102" s="147" t="s">
        <v>357</v>
      </c>
      <c r="E102" s="78">
        <f>IFERROR(VLOOKUP($C102,'2026'!$C$300:$U$583,19,FALSE),0)</f>
        <v>562733.85000000009</v>
      </c>
      <c r="F102" s="79">
        <f>IFERROR(VLOOKUP($C102,'2026'!$C$8:$U$290,19,FALSE),0)</f>
        <v>387247.32000000007</v>
      </c>
      <c r="G102" s="80">
        <f t="shared" si="14"/>
        <v>0.68815359161351319</v>
      </c>
      <c r="H102" s="81">
        <f t="shared" si="15"/>
        <v>4.5214875183896509E-5</v>
      </c>
      <c r="I102" s="82">
        <f t="shared" si="16"/>
        <v>-175486.53000000003</v>
      </c>
      <c r="J102" s="83">
        <f t="shared" si="17"/>
        <v>-0.31184640838648681</v>
      </c>
      <c r="K102" s="78">
        <f>VLOOKUP($C102,'2026'!$C$300:$U$583,VLOOKUP($L$4,Master!$D$9:$G$20,4,FALSE),FALSE)</f>
        <v>105428.49000000002</v>
      </c>
      <c r="L102" s="79">
        <f>VLOOKUP($C102,'2026'!$C$8:$U$290,VLOOKUP($L$4,Master!$D$9:$G$20,4,FALSE),FALSE)</f>
        <v>83404.91</v>
      </c>
      <c r="M102" s="143">
        <f t="shared" si="18"/>
        <v>0.7911040934001804</v>
      </c>
      <c r="N102" s="143">
        <f t="shared" si="19"/>
        <v>9.7383310370595238E-6</v>
      </c>
      <c r="O102" s="79">
        <f t="shared" si="20"/>
        <v>-22023.580000000016</v>
      </c>
      <c r="P102" s="83">
        <f t="shared" si="21"/>
        <v>-0.20889590659981958</v>
      </c>
      <c r="Q102" s="76"/>
    </row>
    <row r="103" spans="2:17" s="77" customFormat="1" x14ac:dyDescent="0.25">
      <c r="B103" s="70"/>
      <c r="C103" s="155" t="s">
        <v>620</v>
      </c>
      <c r="D103" s="147" t="s">
        <v>621</v>
      </c>
      <c r="E103" s="78">
        <f>IFERROR(VLOOKUP($C103,'2026'!$C$300:$U$583,19,FALSE),0)</f>
        <v>94275.32</v>
      </c>
      <c r="F103" s="79">
        <f>IFERROR(VLOOKUP($C103,'2026'!$C$8:$U$290,19,FALSE),0)</f>
        <v>0</v>
      </c>
      <c r="G103" s="80">
        <f t="shared" si="14"/>
        <v>0</v>
      </c>
      <c r="H103" s="81">
        <f t="shared" si="15"/>
        <v>0</v>
      </c>
      <c r="I103" s="82">
        <f t="shared" si="16"/>
        <v>-94275.32</v>
      </c>
      <c r="J103" s="83">
        <f t="shared" si="17"/>
        <v>-1</v>
      </c>
      <c r="K103" s="78">
        <f>VLOOKUP($C103,'2026'!$C$300:$U$583,VLOOKUP($L$4,Master!$D$9:$G$20,4,FALSE),FALSE)</f>
        <v>20087.789999999997</v>
      </c>
      <c r="L103" s="79">
        <f>VLOOKUP($C103,'2026'!$C$8:$U$290,VLOOKUP($L$4,Master!$D$9:$G$20,4,FALSE),FALSE)</f>
        <v>0</v>
      </c>
      <c r="M103" s="143">
        <f t="shared" si="18"/>
        <v>0</v>
      </c>
      <c r="N103" s="143">
        <f t="shared" si="19"/>
        <v>0</v>
      </c>
      <c r="O103" s="79">
        <f t="shared" si="20"/>
        <v>-20087.789999999997</v>
      </c>
      <c r="P103" s="83">
        <f t="shared" si="21"/>
        <v>-1</v>
      </c>
      <c r="Q103" s="76"/>
    </row>
    <row r="104" spans="2:17" s="77" customFormat="1" x14ac:dyDescent="0.25">
      <c r="B104" s="70"/>
      <c r="C104" s="155" t="s">
        <v>134</v>
      </c>
      <c r="D104" s="147" t="s">
        <v>358</v>
      </c>
      <c r="E104" s="78">
        <f>IFERROR(VLOOKUP($C104,'2026'!$C$300:$U$583,19,FALSE),0)</f>
        <v>958329.63</v>
      </c>
      <c r="F104" s="79">
        <f>IFERROR(VLOOKUP($C104,'2026'!$C$8:$U$290,19,FALSE),0)</f>
        <v>722726.16999999993</v>
      </c>
      <c r="G104" s="80">
        <f t="shared" si="14"/>
        <v>0.75415196126201367</v>
      </c>
      <c r="H104" s="81">
        <f t="shared" si="15"/>
        <v>8.4385280106484827E-5</v>
      </c>
      <c r="I104" s="82">
        <f t="shared" si="16"/>
        <v>-235603.46000000008</v>
      </c>
      <c r="J104" s="83">
        <f t="shared" si="17"/>
        <v>-0.2458480387379863</v>
      </c>
      <c r="K104" s="78">
        <f>VLOOKUP($C104,'2026'!$C$300:$U$583,VLOOKUP($L$4,Master!$D$9:$G$20,4,FALSE),FALSE)</f>
        <v>182780.90000000005</v>
      </c>
      <c r="L104" s="79">
        <f>VLOOKUP($C104,'2026'!$C$8:$U$290,VLOOKUP($L$4,Master!$D$9:$G$20,4,FALSE),FALSE)</f>
        <v>166317.03999999998</v>
      </c>
      <c r="M104" s="143">
        <f t="shared" si="18"/>
        <v>0.90992570886782986</v>
      </c>
      <c r="N104" s="143">
        <f t="shared" si="19"/>
        <v>1.9419125236438361E-5</v>
      </c>
      <c r="O104" s="79">
        <f t="shared" si="20"/>
        <v>-16463.860000000073</v>
      </c>
      <c r="P104" s="83">
        <f t="shared" si="21"/>
        <v>-9.0074291132170095E-2</v>
      </c>
      <c r="Q104" s="76"/>
    </row>
    <row r="105" spans="2:17" s="77" customFormat="1" x14ac:dyDescent="0.25">
      <c r="B105" s="70"/>
      <c r="C105" s="155" t="s">
        <v>135</v>
      </c>
      <c r="D105" s="147" t="s">
        <v>359</v>
      </c>
      <c r="E105" s="78">
        <f>IFERROR(VLOOKUP($C105,'2026'!$C$300:$U$583,19,FALSE),0)</f>
        <v>195674.29</v>
      </c>
      <c r="F105" s="79">
        <f>IFERROR(VLOOKUP($C105,'2026'!$C$8:$U$290,19,FALSE),0)</f>
        <v>36846.959999999999</v>
      </c>
      <c r="G105" s="80">
        <f t="shared" si="14"/>
        <v>0.18830762079167374</v>
      </c>
      <c r="H105" s="81">
        <f t="shared" si="15"/>
        <v>4.3022394507624404E-6</v>
      </c>
      <c r="I105" s="82">
        <f t="shared" si="16"/>
        <v>-158827.33000000002</v>
      </c>
      <c r="J105" s="83">
        <f t="shared" si="17"/>
        <v>-0.81169237920832626</v>
      </c>
      <c r="K105" s="78">
        <f>VLOOKUP($C105,'2026'!$C$300:$U$583,VLOOKUP($L$4,Master!$D$9:$G$20,4,FALSE),FALSE)</f>
        <v>41518.070000000007</v>
      </c>
      <c r="L105" s="79">
        <f>VLOOKUP($C105,'2026'!$C$8:$U$290,VLOOKUP($L$4,Master!$D$9:$G$20,4,FALSE),FALSE)</f>
        <v>7574.0599999999995</v>
      </c>
      <c r="M105" s="143">
        <f t="shared" si="18"/>
        <v>0.18242803675604377</v>
      </c>
      <c r="N105" s="143">
        <f t="shared" si="19"/>
        <v>8.8434486140625357E-7</v>
      </c>
      <c r="O105" s="79">
        <f t="shared" si="20"/>
        <v>-33944.010000000009</v>
      </c>
      <c r="P105" s="83">
        <f t="shared" si="21"/>
        <v>-0.81757196324395631</v>
      </c>
      <c r="Q105" s="76"/>
    </row>
    <row r="106" spans="2:17" s="77" customFormat="1" x14ac:dyDescent="0.25">
      <c r="B106" s="70"/>
      <c r="C106" s="155" t="s">
        <v>136</v>
      </c>
      <c r="D106" s="147" t="s">
        <v>360</v>
      </c>
      <c r="E106" s="78">
        <f>IFERROR(VLOOKUP($C106,'2026'!$C$300:$U$583,19,FALSE),0)</f>
        <v>245520.05000000002</v>
      </c>
      <c r="F106" s="79">
        <f>IFERROR(VLOOKUP($C106,'2026'!$C$8:$U$290,19,FALSE),0)</f>
        <v>168833.63</v>
      </c>
      <c r="G106" s="80">
        <f t="shared" si="14"/>
        <v>0.68765719948330084</v>
      </c>
      <c r="H106" s="81">
        <f t="shared" si="15"/>
        <v>1.9712961492655815E-5</v>
      </c>
      <c r="I106" s="82">
        <f t="shared" si="16"/>
        <v>-76686.420000000013</v>
      </c>
      <c r="J106" s="83">
        <f t="shared" si="17"/>
        <v>-0.31234280051669916</v>
      </c>
      <c r="K106" s="78">
        <f>VLOOKUP($C106,'2026'!$C$300:$U$583,VLOOKUP($L$4,Master!$D$9:$G$20,4,FALSE),FALSE)</f>
        <v>46459.220000000008</v>
      </c>
      <c r="L106" s="79">
        <f>VLOOKUP($C106,'2026'!$C$8:$U$290,VLOOKUP($L$4,Master!$D$9:$G$20,4,FALSE),FALSE)</f>
        <v>32982.119999999995</v>
      </c>
      <c r="M106" s="143">
        <f t="shared" si="18"/>
        <v>0.70991549147833277</v>
      </c>
      <c r="N106" s="143">
        <f t="shared" si="19"/>
        <v>3.850981948952665E-6</v>
      </c>
      <c r="O106" s="79">
        <f t="shared" si="20"/>
        <v>-13477.100000000013</v>
      </c>
      <c r="P106" s="83">
        <f t="shared" si="21"/>
        <v>-0.29008450852166717</v>
      </c>
      <c r="Q106" s="76"/>
    </row>
    <row r="107" spans="2:17" s="77" customFormat="1" x14ac:dyDescent="0.25">
      <c r="B107" s="70"/>
      <c r="C107" s="155" t="s">
        <v>137</v>
      </c>
      <c r="D107" s="147" t="s">
        <v>361</v>
      </c>
      <c r="E107" s="78">
        <f>IFERROR(VLOOKUP($C107,'2026'!$C$300:$U$583,19,FALSE),0)</f>
        <v>12303392.140000001</v>
      </c>
      <c r="F107" s="79">
        <f>IFERROR(VLOOKUP($C107,'2026'!$C$8:$U$290,19,FALSE),0)</f>
        <v>20126835.43</v>
      </c>
      <c r="G107" s="80">
        <f t="shared" si="14"/>
        <v>1.6358769354806566</v>
      </c>
      <c r="H107" s="81">
        <f t="shared" si="15"/>
        <v>2.3500029691987949E-3</v>
      </c>
      <c r="I107" s="82">
        <f t="shared" si="16"/>
        <v>7823443.2899999991</v>
      </c>
      <c r="J107" s="83">
        <f t="shared" si="17"/>
        <v>0.63587693548065671</v>
      </c>
      <c r="K107" s="78">
        <f>VLOOKUP($C107,'2026'!$C$300:$U$583,VLOOKUP($L$4,Master!$D$9:$G$20,4,FALSE),FALSE)</f>
        <v>1466268.5200000003</v>
      </c>
      <c r="L107" s="79">
        <f>VLOOKUP($C107,'2026'!$C$8:$U$290,VLOOKUP($L$4,Master!$D$9:$G$20,4,FALSE),FALSE)</f>
        <v>1233240.6600000001</v>
      </c>
      <c r="M107" s="143">
        <f t="shared" si="18"/>
        <v>0.84107422561319123</v>
      </c>
      <c r="N107" s="143">
        <f t="shared" si="19"/>
        <v>1.4399279125703479E-4</v>
      </c>
      <c r="O107" s="79">
        <f t="shared" si="20"/>
        <v>-233027.8600000001</v>
      </c>
      <c r="P107" s="83">
        <f t="shared" si="21"/>
        <v>-0.1589257743868088</v>
      </c>
      <c r="Q107" s="76"/>
    </row>
    <row r="108" spans="2:17" s="77" customFormat="1" ht="25.5" x14ac:dyDescent="0.25">
      <c r="B108" s="70"/>
      <c r="C108" s="155" t="s">
        <v>493</v>
      </c>
      <c r="D108" s="147" t="s">
        <v>494</v>
      </c>
      <c r="E108" s="78">
        <f>IFERROR(VLOOKUP($C108,'2026'!$C$300:$U$583,19,FALSE),0)</f>
        <v>1627927.0200000003</v>
      </c>
      <c r="F108" s="79">
        <f>IFERROR(VLOOKUP($C108,'2026'!$C$8:$U$290,19,FALSE),0)</f>
        <v>1155766.73</v>
      </c>
      <c r="G108" s="80">
        <f t="shared" si="14"/>
        <v>0.70996225002764546</v>
      </c>
      <c r="H108" s="81">
        <f t="shared" si="15"/>
        <v>1.3494695957779699E-4</v>
      </c>
      <c r="I108" s="82">
        <f t="shared" si="16"/>
        <v>-472160.29000000027</v>
      </c>
      <c r="J108" s="83">
        <f t="shared" si="17"/>
        <v>-0.29003774997235454</v>
      </c>
      <c r="K108" s="78">
        <f>VLOOKUP($C108,'2026'!$C$300:$U$583,VLOOKUP($L$4,Master!$D$9:$G$20,4,FALSE),FALSE)</f>
        <v>139729.46999999997</v>
      </c>
      <c r="L108" s="79">
        <f>VLOOKUP($C108,'2026'!$C$8:$U$290,VLOOKUP($L$4,Master!$D$9:$G$20,4,FALSE),FALSE)</f>
        <v>394774.29000000004</v>
      </c>
      <c r="M108" s="143">
        <f t="shared" si="18"/>
        <v>2.8252757990136232</v>
      </c>
      <c r="N108" s="143">
        <f t="shared" si="19"/>
        <v>4.6093721831725943E-5</v>
      </c>
      <c r="O108" s="79">
        <f t="shared" si="20"/>
        <v>255044.82000000007</v>
      </c>
      <c r="P108" s="83">
        <f t="shared" si="21"/>
        <v>1.8252757990136235</v>
      </c>
      <c r="Q108" s="76"/>
    </row>
    <row r="109" spans="2:17" s="77" customFormat="1" x14ac:dyDescent="0.25">
      <c r="B109" s="70"/>
      <c r="C109" s="155" t="s">
        <v>138</v>
      </c>
      <c r="D109" s="147" t="s">
        <v>363</v>
      </c>
      <c r="E109" s="78">
        <f>IFERROR(VLOOKUP($C109,'2026'!$C$300:$U$583,19,FALSE),0)</f>
        <v>2128525</v>
      </c>
      <c r="F109" s="79">
        <f>IFERROR(VLOOKUP($C109,'2026'!$C$8:$U$290,19,FALSE),0)</f>
        <v>1691436.1399999997</v>
      </c>
      <c r="G109" s="80">
        <f t="shared" si="14"/>
        <v>0.79465176119613334</v>
      </c>
      <c r="H109" s="81">
        <f t="shared" si="15"/>
        <v>1.9749155126917774E-4</v>
      </c>
      <c r="I109" s="82">
        <f t="shared" si="16"/>
        <v>-437088.86000000034</v>
      </c>
      <c r="J109" s="83">
        <f t="shared" si="17"/>
        <v>-0.20534823880386668</v>
      </c>
      <c r="K109" s="78">
        <f>VLOOKUP($C109,'2026'!$C$300:$U$583,VLOOKUP($L$4,Master!$D$9:$G$20,4,FALSE),FALSE)</f>
        <v>324799.12000000005</v>
      </c>
      <c r="L109" s="79">
        <f>VLOOKUP($C109,'2026'!$C$8:$U$290,VLOOKUP($L$4,Master!$D$9:$G$20,4,FALSE),FALSE)</f>
        <v>283103.14999999997</v>
      </c>
      <c r="M109" s="143">
        <f t="shared" si="18"/>
        <v>0.87162536031501536</v>
      </c>
      <c r="N109" s="143">
        <f t="shared" si="19"/>
        <v>3.3055034677626508E-5</v>
      </c>
      <c r="O109" s="79">
        <f t="shared" si="20"/>
        <v>-41695.970000000088</v>
      </c>
      <c r="P109" s="83">
        <f t="shared" si="21"/>
        <v>-0.12837463968498461</v>
      </c>
      <c r="Q109" s="76"/>
    </row>
    <row r="110" spans="2:17" s="77" customFormat="1" x14ac:dyDescent="0.25">
      <c r="B110" s="70"/>
      <c r="C110" s="155" t="s">
        <v>139</v>
      </c>
      <c r="D110" s="147" t="s">
        <v>352</v>
      </c>
      <c r="E110" s="78">
        <f>IFERROR(VLOOKUP($C110,'2026'!$C$300:$U$583,19,FALSE),0)</f>
        <v>2045814.3800000004</v>
      </c>
      <c r="F110" s="79">
        <f>IFERROR(VLOOKUP($C110,'2026'!$C$8:$U$290,19,FALSE),0)</f>
        <v>1354551.04</v>
      </c>
      <c r="G110" s="80">
        <f t="shared" si="14"/>
        <v>0.66210847535444528</v>
      </c>
      <c r="H110" s="81">
        <f t="shared" si="15"/>
        <v>1.5815695303925462E-4</v>
      </c>
      <c r="I110" s="82">
        <f t="shared" si="16"/>
        <v>-691263.34000000032</v>
      </c>
      <c r="J110" s="83">
        <f t="shared" si="17"/>
        <v>-0.33789152464555472</v>
      </c>
      <c r="K110" s="78">
        <f>VLOOKUP($C110,'2026'!$C$300:$U$583,VLOOKUP($L$4,Master!$D$9:$G$20,4,FALSE),FALSE)</f>
        <v>406299.79</v>
      </c>
      <c r="L110" s="79">
        <f>VLOOKUP($C110,'2026'!$C$8:$U$290,VLOOKUP($L$4,Master!$D$9:$G$20,4,FALSE),FALSE)</f>
        <v>243921.72</v>
      </c>
      <c r="M110" s="143">
        <f t="shared" si="18"/>
        <v>0.60034911659688528</v>
      </c>
      <c r="N110" s="143">
        <f t="shared" si="19"/>
        <v>2.8480223244518132E-5</v>
      </c>
      <c r="O110" s="79">
        <f t="shared" si="20"/>
        <v>-162378.06999999998</v>
      </c>
      <c r="P110" s="83">
        <f t="shared" si="21"/>
        <v>-0.39965088340311472</v>
      </c>
      <c r="Q110" s="76"/>
    </row>
    <row r="111" spans="2:17" s="77" customFormat="1" x14ac:dyDescent="0.25">
      <c r="B111" s="70"/>
      <c r="C111" s="155" t="s">
        <v>140</v>
      </c>
      <c r="D111" s="147" t="s">
        <v>353</v>
      </c>
      <c r="E111" s="78">
        <f>IFERROR(VLOOKUP($C111,'2026'!$C$300:$U$583,19,FALSE),0)</f>
        <v>394736.68</v>
      </c>
      <c r="F111" s="79">
        <f>IFERROR(VLOOKUP($C111,'2026'!$C$8:$U$290,19,FALSE),0)</f>
        <v>195785.53000000003</v>
      </c>
      <c r="G111" s="80">
        <f t="shared" si="14"/>
        <v>0.49599021301998092</v>
      </c>
      <c r="H111" s="81">
        <f t="shared" si="15"/>
        <v>2.2859856852625927E-5</v>
      </c>
      <c r="I111" s="82">
        <f t="shared" si="16"/>
        <v>-198951.14999999997</v>
      </c>
      <c r="J111" s="83">
        <f t="shared" si="17"/>
        <v>-0.50400978698001908</v>
      </c>
      <c r="K111" s="78">
        <f>VLOOKUP($C111,'2026'!$C$300:$U$583,VLOOKUP($L$4,Master!$D$9:$G$20,4,FALSE),FALSE)</f>
        <v>52464.920000000006</v>
      </c>
      <c r="L111" s="79">
        <f>VLOOKUP($C111,'2026'!$C$8:$U$290,VLOOKUP($L$4,Master!$D$9:$G$20,4,FALSE),FALSE)</f>
        <v>36590.430000000008</v>
      </c>
      <c r="M111" s="143">
        <f t="shared" si="18"/>
        <v>0.6974265852306647</v>
      </c>
      <c r="N111" s="143">
        <f t="shared" si="19"/>
        <v>4.2722870887140093E-6</v>
      </c>
      <c r="O111" s="79">
        <f t="shared" si="20"/>
        <v>-15874.489999999998</v>
      </c>
      <c r="P111" s="83">
        <f t="shared" si="21"/>
        <v>-0.3025734147693353</v>
      </c>
      <c r="Q111" s="76"/>
    </row>
    <row r="112" spans="2:17" s="77" customFormat="1" x14ac:dyDescent="0.25">
      <c r="B112" s="70"/>
      <c r="C112" s="155" t="s">
        <v>143</v>
      </c>
      <c r="D112" s="147" t="s">
        <v>364</v>
      </c>
      <c r="E112" s="78">
        <f>IFERROR(VLOOKUP($C112,'2026'!$C$300:$U$583,19,FALSE),0)</f>
        <v>656955.57999999996</v>
      </c>
      <c r="F112" s="79">
        <f>IFERROR(VLOOKUP($C112,'2026'!$C$8:$U$290,19,FALSE),0)</f>
        <v>750906.72</v>
      </c>
      <c r="G112" s="80">
        <f t="shared" si="14"/>
        <v>1.143009882037991</v>
      </c>
      <c r="H112" s="81">
        <f t="shared" si="15"/>
        <v>8.7675632253695447E-5</v>
      </c>
      <c r="I112" s="82">
        <f t="shared" si="16"/>
        <v>93951.140000000014</v>
      </c>
      <c r="J112" s="83">
        <f t="shared" si="17"/>
        <v>0.14300988203799109</v>
      </c>
      <c r="K112" s="78">
        <f>VLOOKUP($C112,'2026'!$C$300:$U$583,VLOOKUP($L$4,Master!$D$9:$G$20,4,FALSE),FALSE)</f>
        <v>114722.92000000001</v>
      </c>
      <c r="L112" s="79">
        <f>VLOOKUP($C112,'2026'!$C$8:$U$290,VLOOKUP($L$4,Master!$D$9:$G$20,4,FALSE),FALSE)</f>
        <v>128139.69999999998</v>
      </c>
      <c r="M112" s="143">
        <f t="shared" si="18"/>
        <v>1.1169494291114623</v>
      </c>
      <c r="N112" s="143">
        <f t="shared" si="19"/>
        <v>1.4961551035658405E-5</v>
      </c>
      <c r="O112" s="79">
        <f t="shared" si="20"/>
        <v>13416.77999999997</v>
      </c>
      <c r="P112" s="83">
        <f t="shared" si="21"/>
        <v>0.11694942911146236</v>
      </c>
      <c r="Q112" s="76"/>
    </row>
    <row r="113" spans="2:17" s="77" customFormat="1" x14ac:dyDescent="0.25">
      <c r="B113" s="70"/>
      <c r="C113" s="155" t="s">
        <v>144</v>
      </c>
      <c r="D113" s="147" t="s">
        <v>622</v>
      </c>
      <c r="E113" s="78">
        <f>IFERROR(VLOOKUP($C113,'2026'!$C$300:$U$583,19,FALSE),0)</f>
        <v>252680.41999999998</v>
      </c>
      <c r="F113" s="79">
        <f>IFERROR(VLOOKUP($C113,'2026'!$C$8:$U$290,19,FALSE),0)</f>
        <v>288903.69</v>
      </c>
      <c r="G113" s="80">
        <f t="shared" si="14"/>
        <v>1.1433560621752965</v>
      </c>
      <c r="H113" s="81">
        <f t="shared" si="15"/>
        <v>3.373230390210868E-5</v>
      </c>
      <c r="I113" s="82">
        <f t="shared" si="16"/>
        <v>36223.270000000019</v>
      </c>
      <c r="J113" s="83">
        <f t="shared" si="17"/>
        <v>0.14335606217529645</v>
      </c>
      <c r="K113" s="78">
        <f>VLOOKUP($C113,'2026'!$C$300:$U$583,VLOOKUP($L$4,Master!$D$9:$G$20,4,FALSE),FALSE)</f>
        <v>37923.420000000006</v>
      </c>
      <c r="L113" s="79">
        <f>VLOOKUP($C113,'2026'!$C$8:$U$290,VLOOKUP($L$4,Master!$D$9:$G$20,4,FALSE),FALSE)</f>
        <v>53333.979999999996</v>
      </c>
      <c r="M113" s="143">
        <f t="shared" si="18"/>
        <v>1.4063599749178737</v>
      </c>
      <c r="N113" s="143">
        <f t="shared" si="19"/>
        <v>6.2272587161105008E-6</v>
      </c>
      <c r="O113" s="79">
        <f t="shared" si="20"/>
        <v>15410.55999999999</v>
      </c>
      <c r="P113" s="83">
        <f t="shared" si="21"/>
        <v>0.40635997491787368</v>
      </c>
      <c r="Q113" s="76"/>
    </row>
    <row r="114" spans="2:17" s="77" customFormat="1" x14ac:dyDescent="0.25">
      <c r="B114" s="70"/>
      <c r="C114" s="155" t="s">
        <v>530</v>
      </c>
      <c r="D114" s="147" t="s">
        <v>531</v>
      </c>
      <c r="E114" s="157">
        <f>IFERROR(VLOOKUP($C114,'2026'!$C$300:$U$583,19,FALSE),0)</f>
        <v>0</v>
      </c>
      <c r="F114" s="79">
        <f>IFERROR(VLOOKUP($C114,'2026'!$C$8:$U$290,19,FALSE),0)</f>
        <v>0</v>
      </c>
      <c r="G114" s="80">
        <f t="shared" si="14"/>
        <v>0</v>
      </c>
      <c r="H114" s="81">
        <f t="shared" si="15"/>
        <v>0</v>
      </c>
      <c r="I114" s="82">
        <f t="shared" si="16"/>
        <v>0</v>
      </c>
      <c r="J114" s="83">
        <f t="shared" si="17"/>
        <v>0</v>
      </c>
      <c r="K114" s="78">
        <f>VLOOKUP($C114,'2026'!$C$300:$U$583,VLOOKUP($L$4,Master!$D$9:$G$20,4,FALSE),FALSE)</f>
        <v>0</v>
      </c>
      <c r="L114" s="79">
        <f>VLOOKUP($C114,'2026'!$C$8:$U$290,VLOOKUP($L$4,Master!$D$9:$G$20,4,FALSE),FALSE)</f>
        <v>0</v>
      </c>
      <c r="M114" s="143">
        <f t="shared" si="18"/>
        <v>0</v>
      </c>
      <c r="N114" s="143">
        <f t="shared" si="19"/>
        <v>0</v>
      </c>
      <c r="O114" s="79">
        <f t="shared" si="20"/>
        <v>0</v>
      </c>
      <c r="P114" s="83">
        <f t="shared" si="21"/>
        <v>0</v>
      </c>
      <c r="Q114" s="76"/>
    </row>
    <row r="115" spans="2:17" s="77" customFormat="1" x14ac:dyDescent="0.25">
      <c r="B115" s="70"/>
      <c r="C115" s="155" t="s">
        <v>495</v>
      </c>
      <c r="D115" s="147" t="s">
        <v>496</v>
      </c>
      <c r="E115" s="78">
        <f>IFERROR(VLOOKUP($C115,'2026'!$C$300:$U$583,19,FALSE),0)</f>
        <v>668121.55000000005</v>
      </c>
      <c r="F115" s="79">
        <f>IFERROR(VLOOKUP($C115,'2026'!$C$8:$U$290,19,FALSE),0)</f>
        <v>6636560.1999999993</v>
      </c>
      <c r="G115" s="80">
        <f t="shared" si="14"/>
        <v>9.9331629102518821</v>
      </c>
      <c r="H115" s="81">
        <f t="shared" si="15"/>
        <v>7.7488267986829497E-4</v>
      </c>
      <c r="I115" s="82">
        <f t="shared" si="16"/>
        <v>5968438.6499999994</v>
      </c>
      <c r="J115" s="83">
        <f t="shared" si="17"/>
        <v>8.9331629102518839</v>
      </c>
      <c r="K115" s="78">
        <f>VLOOKUP($C115,'2026'!$C$300:$U$583,VLOOKUP($L$4,Master!$D$9:$G$20,4,FALSE),FALSE)</f>
        <v>120627.65999999997</v>
      </c>
      <c r="L115" s="79">
        <f>VLOOKUP($C115,'2026'!$C$8:$U$290,VLOOKUP($L$4,Master!$D$9:$G$20,4,FALSE),FALSE)</f>
        <v>5798739.8099999996</v>
      </c>
      <c r="M115" s="143">
        <f t="shared" si="18"/>
        <v>48.071394321998795</v>
      </c>
      <c r="N115" s="143">
        <f t="shared" si="19"/>
        <v>6.7705903486444199E-4</v>
      </c>
      <c r="O115" s="79">
        <f t="shared" si="20"/>
        <v>5678112.1499999994</v>
      </c>
      <c r="P115" s="83">
        <f t="shared" si="21"/>
        <v>47.071394321998788</v>
      </c>
      <c r="Q115" s="76"/>
    </row>
    <row r="116" spans="2:17" s="77" customFormat="1" x14ac:dyDescent="0.25">
      <c r="B116" s="70"/>
      <c r="C116" s="155" t="s">
        <v>497</v>
      </c>
      <c r="D116" s="147" t="s">
        <v>498</v>
      </c>
      <c r="E116" s="78">
        <f>IFERROR(VLOOKUP($C116,'2026'!$C$300:$U$583,19,FALSE),0)</f>
        <v>1605809.47</v>
      </c>
      <c r="F116" s="79">
        <f>IFERROR(VLOOKUP($C116,'2026'!$C$8:$U$290,19,FALSE),0)</f>
        <v>1096336.8000000003</v>
      </c>
      <c r="G116" s="80">
        <f t="shared" si="14"/>
        <v>0.68273155718779033</v>
      </c>
      <c r="H116" s="81">
        <f t="shared" si="15"/>
        <v>1.2800793965859472E-4</v>
      </c>
      <c r="I116" s="82">
        <f t="shared" si="16"/>
        <v>-509472.66999999969</v>
      </c>
      <c r="J116" s="83">
        <f t="shared" si="17"/>
        <v>-0.31726844281220967</v>
      </c>
      <c r="K116" s="78">
        <f>VLOOKUP($C116,'2026'!$C$300:$U$583,VLOOKUP($L$4,Master!$D$9:$G$20,4,FALSE),FALSE)</f>
        <v>202172.62999999998</v>
      </c>
      <c r="L116" s="79">
        <f>VLOOKUP($C116,'2026'!$C$8:$U$290,VLOOKUP($L$4,Master!$D$9:$G$20,4,FALSE),FALSE)</f>
        <v>322653.65000000002</v>
      </c>
      <c r="M116" s="143">
        <f t="shared" si="18"/>
        <v>1.5959314077281384</v>
      </c>
      <c r="N116" s="143">
        <f t="shared" si="19"/>
        <v>3.7672938607757517E-5</v>
      </c>
      <c r="O116" s="79">
        <f t="shared" si="20"/>
        <v>120481.02000000005</v>
      </c>
      <c r="P116" s="83">
        <f t="shared" si="21"/>
        <v>0.59593140772813835</v>
      </c>
      <c r="Q116" s="76"/>
    </row>
    <row r="117" spans="2:17" s="77" customFormat="1" x14ac:dyDescent="0.25">
      <c r="B117" s="70"/>
      <c r="C117" s="155" t="s">
        <v>499</v>
      </c>
      <c r="D117" s="147" t="s">
        <v>500</v>
      </c>
      <c r="E117" s="78">
        <f>IFERROR(VLOOKUP($C117,'2026'!$C$300:$U$583,19,FALSE),0)</f>
        <v>1140192.6599999999</v>
      </c>
      <c r="F117" s="79">
        <f>IFERROR(VLOOKUP($C117,'2026'!$C$8:$U$290,19,FALSE),0)</f>
        <v>1074444.2699999998</v>
      </c>
      <c r="G117" s="80">
        <f t="shared" si="14"/>
        <v>0.94233571894770829</v>
      </c>
      <c r="H117" s="81">
        <f t="shared" si="15"/>
        <v>1.2545177474721525E-4</v>
      </c>
      <c r="I117" s="82">
        <f t="shared" si="16"/>
        <v>-65748.39000000013</v>
      </c>
      <c r="J117" s="83">
        <f t="shared" si="17"/>
        <v>-5.7664281052291752E-2</v>
      </c>
      <c r="K117" s="78">
        <f>VLOOKUP($C117,'2026'!$C$300:$U$583,VLOOKUP($L$4,Master!$D$9:$G$20,4,FALSE),FALSE)</f>
        <v>215119.40000000008</v>
      </c>
      <c r="L117" s="79">
        <f>VLOOKUP($C117,'2026'!$C$8:$U$290,VLOOKUP($L$4,Master!$D$9:$G$20,4,FALSE),FALSE)</f>
        <v>307784.17</v>
      </c>
      <c r="M117" s="143">
        <f t="shared" si="18"/>
        <v>1.4307597083294201</v>
      </c>
      <c r="N117" s="143">
        <f t="shared" si="19"/>
        <v>3.5936782803633563E-5</v>
      </c>
      <c r="O117" s="79">
        <f t="shared" si="20"/>
        <v>92664.769999999902</v>
      </c>
      <c r="P117" s="83">
        <f t="shared" si="21"/>
        <v>0.43075970832942018</v>
      </c>
      <c r="Q117" s="76"/>
    </row>
    <row r="118" spans="2:17" s="77" customFormat="1" x14ac:dyDescent="0.25">
      <c r="B118" s="70"/>
      <c r="C118" s="155" t="s">
        <v>623</v>
      </c>
      <c r="D118" s="147" t="s">
        <v>624</v>
      </c>
      <c r="E118" s="78">
        <f>IFERROR(VLOOKUP($C118,'2026'!$C$300:$U$583,19,FALSE),0)</f>
        <v>869240.02999999991</v>
      </c>
      <c r="F118" s="79">
        <f>IFERROR(VLOOKUP($C118,'2026'!$C$8:$U$290,19,FALSE),0)</f>
        <v>804425.79</v>
      </c>
      <c r="G118" s="80">
        <f t="shared" si="14"/>
        <v>0.92543573953905478</v>
      </c>
      <c r="H118" s="81">
        <f t="shared" si="15"/>
        <v>9.3924502019942561E-5</v>
      </c>
      <c r="I118" s="82">
        <f t="shared" si="16"/>
        <v>-64814.239999999874</v>
      </c>
      <c r="J118" s="83">
        <f t="shared" si="17"/>
        <v>-7.4564260460945275E-2</v>
      </c>
      <c r="K118" s="78">
        <f>VLOOKUP($C118,'2026'!$C$300:$U$583,VLOOKUP($L$4,Master!$D$9:$G$20,4,FALSE),FALSE)</f>
        <v>150036.28</v>
      </c>
      <c r="L118" s="79">
        <f>VLOOKUP($C118,'2026'!$C$8:$U$290,VLOOKUP($L$4,Master!$D$9:$G$20,4,FALSE),FALSE)</f>
        <v>92143.9</v>
      </c>
      <c r="M118" s="143">
        <f t="shared" si="18"/>
        <v>0.6141441256741369</v>
      </c>
      <c r="N118" s="143">
        <f t="shared" si="19"/>
        <v>1.0758692758564322E-5</v>
      </c>
      <c r="O118" s="79">
        <f t="shared" si="20"/>
        <v>-57892.380000000005</v>
      </c>
      <c r="P118" s="83">
        <f t="shared" si="21"/>
        <v>-0.3858558743258631</v>
      </c>
      <c r="Q118" s="76"/>
    </row>
    <row r="119" spans="2:17" s="77" customFormat="1" x14ac:dyDescent="0.25">
      <c r="B119" s="70"/>
      <c r="C119" s="155" t="s">
        <v>625</v>
      </c>
      <c r="D119" s="147" t="s">
        <v>355</v>
      </c>
      <c r="E119" s="78">
        <f>IFERROR(VLOOKUP($C119,'2026'!$C$300:$U$583,19,FALSE),0)</f>
        <v>2176112.7000000002</v>
      </c>
      <c r="F119" s="79">
        <f>IFERROR(VLOOKUP($C119,'2026'!$C$8:$U$290,19,FALSE),0)</f>
        <v>2021474.52</v>
      </c>
      <c r="G119" s="80">
        <f t="shared" si="14"/>
        <v>0.92893834037180145</v>
      </c>
      <c r="H119" s="81">
        <f t="shared" si="15"/>
        <v>2.3602672862713963E-4</v>
      </c>
      <c r="I119" s="82">
        <f t="shared" si="16"/>
        <v>-154638.18000000017</v>
      </c>
      <c r="J119" s="83">
        <f t="shared" si="17"/>
        <v>-7.1061659628198562E-2</v>
      </c>
      <c r="K119" s="78">
        <f>VLOOKUP($C119,'2026'!$C$300:$U$583,VLOOKUP($L$4,Master!$D$9:$G$20,4,FALSE),FALSE)</f>
        <v>435217.43999999994</v>
      </c>
      <c r="L119" s="79">
        <f>VLOOKUP($C119,'2026'!$C$8:$U$290,VLOOKUP($L$4,Master!$D$9:$G$20,4,FALSE),FALSE)</f>
        <v>415048.35999999993</v>
      </c>
      <c r="M119" s="143">
        <f t="shared" si="18"/>
        <v>0.9536574637266374</v>
      </c>
      <c r="N119" s="143">
        <f t="shared" si="19"/>
        <v>4.8460915862970824E-5</v>
      </c>
      <c r="O119" s="79">
        <f t="shared" si="20"/>
        <v>-20169.080000000016</v>
      </c>
      <c r="P119" s="83">
        <f t="shared" si="21"/>
        <v>-4.6342536273362621E-2</v>
      </c>
      <c r="Q119" s="76"/>
    </row>
    <row r="120" spans="2:17" s="77" customFormat="1" x14ac:dyDescent="0.25">
      <c r="B120" s="70"/>
      <c r="C120" s="155" t="s">
        <v>145</v>
      </c>
      <c r="D120" s="147" t="s">
        <v>366</v>
      </c>
      <c r="E120" s="78">
        <f>IFERROR(VLOOKUP($C120,'2026'!$C$300:$U$583,19,FALSE),0)</f>
        <v>780470.53</v>
      </c>
      <c r="F120" s="79">
        <f>IFERROR(VLOOKUP($C120,'2026'!$C$8:$U$290,19,FALSE),0)</f>
        <v>158375.64000000001</v>
      </c>
      <c r="G120" s="80">
        <f t="shared" si="14"/>
        <v>0.20292328013973829</v>
      </c>
      <c r="H120" s="81">
        <f t="shared" si="15"/>
        <v>1.8491889872264905E-5</v>
      </c>
      <c r="I120" s="82">
        <f t="shared" si="16"/>
        <v>-622094.89</v>
      </c>
      <c r="J120" s="83">
        <f t="shared" si="17"/>
        <v>-0.79707671986026174</v>
      </c>
      <c r="K120" s="78">
        <f>VLOOKUP($C120,'2026'!$C$300:$U$583,VLOOKUP($L$4,Master!$D$9:$G$20,4,FALSE),FALSE)</f>
        <v>104129.23999999996</v>
      </c>
      <c r="L120" s="79">
        <f>VLOOKUP($C120,'2026'!$C$8:$U$290,VLOOKUP($L$4,Master!$D$9:$G$20,4,FALSE),FALSE)</f>
        <v>31255.599999999999</v>
      </c>
      <c r="M120" s="143">
        <f t="shared" si="18"/>
        <v>0.30016160686470017</v>
      </c>
      <c r="N120" s="143">
        <f t="shared" si="19"/>
        <v>3.6493940172337294E-6</v>
      </c>
      <c r="O120" s="79">
        <f t="shared" si="20"/>
        <v>-72873.639999999956</v>
      </c>
      <c r="P120" s="83">
        <f t="shared" si="21"/>
        <v>-0.69983839313529972</v>
      </c>
      <c r="Q120" s="76"/>
    </row>
    <row r="121" spans="2:17" s="77" customFormat="1" x14ac:dyDescent="0.25">
      <c r="B121" s="70"/>
      <c r="C121" s="155" t="s">
        <v>146</v>
      </c>
      <c r="D121" s="147" t="s">
        <v>367</v>
      </c>
      <c r="E121" s="78">
        <f>IFERROR(VLOOKUP($C121,'2026'!$C$300:$U$583,19,FALSE),0)</f>
        <v>705028.58</v>
      </c>
      <c r="F121" s="79">
        <f>IFERROR(VLOOKUP($C121,'2026'!$C$8:$U$290,19,FALSE),0)</f>
        <v>691150.23</v>
      </c>
      <c r="G121" s="80">
        <f t="shared" si="14"/>
        <v>0.98031519516556342</v>
      </c>
      <c r="H121" s="81">
        <f t="shared" si="15"/>
        <v>8.069848329168905E-5</v>
      </c>
      <c r="I121" s="82">
        <f t="shared" si="16"/>
        <v>-13878.349999999977</v>
      </c>
      <c r="J121" s="83">
        <f t="shared" si="17"/>
        <v>-1.968480483443661E-2</v>
      </c>
      <c r="K121" s="78">
        <f>VLOOKUP($C121,'2026'!$C$300:$U$583,VLOOKUP($L$4,Master!$D$9:$G$20,4,FALSE),FALSE)</f>
        <v>134019.02000000002</v>
      </c>
      <c r="L121" s="79">
        <f>VLOOKUP($C121,'2026'!$C$8:$U$290,VLOOKUP($L$4,Master!$D$9:$G$20,4,FALSE),FALSE)</f>
        <v>135925.88</v>
      </c>
      <c r="M121" s="143">
        <f t="shared" si="18"/>
        <v>1.0142282789413024</v>
      </c>
      <c r="N121" s="143">
        <f t="shared" si="19"/>
        <v>1.5870662961492655E-5</v>
      </c>
      <c r="O121" s="79">
        <f t="shared" si="20"/>
        <v>1906.859999999986</v>
      </c>
      <c r="P121" s="83">
        <f t="shared" si="21"/>
        <v>1.4228278941302405E-2</v>
      </c>
      <c r="Q121" s="76"/>
    </row>
    <row r="122" spans="2:17" s="77" customFormat="1" ht="25.5" x14ac:dyDescent="0.25">
      <c r="B122" s="70"/>
      <c r="C122" s="155" t="s">
        <v>147</v>
      </c>
      <c r="D122" s="147" t="s">
        <v>368</v>
      </c>
      <c r="E122" s="78">
        <f>IFERROR(VLOOKUP($C122,'2026'!$C$300:$U$583,19,FALSE),0)</f>
        <v>359600.18</v>
      </c>
      <c r="F122" s="79">
        <f>IFERROR(VLOOKUP($C122,'2026'!$C$8:$U$290,19,FALSE),0)</f>
        <v>291338.90999999997</v>
      </c>
      <c r="G122" s="80">
        <f t="shared" si="14"/>
        <v>0.8101745388447803</v>
      </c>
      <c r="H122" s="81">
        <f t="shared" si="15"/>
        <v>3.4016639422740113E-5</v>
      </c>
      <c r="I122" s="82">
        <f t="shared" si="16"/>
        <v>-68261.270000000019</v>
      </c>
      <c r="J122" s="83">
        <f t="shared" si="17"/>
        <v>-0.18982546115521973</v>
      </c>
      <c r="K122" s="78">
        <f>VLOOKUP($C122,'2026'!$C$300:$U$583,VLOOKUP($L$4,Master!$D$9:$G$20,4,FALSE),FALSE)</f>
        <v>68422.33</v>
      </c>
      <c r="L122" s="79">
        <f>VLOOKUP($C122,'2026'!$C$8:$U$290,VLOOKUP($L$4,Master!$D$9:$G$20,4,FALSE),FALSE)</f>
        <v>53813.58</v>
      </c>
      <c r="M122" s="143">
        <f t="shared" si="18"/>
        <v>0.7864914860397183</v>
      </c>
      <c r="N122" s="143">
        <f t="shared" si="19"/>
        <v>6.2832566611400415E-6</v>
      </c>
      <c r="O122" s="79">
        <f t="shared" si="20"/>
        <v>-14608.75</v>
      </c>
      <c r="P122" s="83">
        <f t="shared" si="21"/>
        <v>-0.21350851396028167</v>
      </c>
      <c r="Q122" s="76"/>
    </row>
    <row r="123" spans="2:17" s="77" customFormat="1" x14ac:dyDescent="0.25">
      <c r="B123" s="70"/>
      <c r="C123" s="155" t="s">
        <v>148</v>
      </c>
      <c r="D123" s="147" t="s">
        <v>369</v>
      </c>
      <c r="E123" s="78">
        <f>IFERROR(VLOOKUP($C123,'2026'!$C$300:$U$583,19,FALSE),0)</f>
        <v>221805.73</v>
      </c>
      <c r="F123" s="79">
        <f>IFERROR(VLOOKUP($C123,'2026'!$C$8:$U$290,19,FALSE),0)</f>
        <v>0</v>
      </c>
      <c r="G123" s="80">
        <f t="shared" si="14"/>
        <v>0</v>
      </c>
      <c r="H123" s="81">
        <f t="shared" si="15"/>
        <v>0</v>
      </c>
      <c r="I123" s="82">
        <f t="shared" si="16"/>
        <v>-221805.73</v>
      </c>
      <c r="J123" s="83">
        <f t="shared" si="17"/>
        <v>-1</v>
      </c>
      <c r="K123" s="78">
        <f>VLOOKUP($C123,'2026'!$C$300:$U$583,VLOOKUP($L$4,Master!$D$9:$G$20,4,FALSE),FALSE)</f>
        <v>53493.689999999995</v>
      </c>
      <c r="L123" s="79">
        <f>VLOOKUP($C123,'2026'!$C$8:$U$290,VLOOKUP($L$4,Master!$D$9:$G$20,4,FALSE),FALSE)</f>
        <v>0</v>
      </c>
      <c r="M123" s="143">
        <f t="shared" si="18"/>
        <v>0</v>
      </c>
      <c r="N123" s="143">
        <f t="shared" si="19"/>
        <v>0</v>
      </c>
      <c r="O123" s="79">
        <f t="shared" si="20"/>
        <v>-53493.689999999995</v>
      </c>
      <c r="P123" s="83">
        <f t="shared" si="21"/>
        <v>-1</v>
      </c>
      <c r="Q123" s="76"/>
    </row>
    <row r="124" spans="2:17" s="77" customFormat="1" ht="25.5" x14ac:dyDescent="0.25">
      <c r="B124" s="70"/>
      <c r="C124" s="155" t="s">
        <v>532</v>
      </c>
      <c r="D124" s="147" t="s">
        <v>533</v>
      </c>
      <c r="E124" s="78">
        <f>IFERROR(VLOOKUP($C124,'2026'!$C$300:$U$583,19,FALSE),0)</f>
        <v>276035</v>
      </c>
      <c r="F124" s="79">
        <f>IFERROR(VLOOKUP($C124,'2026'!$C$8:$U$290,19,FALSE),0)</f>
        <v>71334.179999999993</v>
      </c>
      <c r="G124" s="80">
        <f t="shared" si="14"/>
        <v>0.25842440270255579</v>
      </c>
      <c r="H124" s="81">
        <f t="shared" si="15"/>
        <v>8.3289564019335395E-6</v>
      </c>
      <c r="I124" s="82">
        <f t="shared" si="16"/>
        <v>-204700.82</v>
      </c>
      <c r="J124" s="83">
        <f t="shared" si="17"/>
        <v>-0.74157559729744416</v>
      </c>
      <c r="K124" s="78">
        <f>VLOOKUP($C124,'2026'!$C$300:$U$583,VLOOKUP($L$4,Master!$D$9:$G$20,4,FALSE),FALSE)</f>
        <v>48750</v>
      </c>
      <c r="L124" s="79">
        <f>VLOOKUP($C124,'2026'!$C$8:$U$290,VLOOKUP($L$4,Master!$D$9:$G$20,4,FALSE),FALSE)</f>
        <v>14012.080000000002</v>
      </c>
      <c r="M124" s="143">
        <f t="shared" si="18"/>
        <v>0.2874272820512821</v>
      </c>
      <c r="N124" s="143">
        <f t="shared" si="19"/>
        <v>1.6360460500198494E-6</v>
      </c>
      <c r="O124" s="79">
        <f t="shared" si="20"/>
        <v>-34737.919999999998</v>
      </c>
      <c r="P124" s="83">
        <f t="shared" si="21"/>
        <v>-0.7125727179487179</v>
      </c>
      <c r="Q124" s="76"/>
    </row>
    <row r="125" spans="2:17" s="77" customFormat="1" ht="25.5" x14ac:dyDescent="0.25">
      <c r="B125" s="70"/>
      <c r="C125" s="155" t="s">
        <v>534</v>
      </c>
      <c r="D125" s="147" t="s">
        <v>535</v>
      </c>
      <c r="E125" s="78">
        <f>IFERROR(VLOOKUP($C125,'2026'!$C$300:$U$583,19,FALSE),0)</f>
        <v>209248.06</v>
      </c>
      <c r="F125" s="79">
        <f>IFERROR(VLOOKUP($C125,'2026'!$C$8:$U$290,19,FALSE),0)</f>
        <v>2092.85</v>
      </c>
      <c r="G125" s="80">
        <f t="shared" si="14"/>
        <v>1.0001765368816322E-2</v>
      </c>
      <c r="H125" s="81">
        <f t="shared" si="15"/>
        <v>2.4436050720407256E-7</v>
      </c>
      <c r="I125" s="82">
        <f t="shared" si="16"/>
        <v>-207155.21</v>
      </c>
      <c r="J125" s="83">
        <f t="shared" si="17"/>
        <v>-0.98999823463118364</v>
      </c>
      <c r="K125" s="78">
        <f>VLOOKUP($C125,'2026'!$C$300:$U$583,VLOOKUP($L$4,Master!$D$9:$G$20,4,FALSE),FALSE)</f>
        <v>28357.63</v>
      </c>
      <c r="L125" s="79">
        <f>VLOOKUP($C125,'2026'!$C$8:$U$290,VLOOKUP($L$4,Master!$D$9:$G$20,4,FALSE),FALSE)</f>
        <v>0</v>
      </c>
      <c r="M125" s="143">
        <f t="shared" si="18"/>
        <v>0</v>
      </c>
      <c r="N125" s="143">
        <f t="shared" si="19"/>
        <v>0</v>
      </c>
      <c r="O125" s="79">
        <f t="shared" si="20"/>
        <v>-28357.63</v>
      </c>
      <c r="P125" s="83">
        <f t="shared" si="21"/>
        <v>-1</v>
      </c>
      <c r="Q125" s="76"/>
    </row>
    <row r="126" spans="2:17" s="77" customFormat="1" x14ac:dyDescent="0.25">
      <c r="B126" s="70"/>
      <c r="C126" s="155" t="s">
        <v>149</v>
      </c>
      <c r="D126" s="147" t="s">
        <v>626</v>
      </c>
      <c r="E126" s="78">
        <f>IFERROR(VLOOKUP($C126,'2026'!$C$300:$U$583,19,FALSE),0)</f>
        <v>196122.95999999996</v>
      </c>
      <c r="F126" s="79">
        <f>IFERROR(VLOOKUP($C126,'2026'!$C$8:$U$290,19,FALSE),0)</f>
        <v>186975.83000000002</v>
      </c>
      <c r="G126" s="80">
        <f t="shared" si="14"/>
        <v>0.95336022870550219</v>
      </c>
      <c r="H126" s="81">
        <f t="shared" si="15"/>
        <v>2.1831239053779513E-5</v>
      </c>
      <c r="I126" s="82">
        <f t="shared" si="16"/>
        <v>-9147.1299999999464</v>
      </c>
      <c r="J126" s="83">
        <f t="shared" si="17"/>
        <v>-4.6639771294497839E-2</v>
      </c>
      <c r="K126" s="78">
        <f>VLOOKUP($C126,'2026'!$C$300:$U$583,VLOOKUP($L$4,Master!$D$9:$G$20,4,FALSE),FALSE)</f>
        <v>38694.58</v>
      </c>
      <c r="L126" s="79">
        <f>VLOOKUP($C126,'2026'!$C$8:$U$290,VLOOKUP($L$4,Master!$D$9:$G$20,4,FALSE),FALSE)</f>
        <v>39862.69</v>
      </c>
      <c r="M126" s="143">
        <f t="shared" si="18"/>
        <v>1.0301879488031658</v>
      </c>
      <c r="N126" s="143">
        <f t="shared" si="19"/>
        <v>4.6543551362585532E-6</v>
      </c>
      <c r="O126" s="79">
        <f t="shared" si="20"/>
        <v>1168.1100000000006</v>
      </c>
      <c r="P126" s="83">
        <f t="shared" si="21"/>
        <v>3.0187948803165728E-2</v>
      </c>
      <c r="Q126" s="76"/>
    </row>
    <row r="127" spans="2:17" s="77" customFormat="1" x14ac:dyDescent="0.25">
      <c r="B127" s="70"/>
      <c r="C127" s="155" t="s">
        <v>150</v>
      </c>
      <c r="D127" s="147" t="s">
        <v>371</v>
      </c>
      <c r="E127" s="78">
        <f>IFERROR(VLOOKUP($C127,'2026'!$C$300:$U$583,19,FALSE),0)</f>
        <v>549845.15999999992</v>
      </c>
      <c r="F127" s="79">
        <f>IFERROR(VLOOKUP($C127,'2026'!$C$8:$U$290,19,FALSE),0)</f>
        <v>613484.44999999995</v>
      </c>
      <c r="G127" s="80">
        <f t="shared" si="14"/>
        <v>1.1157403840746731</v>
      </c>
      <c r="H127" s="81">
        <f t="shared" si="15"/>
        <v>7.1630251266842582E-5</v>
      </c>
      <c r="I127" s="82">
        <f t="shared" si="16"/>
        <v>63639.290000000037</v>
      </c>
      <c r="J127" s="83">
        <f t="shared" si="17"/>
        <v>0.11574038407467303</v>
      </c>
      <c r="K127" s="78">
        <f>VLOOKUP($C127,'2026'!$C$300:$U$583,VLOOKUP($L$4,Master!$D$9:$G$20,4,FALSE),FALSE)</f>
        <v>40267.15</v>
      </c>
      <c r="L127" s="79">
        <f>VLOOKUP($C127,'2026'!$C$8:$U$290,VLOOKUP($L$4,Master!$D$9:$G$20,4,FALSE),FALSE)</f>
        <v>308251.33</v>
      </c>
      <c r="M127" s="143">
        <f t="shared" si="18"/>
        <v>7.6551563743647115</v>
      </c>
      <c r="N127" s="143">
        <f t="shared" si="19"/>
        <v>3.5991328258179016E-5</v>
      </c>
      <c r="O127" s="79">
        <f t="shared" si="20"/>
        <v>267984.18</v>
      </c>
      <c r="P127" s="83">
        <f t="shared" si="21"/>
        <v>6.6551563743647115</v>
      </c>
      <c r="Q127" s="76"/>
    </row>
    <row r="128" spans="2:17" s="77" customFormat="1" x14ac:dyDescent="0.25">
      <c r="B128" s="70"/>
      <c r="C128" s="155" t="s">
        <v>151</v>
      </c>
      <c r="D128" s="147" t="s">
        <v>372</v>
      </c>
      <c r="E128" s="78">
        <f>IFERROR(VLOOKUP($C128,'2026'!$C$300:$U$583,19,FALSE),0)</f>
        <v>125525.31</v>
      </c>
      <c r="F128" s="79">
        <f>IFERROR(VLOOKUP($C128,'2026'!$C$8:$U$290,19,FALSE),0)</f>
        <v>20094.580000000002</v>
      </c>
      <c r="G128" s="80">
        <f t="shared" si="14"/>
        <v>0.16008389065121609</v>
      </c>
      <c r="H128" s="81">
        <f t="shared" si="15"/>
        <v>2.346236835345492E-6</v>
      </c>
      <c r="I128" s="82">
        <f t="shared" si="16"/>
        <v>-105430.73</v>
      </c>
      <c r="J128" s="83">
        <f t="shared" si="17"/>
        <v>-0.83991610934878391</v>
      </c>
      <c r="K128" s="78">
        <f>VLOOKUP($C128,'2026'!$C$300:$U$583,VLOOKUP($L$4,Master!$D$9:$G$20,4,FALSE),FALSE)</f>
        <v>26522.12</v>
      </c>
      <c r="L128" s="79">
        <f>VLOOKUP($C128,'2026'!$C$8:$U$290,VLOOKUP($L$4,Master!$D$9:$G$20,4,FALSE),FALSE)</f>
        <v>10455.969999999999</v>
      </c>
      <c r="M128" s="143">
        <f t="shared" si="18"/>
        <v>0.39423583031824</v>
      </c>
      <c r="N128" s="143">
        <f t="shared" si="19"/>
        <v>1.2208357658267752E-6</v>
      </c>
      <c r="O128" s="79">
        <f t="shared" si="20"/>
        <v>-16066.15</v>
      </c>
      <c r="P128" s="83">
        <f t="shared" si="21"/>
        <v>-0.60576416968175995</v>
      </c>
      <c r="Q128" s="76"/>
    </row>
    <row r="129" spans="2:17" s="77" customFormat="1" x14ac:dyDescent="0.25">
      <c r="B129" s="70"/>
      <c r="C129" s="155" t="s">
        <v>152</v>
      </c>
      <c r="D129" s="147" t="s">
        <v>627</v>
      </c>
      <c r="E129" s="78">
        <f>IFERROR(VLOOKUP($C129,'2026'!$C$300:$U$583,19,FALSE),0)</f>
        <v>5240.2900000000009</v>
      </c>
      <c r="F129" s="79">
        <f>IFERROR(VLOOKUP($C129,'2026'!$C$8:$U$290,19,FALSE),0)</f>
        <v>1645.4</v>
      </c>
      <c r="G129" s="80">
        <f t="shared" si="14"/>
        <v>0.31399025626444332</v>
      </c>
      <c r="H129" s="81">
        <f t="shared" si="15"/>
        <v>1.9211638605422321E-7</v>
      </c>
      <c r="I129" s="82">
        <f t="shared" si="16"/>
        <v>-3594.8900000000008</v>
      </c>
      <c r="J129" s="83">
        <f t="shared" si="17"/>
        <v>-0.68600974373555668</v>
      </c>
      <c r="K129" s="78">
        <f>VLOOKUP($C129,'2026'!$C$300:$U$583,VLOOKUP($L$4,Master!$D$9:$G$20,4,FALSE),FALSE)</f>
        <v>1126.6400000000001</v>
      </c>
      <c r="L129" s="79">
        <f>VLOOKUP($C129,'2026'!$C$8:$U$290,VLOOKUP($L$4,Master!$D$9:$G$20,4,FALSE),FALSE)</f>
        <v>689</v>
      </c>
      <c r="M129" s="143">
        <f t="shared" si="18"/>
        <v>0.6115529361641695</v>
      </c>
      <c r="N129" s="143">
        <f t="shared" si="19"/>
        <v>8.0447423113747292E-8</v>
      </c>
      <c r="O129" s="79">
        <f t="shared" si="20"/>
        <v>-437.6400000000001</v>
      </c>
      <c r="P129" s="83">
        <f t="shared" si="21"/>
        <v>-0.3884470638358305</v>
      </c>
      <c r="Q129" s="76"/>
    </row>
    <row r="130" spans="2:17" s="77" customFormat="1" x14ac:dyDescent="0.25">
      <c r="B130" s="70"/>
      <c r="C130" s="155" t="s">
        <v>153</v>
      </c>
      <c r="D130" s="147" t="s">
        <v>374</v>
      </c>
      <c r="E130" s="78">
        <f>IFERROR(VLOOKUP($C130,'2026'!$C$300:$U$583,19,FALSE),0)</f>
        <v>1143791.8799999999</v>
      </c>
      <c r="F130" s="79">
        <f>IFERROR(VLOOKUP($C130,'2026'!$C$8:$U$290,19,FALSE),0)</f>
        <v>1075372.5</v>
      </c>
      <c r="G130" s="80">
        <f t="shared" si="14"/>
        <v>0.9401819673697982</v>
      </c>
      <c r="H130" s="81">
        <f t="shared" si="15"/>
        <v>1.2556015458982321E-4</v>
      </c>
      <c r="I130" s="82">
        <f t="shared" si="16"/>
        <v>-68419.379999999888</v>
      </c>
      <c r="J130" s="83">
        <f t="shared" si="17"/>
        <v>-5.9818032630201828E-2</v>
      </c>
      <c r="K130" s="78">
        <f>VLOOKUP($C130,'2026'!$C$300:$U$583,VLOOKUP($L$4,Master!$D$9:$G$20,4,FALSE),FALSE)</f>
        <v>203081.37999999998</v>
      </c>
      <c r="L130" s="79">
        <f>VLOOKUP($C130,'2026'!$C$8:$U$290,VLOOKUP($L$4,Master!$D$9:$G$20,4,FALSE),FALSE)</f>
        <v>371450.08000000007</v>
      </c>
      <c r="M130" s="143">
        <f t="shared" si="18"/>
        <v>1.8290700998781872</v>
      </c>
      <c r="N130" s="143">
        <f t="shared" si="19"/>
        <v>4.3370394414216666E-5</v>
      </c>
      <c r="O130" s="79">
        <f t="shared" si="20"/>
        <v>168368.7000000001</v>
      </c>
      <c r="P130" s="83">
        <f t="shared" si="21"/>
        <v>0.82907009987818736</v>
      </c>
      <c r="Q130" s="76"/>
    </row>
    <row r="131" spans="2:17" s="77" customFormat="1" x14ac:dyDescent="0.25">
      <c r="B131" s="70"/>
      <c r="C131" s="155" t="s">
        <v>154</v>
      </c>
      <c r="D131" s="147" t="s">
        <v>375</v>
      </c>
      <c r="E131" s="78">
        <f>IFERROR(VLOOKUP($C131,'2026'!$C$300:$U$583,19,FALSE),0)</f>
        <v>7250837.3000000063</v>
      </c>
      <c r="F131" s="79">
        <f>IFERROR(VLOOKUP($C131,'2026'!$C$8:$U$290,19,FALSE),0)</f>
        <v>915058.95000000007</v>
      </c>
      <c r="G131" s="80">
        <f t="shared" si="14"/>
        <v>0.12620045273943731</v>
      </c>
      <c r="H131" s="81">
        <f t="shared" si="15"/>
        <v>1.0684199495598161E-4</v>
      </c>
      <c r="I131" s="82">
        <f t="shared" si="16"/>
        <v>-6335778.3500000061</v>
      </c>
      <c r="J131" s="83">
        <f t="shared" si="17"/>
        <v>-0.87379954726056264</v>
      </c>
      <c r="K131" s="78">
        <f>VLOOKUP($C131,'2026'!$C$300:$U$583,VLOOKUP($L$4,Master!$D$9:$G$20,4,FALSE),FALSE)</f>
        <v>1450167.4600000014</v>
      </c>
      <c r="L131" s="79">
        <f>VLOOKUP($C131,'2026'!$C$8:$U$290,VLOOKUP($L$4,Master!$D$9:$G$20,4,FALSE),FALSE)</f>
        <v>571287.41</v>
      </c>
      <c r="M131" s="143">
        <f t="shared" si="18"/>
        <v>0.39394582057440419</v>
      </c>
      <c r="N131" s="143">
        <f t="shared" si="19"/>
        <v>6.6703338159400331E-5</v>
      </c>
      <c r="O131" s="79">
        <f t="shared" si="20"/>
        <v>-878880.05000000133</v>
      </c>
      <c r="P131" s="83">
        <f t="shared" si="21"/>
        <v>-0.60605417942559581</v>
      </c>
      <c r="Q131" s="76"/>
    </row>
    <row r="132" spans="2:17" s="77" customFormat="1" x14ac:dyDescent="0.25">
      <c r="B132" s="70"/>
      <c r="C132" s="155" t="s">
        <v>155</v>
      </c>
      <c r="D132" s="147" t="s">
        <v>376</v>
      </c>
      <c r="E132" s="78">
        <f>IFERROR(VLOOKUP($C132,'2026'!$C$300:$U$583,19,FALSE),0)</f>
        <v>922014.31</v>
      </c>
      <c r="F132" s="79">
        <f>IFERROR(VLOOKUP($C132,'2026'!$C$8:$U$290,19,FALSE),0)</f>
        <v>740247.15999999992</v>
      </c>
      <c r="G132" s="80">
        <f t="shared" si="14"/>
        <v>0.8028586454368587</v>
      </c>
      <c r="H132" s="81">
        <f t="shared" si="15"/>
        <v>8.6431025383555554E-5</v>
      </c>
      <c r="I132" s="82">
        <f t="shared" si="16"/>
        <v>-181767.15000000014</v>
      </c>
      <c r="J132" s="83">
        <f t="shared" si="17"/>
        <v>-0.19714135456314136</v>
      </c>
      <c r="K132" s="78">
        <f>VLOOKUP($C132,'2026'!$C$300:$U$583,VLOOKUP($L$4,Master!$D$9:$G$20,4,FALSE),FALSE)</f>
        <v>177879.29999999996</v>
      </c>
      <c r="L132" s="79">
        <f>VLOOKUP($C132,'2026'!$C$8:$U$290,VLOOKUP($L$4,Master!$D$9:$G$20,4,FALSE),FALSE)</f>
        <v>145315.85</v>
      </c>
      <c r="M132" s="143">
        <f t="shared" si="18"/>
        <v>0.81693513522933836</v>
      </c>
      <c r="N132" s="143">
        <f t="shared" si="19"/>
        <v>1.6967032902879296E-5</v>
      </c>
      <c r="O132" s="79">
        <f t="shared" si="20"/>
        <v>-32563.449999999953</v>
      </c>
      <c r="P132" s="83">
        <f t="shared" si="21"/>
        <v>-0.18306486477066169</v>
      </c>
      <c r="Q132" s="76"/>
    </row>
    <row r="133" spans="2:17" s="77" customFormat="1" x14ac:dyDescent="0.25">
      <c r="B133" s="70"/>
      <c r="C133" s="155" t="s">
        <v>156</v>
      </c>
      <c r="D133" s="147" t="s">
        <v>377</v>
      </c>
      <c r="E133" s="78">
        <f>IFERROR(VLOOKUP($C133,'2026'!$C$300:$U$583,19,FALSE),0)</f>
        <v>10939190.16</v>
      </c>
      <c r="F133" s="79">
        <f>IFERROR(VLOOKUP($C133,'2026'!$C$8:$U$290,19,FALSE),0)</f>
        <v>21204444.919999983</v>
      </c>
      <c r="G133" s="80">
        <f t="shared" si="14"/>
        <v>1.9383925692722379</v>
      </c>
      <c r="H133" s="81">
        <f t="shared" si="15"/>
        <v>2.4758243140368475E-3</v>
      </c>
      <c r="I133" s="82">
        <f t="shared" si="16"/>
        <v>10265254.759999983</v>
      </c>
      <c r="J133" s="83">
        <f t="shared" si="17"/>
        <v>0.93839256927223791</v>
      </c>
      <c r="K133" s="78">
        <f>VLOOKUP($C133,'2026'!$C$300:$U$583,VLOOKUP($L$4,Master!$D$9:$G$20,4,FALSE),FALSE)</f>
        <v>2223043.25</v>
      </c>
      <c r="L133" s="79">
        <f>VLOOKUP($C133,'2026'!$C$8:$U$290,VLOOKUP($L$4,Master!$D$9:$G$20,4,FALSE),FALSE)</f>
        <v>4151467.1499999957</v>
      </c>
      <c r="M133" s="143">
        <f t="shared" si="18"/>
        <v>1.8674702572700714</v>
      </c>
      <c r="N133" s="143">
        <f t="shared" si="19"/>
        <v>4.847239976181019E-4</v>
      </c>
      <c r="O133" s="79">
        <f t="shared" si="20"/>
        <v>1928423.8999999957</v>
      </c>
      <c r="P133" s="83">
        <f t="shared" si="21"/>
        <v>0.86747025727007143</v>
      </c>
      <c r="Q133" s="76"/>
    </row>
    <row r="134" spans="2:17" s="77" customFormat="1" x14ac:dyDescent="0.25">
      <c r="B134" s="70"/>
      <c r="C134" s="155" t="s">
        <v>157</v>
      </c>
      <c r="D134" s="147" t="s">
        <v>378</v>
      </c>
      <c r="E134" s="78">
        <f>IFERROR(VLOOKUP($C134,'2026'!$C$300:$U$583,19,FALSE),0)</f>
        <v>1911030.5699999998</v>
      </c>
      <c r="F134" s="79">
        <f>IFERROR(VLOOKUP($C134,'2026'!$C$8:$U$290,19,FALSE),0)</f>
        <v>705119.15999999992</v>
      </c>
      <c r="G134" s="80">
        <f t="shared" si="14"/>
        <v>0.36897324986276908</v>
      </c>
      <c r="H134" s="81">
        <f t="shared" si="15"/>
        <v>8.2329491161291818E-5</v>
      </c>
      <c r="I134" s="82">
        <f t="shared" si="16"/>
        <v>-1205911.4099999999</v>
      </c>
      <c r="J134" s="83">
        <f t="shared" si="17"/>
        <v>-0.63102675013723097</v>
      </c>
      <c r="K134" s="78">
        <f>VLOOKUP($C134,'2026'!$C$300:$U$583,VLOOKUP($L$4,Master!$D$9:$G$20,4,FALSE),FALSE)</f>
        <v>493904.94</v>
      </c>
      <c r="L134" s="79">
        <f>VLOOKUP($C134,'2026'!$C$8:$U$290,VLOOKUP($L$4,Master!$D$9:$G$20,4,FALSE),FALSE)</f>
        <v>394672.45999999996</v>
      </c>
      <c r="M134" s="143">
        <f t="shared" si="18"/>
        <v>0.7990858726782526</v>
      </c>
      <c r="N134" s="143">
        <f t="shared" si="19"/>
        <v>4.6081832192980401E-5</v>
      </c>
      <c r="O134" s="79">
        <f t="shared" si="20"/>
        <v>-99232.48000000004</v>
      </c>
      <c r="P134" s="83">
        <f t="shared" si="21"/>
        <v>-0.20091412732174746</v>
      </c>
      <c r="Q134" s="76"/>
    </row>
    <row r="135" spans="2:17" s="77" customFormat="1" x14ac:dyDescent="0.25">
      <c r="B135" s="70"/>
      <c r="C135" s="155" t="s">
        <v>158</v>
      </c>
      <c r="D135" s="147" t="s">
        <v>379</v>
      </c>
      <c r="E135" s="78">
        <f>IFERROR(VLOOKUP($C135,'2026'!$C$300:$U$583,19,FALSE),0)</f>
        <v>2257003.2600000002</v>
      </c>
      <c r="F135" s="79">
        <f>IFERROR(VLOOKUP($C135,'2026'!$C$8:$U$290,19,FALSE),0)</f>
        <v>2278606.0000000005</v>
      </c>
      <c r="G135" s="80">
        <f t="shared" si="14"/>
        <v>1.0095714261396327</v>
      </c>
      <c r="H135" s="81">
        <f t="shared" si="15"/>
        <v>2.6604931929103526E-4</v>
      </c>
      <c r="I135" s="82">
        <f t="shared" si="16"/>
        <v>21602.740000000224</v>
      </c>
      <c r="J135" s="83">
        <f t="shared" si="17"/>
        <v>9.5714261396327004E-3</v>
      </c>
      <c r="K135" s="78">
        <f>VLOOKUP($C135,'2026'!$C$300:$U$583,VLOOKUP($L$4,Master!$D$9:$G$20,4,FALSE),FALSE)</f>
        <v>422898.78000000014</v>
      </c>
      <c r="L135" s="79">
        <f>VLOOKUP($C135,'2026'!$C$8:$U$290,VLOOKUP($L$4,Master!$D$9:$G$20,4,FALSE),FALSE)</f>
        <v>563304.20000000007</v>
      </c>
      <c r="M135" s="143">
        <f t="shared" si="18"/>
        <v>1.3320071531064712</v>
      </c>
      <c r="N135" s="143">
        <f t="shared" si="19"/>
        <v>6.5771221072787996E-5</v>
      </c>
      <c r="O135" s="79">
        <f t="shared" si="20"/>
        <v>140405.41999999993</v>
      </c>
      <c r="P135" s="83">
        <f t="shared" si="21"/>
        <v>0.33200715310647122</v>
      </c>
      <c r="Q135" s="76"/>
    </row>
    <row r="136" spans="2:17" s="77" customFormat="1" x14ac:dyDescent="0.25">
      <c r="B136" s="70"/>
      <c r="C136" s="155" t="s">
        <v>159</v>
      </c>
      <c r="D136" s="147" t="s">
        <v>380</v>
      </c>
      <c r="E136" s="78">
        <f>IFERROR(VLOOKUP($C136,'2026'!$C$300:$U$583,19,FALSE),0)</f>
        <v>267567.99</v>
      </c>
      <c r="F136" s="79">
        <f>IFERROR(VLOOKUP($C136,'2026'!$C$8:$U$290,19,FALSE),0)</f>
        <v>456237.4</v>
      </c>
      <c r="G136" s="80">
        <f t="shared" si="14"/>
        <v>1.7051269847338617</v>
      </c>
      <c r="H136" s="81">
        <f t="shared" si="15"/>
        <v>5.3270135207715483E-5</v>
      </c>
      <c r="I136" s="82">
        <f t="shared" si="16"/>
        <v>188669.41000000003</v>
      </c>
      <c r="J136" s="83">
        <f t="shared" si="17"/>
        <v>0.70512698473386159</v>
      </c>
      <c r="K136" s="78">
        <f>VLOOKUP($C136,'2026'!$C$300:$U$583,VLOOKUP($L$4,Master!$D$9:$G$20,4,FALSE),FALSE)</f>
        <v>47120.229999999996</v>
      </c>
      <c r="L136" s="79">
        <f>VLOOKUP($C136,'2026'!$C$8:$U$290,VLOOKUP($L$4,Master!$D$9:$G$20,4,FALSE),FALSE)</f>
        <v>102769.45999999999</v>
      </c>
      <c r="M136" s="143">
        <f t="shared" si="18"/>
        <v>2.1810050587613854</v>
      </c>
      <c r="N136" s="143">
        <f t="shared" si="19"/>
        <v>1.1999329799406859E-5</v>
      </c>
      <c r="O136" s="79">
        <f t="shared" si="20"/>
        <v>55649.229999999996</v>
      </c>
      <c r="P136" s="83">
        <f t="shared" si="21"/>
        <v>1.1810050587613856</v>
      </c>
      <c r="Q136" s="76"/>
    </row>
    <row r="137" spans="2:17" s="77" customFormat="1" x14ac:dyDescent="0.25">
      <c r="B137" s="70"/>
      <c r="C137" s="155" t="s">
        <v>160</v>
      </c>
      <c r="D137" s="147" t="s">
        <v>381</v>
      </c>
      <c r="E137" s="78">
        <f>IFERROR(VLOOKUP($C137,'2026'!$C$300:$U$583,19,FALSE),0)</f>
        <v>100130.96</v>
      </c>
      <c r="F137" s="79">
        <f>IFERROR(VLOOKUP($C137,'2026'!$C$8:$U$290,19,FALSE),0)</f>
        <v>76165.02</v>
      </c>
      <c r="G137" s="80">
        <f t="shared" si="14"/>
        <v>0.76065404745944709</v>
      </c>
      <c r="H137" s="81">
        <f t="shared" si="15"/>
        <v>8.8930037596618639E-6</v>
      </c>
      <c r="I137" s="82">
        <f t="shared" si="16"/>
        <v>-23965.940000000002</v>
      </c>
      <c r="J137" s="83">
        <f t="shared" si="17"/>
        <v>-0.23934595254055291</v>
      </c>
      <c r="K137" s="78">
        <f>VLOOKUP($C137,'2026'!$C$300:$U$583,VLOOKUP($L$4,Master!$D$9:$G$20,4,FALSE),FALSE)</f>
        <v>18603.34</v>
      </c>
      <c r="L137" s="79">
        <f>VLOOKUP($C137,'2026'!$C$8:$U$290,VLOOKUP($L$4,Master!$D$9:$G$20,4,FALSE),FALSE)</f>
        <v>12202.199999999999</v>
      </c>
      <c r="M137" s="143">
        <f t="shared" si="18"/>
        <v>0.65591447557266591</v>
      </c>
      <c r="N137" s="143">
        <f t="shared" si="19"/>
        <v>1.4247250309413164E-6</v>
      </c>
      <c r="O137" s="79">
        <f t="shared" si="20"/>
        <v>-6401.1400000000012</v>
      </c>
      <c r="P137" s="83">
        <f t="shared" si="21"/>
        <v>-0.34408552442733409</v>
      </c>
      <c r="Q137" s="76"/>
    </row>
    <row r="138" spans="2:17" s="77" customFormat="1" x14ac:dyDescent="0.25">
      <c r="B138" s="70"/>
      <c r="C138" s="155" t="s">
        <v>161</v>
      </c>
      <c r="D138" s="147" t="s">
        <v>382</v>
      </c>
      <c r="E138" s="78">
        <f>IFERROR(VLOOKUP($C138,'2026'!$C$300:$U$583,19,FALSE),0)</f>
        <v>154548.97000000003</v>
      </c>
      <c r="F138" s="79">
        <f>IFERROR(VLOOKUP($C138,'2026'!$C$8:$U$290,19,FALSE),0)</f>
        <v>131479.87999999998</v>
      </c>
      <c r="G138" s="80">
        <f t="shared" ref="G138:G201" si="22">IFERROR(F138/E138,0)</f>
        <v>0.8507328130365408</v>
      </c>
      <c r="H138" s="81">
        <f t="shared" ref="H138:H201" si="23">F138/$D$4</f>
        <v>1.5351549401022813E-5</v>
      </c>
      <c r="I138" s="82">
        <f t="shared" ref="I138:I201" si="24">F138-E138</f>
        <v>-23069.090000000055</v>
      </c>
      <c r="J138" s="83">
        <f t="shared" ref="J138:J201" si="25">IFERROR(I138/E138,0)</f>
        <v>-0.14926718696345923</v>
      </c>
      <c r="K138" s="78">
        <f>VLOOKUP($C138,'2026'!$C$300:$U$583,VLOOKUP($L$4,Master!$D$9:$G$20,4,FALSE),FALSE)</f>
        <v>30116.630000000012</v>
      </c>
      <c r="L138" s="79">
        <f>VLOOKUP($C138,'2026'!$C$8:$U$290,VLOOKUP($L$4,Master!$D$9:$G$20,4,FALSE),FALSE)</f>
        <v>23999.279999999995</v>
      </c>
      <c r="M138" s="143">
        <f t="shared" ref="M138:M201" si="26">IFERROR(L138/K138,0)</f>
        <v>0.7968780039466562</v>
      </c>
      <c r="N138" s="143">
        <f t="shared" ref="N138:N201" si="27">L138/$D$4</f>
        <v>2.8021483782079718E-6</v>
      </c>
      <c r="O138" s="79">
        <f t="shared" ref="O138:O201" si="28">L138-K138</f>
        <v>-6117.3500000000167</v>
      </c>
      <c r="P138" s="83">
        <f t="shared" ref="P138:P201" si="29">IFERROR(O138/K138,0)</f>
        <v>-0.20312199605334377</v>
      </c>
      <c r="Q138" s="76"/>
    </row>
    <row r="139" spans="2:17" s="77" customFormat="1" x14ac:dyDescent="0.25">
      <c r="B139" s="70"/>
      <c r="C139" s="155" t="s">
        <v>162</v>
      </c>
      <c r="D139" s="147" t="s">
        <v>383</v>
      </c>
      <c r="E139" s="78">
        <f>IFERROR(VLOOKUP($C139,'2026'!$C$300:$U$583,19,FALSE),0)</f>
        <v>10424474.43</v>
      </c>
      <c r="F139" s="79">
        <f>IFERROR(VLOOKUP($C139,'2026'!$C$8:$U$290,19,FALSE),0)</f>
        <v>7671099.7300000004</v>
      </c>
      <c r="G139" s="80">
        <f t="shared" si="22"/>
        <v>0.73587400319423113</v>
      </c>
      <c r="H139" s="81">
        <f t="shared" si="23"/>
        <v>8.956751897344885E-4</v>
      </c>
      <c r="I139" s="82">
        <f t="shared" si="24"/>
        <v>-2753374.6999999993</v>
      </c>
      <c r="J139" s="83">
        <f t="shared" si="25"/>
        <v>-0.26412599680576887</v>
      </c>
      <c r="K139" s="78">
        <f>VLOOKUP($C139,'2026'!$C$300:$U$583,VLOOKUP($L$4,Master!$D$9:$G$20,4,FALSE),FALSE)</f>
        <v>2001657.79</v>
      </c>
      <c r="L139" s="79">
        <f>VLOOKUP($C139,'2026'!$C$8:$U$290,VLOOKUP($L$4,Master!$D$9:$G$20,4,FALSE),FALSE)</f>
        <v>1865451.0999999999</v>
      </c>
      <c r="M139" s="143">
        <f t="shared" si="26"/>
        <v>0.93195305876935131</v>
      </c>
      <c r="N139" s="143">
        <f t="shared" si="27"/>
        <v>2.1780948322163321E-4</v>
      </c>
      <c r="O139" s="79">
        <f t="shared" si="28"/>
        <v>-136206.69000000018</v>
      </c>
      <c r="P139" s="83">
        <f t="shared" si="29"/>
        <v>-6.8046941230648708E-2</v>
      </c>
      <c r="Q139" s="76"/>
    </row>
    <row r="140" spans="2:17" s="77" customFormat="1" x14ac:dyDescent="0.25">
      <c r="B140" s="70"/>
      <c r="C140" s="155" t="s">
        <v>163</v>
      </c>
      <c r="D140" s="147" t="s">
        <v>384</v>
      </c>
      <c r="E140" s="78">
        <f>IFERROR(VLOOKUP($C140,'2026'!$C$300:$U$583,19,FALSE),0)</f>
        <v>173149.76</v>
      </c>
      <c r="F140" s="79">
        <f>IFERROR(VLOOKUP($C140,'2026'!$C$8:$U$290,19,FALSE),0)</f>
        <v>131673.78000000003</v>
      </c>
      <c r="G140" s="80">
        <f t="shared" si="22"/>
        <v>0.76046181063144425</v>
      </c>
      <c r="H140" s="81">
        <f t="shared" si="23"/>
        <v>1.5374189103986179E-5</v>
      </c>
      <c r="I140" s="82">
        <f t="shared" si="24"/>
        <v>-41475.979999999981</v>
      </c>
      <c r="J140" s="83">
        <f t="shared" si="25"/>
        <v>-0.23953818936855575</v>
      </c>
      <c r="K140" s="78">
        <f>VLOOKUP($C140,'2026'!$C$300:$U$583,VLOOKUP($L$4,Master!$D$9:$G$20,4,FALSE),FALSE)</f>
        <v>31197.730000000003</v>
      </c>
      <c r="L140" s="79">
        <f>VLOOKUP($C140,'2026'!$C$8:$U$290,VLOOKUP($L$4,Master!$D$9:$G$20,4,FALSE),FALSE)</f>
        <v>28840.67</v>
      </c>
      <c r="M140" s="143">
        <f t="shared" si="26"/>
        <v>0.92444770821466804</v>
      </c>
      <c r="N140" s="143">
        <f t="shared" si="27"/>
        <v>3.3674275506153232E-6</v>
      </c>
      <c r="O140" s="79">
        <f t="shared" si="28"/>
        <v>-2357.0600000000049</v>
      </c>
      <c r="P140" s="83">
        <f t="shared" si="29"/>
        <v>-7.5552291785331974E-2</v>
      </c>
      <c r="Q140" s="76"/>
    </row>
    <row r="141" spans="2:17" s="77" customFormat="1" ht="25.5" x14ac:dyDescent="0.25">
      <c r="B141" s="70"/>
      <c r="C141" s="155" t="s">
        <v>164</v>
      </c>
      <c r="D141" s="147" t="s">
        <v>385</v>
      </c>
      <c r="E141" s="78">
        <f>IFERROR(VLOOKUP($C141,'2026'!$C$300:$U$583,19,FALSE),0)</f>
        <v>22775.120000000003</v>
      </c>
      <c r="F141" s="79">
        <f>IFERROR(VLOOKUP($C141,'2026'!$C$8:$U$290,19,FALSE),0)</f>
        <v>54543.799999999996</v>
      </c>
      <c r="G141" s="80">
        <f t="shared" si="22"/>
        <v>2.3948852958842801</v>
      </c>
      <c r="H141" s="81">
        <f t="shared" si="23"/>
        <v>6.3685169184783871E-6</v>
      </c>
      <c r="I141" s="82">
        <f t="shared" si="24"/>
        <v>31768.679999999993</v>
      </c>
      <c r="J141" s="83">
        <f t="shared" si="25"/>
        <v>1.3948852958842803</v>
      </c>
      <c r="K141" s="78">
        <f>VLOOKUP($C141,'2026'!$C$300:$U$583,VLOOKUP($L$4,Master!$D$9:$G$20,4,FALSE),FALSE)</f>
        <v>4133.7700000000004</v>
      </c>
      <c r="L141" s="79">
        <f>VLOOKUP($C141,'2026'!$C$8:$U$290,VLOOKUP($L$4,Master!$D$9:$G$20,4,FALSE),FALSE)</f>
        <v>2588.92</v>
      </c>
      <c r="M141" s="143">
        <f t="shared" si="26"/>
        <v>0.62628544887596549</v>
      </c>
      <c r="N141" s="143">
        <f t="shared" si="27"/>
        <v>3.0228148424911849E-7</v>
      </c>
      <c r="O141" s="79">
        <f t="shared" si="28"/>
        <v>-1544.8500000000004</v>
      </c>
      <c r="P141" s="83">
        <f t="shared" si="29"/>
        <v>-0.37371455112403451</v>
      </c>
      <c r="Q141" s="76"/>
    </row>
    <row r="142" spans="2:17" s="77" customFormat="1" x14ac:dyDescent="0.25">
      <c r="B142" s="70"/>
      <c r="C142" s="155" t="s">
        <v>165</v>
      </c>
      <c r="D142" s="147" t="s">
        <v>386</v>
      </c>
      <c r="E142" s="78">
        <f>IFERROR(VLOOKUP($C142,'2026'!$C$300:$U$583,19,FALSE),0)</f>
        <v>269318.86</v>
      </c>
      <c r="F142" s="79">
        <f>IFERROR(VLOOKUP($C142,'2026'!$C$8:$U$290,19,FALSE),0)</f>
        <v>250054.28</v>
      </c>
      <c r="G142" s="80">
        <f t="shared" si="22"/>
        <v>0.92846925016688397</v>
      </c>
      <c r="H142" s="81">
        <f t="shared" si="23"/>
        <v>2.9196259019685684E-5</v>
      </c>
      <c r="I142" s="82">
        <f t="shared" si="24"/>
        <v>-19264.579999999987</v>
      </c>
      <c r="J142" s="83">
        <f t="shared" si="25"/>
        <v>-7.1530749833115984E-2</v>
      </c>
      <c r="K142" s="78">
        <f>VLOOKUP($C142,'2026'!$C$300:$U$583,VLOOKUP($L$4,Master!$D$9:$G$20,4,FALSE),FALSE)</f>
        <v>49231.439999999995</v>
      </c>
      <c r="L142" s="79">
        <f>VLOOKUP($C142,'2026'!$C$8:$U$290,VLOOKUP($L$4,Master!$D$9:$G$20,4,FALSE),FALSE)</f>
        <v>49220.93</v>
      </c>
      <c r="M142" s="143">
        <f t="shared" si="26"/>
        <v>0.99978651853368505</v>
      </c>
      <c r="N142" s="143">
        <f t="shared" si="27"/>
        <v>5.7470202928332904E-6</v>
      </c>
      <c r="O142" s="79">
        <f t="shared" si="28"/>
        <v>-10.509999999994761</v>
      </c>
      <c r="P142" s="83">
        <f t="shared" si="29"/>
        <v>-2.1348146631491508E-4</v>
      </c>
      <c r="Q142" s="76"/>
    </row>
    <row r="143" spans="2:17" s="77" customFormat="1" x14ac:dyDescent="0.25">
      <c r="B143" s="70"/>
      <c r="C143" s="155" t="s">
        <v>166</v>
      </c>
      <c r="D143" s="147" t="s">
        <v>387</v>
      </c>
      <c r="E143" s="78">
        <f>IFERROR(VLOOKUP($C143,'2026'!$C$300:$U$583,19,FALSE),0)</f>
        <v>341724.23</v>
      </c>
      <c r="F143" s="79">
        <f>IFERROR(VLOOKUP($C143,'2026'!$C$8:$U$290,19,FALSE),0)</f>
        <v>222910.88999999998</v>
      </c>
      <c r="G143" s="80">
        <f t="shared" si="22"/>
        <v>0.65231221678369133</v>
      </c>
      <c r="H143" s="81">
        <f t="shared" si="23"/>
        <v>2.602700534759358E-5</v>
      </c>
      <c r="I143" s="82">
        <f t="shared" si="24"/>
        <v>-118813.34</v>
      </c>
      <c r="J143" s="83">
        <f t="shared" si="25"/>
        <v>-0.34768778321630867</v>
      </c>
      <c r="K143" s="78">
        <f>VLOOKUP($C143,'2026'!$C$300:$U$583,VLOOKUP($L$4,Master!$D$9:$G$20,4,FALSE),FALSE)</f>
        <v>67345.97</v>
      </c>
      <c r="L143" s="79">
        <f>VLOOKUP($C143,'2026'!$C$8:$U$290,VLOOKUP($L$4,Master!$D$9:$G$20,4,FALSE),FALSE)</f>
        <v>47621.779999999992</v>
      </c>
      <c r="M143" s="143">
        <f t="shared" si="26"/>
        <v>0.70712145062280629</v>
      </c>
      <c r="N143" s="143">
        <f t="shared" si="27"/>
        <v>5.5603040422203014E-6</v>
      </c>
      <c r="O143" s="79">
        <f t="shared" si="28"/>
        <v>-19724.19000000001</v>
      </c>
      <c r="P143" s="83">
        <f t="shared" si="29"/>
        <v>-0.29287854937719376</v>
      </c>
      <c r="Q143" s="76"/>
    </row>
    <row r="144" spans="2:17" s="77" customFormat="1" ht="25.5" x14ac:dyDescent="0.25">
      <c r="B144" s="70"/>
      <c r="C144" s="155" t="s">
        <v>167</v>
      </c>
      <c r="D144" s="147" t="s">
        <v>388</v>
      </c>
      <c r="E144" s="78">
        <f>IFERROR(VLOOKUP($C144,'2026'!$C$300:$U$583,19,FALSE),0)</f>
        <v>268916.31</v>
      </c>
      <c r="F144" s="79">
        <f>IFERROR(VLOOKUP($C144,'2026'!$C$8:$U$290,19,FALSE),0)</f>
        <v>60544.159999999996</v>
      </c>
      <c r="G144" s="80">
        <f t="shared" si="22"/>
        <v>0.22514127164692985</v>
      </c>
      <c r="H144" s="81">
        <f t="shared" si="23"/>
        <v>7.0691170632603969E-6</v>
      </c>
      <c r="I144" s="82">
        <f t="shared" si="24"/>
        <v>-208372.15</v>
      </c>
      <c r="J144" s="83">
        <f t="shared" si="25"/>
        <v>-0.77485872835307013</v>
      </c>
      <c r="K144" s="78">
        <f>VLOOKUP($C144,'2026'!$C$300:$U$583,VLOOKUP($L$4,Master!$D$9:$G$20,4,FALSE),FALSE)</f>
        <v>24820.370000000003</v>
      </c>
      <c r="L144" s="79">
        <f>VLOOKUP($C144,'2026'!$C$8:$U$290,VLOOKUP($L$4,Master!$D$9:$G$20,4,FALSE),FALSE)</f>
        <v>13075.74</v>
      </c>
      <c r="M144" s="143">
        <f t="shared" si="26"/>
        <v>0.52681487020539974</v>
      </c>
      <c r="N144" s="143">
        <f t="shared" si="27"/>
        <v>1.526719286364804E-6</v>
      </c>
      <c r="O144" s="79">
        <f t="shared" si="28"/>
        <v>-11744.630000000003</v>
      </c>
      <c r="P144" s="83">
        <f t="shared" si="29"/>
        <v>-0.4731851297946002</v>
      </c>
      <c r="Q144" s="76"/>
    </row>
    <row r="145" spans="2:17" s="77" customFormat="1" x14ac:dyDescent="0.25">
      <c r="B145" s="70"/>
      <c r="C145" s="155" t="s">
        <v>168</v>
      </c>
      <c r="D145" s="147" t="s">
        <v>389</v>
      </c>
      <c r="E145" s="78">
        <f>IFERROR(VLOOKUP($C145,'2026'!$C$300:$U$583,19,FALSE),0)</f>
        <v>4814199.99</v>
      </c>
      <c r="F145" s="79">
        <f>IFERROR(VLOOKUP($C145,'2026'!$C$8:$U$290,19,FALSE),0)</f>
        <v>5140364.51</v>
      </c>
      <c r="G145" s="80">
        <f t="shared" si="22"/>
        <v>1.067750513206245</v>
      </c>
      <c r="H145" s="81">
        <f t="shared" si="23"/>
        <v>6.0018734208252568E-4</v>
      </c>
      <c r="I145" s="82">
        <f t="shared" si="24"/>
        <v>326164.51999999955</v>
      </c>
      <c r="J145" s="83">
        <f t="shared" si="25"/>
        <v>6.7750513206244992E-2</v>
      </c>
      <c r="K145" s="78">
        <f>VLOOKUP($C145,'2026'!$C$300:$U$583,VLOOKUP($L$4,Master!$D$9:$G$20,4,FALSE),FALSE)</f>
        <v>934166.66999999993</v>
      </c>
      <c r="L145" s="79">
        <f>VLOOKUP($C145,'2026'!$C$8:$U$290,VLOOKUP($L$4,Master!$D$9:$G$20,4,FALSE),FALSE)</f>
        <v>2960144</v>
      </c>
      <c r="M145" s="143">
        <f t="shared" si="26"/>
        <v>3.1687536015387918</v>
      </c>
      <c r="N145" s="143">
        <f t="shared" si="27"/>
        <v>3.4562548163370152E-4</v>
      </c>
      <c r="O145" s="79">
        <f t="shared" si="28"/>
        <v>2025977.33</v>
      </c>
      <c r="P145" s="83">
        <f t="shared" si="29"/>
        <v>2.1687536015387918</v>
      </c>
      <c r="Q145" s="76"/>
    </row>
    <row r="146" spans="2:17" s="77" customFormat="1" x14ac:dyDescent="0.25">
      <c r="B146" s="70"/>
      <c r="C146" s="155" t="s">
        <v>169</v>
      </c>
      <c r="D146" s="147" t="s">
        <v>390</v>
      </c>
      <c r="E146" s="78">
        <f>IFERROR(VLOOKUP($C146,'2026'!$C$300:$U$583,19,FALSE),0)</f>
        <v>558946.04</v>
      </c>
      <c r="F146" s="79">
        <f>IFERROR(VLOOKUP($C146,'2026'!$C$8:$U$290,19,FALSE),0)</f>
        <v>400355.2</v>
      </c>
      <c r="G146" s="80">
        <f t="shared" si="22"/>
        <v>0.716268067665351</v>
      </c>
      <c r="H146" s="81">
        <f t="shared" si="23"/>
        <v>4.674534712654415E-5</v>
      </c>
      <c r="I146" s="82">
        <f t="shared" si="24"/>
        <v>-158590.84000000003</v>
      </c>
      <c r="J146" s="83">
        <f t="shared" si="25"/>
        <v>-0.283731932334649</v>
      </c>
      <c r="K146" s="78">
        <f>VLOOKUP($C146,'2026'!$C$300:$U$583,VLOOKUP($L$4,Master!$D$9:$G$20,4,FALSE),FALSE)</f>
        <v>120170.94000000005</v>
      </c>
      <c r="L146" s="79">
        <f>VLOOKUP($C146,'2026'!$C$8:$U$290,VLOOKUP($L$4,Master!$D$9:$G$20,4,FALSE),FALSE)</f>
        <v>75785.119999999995</v>
      </c>
      <c r="M146" s="143">
        <f t="shared" si="26"/>
        <v>0.63064431384159902</v>
      </c>
      <c r="N146" s="143">
        <f t="shared" si="27"/>
        <v>8.8486467552483481E-6</v>
      </c>
      <c r="O146" s="79">
        <f t="shared" si="28"/>
        <v>-44385.820000000051</v>
      </c>
      <c r="P146" s="83">
        <f t="shared" si="29"/>
        <v>-0.36935568615840098</v>
      </c>
      <c r="Q146" s="76"/>
    </row>
    <row r="147" spans="2:17" s="77" customFormat="1" x14ac:dyDescent="0.25">
      <c r="B147" s="70"/>
      <c r="C147" s="155" t="s">
        <v>171</v>
      </c>
      <c r="D147" s="147" t="s">
        <v>392</v>
      </c>
      <c r="E147" s="78">
        <f>IFERROR(VLOOKUP($C147,'2026'!$C$300:$U$583,19,FALSE),0)</f>
        <v>213102.83</v>
      </c>
      <c r="F147" s="79">
        <f>IFERROR(VLOOKUP($C147,'2026'!$C$8:$U$290,19,FALSE),0)</f>
        <v>97253.51999999999</v>
      </c>
      <c r="G147" s="80">
        <f t="shared" si="22"/>
        <v>0.45636897454623193</v>
      </c>
      <c r="H147" s="81">
        <f t="shared" si="23"/>
        <v>1.135529038133713E-5</v>
      </c>
      <c r="I147" s="82">
        <f t="shared" si="24"/>
        <v>-115849.31</v>
      </c>
      <c r="J147" s="83">
        <f t="shared" si="25"/>
        <v>-0.54363102545376807</v>
      </c>
      <c r="K147" s="78">
        <f>VLOOKUP($C147,'2026'!$C$300:$U$583,VLOOKUP($L$4,Master!$D$9:$G$20,4,FALSE),FALSE)</f>
        <v>40908.819999999985</v>
      </c>
      <c r="L147" s="79">
        <f>VLOOKUP($C147,'2026'!$C$8:$U$290,VLOOKUP($L$4,Master!$D$9:$G$20,4,FALSE),FALSE)</f>
        <v>13004.54</v>
      </c>
      <c r="M147" s="143">
        <f t="shared" si="26"/>
        <v>0.31789086069947764</v>
      </c>
      <c r="N147" s="143">
        <f t="shared" si="27"/>
        <v>1.5184059967774328E-6</v>
      </c>
      <c r="O147" s="79">
        <f t="shared" si="28"/>
        <v>-27904.279999999984</v>
      </c>
      <c r="P147" s="83">
        <f t="shared" si="29"/>
        <v>-0.6821091393005223</v>
      </c>
      <c r="Q147" s="76"/>
    </row>
    <row r="148" spans="2:17" s="77" customFormat="1" x14ac:dyDescent="0.25">
      <c r="B148" s="70"/>
      <c r="C148" s="155" t="s">
        <v>172</v>
      </c>
      <c r="D148" s="147" t="s">
        <v>393</v>
      </c>
      <c r="E148" s="78">
        <f>IFERROR(VLOOKUP($C148,'2026'!$C$300:$U$583,19,FALSE),0)</f>
        <v>67806.58</v>
      </c>
      <c r="F148" s="79">
        <f>IFERROR(VLOOKUP($C148,'2026'!$C$8:$U$290,19,FALSE),0)</f>
        <v>64060.5</v>
      </c>
      <c r="G148" s="80">
        <f t="shared" si="22"/>
        <v>0.94475344428225105</v>
      </c>
      <c r="H148" s="81">
        <f t="shared" si="23"/>
        <v>7.4796838147724353E-6</v>
      </c>
      <c r="I148" s="82">
        <f t="shared" si="24"/>
        <v>-3746.0800000000017</v>
      </c>
      <c r="J148" s="83">
        <f t="shared" si="25"/>
        <v>-5.5246555717748953E-2</v>
      </c>
      <c r="K148" s="78">
        <f>VLOOKUP($C148,'2026'!$C$300:$U$583,VLOOKUP($L$4,Master!$D$9:$G$20,4,FALSE),FALSE)</f>
        <v>13715.199999999999</v>
      </c>
      <c r="L148" s="79">
        <f>VLOOKUP($C148,'2026'!$C$8:$U$290,VLOOKUP($L$4,Master!$D$9:$G$20,4,FALSE),FALSE)</f>
        <v>12867.32</v>
      </c>
      <c r="M148" s="143">
        <f t="shared" si="26"/>
        <v>0.93817953803079801</v>
      </c>
      <c r="N148" s="143">
        <f t="shared" si="27"/>
        <v>1.5023842327721084E-6</v>
      </c>
      <c r="O148" s="79">
        <f t="shared" si="28"/>
        <v>-847.8799999999992</v>
      </c>
      <c r="P148" s="83">
        <f t="shared" si="29"/>
        <v>-6.1820461969201997E-2</v>
      </c>
      <c r="Q148" s="76"/>
    </row>
    <row r="149" spans="2:17" s="77" customFormat="1" x14ac:dyDescent="0.25">
      <c r="B149" s="70"/>
      <c r="C149" s="155" t="s">
        <v>173</v>
      </c>
      <c r="D149" s="147" t="s">
        <v>394</v>
      </c>
      <c r="E149" s="78">
        <f>IFERROR(VLOOKUP($C149,'2026'!$C$300:$U$583,19,FALSE),0)</f>
        <v>1189818.77</v>
      </c>
      <c r="F149" s="79">
        <f>IFERROR(VLOOKUP($C149,'2026'!$C$8:$U$290,19,FALSE),0)</f>
        <v>7213.2400000000007</v>
      </c>
      <c r="G149" s="80">
        <f t="shared" si="22"/>
        <v>6.0624694969301923E-3</v>
      </c>
      <c r="H149" s="81">
        <f t="shared" si="23"/>
        <v>8.4221563178665677E-7</v>
      </c>
      <c r="I149" s="82">
        <f t="shared" si="24"/>
        <v>-1182605.53</v>
      </c>
      <c r="J149" s="83">
        <f t="shared" si="25"/>
        <v>-0.99393753050306977</v>
      </c>
      <c r="K149" s="78">
        <f>VLOOKUP($C149,'2026'!$C$300:$U$583,VLOOKUP($L$4,Master!$D$9:$G$20,4,FALSE),FALSE)</f>
        <v>181568.84999999998</v>
      </c>
      <c r="L149" s="79">
        <f>VLOOKUP($C149,'2026'!$C$8:$U$290,VLOOKUP($L$4,Master!$D$9:$G$20,4,FALSE),FALSE)</f>
        <v>344.96999999999997</v>
      </c>
      <c r="M149" s="143">
        <f t="shared" si="26"/>
        <v>1.8999404358181484E-3</v>
      </c>
      <c r="N149" s="143">
        <f t="shared" si="27"/>
        <v>4.0278588608925104E-8</v>
      </c>
      <c r="O149" s="79">
        <f t="shared" si="28"/>
        <v>-181223.87999999998</v>
      </c>
      <c r="P149" s="83">
        <f t="shared" si="29"/>
        <v>-0.9981000595641818</v>
      </c>
      <c r="Q149" s="76"/>
    </row>
    <row r="150" spans="2:17" s="77" customFormat="1" ht="25.5" x14ac:dyDescent="0.25">
      <c r="B150" s="70"/>
      <c r="C150" s="155" t="s">
        <v>174</v>
      </c>
      <c r="D150" s="147" t="s">
        <v>395</v>
      </c>
      <c r="E150" s="78">
        <f>IFERROR(VLOOKUP($C150,'2026'!$C$300:$U$583,19,FALSE),0)</f>
        <v>13907.37</v>
      </c>
      <c r="F150" s="79">
        <f>IFERROR(VLOOKUP($C150,'2026'!$C$8:$U$290,19,FALSE),0)</f>
        <v>183.09</v>
      </c>
      <c r="G150" s="80">
        <f t="shared" si="22"/>
        <v>1.3164962174731815E-2</v>
      </c>
      <c r="H150" s="81">
        <f t="shared" si="23"/>
        <v>2.1377530766177055E-8</v>
      </c>
      <c r="I150" s="82">
        <f t="shared" si="24"/>
        <v>-13724.28</v>
      </c>
      <c r="J150" s="83">
        <f t="shared" si="25"/>
        <v>-0.98683503782526816</v>
      </c>
      <c r="K150" s="78">
        <f>VLOOKUP($C150,'2026'!$C$300:$U$583,VLOOKUP($L$4,Master!$D$9:$G$20,4,FALSE),FALSE)</f>
        <v>2409.59</v>
      </c>
      <c r="L150" s="79">
        <f>VLOOKUP($C150,'2026'!$C$8:$U$290,VLOOKUP($L$4,Master!$D$9:$G$20,4,FALSE),FALSE)</f>
        <v>0</v>
      </c>
      <c r="M150" s="143">
        <f t="shared" si="26"/>
        <v>0</v>
      </c>
      <c r="N150" s="143">
        <f t="shared" si="27"/>
        <v>0</v>
      </c>
      <c r="O150" s="79">
        <f t="shared" si="28"/>
        <v>-2409.59</v>
      </c>
      <c r="P150" s="83">
        <f t="shared" si="29"/>
        <v>-1</v>
      </c>
      <c r="Q150" s="76"/>
    </row>
    <row r="151" spans="2:17" s="77" customFormat="1" x14ac:dyDescent="0.25">
      <c r="B151" s="70"/>
      <c r="C151" s="155" t="s">
        <v>175</v>
      </c>
      <c r="D151" s="147" t="s">
        <v>628</v>
      </c>
      <c r="E151" s="78">
        <f>IFERROR(VLOOKUP($C151,'2026'!$C$300:$U$583,19,FALSE),0)</f>
        <v>194995.78999999998</v>
      </c>
      <c r="F151" s="79">
        <f>IFERROR(VLOOKUP($C151,'2026'!$C$8:$U$290,19,FALSE),0)</f>
        <v>177503.15</v>
      </c>
      <c r="G151" s="80">
        <f t="shared" si="22"/>
        <v>0.91029221707812258</v>
      </c>
      <c r="H151" s="81">
        <f t="shared" si="23"/>
        <v>2.0725211918828665E-5</v>
      </c>
      <c r="I151" s="82">
        <f t="shared" si="24"/>
        <v>-17492.639999999985</v>
      </c>
      <c r="J151" s="83">
        <f t="shared" si="25"/>
        <v>-8.970778292187738E-2</v>
      </c>
      <c r="K151" s="78">
        <f>VLOOKUP($C151,'2026'!$C$300:$U$583,VLOOKUP($L$4,Master!$D$9:$G$20,4,FALSE),FALSE)</f>
        <v>31384.309999999998</v>
      </c>
      <c r="L151" s="79">
        <f>VLOOKUP($C151,'2026'!$C$8:$U$290,VLOOKUP($L$4,Master!$D$9:$G$20,4,FALSE),FALSE)</f>
        <v>8006.77</v>
      </c>
      <c r="M151" s="143">
        <f t="shared" si="26"/>
        <v>0.25512015398777288</v>
      </c>
      <c r="N151" s="143">
        <f t="shared" si="27"/>
        <v>9.3486794479602093E-7</v>
      </c>
      <c r="O151" s="79">
        <f t="shared" si="28"/>
        <v>-23377.539999999997</v>
      </c>
      <c r="P151" s="83">
        <f t="shared" si="29"/>
        <v>-0.74487984601222712</v>
      </c>
      <c r="Q151" s="76"/>
    </row>
    <row r="152" spans="2:17" s="77" customFormat="1" ht="25.5" x14ac:dyDescent="0.25">
      <c r="B152" s="70"/>
      <c r="C152" s="155" t="s">
        <v>176</v>
      </c>
      <c r="D152" s="147" t="s">
        <v>397</v>
      </c>
      <c r="E152" s="78">
        <f>IFERROR(VLOOKUP($C152,'2026'!$C$300:$U$583,19,FALSE),0)</f>
        <v>1768476.5499999998</v>
      </c>
      <c r="F152" s="79">
        <f>IFERROR(VLOOKUP($C152,'2026'!$C$8:$U$290,19,FALSE),0)</f>
        <v>3975000</v>
      </c>
      <c r="G152" s="80">
        <f t="shared" si="22"/>
        <v>2.247697318915538</v>
      </c>
      <c r="H152" s="81">
        <f t="shared" si="23"/>
        <v>4.6411974873315743E-4</v>
      </c>
      <c r="I152" s="82">
        <f t="shared" si="24"/>
        <v>2206523.4500000002</v>
      </c>
      <c r="J152" s="83">
        <f t="shared" si="25"/>
        <v>1.247697318915538</v>
      </c>
      <c r="K152" s="78">
        <f>VLOOKUP($C152,'2026'!$C$300:$U$583,VLOOKUP($L$4,Master!$D$9:$G$20,4,FALSE),FALSE)</f>
        <v>277231.08999999997</v>
      </c>
      <c r="L152" s="79">
        <f>VLOOKUP($C152,'2026'!$C$8:$U$290,VLOOKUP($L$4,Master!$D$9:$G$20,4,FALSE),FALSE)</f>
        <v>3975000</v>
      </c>
      <c r="M152" s="143">
        <f t="shared" si="26"/>
        <v>14.33821870411432</v>
      </c>
      <c r="N152" s="143">
        <f t="shared" si="27"/>
        <v>4.6411974873315743E-4</v>
      </c>
      <c r="O152" s="79">
        <f t="shared" si="28"/>
        <v>3697768.91</v>
      </c>
      <c r="P152" s="83">
        <f t="shared" si="29"/>
        <v>13.33821870411432</v>
      </c>
      <c r="Q152" s="76"/>
    </row>
    <row r="153" spans="2:17" s="77" customFormat="1" x14ac:dyDescent="0.25">
      <c r="B153" s="70"/>
      <c r="C153" s="155" t="s">
        <v>177</v>
      </c>
      <c r="D153" s="147" t="s">
        <v>398</v>
      </c>
      <c r="E153" s="78">
        <f>IFERROR(VLOOKUP($C153,'2026'!$C$300:$U$583,19,FALSE),0)</f>
        <v>97141.840000000026</v>
      </c>
      <c r="F153" s="79">
        <f>IFERROR(VLOOKUP($C153,'2026'!$C$8:$U$290,19,FALSE),0)</f>
        <v>64580.68</v>
      </c>
      <c r="G153" s="80">
        <f t="shared" si="22"/>
        <v>0.66480807857870494</v>
      </c>
      <c r="H153" s="81">
        <f t="shared" si="23"/>
        <v>7.5404198678280366E-6</v>
      </c>
      <c r="I153" s="82">
        <f t="shared" si="24"/>
        <v>-32561.160000000025</v>
      </c>
      <c r="J153" s="83">
        <f t="shared" si="25"/>
        <v>-0.33519192142129506</v>
      </c>
      <c r="K153" s="78">
        <f>VLOOKUP($C153,'2026'!$C$300:$U$583,VLOOKUP($L$4,Master!$D$9:$G$20,4,FALSE),FALSE)</f>
        <v>20492.739999999998</v>
      </c>
      <c r="L153" s="79">
        <f>VLOOKUP($C153,'2026'!$C$8:$U$290,VLOOKUP($L$4,Master!$D$9:$G$20,4,FALSE),FALSE)</f>
        <v>12501.58</v>
      </c>
      <c r="M153" s="143">
        <f t="shared" si="26"/>
        <v>0.61004921743017293</v>
      </c>
      <c r="N153" s="143">
        <f t="shared" si="27"/>
        <v>1.4596805455012493E-6</v>
      </c>
      <c r="O153" s="79">
        <f t="shared" si="28"/>
        <v>-7991.159999999998</v>
      </c>
      <c r="P153" s="83">
        <f t="shared" si="29"/>
        <v>-0.38995078256982713</v>
      </c>
      <c r="Q153" s="76"/>
    </row>
    <row r="154" spans="2:17" s="77" customFormat="1" x14ac:dyDescent="0.25">
      <c r="B154" s="70"/>
      <c r="C154" s="155" t="s">
        <v>178</v>
      </c>
      <c r="D154" s="147" t="s">
        <v>399</v>
      </c>
      <c r="E154" s="78">
        <f>IFERROR(VLOOKUP($C154,'2026'!$C$300:$U$583,19,FALSE),0)</f>
        <v>278217.74</v>
      </c>
      <c r="F154" s="79">
        <f>IFERROR(VLOOKUP($C154,'2026'!$C$8:$U$290,19,FALSE),0)</f>
        <v>4847.2400000000007</v>
      </c>
      <c r="G154" s="80">
        <f t="shared" si="22"/>
        <v>1.742246917827742E-2</v>
      </c>
      <c r="H154" s="81">
        <f t="shared" si="23"/>
        <v>5.6596221656586418E-7</v>
      </c>
      <c r="I154" s="82">
        <f t="shared" si="24"/>
        <v>-273370.5</v>
      </c>
      <c r="J154" s="83">
        <f t="shared" si="25"/>
        <v>-0.98257753082172261</v>
      </c>
      <c r="K154" s="78">
        <f>VLOOKUP($C154,'2026'!$C$300:$U$583,VLOOKUP($L$4,Master!$D$9:$G$20,4,FALSE),FALSE)</f>
        <v>46378.09</v>
      </c>
      <c r="L154" s="79">
        <f>VLOOKUP($C154,'2026'!$C$8:$U$290,VLOOKUP($L$4,Master!$D$9:$G$20,4,FALSE),FALSE)</f>
        <v>584.22</v>
      </c>
      <c r="M154" s="143">
        <f t="shared" si="26"/>
        <v>1.259689650867468E-2</v>
      </c>
      <c r="N154" s="143">
        <f t="shared" si="27"/>
        <v>6.8213343296826474E-8</v>
      </c>
      <c r="O154" s="79">
        <f t="shared" si="28"/>
        <v>-45793.869999999995</v>
      </c>
      <c r="P154" s="83">
        <f t="shared" si="29"/>
        <v>-0.98740310349132532</v>
      </c>
      <c r="Q154" s="76"/>
    </row>
    <row r="155" spans="2:17" s="77" customFormat="1" x14ac:dyDescent="0.25">
      <c r="B155" s="70"/>
      <c r="C155" s="155" t="s">
        <v>501</v>
      </c>
      <c r="D155" s="147" t="s">
        <v>629</v>
      </c>
      <c r="E155" s="78">
        <f>IFERROR(VLOOKUP($C155,'2026'!$C$300:$U$583,19,FALSE),0)</f>
        <v>334459.08</v>
      </c>
      <c r="F155" s="79">
        <f>IFERROR(VLOOKUP($C155,'2026'!$C$8:$U$290,19,FALSE),0)</f>
        <v>301581.88999999996</v>
      </c>
      <c r="G155" s="80">
        <f t="shared" si="22"/>
        <v>0.9017004113029311</v>
      </c>
      <c r="H155" s="81">
        <f t="shared" si="23"/>
        <v>3.5212606543212751E-5</v>
      </c>
      <c r="I155" s="82">
        <f t="shared" si="24"/>
        <v>-32877.190000000061</v>
      </c>
      <c r="J155" s="83">
        <f t="shared" si="25"/>
        <v>-9.8299588697068882E-2</v>
      </c>
      <c r="K155" s="78">
        <f>VLOOKUP($C155,'2026'!$C$300:$U$583,VLOOKUP($L$4,Master!$D$9:$G$20,4,FALSE),FALSE)</f>
        <v>57985.340000000011</v>
      </c>
      <c r="L155" s="79">
        <f>VLOOKUP($C155,'2026'!$C$8:$U$290,VLOOKUP($L$4,Master!$D$9:$G$20,4,FALSE),FALSE)</f>
        <v>63263.229999999996</v>
      </c>
      <c r="M155" s="143">
        <f t="shared" si="26"/>
        <v>1.091021109818447</v>
      </c>
      <c r="N155" s="143">
        <f t="shared" si="27"/>
        <v>7.386594820540363E-6</v>
      </c>
      <c r="O155" s="79">
        <f t="shared" si="28"/>
        <v>5277.8899999999849</v>
      </c>
      <c r="P155" s="83">
        <f t="shared" si="29"/>
        <v>9.1021109818446938E-2</v>
      </c>
      <c r="Q155" s="76"/>
    </row>
    <row r="156" spans="2:17" s="77" customFormat="1" x14ac:dyDescent="0.25">
      <c r="B156" s="70"/>
      <c r="C156" s="155" t="s">
        <v>572</v>
      </c>
      <c r="D156" s="147" t="s">
        <v>600</v>
      </c>
      <c r="E156" s="78">
        <f>IFERROR(VLOOKUP($C156,'2026'!$C$300:$U$583,19,FALSE),0)</f>
        <v>379645.27</v>
      </c>
      <c r="F156" s="79">
        <f>IFERROR(VLOOKUP($C156,'2026'!$C$8:$U$290,19,FALSE),0)</f>
        <v>266883.23</v>
      </c>
      <c r="G156" s="80">
        <f t="shared" si="22"/>
        <v>0.70298052179077586</v>
      </c>
      <c r="H156" s="81">
        <f t="shared" si="23"/>
        <v>3.1161201924199612E-5</v>
      </c>
      <c r="I156" s="82">
        <f t="shared" si="24"/>
        <v>-112762.04000000004</v>
      </c>
      <c r="J156" s="83">
        <f t="shared" si="25"/>
        <v>-0.2970194782092242</v>
      </c>
      <c r="K156" s="78">
        <f>VLOOKUP($C156,'2026'!$C$300:$U$583,VLOOKUP($L$4,Master!$D$9:$G$20,4,FALSE),FALSE)</f>
        <v>62755.1</v>
      </c>
      <c r="L156" s="79">
        <f>VLOOKUP($C156,'2026'!$C$8:$U$290,VLOOKUP($L$4,Master!$D$9:$G$20,4,FALSE),FALSE)</f>
        <v>49565.540000000008</v>
      </c>
      <c r="M156" s="143">
        <f t="shared" si="26"/>
        <v>0.78982489072601281</v>
      </c>
      <c r="N156" s="143">
        <f t="shared" si="27"/>
        <v>5.787256847955539E-6</v>
      </c>
      <c r="O156" s="79">
        <f t="shared" si="28"/>
        <v>-13189.55999999999</v>
      </c>
      <c r="P156" s="83">
        <f t="shared" si="29"/>
        <v>-0.21017510927398714</v>
      </c>
      <c r="Q156" s="76"/>
    </row>
    <row r="157" spans="2:17" s="77" customFormat="1" x14ac:dyDescent="0.25">
      <c r="B157" s="70"/>
      <c r="C157" s="155" t="s">
        <v>536</v>
      </c>
      <c r="D157" s="147" t="s">
        <v>537</v>
      </c>
      <c r="E157" s="78">
        <f>IFERROR(VLOOKUP($C157,'2026'!$C$300:$U$583,19,FALSE),0)</f>
        <v>198770.27</v>
      </c>
      <c r="F157" s="79">
        <f>IFERROR(VLOOKUP($C157,'2026'!$C$8:$U$290,19,FALSE),0)</f>
        <v>103675.53</v>
      </c>
      <c r="G157" s="80">
        <f t="shared" si="22"/>
        <v>0.52158469171471167</v>
      </c>
      <c r="H157" s="81">
        <f t="shared" si="23"/>
        <v>1.2105122247390421E-5</v>
      </c>
      <c r="I157" s="82">
        <f t="shared" si="24"/>
        <v>-95094.739999999991</v>
      </c>
      <c r="J157" s="83">
        <f t="shared" si="25"/>
        <v>-0.47841530828528833</v>
      </c>
      <c r="K157" s="78">
        <f>VLOOKUP($C157,'2026'!$C$300:$U$583,VLOOKUP($L$4,Master!$D$9:$G$20,4,FALSE),FALSE)</f>
        <v>41274.15</v>
      </c>
      <c r="L157" s="79">
        <f>VLOOKUP($C157,'2026'!$C$8:$U$290,VLOOKUP($L$4,Master!$D$9:$G$20,4,FALSE),FALSE)</f>
        <v>15807.449999999997</v>
      </c>
      <c r="M157" s="143">
        <f t="shared" si="26"/>
        <v>0.3829866877936916</v>
      </c>
      <c r="N157" s="143">
        <f t="shared" si="27"/>
        <v>1.8456728860658988E-6</v>
      </c>
      <c r="O157" s="79">
        <f t="shared" si="28"/>
        <v>-25466.700000000004</v>
      </c>
      <c r="P157" s="83">
        <f t="shared" si="29"/>
        <v>-0.6170133122063084</v>
      </c>
      <c r="Q157" s="76"/>
    </row>
    <row r="158" spans="2:17" s="77" customFormat="1" x14ac:dyDescent="0.25">
      <c r="B158" s="70"/>
      <c r="C158" s="155" t="s">
        <v>538</v>
      </c>
      <c r="D158" s="147" t="s">
        <v>539</v>
      </c>
      <c r="E158" s="78">
        <f>IFERROR(VLOOKUP($C158,'2026'!$C$300:$U$583,19,FALSE),0)</f>
        <v>1304060.3399999999</v>
      </c>
      <c r="F158" s="79">
        <f>IFERROR(VLOOKUP($C158,'2026'!$C$8:$U$290,19,FALSE),0)</f>
        <v>1393929.4200000002</v>
      </c>
      <c r="G158" s="80">
        <f t="shared" si="22"/>
        <v>1.0689148172392087</v>
      </c>
      <c r="H158" s="81">
        <f t="shared" si="23"/>
        <v>1.6275476029236626E-4</v>
      </c>
      <c r="I158" s="82">
        <f t="shared" si="24"/>
        <v>89869.080000000307</v>
      </c>
      <c r="J158" s="83">
        <f t="shared" si="25"/>
        <v>6.891481723920867E-2</v>
      </c>
      <c r="K158" s="78">
        <f>VLOOKUP($C158,'2026'!$C$300:$U$583,VLOOKUP($L$4,Master!$D$9:$G$20,4,FALSE),FALSE)</f>
        <v>41101.29</v>
      </c>
      <c r="L158" s="79">
        <f>VLOOKUP($C158,'2026'!$C$8:$U$290,VLOOKUP($L$4,Master!$D$9:$G$20,4,FALSE),FALSE)</f>
        <v>34972.04</v>
      </c>
      <c r="M158" s="143">
        <f t="shared" si="26"/>
        <v>0.85087451026476302</v>
      </c>
      <c r="N158" s="143">
        <f t="shared" si="27"/>
        <v>4.0833243817574666E-6</v>
      </c>
      <c r="O158" s="79">
        <f t="shared" si="28"/>
        <v>-6129.25</v>
      </c>
      <c r="P158" s="83">
        <f t="shared" si="29"/>
        <v>-0.14912548973523701</v>
      </c>
      <c r="Q158" s="76"/>
    </row>
    <row r="159" spans="2:17" s="77" customFormat="1" ht="25.5" x14ac:dyDescent="0.25">
      <c r="B159" s="70"/>
      <c r="C159" s="155" t="s">
        <v>522</v>
      </c>
      <c r="D159" s="147" t="s">
        <v>523</v>
      </c>
      <c r="E159" s="78">
        <f>IFERROR(VLOOKUP($C159,'2026'!$C$300:$U$583,19,FALSE),0)</f>
        <v>183682.25000000003</v>
      </c>
      <c r="F159" s="79">
        <f>IFERROR(VLOOKUP($C159,'2026'!$C$8:$U$290,19,FALSE),0)</f>
        <v>395547.42</v>
      </c>
      <c r="G159" s="80">
        <f t="shared" si="22"/>
        <v>2.1534330072720684</v>
      </c>
      <c r="H159" s="81">
        <f t="shared" si="23"/>
        <v>4.6183992247156897E-5</v>
      </c>
      <c r="I159" s="82">
        <f t="shared" si="24"/>
        <v>211865.16999999995</v>
      </c>
      <c r="J159" s="83">
        <f t="shared" si="25"/>
        <v>1.1534330072720687</v>
      </c>
      <c r="K159" s="78">
        <f>VLOOKUP($C159,'2026'!$C$300:$U$583,VLOOKUP($L$4,Master!$D$9:$G$20,4,FALSE),FALSE)</f>
        <v>34059.469999999994</v>
      </c>
      <c r="L159" s="79">
        <f>VLOOKUP($C159,'2026'!$C$8:$U$290,VLOOKUP($L$4,Master!$D$9:$G$20,4,FALSE),FALSE)</f>
        <v>75263.210000000006</v>
      </c>
      <c r="M159" s="143">
        <f t="shared" si="26"/>
        <v>2.2097586955991981</v>
      </c>
      <c r="N159" s="143">
        <f t="shared" si="27"/>
        <v>8.7877087079373242E-6</v>
      </c>
      <c r="O159" s="79">
        <f t="shared" si="28"/>
        <v>41203.740000000013</v>
      </c>
      <c r="P159" s="83">
        <f t="shared" si="29"/>
        <v>1.2097586955991981</v>
      </c>
      <c r="Q159" s="76"/>
    </row>
    <row r="160" spans="2:17" s="77" customFormat="1" x14ac:dyDescent="0.25">
      <c r="B160" s="70"/>
      <c r="C160" s="155" t="s">
        <v>542</v>
      </c>
      <c r="D160" s="147" t="s">
        <v>543</v>
      </c>
      <c r="E160" s="78">
        <f>IFERROR(VLOOKUP($C160,'2026'!$C$300:$U$583,19,FALSE),0)</f>
        <v>260963.78000000003</v>
      </c>
      <c r="F160" s="79">
        <f>IFERROR(VLOOKUP($C160,'2026'!$C$8:$U$290,19,FALSE),0)</f>
        <v>249873.48000000004</v>
      </c>
      <c r="G160" s="80">
        <f t="shared" si="22"/>
        <v>0.95750253157737064</v>
      </c>
      <c r="H160" s="81">
        <f t="shared" si="23"/>
        <v>2.9175148868598656E-5</v>
      </c>
      <c r="I160" s="82">
        <f t="shared" si="24"/>
        <v>-11090.299999999988</v>
      </c>
      <c r="J160" s="83">
        <f t="shared" si="25"/>
        <v>-4.2497468422629331E-2</v>
      </c>
      <c r="K160" s="78">
        <f>VLOOKUP($C160,'2026'!$C$300:$U$583,VLOOKUP($L$4,Master!$D$9:$G$20,4,FALSE),FALSE)</f>
        <v>53880.659999999996</v>
      </c>
      <c r="L160" s="79">
        <f>VLOOKUP($C160,'2026'!$C$8:$U$290,VLOOKUP($L$4,Master!$D$9:$G$20,4,FALSE),FALSE)</f>
        <v>48811.900000000009</v>
      </c>
      <c r="M160" s="143">
        <f t="shared" si="26"/>
        <v>0.9059261709117894</v>
      </c>
      <c r="N160" s="143">
        <f t="shared" si="27"/>
        <v>5.6992620787894369E-6</v>
      </c>
      <c r="O160" s="79">
        <f t="shared" si="28"/>
        <v>-5068.7599999999875</v>
      </c>
      <c r="P160" s="83">
        <f t="shared" si="29"/>
        <v>-9.4073829088210645E-2</v>
      </c>
      <c r="Q160" s="76"/>
    </row>
    <row r="161" spans="2:17" s="77" customFormat="1" x14ac:dyDescent="0.25">
      <c r="B161" s="70"/>
      <c r="C161" s="155" t="s">
        <v>544</v>
      </c>
      <c r="D161" s="147" t="s">
        <v>545</v>
      </c>
      <c r="E161" s="78">
        <f>IFERROR(VLOOKUP($C161,'2026'!$C$300:$U$583,19,FALSE),0)</f>
        <v>299181.49</v>
      </c>
      <c r="F161" s="79">
        <f>IFERROR(VLOOKUP($C161,'2026'!$C$8:$U$290,19,FALSE),0)</f>
        <v>306621.17</v>
      </c>
      <c r="G161" s="80">
        <f t="shared" si="22"/>
        <v>1.0248667790243307</v>
      </c>
      <c r="H161" s="81">
        <f t="shared" si="23"/>
        <v>3.5800991289727478E-5</v>
      </c>
      <c r="I161" s="82">
        <f t="shared" si="24"/>
        <v>7439.679999999993</v>
      </c>
      <c r="J161" s="83">
        <f t="shared" si="25"/>
        <v>2.4866779024330661E-2</v>
      </c>
      <c r="K161" s="78">
        <f>VLOOKUP($C161,'2026'!$C$300:$U$583,VLOOKUP($L$4,Master!$D$9:$G$20,4,FALSE),FALSE)</f>
        <v>52821.560000000012</v>
      </c>
      <c r="L161" s="79">
        <f>VLOOKUP($C161,'2026'!$C$8:$U$290,VLOOKUP($L$4,Master!$D$9:$G$20,4,FALSE),FALSE)</f>
        <v>78618.029999999984</v>
      </c>
      <c r="M161" s="143">
        <f t="shared" si="26"/>
        <v>1.488370089789093</v>
      </c>
      <c r="N161" s="143">
        <f t="shared" si="27"/>
        <v>9.179416435093289E-6</v>
      </c>
      <c r="O161" s="79">
        <f t="shared" si="28"/>
        <v>25796.469999999972</v>
      </c>
      <c r="P161" s="83">
        <f t="shared" si="29"/>
        <v>0.48837008978909308</v>
      </c>
      <c r="Q161" s="76"/>
    </row>
    <row r="162" spans="2:17" s="77" customFormat="1" x14ac:dyDescent="0.25">
      <c r="B162" s="70"/>
      <c r="C162" s="155" t="s">
        <v>630</v>
      </c>
      <c r="D162" s="147" t="s">
        <v>391</v>
      </c>
      <c r="E162" s="78">
        <f>IFERROR(VLOOKUP($C162,'2026'!$C$300:$U$583,19,FALSE),0)</f>
        <v>831304.25</v>
      </c>
      <c r="F162" s="79">
        <f>IFERROR(VLOOKUP($C162,'2026'!$C$8:$U$290,19,FALSE),0)</f>
        <v>350655</v>
      </c>
      <c r="G162" s="80">
        <f t="shared" si="22"/>
        <v>0.42181307265059692</v>
      </c>
      <c r="H162" s="81">
        <f t="shared" si="23"/>
        <v>4.0942367419377436E-5</v>
      </c>
      <c r="I162" s="82">
        <f t="shared" si="24"/>
        <v>-480649.25</v>
      </c>
      <c r="J162" s="83">
        <f t="shared" si="25"/>
        <v>-0.57818692734940302</v>
      </c>
      <c r="K162" s="78">
        <f>VLOOKUP($C162,'2026'!$C$300:$U$583,VLOOKUP($L$4,Master!$D$9:$G$20,4,FALSE),FALSE)</f>
        <v>101390.37999999999</v>
      </c>
      <c r="L162" s="79">
        <f>VLOOKUP($C162,'2026'!$C$8:$U$290,VLOOKUP($L$4,Master!$D$9:$G$20,4,FALSE),FALSE)</f>
        <v>70817.06</v>
      </c>
      <c r="M162" s="143">
        <f t="shared" si="26"/>
        <v>0.69845936074014126</v>
      </c>
      <c r="N162" s="143">
        <f t="shared" si="27"/>
        <v>8.2685776335146991E-6</v>
      </c>
      <c r="O162" s="79">
        <f t="shared" si="28"/>
        <v>-30573.319999999992</v>
      </c>
      <c r="P162" s="83">
        <f t="shared" si="29"/>
        <v>-0.30154063925985874</v>
      </c>
      <c r="Q162" s="76"/>
    </row>
    <row r="163" spans="2:17" s="77" customFormat="1" x14ac:dyDescent="0.25">
      <c r="B163" s="70"/>
      <c r="C163" s="155" t="s">
        <v>631</v>
      </c>
      <c r="D163" s="147" t="s">
        <v>521</v>
      </c>
      <c r="E163" s="78">
        <f>IFERROR(VLOOKUP($C163,'2026'!$C$300:$U$583,19,FALSE),0)</f>
        <v>597738.58000000007</v>
      </c>
      <c r="F163" s="79">
        <f>IFERROR(VLOOKUP($C163,'2026'!$C$8:$U$290,19,FALSE),0)</f>
        <v>14398.08</v>
      </c>
      <c r="G163" s="80">
        <f t="shared" si="22"/>
        <v>2.4087586918013555E-2</v>
      </c>
      <c r="H163" s="81">
        <f t="shared" si="23"/>
        <v>1.6811152885131822E-6</v>
      </c>
      <c r="I163" s="82">
        <f t="shared" si="24"/>
        <v>-583340.50000000012</v>
      </c>
      <c r="J163" s="83">
        <f t="shared" si="25"/>
        <v>-0.97591241308198651</v>
      </c>
      <c r="K163" s="78">
        <f>VLOOKUP($C163,'2026'!$C$300:$U$583,VLOOKUP($L$4,Master!$D$9:$G$20,4,FALSE),FALSE)</f>
        <v>47380.3</v>
      </c>
      <c r="L163" s="79">
        <f>VLOOKUP($C163,'2026'!$C$8:$U$290,VLOOKUP($L$4,Master!$D$9:$G$20,4,FALSE),FALSE)</f>
        <v>4496.3999999999996</v>
      </c>
      <c r="M163" s="143">
        <f t="shared" si="26"/>
        <v>9.4900201138447826E-2</v>
      </c>
      <c r="N163" s="143">
        <f t="shared" si="27"/>
        <v>5.2499824860472176E-7</v>
      </c>
      <c r="O163" s="79">
        <f t="shared" si="28"/>
        <v>-42883.9</v>
      </c>
      <c r="P163" s="83">
        <f t="shared" si="29"/>
        <v>-0.90509979886155212</v>
      </c>
      <c r="Q163" s="76"/>
    </row>
    <row r="164" spans="2:17" s="77" customFormat="1" x14ac:dyDescent="0.25">
      <c r="B164" s="70"/>
      <c r="C164" s="155" t="s">
        <v>179</v>
      </c>
      <c r="D164" s="147" t="s">
        <v>400</v>
      </c>
      <c r="E164" s="78">
        <f>IFERROR(VLOOKUP($C164,'2026'!$C$300:$U$583,19,FALSE),0)</f>
        <v>6163662.7999999998</v>
      </c>
      <c r="F164" s="79">
        <f>IFERROR(VLOOKUP($C164,'2026'!$C$8:$U$290,19,FALSE),0)</f>
        <v>10411294.699999999</v>
      </c>
      <c r="G164" s="80">
        <f t="shared" si="22"/>
        <v>1.6891408627999571</v>
      </c>
      <c r="H164" s="81">
        <f t="shared" si="23"/>
        <v>1.2156194918618499E-3</v>
      </c>
      <c r="I164" s="82">
        <f t="shared" si="24"/>
        <v>4247631.8999999994</v>
      </c>
      <c r="J164" s="83">
        <f t="shared" si="25"/>
        <v>0.68914086279995712</v>
      </c>
      <c r="K164" s="78">
        <f>VLOOKUP($C164,'2026'!$C$300:$U$583,VLOOKUP($L$4,Master!$D$9:$G$20,4,FALSE),FALSE)</f>
        <v>551031.78999999992</v>
      </c>
      <c r="L164" s="79">
        <f>VLOOKUP($C164,'2026'!$C$8:$U$290,VLOOKUP($L$4,Master!$D$9:$G$20,4,FALSE),FALSE)</f>
        <v>3081452.4699999997</v>
      </c>
      <c r="M164" s="143">
        <f t="shared" si="26"/>
        <v>5.5921500826658299</v>
      </c>
      <c r="N164" s="143">
        <f t="shared" si="27"/>
        <v>3.5978942040492258E-4</v>
      </c>
      <c r="O164" s="79">
        <f t="shared" si="28"/>
        <v>2530420.6799999997</v>
      </c>
      <c r="P164" s="83">
        <f t="shared" si="29"/>
        <v>4.5921500826658299</v>
      </c>
      <c r="Q164" s="76"/>
    </row>
    <row r="165" spans="2:17" s="77" customFormat="1" x14ac:dyDescent="0.25">
      <c r="B165" s="70"/>
      <c r="C165" s="155" t="s">
        <v>180</v>
      </c>
      <c r="D165" s="147" t="s">
        <v>401</v>
      </c>
      <c r="E165" s="78">
        <f>IFERROR(VLOOKUP($C165,'2026'!$C$300:$U$583,19,FALSE),0)</f>
        <v>1569406.15</v>
      </c>
      <c r="F165" s="79">
        <f>IFERROR(VLOOKUP($C165,'2026'!$C$8:$U$290,19,FALSE),0)</f>
        <v>1597133.1900000002</v>
      </c>
      <c r="G165" s="80">
        <f t="shared" si="22"/>
        <v>1.0176672176287829</v>
      </c>
      <c r="H165" s="81">
        <f t="shared" si="23"/>
        <v>1.8648076851224811E-4</v>
      </c>
      <c r="I165" s="82">
        <f t="shared" si="24"/>
        <v>27727.04000000027</v>
      </c>
      <c r="J165" s="83">
        <f t="shared" si="25"/>
        <v>1.7667217628782882E-2</v>
      </c>
      <c r="K165" s="78">
        <f>VLOOKUP($C165,'2026'!$C$300:$U$583,VLOOKUP($L$4,Master!$D$9:$G$20,4,FALSE),FALSE)</f>
        <v>261693.37999999998</v>
      </c>
      <c r="L165" s="79">
        <f>VLOOKUP($C165,'2026'!$C$8:$U$290,VLOOKUP($L$4,Master!$D$9:$G$20,4,FALSE),FALSE)</f>
        <v>276243.05000000005</v>
      </c>
      <c r="M165" s="143">
        <f t="shared" si="26"/>
        <v>1.0555981584249479</v>
      </c>
      <c r="N165" s="143">
        <f t="shared" si="27"/>
        <v>3.2254051561076995E-5</v>
      </c>
      <c r="O165" s="79">
        <f t="shared" si="28"/>
        <v>14549.670000000071</v>
      </c>
      <c r="P165" s="83">
        <f t="shared" si="29"/>
        <v>5.5598158424947822E-2</v>
      </c>
      <c r="Q165" s="76"/>
    </row>
    <row r="166" spans="2:17" s="77" customFormat="1" x14ac:dyDescent="0.25">
      <c r="B166" s="70"/>
      <c r="C166" s="155" t="s">
        <v>181</v>
      </c>
      <c r="D166" s="147" t="s">
        <v>402</v>
      </c>
      <c r="E166" s="78">
        <f>IFERROR(VLOOKUP($C166,'2026'!$C$300:$U$583,19,FALSE),0)</f>
        <v>1320506.43</v>
      </c>
      <c r="F166" s="79">
        <f>IFERROR(VLOOKUP($C166,'2026'!$C$8:$U$290,19,FALSE),0)</f>
        <v>448038.89999999991</v>
      </c>
      <c r="G166" s="80">
        <f t="shared" si="22"/>
        <v>0.33929323615637369</v>
      </c>
      <c r="H166" s="81">
        <f t="shared" si="23"/>
        <v>5.2312880928473007E-5</v>
      </c>
      <c r="I166" s="82">
        <f t="shared" si="24"/>
        <v>-872467.53</v>
      </c>
      <c r="J166" s="83">
        <f t="shared" si="25"/>
        <v>-0.66070676384362637</v>
      </c>
      <c r="K166" s="78">
        <f>VLOOKUP($C166,'2026'!$C$300:$U$583,VLOOKUP($L$4,Master!$D$9:$G$20,4,FALSE),FALSE)</f>
        <v>141367.82</v>
      </c>
      <c r="L166" s="79">
        <f>VLOOKUP($C166,'2026'!$C$8:$U$290,VLOOKUP($L$4,Master!$D$9:$G$20,4,FALSE),FALSE)</f>
        <v>176899.94</v>
      </c>
      <c r="M166" s="143">
        <f t="shared" si="26"/>
        <v>1.2513451788391445</v>
      </c>
      <c r="N166" s="143">
        <f t="shared" si="27"/>
        <v>2.0654781309109592E-5</v>
      </c>
      <c r="O166" s="79">
        <f t="shared" si="28"/>
        <v>35532.119999999995</v>
      </c>
      <c r="P166" s="83">
        <f t="shared" si="29"/>
        <v>0.25134517883914453</v>
      </c>
      <c r="Q166" s="76"/>
    </row>
    <row r="167" spans="2:17" s="77" customFormat="1" x14ac:dyDescent="0.25">
      <c r="B167" s="70"/>
      <c r="C167" s="155" t="s">
        <v>182</v>
      </c>
      <c r="D167" s="147" t="s">
        <v>403</v>
      </c>
      <c r="E167" s="78">
        <f>IFERROR(VLOOKUP($C167,'2026'!$C$300:$U$583,19,FALSE),0)</f>
        <v>2047263.7500000002</v>
      </c>
      <c r="F167" s="79">
        <f>IFERROR(VLOOKUP($C167,'2026'!$C$8:$U$290,19,FALSE),0)</f>
        <v>2677884.14</v>
      </c>
      <c r="G167" s="80">
        <f t="shared" si="22"/>
        <v>1.3080308484922862</v>
      </c>
      <c r="H167" s="81">
        <f t="shared" si="23"/>
        <v>3.1266890923102071E-4</v>
      </c>
      <c r="I167" s="82">
        <f t="shared" si="24"/>
        <v>630620.3899999999</v>
      </c>
      <c r="J167" s="83">
        <f t="shared" si="25"/>
        <v>0.30803084849228629</v>
      </c>
      <c r="K167" s="78">
        <f>VLOOKUP($C167,'2026'!$C$300:$U$583,VLOOKUP($L$4,Master!$D$9:$G$20,4,FALSE),FALSE)</f>
        <v>86553.2</v>
      </c>
      <c r="L167" s="79">
        <f>VLOOKUP($C167,'2026'!$C$8:$U$290,VLOOKUP($L$4,Master!$D$9:$G$20,4,FALSE),FALSE)</f>
        <v>1126359.3700000001</v>
      </c>
      <c r="M167" s="143">
        <f t="shared" si="26"/>
        <v>13.013491933284964</v>
      </c>
      <c r="N167" s="143">
        <f t="shared" si="27"/>
        <v>1.3151336548116667E-4</v>
      </c>
      <c r="O167" s="79">
        <f t="shared" si="28"/>
        <v>1039806.1700000002</v>
      </c>
      <c r="P167" s="83">
        <f t="shared" si="29"/>
        <v>12.013491933284964</v>
      </c>
      <c r="Q167" s="76"/>
    </row>
    <row r="168" spans="2:17" s="77" customFormat="1" ht="25.5" x14ac:dyDescent="0.25">
      <c r="B168" s="70"/>
      <c r="C168" s="155" t="s">
        <v>183</v>
      </c>
      <c r="D168" s="147" t="s">
        <v>405</v>
      </c>
      <c r="E168" s="78">
        <f>IFERROR(VLOOKUP($C168,'2026'!$C$300:$U$583,19,FALSE),0)</f>
        <v>140625.75000000003</v>
      </c>
      <c r="F168" s="79">
        <f>IFERROR(VLOOKUP($C168,'2026'!$C$8:$U$290,19,FALSE),0)</f>
        <v>206411.66999999998</v>
      </c>
      <c r="G168" s="80">
        <f t="shared" si="22"/>
        <v>1.4678084916880438</v>
      </c>
      <c r="H168" s="81">
        <f t="shared" si="23"/>
        <v>2.4100561614085887E-5</v>
      </c>
      <c r="I168" s="82">
        <f t="shared" si="24"/>
        <v>65785.919999999955</v>
      </c>
      <c r="J168" s="83">
        <f t="shared" si="25"/>
        <v>0.46780849168804389</v>
      </c>
      <c r="K168" s="78">
        <f>VLOOKUP($C168,'2026'!$C$300:$U$583,VLOOKUP($L$4,Master!$D$9:$G$20,4,FALSE),FALSE)</f>
        <v>28125.150000000005</v>
      </c>
      <c r="L168" s="79">
        <f>VLOOKUP($C168,'2026'!$C$8:$U$290,VLOOKUP($L$4,Master!$D$9:$G$20,4,FALSE),FALSE)</f>
        <v>0</v>
      </c>
      <c r="M168" s="143">
        <f t="shared" si="26"/>
        <v>0</v>
      </c>
      <c r="N168" s="143">
        <f t="shared" si="27"/>
        <v>0</v>
      </c>
      <c r="O168" s="79">
        <f t="shared" si="28"/>
        <v>-28125.150000000005</v>
      </c>
      <c r="P168" s="83">
        <f t="shared" si="29"/>
        <v>-1</v>
      </c>
      <c r="Q168" s="76"/>
    </row>
    <row r="169" spans="2:17" s="77" customFormat="1" x14ac:dyDescent="0.25">
      <c r="B169" s="70"/>
      <c r="C169" s="155" t="s">
        <v>184</v>
      </c>
      <c r="D169" s="147" t="s">
        <v>406</v>
      </c>
      <c r="E169" s="78">
        <f>IFERROR(VLOOKUP($C169,'2026'!$C$300:$U$583,19,FALSE),0)</f>
        <v>440106.56999999995</v>
      </c>
      <c r="F169" s="79">
        <f>IFERROR(VLOOKUP($C169,'2026'!$C$8:$U$290,19,FALSE),0)</f>
        <v>74375.91</v>
      </c>
      <c r="G169" s="80">
        <f t="shared" si="22"/>
        <v>0.16899522767860523</v>
      </c>
      <c r="H169" s="81">
        <f t="shared" si="23"/>
        <v>8.6841078392452666E-6</v>
      </c>
      <c r="I169" s="82">
        <f t="shared" si="24"/>
        <v>-365730.65999999992</v>
      </c>
      <c r="J169" s="83">
        <f t="shared" si="25"/>
        <v>-0.83100477232139469</v>
      </c>
      <c r="K169" s="78">
        <f>VLOOKUP($C169,'2026'!$C$300:$U$583,VLOOKUP($L$4,Master!$D$9:$G$20,4,FALSE),FALSE)</f>
        <v>74093.37</v>
      </c>
      <c r="L169" s="79">
        <f>VLOOKUP($C169,'2026'!$C$8:$U$290,VLOOKUP($L$4,Master!$D$9:$G$20,4,FALSE),FALSE)</f>
        <v>14816.519999999999</v>
      </c>
      <c r="M169" s="143">
        <f t="shared" si="26"/>
        <v>0.19997092857296139</v>
      </c>
      <c r="N169" s="143">
        <f t="shared" si="27"/>
        <v>1.7299722111949184E-6</v>
      </c>
      <c r="O169" s="79">
        <f t="shared" si="28"/>
        <v>-59276.85</v>
      </c>
      <c r="P169" s="83">
        <f t="shared" si="29"/>
        <v>-0.80002907142703861</v>
      </c>
      <c r="Q169" s="76"/>
    </row>
    <row r="170" spans="2:17" s="77" customFormat="1" x14ac:dyDescent="0.25">
      <c r="B170" s="70"/>
      <c r="C170" s="155" t="s">
        <v>185</v>
      </c>
      <c r="D170" s="147" t="s">
        <v>407</v>
      </c>
      <c r="E170" s="78">
        <f>IFERROR(VLOOKUP($C170,'2026'!$C$300:$U$583,19,FALSE),0)</f>
        <v>126234.6</v>
      </c>
      <c r="F170" s="79">
        <f>IFERROR(VLOOKUP($C170,'2026'!$C$8:$U$290,19,FALSE),0)</f>
        <v>92530.930000000008</v>
      </c>
      <c r="G170" s="80">
        <f t="shared" si="22"/>
        <v>0.73300766984646049</v>
      </c>
      <c r="H170" s="81">
        <f t="shared" si="23"/>
        <v>1.0803882259533428E-5</v>
      </c>
      <c r="I170" s="82">
        <f t="shared" si="24"/>
        <v>-33703.67</v>
      </c>
      <c r="J170" s="83">
        <f t="shared" si="25"/>
        <v>-0.26699233015353951</v>
      </c>
      <c r="K170" s="78">
        <f>VLOOKUP($C170,'2026'!$C$300:$U$583,VLOOKUP($L$4,Master!$D$9:$G$20,4,FALSE),FALSE)</f>
        <v>28739.43</v>
      </c>
      <c r="L170" s="79">
        <f>VLOOKUP($C170,'2026'!$C$8:$U$290,VLOOKUP($L$4,Master!$D$9:$G$20,4,FALSE),FALSE)</f>
        <v>21553.38</v>
      </c>
      <c r="M170" s="143">
        <f t="shared" si="26"/>
        <v>0.74995850648394913</v>
      </c>
      <c r="N170" s="143">
        <f t="shared" si="27"/>
        <v>2.5165658641384302E-6</v>
      </c>
      <c r="O170" s="79">
        <f t="shared" si="28"/>
        <v>-7186.0499999999993</v>
      </c>
      <c r="P170" s="83">
        <f t="shared" si="29"/>
        <v>-0.25004149351605093</v>
      </c>
      <c r="Q170" s="76"/>
    </row>
    <row r="171" spans="2:17" s="77" customFormat="1" x14ac:dyDescent="0.25">
      <c r="B171" s="70"/>
      <c r="C171" s="155" t="s">
        <v>186</v>
      </c>
      <c r="D171" s="147" t="s">
        <v>408</v>
      </c>
      <c r="E171" s="78">
        <f>IFERROR(VLOOKUP($C171,'2026'!$C$300:$U$583,19,FALSE),0)</f>
        <v>2991371.5699999994</v>
      </c>
      <c r="F171" s="79">
        <f>IFERROR(VLOOKUP($C171,'2026'!$C$8:$U$290,19,FALSE),0)</f>
        <v>2214407.66</v>
      </c>
      <c r="G171" s="80">
        <f t="shared" si="22"/>
        <v>0.74026499489663888</v>
      </c>
      <c r="H171" s="81">
        <f t="shared" si="23"/>
        <v>2.585535413212526E-4</v>
      </c>
      <c r="I171" s="82">
        <f t="shared" si="24"/>
        <v>-776963.90999999922</v>
      </c>
      <c r="J171" s="83">
        <f t="shared" si="25"/>
        <v>-0.25973500510336112</v>
      </c>
      <c r="K171" s="78">
        <f>VLOOKUP($C171,'2026'!$C$300:$U$583,VLOOKUP($L$4,Master!$D$9:$G$20,4,FALSE),FALSE)</f>
        <v>581013.17999999993</v>
      </c>
      <c r="L171" s="79">
        <f>VLOOKUP($C171,'2026'!$C$8:$U$290,VLOOKUP($L$4,Master!$D$9:$G$20,4,FALSE),FALSE)</f>
        <v>491660.34000000008</v>
      </c>
      <c r="M171" s="143">
        <f t="shared" si="26"/>
        <v>0.8462120256893314</v>
      </c>
      <c r="N171" s="143">
        <f t="shared" si="27"/>
        <v>5.7406106531536799E-5</v>
      </c>
      <c r="O171" s="79">
        <f t="shared" si="28"/>
        <v>-89352.839999999851</v>
      </c>
      <c r="P171" s="83">
        <f t="shared" si="29"/>
        <v>-0.1537879743106686</v>
      </c>
      <c r="Q171" s="76"/>
    </row>
    <row r="172" spans="2:17" s="77" customFormat="1" x14ac:dyDescent="0.25">
      <c r="B172" s="70"/>
      <c r="C172" s="155" t="s">
        <v>187</v>
      </c>
      <c r="D172" s="147" t="s">
        <v>409</v>
      </c>
      <c r="E172" s="78">
        <f>IFERROR(VLOOKUP($C172,'2026'!$C$300:$U$583,19,FALSE),0)</f>
        <v>991085.09999999986</v>
      </c>
      <c r="F172" s="79">
        <f>IFERROR(VLOOKUP($C172,'2026'!$C$8:$U$290,19,FALSE),0)</f>
        <v>1617591.48</v>
      </c>
      <c r="G172" s="80">
        <f t="shared" si="22"/>
        <v>1.6321418614809164</v>
      </c>
      <c r="H172" s="81">
        <f t="shared" si="23"/>
        <v>1.8886947201270346E-4</v>
      </c>
      <c r="I172" s="82">
        <f t="shared" si="24"/>
        <v>626506.38000000012</v>
      </c>
      <c r="J172" s="83">
        <f t="shared" si="25"/>
        <v>0.63214186148091644</v>
      </c>
      <c r="K172" s="78">
        <f>VLOOKUP($C172,'2026'!$C$300:$U$583,VLOOKUP($L$4,Master!$D$9:$G$20,4,FALSE),FALSE)</f>
        <v>216612.94999999998</v>
      </c>
      <c r="L172" s="79">
        <f>VLOOKUP($C172,'2026'!$C$8:$U$290,VLOOKUP($L$4,Master!$D$9:$G$20,4,FALSE),FALSE)</f>
        <v>23915.48</v>
      </c>
      <c r="M172" s="143">
        <f t="shared" si="26"/>
        <v>0.11040651078340423</v>
      </c>
      <c r="N172" s="143">
        <f t="shared" si="27"/>
        <v>2.7923639165868809E-6</v>
      </c>
      <c r="O172" s="79">
        <f t="shared" si="28"/>
        <v>-192697.46999999997</v>
      </c>
      <c r="P172" s="83">
        <f t="shared" si="29"/>
        <v>-0.88959348921659576</v>
      </c>
      <c r="Q172" s="76"/>
    </row>
    <row r="173" spans="2:17" s="77" customFormat="1" x14ac:dyDescent="0.25">
      <c r="B173" s="70"/>
      <c r="C173" s="155" t="s">
        <v>188</v>
      </c>
      <c r="D173" s="147" t="s">
        <v>410</v>
      </c>
      <c r="E173" s="78">
        <f>IFERROR(VLOOKUP($C173,'2026'!$C$300:$U$583,19,FALSE),0)</f>
        <v>247707.96999999997</v>
      </c>
      <c r="F173" s="79">
        <f>IFERROR(VLOOKUP($C173,'2026'!$C$8:$U$290,19,FALSE),0)</f>
        <v>169522.3</v>
      </c>
      <c r="G173" s="80">
        <f t="shared" si="22"/>
        <v>0.68436352693859637</v>
      </c>
      <c r="H173" s="81">
        <f t="shared" si="23"/>
        <v>1.979337038507344E-5</v>
      </c>
      <c r="I173" s="82">
        <f t="shared" si="24"/>
        <v>-78185.669999999984</v>
      </c>
      <c r="J173" s="83">
        <f t="shared" si="25"/>
        <v>-0.31563647306140369</v>
      </c>
      <c r="K173" s="78">
        <f>VLOOKUP($C173,'2026'!$C$300:$U$583,VLOOKUP($L$4,Master!$D$9:$G$20,4,FALSE),FALSE)</f>
        <v>41597.359999999993</v>
      </c>
      <c r="L173" s="79">
        <f>VLOOKUP($C173,'2026'!$C$8:$U$290,VLOOKUP($L$4,Master!$D$9:$G$20,4,FALSE),FALSE)</f>
        <v>44940.759999999995</v>
      </c>
      <c r="M173" s="143">
        <f t="shared" si="26"/>
        <v>1.0803752930474435</v>
      </c>
      <c r="N173" s="143">
        <f t="shared" si="27"/>
        <v>5.2472689909627996E-6</v>
      </c>
      <c r="O173" s="79">
        <f t="shared" si="28"/>
        <v>3343.4000000000015</v>
      </c>
      <c r="P173" s="83">
        <f t="shared" si="29"/>
        <v>8.0375293047443438E-2</v>
      </c>
      <c r="Q173" s="76"/>
    </row>
    <row r="174" spans="2:17" s="77" customFormat="1" ht="25.5" x14ac:dyDescent="0.25">
      <c r="B174" s="70"/>
      <c r="C174" s="155" t="s">
        <v>189</v>
      </c>
      <c r="D174" s="147" t="s">
        <v>404</v>
      </c>
      <c r="E174" s="78">
        <f>IFERROR(VLOOKUP($C174,'2026'!$C$300:$U$583,19,FALSE),0)</f>
        <v>473920.94999999995</v>
      </c>
      <c r="F174" s="79">
        <f>IFERROR(VLOOKUP($C174,'2026'!$C$8:$U$290,19,FALSE),0)</f>
        <v>730220.09999999986</v>
      </c>
      <c r="G174" s="80">
        <f t="shared" si="22"/>
        <v>1.5408056976590714</v>
      </c>
      <c r="H174" s="81">
        <f t="shared" si="23"/>
        <v>8.5260269014314724E-5</v>
      </c>
      <c r="I174" s="82">
        <f t="shared" si="24"/>
        <v>256299.14999999991</v>
      </c>
      <c r="J174" s="83">
        <f t="shared" si="25"/>
        <v>0.54080569765907149</v>
      </c>
      <c r="K174" s="78">
        <f>VLOOKUP($C174,'2026'!$C$300:$U$583,VLOOKUP($L$4,Master!$D$9:$G$20,4,FALSE),FALSE)</f>
        <v>84743.679999999978</v>
      </c>
      <c r="L174" s="79">
        <f>VLOOKUP($C174,'2026'!$C$8:$U$290,VLOOKUP($L$4,Master!$D$9:$G$20,4,FALSE),FALSE)</f>
        <v>236754.04999999996</v>
      </c>
      <c r="M174" s="143">
        <f t="shared" si="26"/>
        <v>2.7937664496042656</v>
      </c>
      <c r="N174" s="143">
        <f t="shared" si="27"/>
        <v>2.7643328351586761E-5</v>
      </c>
      <c r="O174" s="79">
        <f t="shared" si="28"/>
        <v>152010.37</v>
      </c>
      <c r="P174" s="83">
        <f t="shared" si="29"/>
        <v>1.7937664496042658</v>
      </c>
      <c r="Q174" s="76"/>
    </row>
    <row r="175" spans="2:17" s="77" customFormat="1" x14ac:dyDescent="0.25">
      <c r="B175" s="70"/>
      <c r="C175" s="155" t="s">
        <v>632</v>
      </c>
      <c r="D175" s="147" t="s">
        <v>633</v>
      </c>
      <c r="E175" s="78">
        <f>IFERROR(VLOOKUP($C175,'2026'!$C$300:$U$583,19,FALSE),0)</f>
        <v>955917.38999999978</v>
      </c>
      <c r="F175" s="79">
        <f>IFERROR(VLOOKUP($C175,'2026'!$C$8:$U$290,19,FALSE),0)</f>
        <v>829206.12000000011</v>
      </c>
      <c r="G175" s="80">
        <f t="shared" si="22"/>
        <v>0.86744537621603501</v>
      </c>
      <c r="H175" s="81">
        <f t="shared" si="23"/>
        <v>9.6817845550288415E-5</v>
      </c>
      <c r="I175" s="82">
        <f t="shared" si="24"/>
        <v>-126711.26999999967</v>
      </c>
      <c r="J175" s="83">
        <f t="shared" si="25"/>
        <v>-0.13255462378396496</v>
      </c>
      <c r="K175" s="78">
        <f>VLOOKUP($C175,'2026'!$C$300:$U$583,VLOOKUP($L$4,Master!$D$9:$G$20,4,FALSE),FALSE)</f>
        <v>172951.96999999994</v>
      </c>
      <c r="L175" s="79">
        <f>VLOOKUP($C175,'2026'!$C$8:$U$290,VLOOKUP($L$4,Master!$D$9:$G$20,4,FALSE),FALSE)</f>
        <v>194822.06</v>
      </c>
      <c r="M175" s="143">
        <f t="shared" si="26"/>
        <v>1.1264518120261946</v>
      </c>
      <c r="N175" s="143">
        <f t="shared" si="27"/>
        <v>2.2747362398710973E-5</v>
      </c>
      <c r="O175" s="79">
        <f t="shared" si="28"/>
        <v>21870.090000000055</v>
      </c>
      <c r="P175" s="83">
        <f t="shared" si="29"/>
        <v>0.12645181202619468</v>
      </c>
      <c r="Q175" s="76"/>
    </row>
    <row r="176" spans="2:17" s="77" customFormat="1" x14ac:dyDescent="0.25">
      <c r="B176" s="70"/>
      <c r="C176" s="155" t="s">
        <v>190</v>
      </c>
      <c r="D176" s="147" t="s">
        <v>411</v>
      </c>
      <c r="E176" s="78">
        <f>IFERROR(VLOOKUP($C176,'2026'!$C$300:$U$583,19,FALSE),0)</f>
        <v>657430.04</v>
      </c>
      <c r="F176" s="79">
        <f>IFERROR(VLOOKUP($C176,'2026'!$C$8:$U$290,19,FALSE),0)</f>
        <v>424777.28</v>
      </c>
      <c r="G176" s="80">
        <f t="shared" si="22"/>
        <v>0.64611784396100913</v>
      </c>
      <c r="H176" s="81">
        <f t="shared" si="23"/>
        <v>4.9596861499661401E-5</v>
      </c>
      <c r="I176" s="82">
        <f t="shared" si="24"/>
        <v>-232652.76</v>
      </c>
      <c r="J176" s="83">
        <f t="shared" si="25"/>
        <v>-0.35388215603899087</v>
      </c>
      <c r="K176" s="78">
        <f>VLOOKUP($C176,'2026'!$C$300:$U$583,VLOOKUP($L$4,Master!$D$9:$G$20,4,FALSE),FALSE)</f>
        <v>132600.28</v>
      </c>
      <c r="L176" s="79">
        <f>VLOOKUP($C176,'2026'!$C$8:$U$290,VLOOKUP($L$4,Master!$D$9:$G$20,4,FALSE),FALSE)</f>
        <v>79496.540000000008</v>
      </c>
      <c r="M176" s="143">
        <f t="shared" si="26"/>
        <v>0.59952015184281671</v>
      </c>
      <c r="N176" s="143">
        <f t="shared" si="27"/>
        <v>9.2819909861523028E-6</v>
      </c>
      <c r="O176" s="79">
        <f t="shared" si="28"/>
        <v>-53103.739999999991</v>
      </c>
      <c r="P176" s="83">
        <f t="shared" si="29"/>
        <v>-0.40047984815718329</v>
      </c>
      <c r="Q176" s="76"/>
    </row>
    <row r="177" spans="2:17" s="77" customFormat="1" x14ac:dyDescent="0.25">
      <c r="B177" s="70"/>
      <c r="C177" s="155" t="s">
        <v>191</v>
      </c>
      <c r="D177" s="147" t="s">
        <v>412</v>
      </c>
      <c r="E177" s="78">
        <f>IFERROR(VLOOKUP($C177,'2026'!$C$300:$U$583,19,FALSE),0)</f>
        <v>632588.99000000011</v>
      </c>
      <c r="F177" s="79">
        <f>IFERROR(VLOOKUP($C177,'2026'!$C$8:$U$290,19,FALSE),0)</f>
        <v>430785.30000000005</v>
      </c>
      <c r="G177" s="80">
        <f t="shared" si="22"/>
        <v>0.6809876662570431</v>
      </c>
      <c r="H177" s="81">
        <f t="shared" si="23"/>
        <v>5.0298356023632164E-5</v>
      </c>
      <c r="I177" s="82">
        <f t="shared" si="24"/>
        <v>-201803.69000000006</v>
      </c>
      <c r="J177" s="83">
        <f t="shared" si="25"/>
        <v>-0.3190123337429569</v>
      </c>
      <c r="K177" s="78">
        <f>VLOOKUP($C177,'2026'!$C$300:$U$583,VLOOKUP($L$4,Master!$D$9:$G$20,4,FALSE),FALSE)</f>
        <v>119788.00999999997</v>
      </c>
      <c r="L177" s="79">
        <f>VLOOKUP($C177,'2026'!$C$8:$U$290,VLOOKUP($L$4,Master!$D$9:$G$20,4,FALSE),FALSE)</f>
        <v>85406.540000000023</v>
      </c>
      <c r="M177" s="143">
        <f t="shared" si="26"/>
        <v>0.71298070649975775</v>
      </c>
      <c r="N177" s="143">
        <f t="shared" si="27"/>
        <v>9.9720407257782054E-6</v>
      </c>
      <c r="O177" s="79">
        <f t="shared" si="28"/>
        <v>-34381.469999999943</v>
      </c>
      <c r="P177" s="83">
        <f t="shared" si="29"/>
        <v>-0.28701929350024225</v>
      </c>
      <c r="Q177" s="76"/>
    </row>
    <row r="178" spans="2:17" s="77" customFormat="1" x14ac:dyDescent="0.25">
      <c r="B178" s="70"/>
      <c r="C178" s="155" t="s">
        <v>192</v>
      </c>
      <c r="D178" s="147" t="s">
        <v>413</v>
      </c>
      <c r="E178" s="78">
        <f>IFERROR(VLOOKUP($C178,'2026'!$C$300:$U$583,19,FALSE),0)</f>
        <v>5604722.4199999999</v>
      </c>
      <c r="F178" s="79">
        <f>IFERROR(VLOOKUP($C178,'2026'!$C$8:$U$290,19,FALSE),0)</f>
        <v>6310198.1900000004</v>
      </c>
      <c r="G178" s="80">
        <f t="shared" si="22"/>
        <v>1.1258716698408768</v>
      </c>
      <c r="H178" s="81">
        <f t="shared" si="23"/>
        <v>7.3677675431427041E-4</v>
      </c>
      <c r="I178" s="82">
        <f t="shared" si="24"/>
        <v>705475.77000000048</v>
      </c>
      <c r="J178" s="83">
        <f t="shared" si="25"/>
        <v>0.12587166984087689</v>
      </c>
      <c r="K178" s="78">
        <f>VLOOKUP($C178,'2026'!$C$300:$U$583,VLOOKUP($L$4,Master!$D$9:$G$20,4,FALSE),FALSE)</f>
        <v>1162028.42</v>
      </c>
      <c r="L178" s="79">
        <f>VLOOKUP($C178,'2026'!$C$8:$U$290,VLOOKUP($L$4,Master!$D$9:$G$20,4,FALSE),FALSE)</f>
        <v>1262162.7899999998</v>
      </c>
      <c r="M178" s="143">
        <f t="shared" si="26"/>
        <v>1.0861720490450655</v>
      </c>
      <c r="N178" s="143">
        <f t="shared" si="27"/>
        <v>1.4736973005160777E-4</v>
      </c>
      <c r="O178" s="79">
        <f t="shared" si="28"/>
        <v>100134.36999999988</v>
      </c>
      <c r="P178" s="83">
        <f t="shared" si="29"/>
        <v>8.6172049045065424E-2</v>
      </c>
      <c r="Q178" s="76"/>
    </row>
    <row r="179" spans="2:17" s="77" customFormat="1" x14ac:dyDescent="0.25">
      <c r="B179" s="70"/>
      <c r="C179" s="155" t="s">
        <v>193</v>
      </c>
      <c r="D179" s="147" t="s">
        <v>414</v>
      </c>
      <c r="E179" s="78">
        <f>IFERROR(VLOOKUP($C179,'2026'!$C$300:$U$583,19,FALSE),0)</f>
        <v>8829498.660000002</v>
      </c>
      <c r="F179" s="79">
        <f>IFERROR(VLOOKUP($C179,'2026'!$C$8:$U$290,19,FALSE),0)</f>
        <v>7495738.4700000007</v>
      </c>
      <c r="G179" s="80">
        <f t="shared" si="22"/>
        <v>0.84894270429619145</v>
      </c>
      <c r="H179" s="81">
        <f t="shared" si="23"/>
        <v>8.7520006421782693E-4</v>
      </c>
      <c r="I179" s="82">
        <f t="shared" si="24"/>
        <v>-1333760.1900000013</v>
      </c>
      <c r="J179" s="83">
        <f t="shared" si="25"/>
        <v>-0.15105729570380852</v>
      </c>
      <c r="K179" s="78">
        <f>VLOOKUP($C179,'2026'!$C$300:$U$583,VLOOKUP($L$4,Master!$D$9:$G$20,4,FALSE),FALSE)</f>
        <v>1525785.51</v>
      </c>
      <c r="L179" s="79">
        <f>VLOOKUP($C179,'2026'!$C$8:$U$290,VLOOKUP($L$4,Master!$D$9:$G$20,4,FALSE),FALSE)</f>
        <v>582437.52000000014</v>
      </c>
      <c r="M179" s="143">
        <f t="shared" si="26"/>
        <v>0.38172961807718314</v>
      </c>
      <c r="N179" s="143">
        <f t="shared" si="27"/>
        <v>6.8005221493122871E-5</v>
      </c>
      <c r="O179" s="79">
        <f t="shared" si="28"/>
        <v>-943347.98999999987</v>
      </c>
      <c r="P179" s="83">
        <f t="shared" si="29"/>
        <v>-0.6182703819228168</v>
      </c>
      <c r="Q179" s="76"/>
    </row>
    <row r="180" spans="2:17" s="77" customFormat="1" x14ac:dyDescent="0.25">
      <c r="B180" s="70"/>
      <c r="C180" s="155" t="s">
        <v>194</v>
      </c>
      <c r="D180" s="147" t="s">
        <v>415</v>
      </c>
      <c r="E180" s="78">
        <f>IFERROR(VLOOKUP($C180,'2026'!$C$300:$U$583,19,FALSE),0)</f>
        <v>31588.160000000007</v>
      </c>
      <c r="F180" s="79">
        <f>IFERROR(VLOOKUP($C180,'2026'!$C$8:$U$290,19,FALSE),0)</f>
        <v>22978.370000000003</v>
      </c>
      <c r="G180" s="80">
        <f t="shared" si="22"/>
        <v>0.7274361659558517</v>
      </c>
      <c r="H180" s="81">
        <f t="shared" si="23"/>
        <v>2.6829472479742198E-6</v>
      </c>
      <c r="I180" s="82">
        <f t="shared" si="24"/>
        <v>-8609.7900000000045</v>
      </c>
      <c r="J180" s="83">
        <f t="shared" si="25"/>
        <v>-0.27256383404414825</v>
      </c>
      <c r="K180" s="78">
        <f>VLOOKUP($C180,'2026'!$C$300:$U$583,VLOOKUP($L$4,Master!$D$9:$G$20,4,FALSE),FALSE)</f>
        <v>7136.3800000000019</v>
      </c>
      <c r="L180" s="79">
        <f>VLOOKUP($C180,'2026'!$C$8:$U$290,VLOOKUP($L$4,Master!$D$9:$G$20,4,FALSE),FALSE)</f>
        <v>4741.7900000000009</v>
      </c>
      <c r="M180" s="143">
        <f t="shared" si="26"/>
        <v>0.66445312609474261</v>
      </c>
      <c r="N180" s="143">
        <f t="shared" si="27"/>
        <v>5.5364990775984876E-7</v>
      </c>
      <c r="O180" s="79">
        <f t="shared" si="28"/>
        <v>-2394.5900000000011</v>
      </c>
      <c r="P180" s="83">
        <f t="shared" si="29"/>
        <v>-0.33554687390525734</v>
      </c>
      <c r="Q180" s="76"/>
    </row>
    <row r="181" spans="2:17" s="77" customFormat="1" x14ac:dyDescent="0.25">
      <c r="B181" s="70"/>
      <c r="C181" s="155" t="s">
        <v>195</v>
      </c>
      <c r="D181" s="147" t="s">
        <v>416</v>
      </c>
      <c r="E181" s="78">
        <f>IFERROR(VLOOKUP($C181,'2026'!$C$300:$U$583,19,FALSE),0)</f>
        <v>38756.080000000002</v>
      </c>
      <c r="F181" s="79">
        <f>IFERROR(VLOOKUP($C181,'2026'!$C$8:$U$290,19,FALSE),0)</f>
        <v>106365.32</v>
      </c>
      <c r="G181" s="80">
        <f t="shared" si="22"/>
        <v>2.7444808659699329</v>
      </c>
      <c r="H181" s="81">
        <f t="shared" si="23"/>
        <v>1.2419181281087266E-5</v>
      </c>
      <c r="I181" s="82">
        <f t="shared" si="24"/>
        <v>67609.240000000005</v>
      </c>
      <c r="J181" s="83">
        <f t="shared" si="25"/>
        <v>1.7444808659699331</v>
      </c>
      <c r="K181" s="78">
        <f>VLOOKUP($C181,'2026'!$C$300:$U$583,VLOOKUP($L$4,Master!$D$9:$G$20,4,FALSE),FALSE)</f>
        <v>5190.24</v>
      </c>
      <c r="L181" s="79">
        <f>VLOOKUP($C181,'2026'!$C$8:$U$290,VLOOKUP($L$4,Master!$D$9:$G$20,4,FALSE),FALSE)</f>
        <v>0</v>
      </c>
      <c r="M181" s="143">
        <f t="shared" si="26"/>
        <v>0</v>
      </c>
      <c r="N181" s="143">
        <f t="shared" si="27"/>
        <v>0</v>
      </c>
      <c r="O181" s="79">
        <f t="shared" si="28"/>
        <v>-5190.24</v>
      </c>
      <c r="P181" s="83">
        <f t="shared" si="29"/>
        <v>-1</v>
      </c>
      <c r="Q181" s="76"/>
    </row>
    <row r="182" spans="2:17" s="77" customFormat="1" x14ac:dyDescent="0.25">
      <c r="B182" s="70"/>
      <c r="C182" s="155" t="s">
        <v>634</v>
      </c>
      <c r="D182" s="147" t="s">
        <v>635</v>
      </c>
      <c r="E182" s="78">
        <f>IFERROR(VLOOKUP($C182,'2026'!$C$300:$U$583,19,FALSE),0)</f>
        <v>8334.9</v>
      </c>
      <c r="F182" s="79">
        <f>IFERROR(VLOOKUP($C182,'2026'!$C$8:$U$290,19,FALSE),0)</f>
        <v>0</v>
      </c>
      <c r="G182" s="80">
        <f t="shared" si="22"/>
        <v>0</v>
      </c>
      <c r="H182" s="81">
        <f t="shared" si="23"/>
        <v>0</v>
      </c>
      <c r="I182" s="82">
        <f t="shared" si="24"/>
        <v>-8334.9</v>
      </c>
      <c r="J182" s="83">
        <f t="shared" si="25"/>
        <v>-1</v>
      </c>
      <c r="K182" s="78">
        <f>VLOOKUP($C182,'2026'!$C$300:$U$583,VLOOKUP($L$4,Master!$D$9:$G$20,4,FALSE),FALSE)</f>
        <v>1666.98</v>
      </c>
      <c r="L182" s="79">
        <f>VLOOKUP($C182,'2026'!$C$8:$U$290,VLOOKUP($L$4,Master!$D$9:$G$20,4,FALSE),FALSE)</f>
        <v>0</v>
      </c>
      <c r="M182" s="143">
        <f t="shared" si="26"/>
        <v>0</v>
      </c>
      <c r="N182" s="143">
        <f t="shared" si="27"/>
        <v>0</v>
      </c>
      <c r="O182" s="79">
        <f t="shared" si="28"/>
        <v>-1666.98</v>
      </c>
      <c r="P182" s="83">
        <f t="shared" si="29"/>
        <v>-1</v>
      </c>
      <c r="Q182" s="76"/>
    </row>
    <row r="183" spans="2:17" s="77" customFormat="1" x14ac:dyDescent="0.25">
      <c r="B183" s="70"/>
      <c r="C183" s="155" t="s">
        <v>196</v>
      </c>
      <c r="D183" s="147" t="s">
        <v>417</v>
      </c>
      <c r="E183" s="78">
        <f>IFERROR(VLOOKUP($C183,'2026'!$C$300:$U$583,19,FALSE),0)</f>
        <v>23083074.810000006</v>
      </c>
      <c r="F183" s="79">
        <f>IFERROR(VLOOKUP($C183,'2026'!$C$8:$U$290,19,FALSE),0)</f>
        <v>16957616.050000001</v>
      </c>
      <c r="G183" s="80">
        <f t="shared" si="22"/>
        <v>0.73463419364969762</v>
      </c>
      <c r="H183" s="81">
        <f t="shared" si="23"/>
        <v>1.9799659120099014E-3</v>
      </c>
      <c r="I183" s="82">
        <f t="shared" si="24"/>
        <v>-6125458.7600000054</v>
      </c>
      <c r="J183" s="83">
        <f t="shared" si="25"/>
        <v>-0.26536580635030244</v>
      </c>
      <c r="K183" s="78">
        <f>VLOOKUP($C183,'2026'!$C$300:$U$583,VLOOKUP($L$4,Master!$D$9:$G$20,4,FALSE),FALSE)</f>
        <v>4604083.3000000007</v>
      </c>
      <c r="L183" s="79">
        <f>VLOOKUP($C183,'2026'!$C$8:$U$290,VLOOKUP($L$4,Master!$D$9:$G$20,4,FALSE),FALSE)</f>
        <v>6152684.9699999997</v>
      </c>
      <c r="M183" s="143">
        <f t="shared" si="26"/>
        <v>1.3363539643168487</v>
      </c>
      <c r="N183" s="143">
        <f t="shared" si="27"/>
        <v>7.1838556032972933E-4</v>
      </c>
      <c r="O183" s="79">
        <f t="shared" si="28"/>
        <v>1548601.669999999</v>
      </c>
      <c r="P183" s="83">
        <f t="shared" si="29"/>
        <v>0.33635396431684866</v>
      </c>
      <c r="Q183" s="76"/>
    </row>
    <row r="184" spans="2:17" s="77" customFormat="1" x14ac:dyDescent="0.25">
      <c r="B184" s="70"/>
      <c r="C184" s="155" t="s">
        <v>197</v>
      </c>
      <c r="D184" s="147" t="s">
        <v>418</v>
      </c>
      <c r="E184" s="78">
        <f>IFERROR(VLOOKUP($C184,'2026'!$C$300:$U$583,19,FALSE),0)</f>
        <v>2989583.3000000003</v>
      </c>
      <c r="F184" s="79">
        <f>IFERROR(VLOOKUP($C184,'2026'!$C$8:$U$290,19,FALSE),0)</f>
        <v>45980.34</v>
      </c>
      <c r="G184" s="80">
        <f t="shared" si="22"/>
        <v>1.5380183586120512E-2</v>
      </c>
      <c r="H184" s="81">
        <f t="shared" si="23"/>
        <v>5.3686500245195335E-6</v>
      </c>
      <c r="I184" s="82">
        <f t="shared" si="24"/>
        <v>-2943602.9600000004</v>
      </c>
      <c r="J184" s="83">
        <f t="shared" si="25"/>
        <v>-0.98461981641387952</v>
      </c>
      <c r="K184" s="78">
        <f>VLOOKUP($C184,'2026'!$C$300:$U$583,VLOOKUP($L$4,Master!$D$9:$G$20,4,FALSE),FALSE)</f>
        <v>597916.66</v>
      </c>
      <c r="L184" s="79">
        <f>VLOOKUP($C184,'2026'!$C$8:$U$290,VLOOKUP($L$4,Master!$D$9:$G$20,4,FALSE),FALSE)</f>
        <v>45980.34</v>
      </c>
      <c r="M184" s="143">
        <f t="shared" si="26"/>
        <v>7.6900917930602553E-2</v>
      </c>
      <c r="N184" s="143">
        <f t="shared" si="27"/>
        <v>5.3686500245195335E-6</v>
      </c>
      <c r="O184" s="79">
        <f t="shared" si="28"/>
        <v>-551936.32000000007</v>
      </c>
      <c r="P184" s="83">
        <f t="shared" si="29"/>
        <v>-0.9230990820693975</v>
      </c>
      <c r="Q184" s="76"/>
    </row>
    <row r="185" spans="2:17" s="77" customFormat="1" x14ac:dyDescent="0.25">
      <c r="B185" s="70"/>
      <c r="C185" s="155" t="s">
        <v>198</v>
      </c>
      <c r="D185" s="147" t="s">
        <v>419</v>
      </c>
      <c r="E185" s="78">
        <f>IFERROR(VLOOKUP($C185,'2026'!$C$300:$U$583,19,FALSE),0)</f>
        <v>40422917.350000001</v>
      </c>
      <c r="F185" s="79">
        <f>IFERROR(VLOOKUP($C185,'2026'!$C$8:$U$290,19,FALSE),0)</f>
        <v>18911164.609999999</v>
      </c>
      <c r="G185" s="80">
        <f t="shared" si="22"/>
        <v>0.46783275057212065</v>
      </c>
      <c r="H185" s="81">
        <f t="shared" si="23"/>
        <v>2.2080616269294535E-3</v>
      </c>
      <c r="I185" s="82">
        <f t="shared" si="24"/>
        <v>-21511752.740000002</v>
      </c>
      <c r="J185" s="83">
        <f t="shared" si="25"/>
        <v>-0.5321672494278793</v>
      </c>
      <c r="K185" s="78">
        <f>VLOOKUP($C185,'2026'!$C$300:$U$583,VLOOKUP($L$4,Master!$D$9:$G$20,4,FALSE),FALSE)</f>
        <v>8084583.4700000007</v>
      </c>
      <c r="L185" s="79">
        <f>VLOOKUP($C185,'2026'!$C$8:$U$290,VLOOKUP($L$4,Master!$D$9:$G$20,4,FALSE),FALSE)</f>
        <v>76039.72</v>
      </c>
      <c r="M185" s="143">
        <f t="shared" si="26"/>
        <v>9.405521049064015E-3</v>
      </c>
      <c r="N185" s="143">
        <f t="shared" si="27"/>
        <v>8.8783737711043132E-6</v>
      </c>
      <c r="O185" s="79">
        <f t="shared" si="28"/>
        <v>-8008543.7500000009</v>
      </c>
      <c r="P185" s="83">
        <f t="shared" si="29"/>
        <v>-0.990594478950936</v>
      </c>
      <c r="Q185" s="76"/>
    </row>
    <row r="186" spans="2:17" s="77" customFormat="1" x14ac:dyDescent="0.25">
      <c r="B186" s="70"/>
      <c r="C186" s="155" t="s">
        <v>199</v>
      </c>
      <c r="D186" s="147" t="s">
        <v>420</v>
      </c>
      <c r="E186" s="78">
        <f>IFERROR(VLOOKUP($C186,'2026'!$C$300:$U$583,19,FALSE),0)</f>
        <v>12062186.740000008</v>
      </c>
      <c r="F186" s="79">
        <f>IFERROR(VLOOKUP($C186,'2026'!$C$8:$U$290,19,FALSE),0)</f>
        <v>5697773.4299999997</v>
      </c>
      <c r="G186" s="80">
        <f t="shared" si="22"/>
        <v>0.47236654122633787</v>
      </c>
      <c r="H186" s="81">
        <f t="shared" si="23"/>
        <v>6.6527023211825412E-4</v>
      </c>
      <c r="I186" s="82">
        <f t="shared" si="24"/>
        <v>-6364413.310000008</v>
      </c>
      <c r="J186" s="83">
        <f t="shared" si="25"/>
        <v>-0.52763345877366208</v>
      </c>
      <c r="K186" s="78">
        <f>VLOOKUP($C186,'2026'!$C$300:$U$583,VLOOKUP($L$4,Master!$D$9:$G$20,4,FALSE),FALSE)</f>
        <v>2275821.5400000014</v>
      </c>
      <c r="L186" s="79">
        <f>VLOOKUP($C186,'2026'!$C$8:$U$290,VLOOKUP($L$4,Master!$D$9:$G$20,4,FALSE),FALSE)</f>
        <v>1270629.6199999999</v>
      </c>
      <c r="M186" s="143">
        <f t="shared" si="26"/>
        <v>0.55831689685123509</v>
      </c>
      <c r="N186" s="143">
        <f t="shared" si="27"/>
        <v>1.4835831445718421E-4</v>
      </c>
      <c r="O186" s="79">
        <f t="shared" si="28"/>
        <v>-1005191.9200000016</v>
      </c>
      <c r="P186" s="83">
        <f t="shared" si="29"/>
        <v>-0.44168310314876486</v>
      </c>
      <c r="Q186" s="76"/>
    </row>
    <row r="187" spans="2:17" s="77" customFormat="1" ht="25.5" x14ac:dyDescent="0.25">
      <c r="B187" s="70"/>
      <c r="C187" s="155" t="s">
        <v>200</v>
      </c>
      <c r="D187" s="147" t="s">
        <v>421</v>
      </c>
      <c r="E187" s="78">
        <f>IFERROR(VLOOKUP($C187,'2026'!$C$300:$U$583,19,FALSE),0)</f>
        <v>2836333.2699999996</v>
      </c>
      <c r="F187" s="79">
        <f>IFERROR(VLOOKUP($C187,'2026'!$C$8:$U$290,19,FALSE),0)</f>
        <v>2974834.24</v>
      </c>
      <c r="G187" s="80">
        <f t="shared" si="22"/>
        <v>1.0488309929813011</v>
      </c>
      <c r="H187" s="81">
        <f t="shared" si="23"/>
        <v>3.4734070943184738E-4</v>
      </c>
      <c r="I187" s="82">
        <f t="shared" si="24"/>
        <v>138500.97000000067</v>
      </c>
      <c r="J187" s="83">
        <f t="shared" si="25"/>
        <v>4.8830992981301065E-2</v>
      </c>
      <c r="K187" s="78">
        <f>VLOOKUP($C187,'2026'!$C$300:$U$583,VLOOKUP($L$4,Master!$D$9:$G$20,4,FALSE),FALSE)</f>
        <v>464833.31999999995</v>
      </c>
      <c r="L187" s="79">
        <f>VLOOKUP($C187,'2026'!$C$8:$U$290,VLOOKUP($L$4,Master!$D$9:$G$20,4,FALSE),FALSE)</f>
        <v>1268964.1499999999</v>
      </c>
      <c r="M187" s="143">
        <f t="shared" si="26"/>
        <v>2.7299337104319461</v>
      </c>
      <c r="N187" s="143">
        <f t="shared" si="27"/>
        <v>1.4816385470424771E-4</v>
      </c>
      <c r="O187" s="79">
        <f t="shared" si="28"/>
        <v>804130.83</v>
      </c>
      <c r="P187" s="83">
        <f t="shared" si="29"/>
        <v>1.7299337104319459</v>
      </c>
      <c r="Q187" s="76"/>
    </row>
    <row r="188" spans="2:17" s="77" customFormat="1" x14ac:dyDescent="0.25">
      <c r="B188" s="70"/>
      <c r="C188" s="155" t="s">
        <v>512</v>
      </c>
      <c r="D188" s="147" t="s">
        <v>513</v>
      </c>
      <c r="E188" s="78">
        <f>IFERROR(VLOOKUP($C188,'2026'!$C$300:$U$583,19,FALSE),0)</f>
        <v>242884.78000000003</v>
      </c>
      <c r="F188" s="79">
        <f>IFERROR(VLOOKUP($C188,'2026'!$C$8:$U$290,19,FALSE),0)</f>
        <v>151449.56</v>
      </c>
      <c r="G188" s="80">
        <f t="shared" si="22"/>
        <v>0.62354487588724161</v>
      </c>
      <c r="H188" s="81">
        <f t="shared" si="23"/>
        <v>1.7683202951684843E-5</v>
      </c>
      <c r="I188" s="82">
        <f t="shared" si="24"/>
        <v>-91435.22000000003</v>
      </c>
      <c r="J188" s="83">
        <f t="shared" si="25"/>
        <v>-0.37645512411275839</v>
      </c>
      <c r="K188" s="78">
        <f>VLOOKUP($C188,'2026'!$C$300:$U$583,VLOOKUP($L$4,Master!$D$9:$G$20,4,FALSE),FALSE)</f>
        <v>47945.819999999992</v>
      </c>
      <c r="L188" s="79">
        <f>VLOOKUP($C188,'2026'!$C$8:$U$290,VLOOKUP($L$4,Master!$D$9:$G$20,4,FALSE),FALSE)</f>
        <v>27322.710000000003</v>
      </c>
      <c r="M188" s="143">
        <f t="shared" si="26"/>
        <v>0.56986636165571902</v>
      </c>
      <c r="N188" s="143">
        <f t="shared" si="27"/>
        <v>3.1901910188450134E-6</v>
      </c>
      <c r="O188" s="79">
        <f t="shared" si="28"/>
        <v>-20623.10999999999</v>
      </c>
      <c r="P188" s="83">
        <f t="shared" si="29"/>
        <v>-0.43013363834428098</v>
      </c>
      <c r="Q188" s="76"/>
    </row>
    <row r="189" spans="2:17" s="77" customFormat="1" x14ac:dyDescent="0.25">
      <c r="B189" s="70"/>
      <c r="C189" s="155" t="s">
        <v>546</v>
      </c>
      <c r="D189" s="147" t="s">
        <v>547</v>
      </c>
      <c r="E189" s="78">
        <f>IFERROR(VLOOKUP($C189,'2026'!$C$300:$U$583,19,FALSE),0)</f>
        <v>512663.5900000002</v>
      </c>
      <c r="F189" s="79">
        <f>IFERROR(VLOOKUP($C189,'2026'!$C$8:$U$290,19,FALSE),0)</f>
        <v>459503.58</v>
      </c>
      <c r="G189" s="80">
        <f t="shared" si="22"/>
        <v>0.89630625026442745</v>
      </c>
      <c r="H189" s="81">
        <f t="shared" si="23"/>
        <v>5.3651493356373914E-5</v>
      </c>
      <c r="I189" s="82">
        <f t="shared" si="24"/>
        <v>-53160.010000000184</v>
      </c>
      <c r="J189" s="83">
        <f t="shared" si="25"/>
        <v>-0.10369374973557254</v>
      </c>
      <c r="K189" s="78">
        <f>VLOOKUP($C189,'2026'!$C$300:$U$583,VLOOKUP($L$4,Master!$D$9:$G$20,4,FALSE),FALSE)</f>
        <v>98904.62000000001</v>
      </c>
      <c r="L189" s="79">
        <f>VLOOKUP($C189,'2026'!$C$8:$U$290,VLOOKUP($L$4,Master!$D$9:$G$20,4,FALSE),FALSE)</f>
        <v>74854.590000000011</v>
      </c>
      <c r="M189" s="143">
        <f t="shared" si="26"/>
        <v>0.75683613161852303</v>
      </c>
      <c r="N189" s="143">
        <f t="shared" si="27"/>
        <v>8.739998365364408E-6</v>
      </c>
      <c r="O189" s="79">
        <f t="shared" si="28"/>
        <v>-24050.03</v>
      </c>
      <c r="P189" s="83">
        <f t="shared" si="29"/>
        <v>-0.24316386838147699</v>
      </c>
      <c r="Q189" s="76"/>
    </row>
    <row r="190" spans="2:17" s="77" customFormat="1" x14ac:dyDescent="0.25">
      <c r="B190" s="70"/>
      <c r="C190" s="155" t="s">
        <v>548</v>
      </c>
      <c r="D190" s="147" t="s">
        <v>549</v>
      </c>
      <c r="E190" s="78">
        <f>IFERROR(VLOOKUP($C190,'2026'!$C$300:$U$583,19,FALSE),0)</f>
        <v>1922251.8399999999</v>
      </c>
      <c r="F190" s="79">
        <f>IFERROR(VLOOKUP($C190,'2026'!$C$8:$U$290,19,FALSE),0)</f>
        <v>1468823.32</v>
      </c>
      <c r="G190" s="80">
        <f t="shared" si="22"/>
        <v>0.76411596515886293</v>
      </c>
      <c r="H190" s="81">
        <f t="shared" si="23"/>
        <v>1.714993484809565E-4</v>
      </c>
      <c r="I190" s="82">
        <f t="shared" si="24"/>
        <v>-453428.51999999979</v>
      </c>
      <c r="J190" s="83">
        <f t="shared" si="25"/>
        <v>-0.23588403484113707</v>
      </c>
      <c r="K190" s="78">
        <f>VLOOKUP($C190,'2026'!$C$300:$U$583,VLOOKUP($L$4,Master!$D$9:$G$20,4,FALSE),FALSE)</f>
        <v>286460.20999999996</v>
      </c>
      <c r="L190" s="79">
        <f>VLOOKUP($C190,'2026'!$C$8:$U$290,VLOOKUP($L$4,Master!$D$9:$G$20,4,FALSE),FALSE)</f>
        <v>540879.52</v>
      </c>
      <c r="M190" s="143">
        <f t="shared" si="26"/>
        <v>1.8881488636763901</v>
      </c>
      <c r="N190" s="143">
        <f t="shared" si="27"/>
        <v>6.3152922494920955E-5</v>
      </c>
      <c r="O190" s="79">
        <f t="shared" si="28"/>
        <v>254419.31000000006</v>
      </c>
      <c r="P190" s="83">
        <f t="shared" si="29"/>
        <v>0.88814886367639012</v>
      </c>
      <c r="Q190" s="76"/>
    </row>
    <row r="191" spans="2:17" s="77" customFormat="1" x14ac:dyDescent="0.25">
      <c r="B191" s="70"/>
      <c r="C191" s="155" t="s">
        <v>201</v>
      </c>
      <c r="D191" s="147" t="s">
        <v>422</v>
      </c>
      <c r="E191" s="78">
        <f>IFERROR(VLOOKUP($C191,'2026'!$C$300:$U$583,19,FALSE),0)</f>
        <v>398794.18000000005</v>
      </c>
      <c r="F191" s="79">
        <f>IFERROR(VLOOKUP($C191,'2026'!$C$8:$U$290,19,FALSE),0)</f>
        <v>367117.18</v>
      </c>
      <c r="G191" s="80">
        <f t="shared" si="22"/>
        <v>0.92056804841033524</v>
      </c>
      <c r="H191" s="81">
        <f t="shared" si="23"/>
        <v>4.2864486374144737E-5</v>
      </c>
      <c r="I191" s="82">
        <f t="shared" si="24"/>
        <v>-31677.000000000058</v>
      </c>
      <c r="J191" s="83">
        <f t="shared" si="25"/>
        <v>-7.9431951589664762E-2</v>
      </c>
      <c r="K191" s="78">
        <f>VLOOKUP($C191,'2026'!$C$300:$U$583,VLOOKUP($L$4,Master!$D$9:$G$20,4,FALSE),FALSE)</f>
        <v>85718.88</v>
      </c>
      <c r="L191" s="79">
        <f>VLOOKUP($C191,'2026'!$C$8:$U$290,VLOOKUP($L$4,Master!$D$9:$G$20,4,FALSE),FALSE)</f>
        <v>75554.559999999983</v>
      </c>
      <c r="M191" s="143">
        <f t="shared" si="26"/>
        <v>0.88142262241410507</v>
      </c>
      <c r="N191" s="143">
        <f t="shared" si="27"/>
        <v>8.8217266422249699E-6</v>
      </c>
      <c r="O191" s="79">
        <f t="shared" si="28"/>
        <v>-10164.320000000022</v>
      </c>
      <c r="P191" s="83">
        <f t="shared" si="29"/>
        <v>-0.11857737758589497</v>
      </c>
      <c r="Q191" s="76"/>
    </row>
    <row r="192" spans="2:17" s="77" customFormat="1" x14ac:dyDescent="0.25">
      <c r="B192" s="70"/>
      <c r="C192" s="155" t="s">
        <v>202</v>
      </c>
      <c r="D192" s="147" t="s">
        <v>423</v>
      </c>
      <c r="E192" s="78">
        <f>IFERROR(VLOOKUP($C192,'2026'!$C$300:$U$583,19,FALSE),0)</f>
        <v>499907.51999999996</v>
      </c>
      <c r="F192" s="79">
        <f>IFERROR(VLOOKUP($C192,'2026'!$C$8:$U$290,19,FALSE),0)</f>
        <v>1576128.29</v>
      </c>
      <c r="G192" s="80">
        <f t="shared" si="22"/>
        <v>3.1528397292363199</v>
      </c>
      <c r="H192" s="81">
        <f t="shared" si="23"/>
        <v>1.8402824300025689E-4</v>
      </c>
      <c r="I192" s="82">
        <f t="shared" si="24"/>
        <v>1076220.77</v>
      </c>
      <c r="J192" s="83">
        <f t="shared" si="25"/>
        <v>2.1528397292363199</v>
      </c>
      <c r="K192" s="78">
        <f>VLOOKUP($C192,'2026'!$C$300:$U$583,VLOOKUP($L$4,Master!$D$9:$G$20,4,FALSE),FALSE)</f>
        <v>92963.44</v>
      </c>
      <c r="L192" s="79">
        <f>VLOOKUP($C192,'2026'!$C$8:$U$290,VLOOKUP($L$4,Master!$D$9:$G$20,4,FALSE),FALSE)</f>
        <v>320317.17000000004</v>
      </c>
      <c r="M192" s="143">
        <f t="shared" si="26"/>
        <v>3.4456251834054337</v>
      </c>
      <c r="N192" s="143">
        <f t="shared" si="27"/>
        <v>3.7400131938444302E-5</v>
      </c>
      <c r="O192" s="79">
        <f t="shared" si="28"/>
        <v>227353.73000000004</v>
      </c>
      <c r="P192" s="83">
        <f t="shared" si="29"/>
        <v>2.4456251834054337</v>
      </c>
      <c r="Q192" s="76"/>
    </row>
    <row r="193" spans="2:17" s="77" customFormat="1" x14ac:dyDescent="0.25">
      <c r="B193" s="70"/>
      <c r="C193" s="155" t="s">
        <v>203</v>
      </c>
      <c r="D193" s="147" t="s">
        <v>424</v>
      </c>
      <c r="E193" s="78">
        <f>IFERROR(VLOOKUP($C193,'2026'!$C$300:$U$583,19,FALSE),0)</f>
        <v>1174534.23</v>
      </c>
      <c r="F193" s="79">
        <f>IFERROR(VLOOKUP($C193,'2026'!$C$8:$U$290,19,FALSE),0)</f>
        <v>1149821.8800000001</v>
      </c>
      <c r="G193" s="80">
        <f t="shared" si="22"/>
        <v>0.97895987245940053</v>
      </c>
      <c r="H193" s="81">
        <f t="shared" si="23"/>
        <v>1.3425284076314131E-4</v>
      </c>
      <c r="I193" s="82">
        <f t="shared" si="24"/>
        <v>-24712.34999999986</v>
      </c>
      <c r="J193" s="83">
        <f t="shared" si="25"/>
        <v>-2.1040127540599529E-2</v>
      </c>
      <c r="K193" s="78">
        <f>VLOOKUP($C193,'2026'!$C$300:$U$583,VLOOKUP($L$4,Master!$D$9:$G$20,4,FALSE),FALSE)</f>
        <v>208758.40999999995</v>
      </c>
      <c r="L193" s="79">
        <f>VLOOKUP($C193,'2026'!$C$8:$U$290,VLOOKUP($L$4,Master!$D$9:$G$20,4,FALSE),FALSE)</f>
        <v>199878.50000000003</v>
      </c>
      <c r="M193" s="143">
        <f t="shared" si="26"/>
        <v>0.95746322267926876</v>
      </c>
      <c r="N193" s="143">
        <f t="shared" si="27"/>
        <v>2.3337750741424004E-5</v>
      </c>
      <c r="O193" s="79">
        <f t="shared" si="28"/>
        <v>-8879.9099999999162</v>
      </c>
      <c r="P193" s="83">
        <f t="shared" si="29"/>
        <v>-4.2536777320731266E-2</v>
      </c>
      <c r="Q193" s="76"/>
    </row>
    <row r="194" spans="2:17" s="77" customFormat="1" x14ac:dyDescent="0.25">
      <c r="B194" s="70"/>
      <c r="C194" s="155" t="s">
        <v>204</v>
      </c>
      <c r="D194" s="147" t="s">
        <v>425</v>
      </c>
      <c r="E194" s="78">
        <f>IFERROR(VLOOKUP($C194,'2026'!$C$300:$U$583,19,FALSE),0)</f>
        <v>6054683.9000000004</v>
      </c>
      <c r="F194" s="79">
        <f>IFERROR(VLOOKUP($C194,'2026'!$C$8:$U$290,19,FALSE),0)</f>
        <v>3984303.9499999997</v>
      </c>
      <c r="G194" s="80">
        <f t="shared" si="22"/>
        <v>0.65805317268503472</v>
      </c>
      <c r="H194" s="81">
        <f t="shared" si="23"/>
        <v>4.6520607500642177E-4</v>
      </c>
      <c r="I194" s="82">
        <f t="shared" si="24"/>
        <v>-2070379.9500000007</v>
      </c>
      <c r="J194" s="83">
        <f t="shared" si="25"/>
        <v>-0.34194682731496528</v>
      </c>
      <c r="K194" s="78">
        <f>VLOOKUP($C194,'2026'!$C$300:$U$583,VLOOKUP($L$4,Master!$D$9:$G$20,4,FALSE),FALSE)</f>
        <v>939174.25999999943</v>
      </c>
      <c r="L194" s="79">
        <f>VLOOKUP($C194,'2026'!$C$8:$U$290,VLOOKUP($L$4,Master!$D$9:$G$20,4,FALSE),FALSE)</f>
        <v>794330.88</v>
      </c>
      <c r="M194" s="143">
        <f t="shared" si="26"/>
        <v>0.84577582013374231</v>
      </c>
      <c r="N194" s="143">
        <f t="shared" si="27"/>
        <v>9.2745823506059833E-5</v>
      </c>
      <c r="O194" s="79">
        <f t="shared" si="28"/>
        <v>-144843.37999999942</v>
      </c>
      <c r="P194" s="83">
        <f t="shared" si="29"/>
        <v>-0.15422417986625775</v>
      </c>
      <c r="Q194" s="76"/>
    </row>
    <row r="195" spans="2:17" s="77" customFormat="1" x14ac:dyDescent="0.25">
      <c r="B195" s="70"/>
      <c r="C195" s="155" t="s">
        <v>205</v>
      </c>
      <c r="D195" s="147" t="s">
        <v>426</v>
      </c>
      <c r="E195" s="78">
        <f>IFERROR(VLOOKUP($C195,'2026'!$C$300:$U$583,19,FALSE),0)</f>
        <v>610266.16000000015</v>
      </c>
      <c r="F195" s="79">
        <f>IFERROR(VLOOKUP($C195,'2026'!$C$8:$U$290,19,FALSE),0)</f>
        <v>405560</v>
      </c>
      <c r="G195" s="80">
        <f t="shared" si="22"/>
        <v>0.66456249188059169</v>
      </c>
      <c r="H195" s="81">
        <f t="shared" si="23"/>
        <v>4.7353057936155804E-5</v>
      </c>
      <c r="I195" s="82">
        <f t="shared" si="24"/>
        <v>-204706.16000000015</v>
      </c>
      <c r="J195" s="83">
        <f t="shared" si="25"/>
        <v>-0.33543750811940826</v>
      </c>
      <c r="K195" s="78">
        <f>VLOOKUP($C195,'2026'!$C$300:$U$583,VLOOKUP($L$4,Master!$D$9:$G$20,4,FALSE),FALSE)</f>
        <v>119551.40000000002</v>
      </c>
      <c r="L195" s="79">
        <f>VLOOKUP($C195,'2026'!$C$8:$U$290,VLOOKUP($L$4,Master!$D$9:$G$20,4,FALSE),FALSE)</f>
        <v>0</v>
      </c>
      <c r="M195" s="143">
        <f t="shared" si="26"/>
        <v>0</v>
      </c>
      <c r="N195" s="143">
        <f t="shared" si="27"/>
        <v>0</v>
      </c>
      <c r="O195" s="79">
        <f t="shared" si="28"/>
        <v>-119551.40000000002</v>
      </c>
      <c r="P195" s="83">
        <f t="shared" si="29"/>
        <v>-1</v>
      </c>
      <c r="Q195" s="76"/>
    </row>
    <row r="196" spans="2:17" s="77" customFormat="1" x14ac:dyDescent="0.25">
      <c r="B196" s="70"/>
      <c r="C196" s="155" t="s">
        <v>206</v>
      </c>
      <c r="D196" s="147" t="s">
        <v>427</v>
      </c>
      <c r="E196" s="78">
        <f>IFERROR(VLOOKUP($C196,'2026'!$C$300:$U$583,19,FALSE),0)</f>
        <v>1782870.6400000001</v>
      </c>
      <c r="F196" s="79">
        <f>IFERROR(VLOOKUP($C196,'2026'!$C$8:$U$290,19,FALSE),0)</f>
        <v>1228692.21</v>
      </c>
      <c r="G196" s="80">
        <f t="shared" si="22"/>
        <v>0.68916509276298354</v>
      </c>
      <c r="H196" s="81">
        <f t="shared" si="23"/>
        <v>1.4346171566681455E-4</v>
      </c>
      <c r="I196" s="82">
        <f t="shared" si="24"/>
        <v>-554178.43000000017</v>
      </c>
      <c r="J196" s="83">
        <f t="shared" si="25"/>
        <v>-0.31083490723701646</v>
      </c>
      <c r="K196" s="78">
        <f>VLOOKUP($C196,'2026'!$C$300:$U$583,VLOOKUP($L$4,Master!$D$9:$G$20,4,FALSE),FALSE)</f>
        <v>387531.01</v>
      </c>
      <c r="L196" s="79">
        <f>VLOOKUP($C196,'2026'!$C$8:$U$290,VLOOKUP($L$4,Master!$D$9:$G$20,4,FALSE),FALSE)</f>
        <v>191074.13000000009</v>
      </c>
      <c r="M196" s="143">
        <f t="shared" si="26"/>
        <v>0.49305507190250425</v>
      </c>
      <c r="N196" s="143">
        <f t="shared" si="27"/>
        <v>2.2309755271699799E-5</v>
      </c>
      <c r="O196" s="79">
        <f t="shared" si="28"/>
        <v>-196456.87999999992</v>
      </c>
      <c r="P196" s="83">
        <f t="shared" si="29"/>
        <v>-0.50694492809749581</v>
      </c>
      <c r="Q196" s="76"/>
    </row>
    <row r="197" spans="2:17" s="77" customFormat="1" x14ac:dyDescent="0.25">
      <c r="B197" s="70"/>
      <c r="C197" s="155" t="s">
        <v>207</v>
      </c>
      <c r="D197" s="147" t="s">
        <v>428</v>
      </c>
      <c r="E197" s="78">
        <f>IFERROR(VLOOKUP($C197,'2026'!$C$300:$U$583,19,FALSE),0)</f>
        <v>607433.47</v>
      </c>
      <c r="F197" s="79">
        <f>IFERROR(VLOOKUP($C197,'2026'!$C$8:$U$290,19,FALSE),0)</f>
        <v>218739.43000000002</v>
      </c>
      <c r="G197" s="80">
        <f t="shared" si="22"/>
        <v>0.3601043419619272</v>
      </c>
      <c r="H197" s="81">
        <f t="shared" si="23"/>
        <v>2.5539946991102916E-5</v>
      </c>
      <c r="I197" s="82">
        <f t="shared" si="24"/>
        <v>-388694.03999999992</v>
      </c>
      <c r="J197" s="83">
        <f t="shared" si="25"/>
        <v>-0.6398956580380728</v>
      </c>
      <c r="K197" s="78">
        <f>VLOOKUP($C197,'2026'!$C$300:$U$583,VLOOKUP($L$4,Master!$D$9:$G$20,4,FALSE),FALSE)</f>
        <v>116762.92</v>
      </c>
      <c r="L197" s="79">
        <f>VLOOKUP($C197,'2026'!$C$8:$U$290,VLOOKUP($L$4,Master!$D$9:$G$20,4,FALSE),FALSE)</f>
        <v>44058.47</v>
      </c>
      <c r="M197" s="143">
        <f t="shared" si="26"/>
        <v>0.377332718297898</v>
      </c>
      <c r="N197" s="143">
        <f t="shared" si="27"/>
        <v>5.1442530882936741E-6</v>
      </c>
      <c r="O197" s="79">
        <f t="shared" si="28"/>
        <v>-72704.45</v>
      </c>
      <c r="P197" s="83">
        <f t="shared" si="29"/>
        <v>-0.62266728170210195</v>
      </c>
      <c r="Q197" s="76"/>
    </row>
    <row r="198" spans="2:17" s="77" customFormat="1" x14ac:dyDescent="0.25">
      <c r="B198" s="70"/>
      <c r="C198" s="155" t="s">
        <v>554</v>
      </c>
      <c r="D198" s="147" t="s">
        <v>555</v>
      </c>
      <c r="E198" s="78">
        <f>IFERROR(VLOOKUP($C198,'2026'!$C$300:$U$583,19,FALSE),0)</f>
        <v>4166666.65</v>
      </c>
      <c r="F198" s="79">
        <f>IFERROR(VLOOKUP($C198,'2026'!$C$8:$U$290,19,FALSE),0)</f>
        <v>0</v>
      </c>
      <c r="G198" s="80">
        <f t="shared" si="22"/>
        <v>0</v>
      </c>
      <c r="H198" s="81">
        <f t="shared" si="23"/>
        <v>0</v>
      </c>
      <c r="I198" s="82">
        <f t="shared" si="24"/>
        <v>-4166666.65</v>
      </c>
      <c r="J198" s="83">
        <f t="shared" si="25"/>
        <v>-1</v>
      </c>
      <c r="K198" s="78">
        <f>VLOOKUP($C198,'2026'!$C$300:$U$583,VLOOKUP($L$4,Master!$D$9:$G$20,4,FALSE),FALSE)</f>
        <v>833333.33</v>
      </c>
      <c r="L198" s="79">
        <f>VLOOKUP($C198,'2026'!$C$8:$U$290,VLOOKUP($L$4,Master!$D$9:$G$20,4,FALSE),FALSE)</f>
        <v>0</v>
      </c>
      <c r="M198" s="143">
        <f t="shared" si="26"/>
        <v>0</v>
      </c>
      <c r="N198" s="143">
        <f t="shared" si="27"/>
        <v>0</v>
      </c>
      <c r="O198" s="79">
        <f t="shared" si="28"/>
        <v>-833333.33</v>
      </c>
      <c r="P198" s="83">
        <f t="shared" si="29"/>
        <v>-1</v>
      </c>
      <c r="Q198" s="76"/>
    </row>
    <row r="199" spans="2:17" s="77" customFormat="1" x14ac:dyDescent="0.25">
      <c r="B199" s="70"/>
      <c r="C199" s="155" t="s">
        <v>209</v>
      </c>
      <c r="D199" s="147" t="s">
        <v>430</v>
      </c>
      <c r="E199" s="78">
        <f>IFERROR(VLOOKUP($C199,'2026'!$C$300:$U$583,19,FALSE),0)</f>
        <v>838730.50000000023</v>
      </c>
      <c r="F199" s="79">
        <f>IFERROR(VLOOKUP($C199,'2026'!$C$8:$U$290,19,FALSE),0)</f>
        <v>650962.54999999981</v>
      </c>
      <c r="G199" s="80">
        <f t="shared" si="22"/>
        <v>0.77612838688947117</v>
      </c>
      <c r="H199" s="81">
        <f t="shared" si="23"/>
        <v>7.6006182425332155E-5</v>
      </c>
      <c r="I199" s="82">
        <f t="shared" si="24"/>
        <v>-187767.95000000042</v>
      </c>
      <c r="J199" s="83">
        <f t="shared" si="25"/>
        <v>-0.22387161311052878</v>
      </c>
      <c r="K199" s="78">
        <f>VLOOKUP($C199,'2026'!$C$300:$U$583,VLOOKUP($L$4,Master!$D$9:$G$20,4,FALSE),FALSE)</f>
        <v>129293.02000000003</v>
      </c>
      <c r="L199" s="79">
        <f>VLOOKUP($C199,'2026'!$C$8:$U$290,VLOOKUP($L$4,Master!$D$9:$G$20,4,FALSE),FALSE)</f>
        <v>129790.20999999998</v>
      </c>
      <c r="M199" s="143">
        <f t="shared" si="26"/>
        <v>1.0038454512084252</v>
      </c>
      <c r="N199" s="143">
        <f t="shared" si="27"/>
        <v>1.5154264063704082E-5</v>
      </c>
      <c r="O199" s="79">
        <f t="shared" si="28"/>
        <v>497.18999999994412</v>
      </c>
      <c r="P199" s="83">
        <f t="shared" si="29"/>
        <v>3.8454512084252035E-3</v>
      </c>
      <c r="Q199" s="76"/>
    </row>
    <row r="200" spans="2:17" s="77" customFormat="1" x14ac:dyDescent="0.25">
      <c r="B200" s="70"/>
      <c r="C200" s="155" t="s">
        <v>210</v>
      </c>
      <c r="D200" s="147" t="s">
        <v>431</v>
      </c>
      <c r="E200" s="78">
        <f>IFERROR(VLOOKUP($C200,'2026'!$C$300:$U$583,19,FALSE),0)</f>
        <v>81301.919999999998</v>
      </c>
      <c r="F200" s="79">
        <f>IFERROR(VLOOKUP($C200,'2026'!$C$8:$U$290,19,FALSE),0)</f>
        <v>52100.04</v>
      </c>
      <c r="G200" s="80">
        <f t="shared" si="22"/>
        <v>0.64082176657082635</v>
      </c>
      <c r="H200" s="81">
        <f t="shared" si="23"/>
        <v>6.083184270135208E-6</v>
      </c>
      <c r="I200" s="82">
        <f t="shared" si="24"/>
        <v>-29201.879999999997</v>
      </c>
      <c r="J200" s="83">
        <f t="shared" si="25"/>
        <v>-0.3591782334291736</v>
      </c>
      <c r="K200" s="78">
        <f>VLOOKUP($C200,'2026'!$C$300:$U$583,VLOOKUP($L$4,Master!$D$9:$G$20,4,FALSE),FALSE)</f>
        <v>9924.2699999999986</v>
      </c>
      <c r="L200" s="79">
        <f>VLOOKUP($C200,'2026'!$C$8:$U$290,VLOOKUP($L$4,Master!$D$9:$G$20,4,FALSE),FALSE)</f>
        <v>10235.779999999999</v>
      </c>
      <c r="M200" s="143">
        <f t="shared" si="26"/>
        <v>1.0313887066756549</v>
      </c>
      <c r="N200" s="143">
        <f t="shared" si="27"/>
        <v>1.1951264507390886E-6</v>
      </c>
      <c r="O200" s="79">
        <f t="shared" si="28"/>
        <v>311.51000000000022</v>
      </c>
      <c r="P200" s="83">
        <f t="shared" si="29"/>
        <v>3.1388706675654757E-2</v>
      </c>
      <c r="Q200" s="76"/>
    </row>
    <row r="201" spans="2:17" s="77" customFormat="1" ht="25.5" x14ac:dyDescent="0.25">
      <c r="B201" s="70"/>
      <c r="C201" s="155" t="s">
        <v>503</v>
      </c>
      <c r="D201" s="147" t="s">
        <v>504</v>
      </c>
      <c r="E201" s="78">
        <f>IFERROR(VLOOKUP($C201,'2026'!$C$300:$U$583,19,FALSE),0)</f>
        <v>498583.32999999996</v>
      </c>
      <c r="F201" s="79">
        <f>IFERROR(VLOOKUP($C201,'2026'!$C$8:$U$290,19,FALSE),0)</f>
        <v>3453750.54</v>
      </c>
      <c r="G201" s="80">
        <f t="shared" si="22"/>
        <v>6.9271279888158324</v>
      </c>
      <c r="H201" s="81">
        <f t="shared" si="23"/>
        <v>4.0325882586460547E-4</v>
      </c>
      <c r="I201" s="82">
        <f t="shared" si="24"/>
        <v>2955167.21</v>
      </c>
      <c r="J201" s="83">
        <f t="shared" si="25"/>
        <v>5.9271279888158315</v>
      </c>
      <c r="K201" s="78">
        <f>VLOOKUP($C201,'2026'!$C$300:$U$583,VLOOKUP($L$4,Master!$D$9:$G$20,4,FALSE),FALSE)</f>
        <v>68939.249999999985</v>
      </c>
      <c r="L201" s="79">
        <f>VLOOKUP($C201,'2026'!$C$8:$U$290,VLOOKUP($L$4,Master!$D$9:$G$20,4,FALSE),FALSE)</f>
        <v>230814.5</v>
      </c>
      <c r="M201" s="143">
        <f t="shared" si="26"/>
        <v>3.3480854520465488</v>
      </c>
      <c r="N201" s="143">
        <f t="shared" si="27"/>
        <v>2.6949828363262731E-5</v>
      </c>
      <c r="O201" s="79">
        <f t="shared" si="28"/>
        <v>161875.25</v>
      </c>
      <c r="P201" s="83">
        <f t="shared" si="29"/>
        <v>2.3480854520465488</v>
      </c>
      <c r="Q201" s="76"/>
    </row>
    <row r="202" spans="2:17" s="77" customFormat="1" x14ac:dyDescent="0.25">
      <c r="B202" s="70"/>
      <c r="C202" s="155" t="s">
        <v>505</v>
      </c>
      <c r="D202" s="147" t="s">
        <v>506</v>
      </c>
      <c r="E202" s="78">
        <f>IFERROR(VLOOKUP($C202,'2026'!$C$300:$U$583,19,FALSE),0)</f>
        <v>512397.79000000004</v>
      </c>
      <c r="F202" s="79">
        <f>IFERROR(VLOOKUP($C202,'2026'!$C$8:$U$290,19,FALSE),0)</f>
        <v>414977.52000000008</v>
      </c>
      <c r="G202" s="80">
        <f t="shared" ref="G202:G231" si="30">IFERROR(F202/E202,0)</f>
        <v>0.80987375062644207</v>
      </c>
      <c r="H202" s="81">
        <f t="shared" ref="H202:H231" si="31">F202/$D$4</f>
        <v>4.845264460687015E-5</v>
      </c>
      <c r="I202" s="82">
        <f t="shared" ref="I202:I231" si="32">F202-E202</f>
        <v>-97420.26999999996</v>
      </c>
      <c r="J202" s="83">
        <f t="shared" ref="J202:J231" si="33">IFERROR(I202/E202,0)</f>
        <v>-0.1901262493735579</v>
      </c>
      <c r="K202" s="78">
        <f>VLOOKUP($C202,'2026'!$C$300:$U$583,VLOOKUP($L$4,Master!$D$9:$G$20,4,FALSE),FALSE)</f>
        <v>82939.92</v>
      </c>
      <c r="L202" s="79">
        <f>VLOOKUP($C202,'2026'!$C$8:$U$290,VLOOKUP($L$4,Master!$D$9:$G$20,4,FALSE),FALSE)</f>
        <v>71689.27</v>
      </c>
      <c r="M202" s="143">
        <f t="shared" ref="M202:M231" si="34">IFERROR(L202/K202,0)</f>
        <v>0.86435181032246</v>
      </c>
      <c r="N202" s="143">
        <f t="shared" ref="N202:N231" si="35">L202/$D$4</f>
        <v>8.3704165985568511E-6</v>
      </c>
      <c r="O202" s="79">
        <f t="shared" ref="O202:O231" si="36">L202-K202</f>
        <v>-11250.649999999994</v>
      </c>
      <c r="P202" s="83">
        <f t="shared" ref="P202:P231" si="37">IFERROR(O202/K202,0)</f>
        <v>-0.13564818967754</v>
      </c>
      <c r="Q202" s="76"/>
    </row>
    <row r="203" spans="2:17" s="77" customFormat="1" x14ac:dyDescent="0.25">
      <c r="B203" s="70"/>
      <c r="C203" s="155" t="s">
        <v>507</v>
      </c>
      <c r="D203" s="147" t="s">
        <v>362</v>
      </c>
      <c r="E203" s="78">
        <f>IFERROR(VLOOKUP($C203,'2026'!$C$300:$U$583,19,FALSE),0)</f>
        <v>454155.4</v>
      </c>
      <c r="F203" s="79">
        <f>IFERROR(VLOOKUP($C203,'2026'!$C$8:$U$290,19,FALSE),0)</f>
        <v>467878.16999999987</v>
      </c>
      <c r="G203" s="80">
        <f t="shared" si="30"/>
        <v>1.0302160229736337</v>
      </c>
      <c r="H203" s="81">
        <f t="shared" si="31"/>
        <v>5.4629307848586028E-5</v>
      </c>
      <c r="I203" s="82">
        <f t="shared" si="32"/>
        <v>13722.769999999844</v>
      </c>
      <c r="J203" s="83">
        <f t="shared" si="33"/>
        <v>3.021602297363379E-2</v>
      </c>
      <c r="K203" s="78">
        <f>VLOOKUP($C203,'2026'!$C$300:$U$583,VLOOKUP($L$4,Master!$D$9:$G$20,4,FALSE),FALSE)</f>
        <v>82955.050000000017</v>
      </c>
      <c r="L203" s="79">
        <f>VLOOKUP($C203,'2026'!$C$8:$U$290,VLOOKUP($L$4,Master!$D$9:$G$20,4,FALSE),FALSE)</f>
        <v>92731.039999999964</v>
      </c>
      <c r="M203" s="143">
        <f t="shared" si="34"/>
        <v>1.1178468339178862</v>
      </c>
      <c r="N203" s="143">
        <f t="shared" si="35"/>
        <v>1.0827247040141976E-5</v>
      </c>
      <c r="O203" s="79">
        <f t="shared" si="36"/>
        <v>9775.989999999947</v>
      </c>
      <c r="P203" s="83">
        <f t="shared" si="37"/>
        <v>0.1178468339178862</v>
      </c>
      <c r="Q203" s="76"/>
    </row>
    <row r="204" spans="2:17" s="77" customFormat="1" x14ac:dyDescent="0.25">
      <c r="B204" s="70"/>
      <c r="C204" s="155" t="s">
        <v>508</v>
      </c>
      <c r="D204" s="147" t="s">
        <v>509</v>
      </c>
      <c r="E204" s="78">
        <f>IFERROR(VLOOKUP($C204,'2026'!$C$300:$U$583,19,FALSE),0)</f>
        <v>1804449.2899999998</v>
      </c>
      <c r="F204" s="79">
        <f>IFERROR(VLOOKUP($C204,'2026'!$C$8:$U$290,19,FALSE),0)</f>
        <v>1623089</v>
      </c>
      <c r="G204" s="80">
        <f t="shared" si="30"/>
        <v>0.89949272001985725</v>
      </c>
      <c r="H204" s="81">
        <f t="shared" si="31"/>
        <v>1.8951136071737151E-4</v>
      </c>
      <c r="I204" s="82">
        <f t="shared" si="32"/>
        <v>-181360.2899999998</v>
      </c>
      <c r="J204" s="83">
        <f t="shared" si="33"/>
        <v>-0.10050727998014276</v>
      </c>
      <c r="K204" s="78">
        <f>VLOOKUP($C204,'2026'!$C$300:$U$583,VLOOKUP($L$4,Master!$D$9:$G$20,4,FALSE),FALSE)</f>
        <v>328562.19999999995</v>
      </c>
      <c r="L204" s="79">
        <f>VLOOKUP($C204,'2026'!$C$8:$U$290,VLOOKUP($L$4,Master!$D$9:$G$20,4,FALSE),FALSE)</f>
        <v>331574.14</v>
      </c>
      <c r="M204" s="143">
        <f t="shared" si="34"/>
        <v>1.0091670313870558</v>
      </c>
      <c r="N204" s="143">
        <f t="shared" si="35"/>
        <v>3.8714492212128995E-5</v>
      </c>
      <c r="O204" s="79">
        <f t="shared" si="36"/>
        <v>3011.9400000000605</v>
      </c>
      <c r="P204" s="83">
        <f t="shared" si="37"/>
        <v>9.1670313870556661E-3</v>
      </c>
      <c r="Q204" s="76"/>
    </row>
    <row r="205" spans="2:17" s="77" customFormat="1" ht="25.5" x14ac:dyDescent="0.25">
      <c r="B205" s="70"/>
      <c r="C205" s="155" t="s">
        <v>516</v>
      </c>
      <c r="D205" s="147" t="s">
        <v>517</v>
      </c>
      <c r="E205" s="78">
        <f>IFERROR(VLOOKUP($C205,'2026'!$C$300:$U$583,19,FALSE),0)</f>
        <v>674526.50999999989</v>
      </c>
      <c r="F205" s="79">
        <f>IFERROR(VLOOKUP($C205,'2026'!$C$8:$U$290,19,FALSE),0)</f>
        <v>423422.79</v>
      </c>
      <c r="G205" s="80">
        <f t="shared" si="30"/>
        <v>0.62773335624718452</v>
      </c>
      <c r="H205" s="81">
        <f t="shared" si="31"/>
        <v>4.9438711673633324E-5</v>
      </c>
      <c r="I205" s="82">
        <f t="shared" si="32"/>
        <v>-251103.71999999991</v>
      </c>
      <c r="J205" s="83">
        <f t="shared" si="33"/>
        <v>-0.37226664375281554</v>
      </c>
      <c r="K205" s="78">
        <f>VLOOKUP($C205,'2026'!$C$300:$U$583,VLOOKUP($L$4,Master!$D$9:$G$20,4,FALSE),FALSE)</f>
        <v>112483.55999999998</v>
      </c>
      <c r="L205" s="79">
        <f>VLOOKUP($C205,'2026'!$C$8:$U$290,VLOOKUP($L$4,Master!$D$9:$G$20,4,FALSE),FALSE)</f>
        <v>90989.080000000031</v>
      </c>
      <c r="M205" s="143">
        <f t="shared" si="34"/>
        <v>0.8089100309414109</v>
      </c>
      <c r="N205" s="143">
        <f t="shared" si="35"/>
        <v>1.0623856338883315E-5</v>
      </c>
      <c r="O205" s="79">
        <f t="shared" si="36"/>
        <v>-21494.479999999952</v>
      </c>
      <c r="P205" s="83">
        <f t="shared" si="37"/>
        <v>-0.19108996905858913</v>
      </c>
      <c r="Q205" s="76"/>
    </row>
    <row r="206" spans="2:17" s="77" customFormat="1" x14ac:dyDescent="0.25">
      <c r="B206" s="70"/>
      <c r="C206" s="155" t="s">
        <v>580</v>
      </c>
      <c r="D206" s="147" t="s">
        <v>607</v>
      </c>
      <c r="E206" s="78">
        <f>IFERROR(VLOOKUP($C206,'2026'!$C$300:$U$583,19,FALSE),0)</f>
        <v>564726.45000000007</v>
      </c>
      <c r="F206" s="79">
        <f>IFERROR(VLOOKUP($C206,'2026'!$C$8:$U$290,19,FALSE),0)</f>
        <v>622199.33000000007</v>
      </c>
      <c r="G206" s="80">
        <f t="shared" si="30"/>
        <v>1.1017711849692891</v>
      </c>
      <c r="H206" s="81">
        <f t="shared" si="31"/>
        <v>7.2647797912336841E-5</v>
      </c>
      <c r="I206" s="82">
        <f t="shared" si="32"/>
        <v>57472.880000000005</v>
      </c>
      <c r="J206" s="83">
        <f t="shared" si="33"/>
        <v>0.10177118496928911</v>
      </c>
      <c r="K206" s="78">
        <f>VLOOKUP($C206,'2026'!$C$300:$U$583,VLOOKUP($L$4,Master!$D$9:$G$20,4,FALSE),FALSE)</f>
        <v>111466.55000000002</v>
      </c>
      <c r="L206" s="79">
        <f>VLOOKUP($C206,'2026'!$C$8:$U$290,VLOOKUP($L$4,Master!$D$9:$G$20,4,FALSE),FALSE)</f>
        <v>113072.99</v>
      </c>
      <c r="M206" s="143">
        <f t="shared" si="34"/>
        <v>1.0144118571894438</v>
      </c>
      <c r="N206" s="143">
        <f t="shared" si="35"/>
        <v>1.3202366718819326E-5</v>
      </c>
      <c r="O206" s="79">
        <f t="shared" si="36"/>
        <v>1606.4399999999878</v>
      </c>
      <c r="P206" s="83">
        <f t="shared" si="37"/>
        <v>1.4411857189443716E-2</v>
      </c>
      <c r="Q206" s="76"/>
    </row>
    <row r="207" spans="2:17" s="77" customFormat="1" x14ac:dyDescent="0.25">
      <c r="B207" s="70"/>
      <c r="C207" s="155" t="s">
        <v>636</v>
      </c>
      <c r="D207" s="147" t="s">
        <v>637</v>
      </c>
      <c r="E207" s="78">
        <f>IFERROR(VLOOKUP($C207,'2026'!$C$300:$U$583,19,FALSE),0)</f>
        <v>7653.6500000000005</v>
      </c>
      <c r="F207" s="79">
        <f>IFERROR(VLOOKUP($C207,'2026'!$C$8:$U$290,19,FALSE),0)</f>
        <v>0</v>
      </c>
      <c r="G207" s="80">
        <f t="shared" si="30"/>
        <v>0</v>
      </c>
      <c r="H207" s="81">
        <f t="shared" si="31"/>
        <v>0</v>
      </c>
      <c r="I207" s="82">
        <f t="shared" si="32"/>
        <v>-7653.6500000000005</v>
      </c>
      <c r="J207" s="83">
        <f t="shared" si="33"/>
        <v>-1</v>
      </c>
      <c r="K207" s="78">
        <f>VLOOKUP($C207,'2026'!$C$300:$U$583,VLOOKUP($L$4,Master!$D$9:$G$20,4,FALSE),FALSE)</f>
        <v>1448.3</v>
      </c>
      <c r="L207" s="79">
        <f>VLOOKUP($C207,'2026'!$C$8:$U$290,VLOOKUP($L$4,Master!$D$9:$G$20,4,FALSE),FALSE)</f>
        <v>0</v>
      </c>
      <c r="M207" s="143">
        <f t="shared" si="34"/>
        <v>0</v>
      </c>
      <c r="N207" s="143">
        <f t="shared" si="35"/>
        <v>0</v>
      </c>
      <c r="O207" s="79">
        <f t="shared" si="36"/>
        <v>-1448.3</v>
      </c>
      <c r="P207" s="83">
        <f t="shared" si="37"/>
        <v>-1</v>
      </c>
      <c r="Q207" s="76"/>
    </row>
    <row r="208" spans="2:17" s="77" customFormat="1" ht="25.5" x14ac:dyDescent="0.25">
      <c r="B208" s="70"/>
      <c r="C208" s="155" t="s">
        <v>638</v>
      </c>
      <c r="D208" s="147" t="s">
        <v>639</v>
      </c>
      <c r="E208" s="78">
        <f>IFERROR(VLOOKUP($C208,'2026'!$C$300:$U$583,19,FALSE),0)</f>
        <v>128569.07000000002</v>
      </c>
      <c r="F208" s="79">
        <f>IFERROR(VLOOKUP($C208,'2026'!$C$8:$U$290,19,FALSE),0)</f>
        <v>24786.71</v>
      </c>
      <c r="G208" s="80">
        <f t="shared" si="30"/>
        <v>0.1927890588304014</v>
      </c>
      <c r="H208" s="81">
        <f t="shared" si="31"/>
        <v>2.8940884571375195E-6</v>
      </c>
      <c r="I208" s="82">
        <f t="shared" si="32"/>
        <v>-103782.36000000002</v>
      </c>
      <c r="J208" s="83">
        <f t="shared" si="33"/>
        <v>-0.80721094116959857</v>
      </c>
      <c r="K208" s="78">
        <f>VLOOKUP($C208,'2026'!$C$300:$U$583,VLOOKUP($L$4,Master!$D$9:$G$20,4,FALSE),FALSE)</f>
        <v>22661.930000000008</v>
      </c>
      <c r="L208" s="79">
        <f>VLOOKUP($C208,'2026'!$C$8:$U$290,VLOOKUP($L$4,Master!$D$9:$G$20,4,FALSE),FALSE)</f>
        <v>4917.82</v>
      </c>
      <c r="M208" s="143">
        <f t="shared" si="34"/>
        <v>0.21700799534726292</v>
      </c>
      <c r="N208" s="143">
        <f t="shared" si="35"/>
        <v>5.7420311514840157E-7</v>
      </c>
      <c r="O208" s="79">
        <f t="shared" si="36"/>
        <v>-17744.110000000008</v>
      </c>
      <c r="P208" s="83">
        <f t="shared" si="37"/>
        <v>-0.78299200465273711</v>
      </c>
      <c r="Q208" s="76"/>
    </row>
    <row r="209" spans="2:17" s="77" customFormat="1" x14ac:dyDescent="0.25">
      <c r="B209" s="70"/>
      <c r="C209" s="155" t="s">
        <v>211</v>
      </c>
      <c r="D209" s="147" t="s">
        <v>640</v>
      </c>
      <c r="E209" s="78">
        <f>IFERROR(VLOOKUP($C209,'2026'!$C$300:$U$583,19,FALSE),0)</f>
        <v>3555396.2699999996</v>
      </c>
      <c r="F209" s="79">
        <f>IFERROR(VLOOKUP($C209,'2026'!$C$8:$U$290,19,FALSE),0)</f>
        <v>3578605.09</v>
      </c>
      <c r="G209" s="80">
        <f t="shared" si="30"/>
        <v>1.0065277730631135</v>
      </c>
      <c r="H209" s="81">
        <f t="shared" si="31"/>
        <v>4.1783680382037689E-4</v>
      </c>
      <c r="I209" s="82">
        <f t="shared" si="32"/>
        <v>23208.820000000298</v>
      </c>
      <c r="J209" s="83">
        <f t="shared" si="33"/>
        <v>6.5277730631135246E-3</v>
      </c>
      <c r="K209" s="78">
        <f>VLOOKUP($C209,'2026'!$C$300:$U$583,VLOOKUP($L$4,Master!$D$9:$G$20,4,FALSE),FALSE)</f>
        <v>541439.89999999991</v>
      </c>
      <c r="L209" s="79">
        <f>VLOOKUP($C209,'2026'!$C$8:$U$290,VLOOKUP($L$4,Master!$D$9:$G$20,4,FALSE),FALSE)</f>
        <v>1384962.6</v>
      </c>
      <c r="M209" s="143">
        <f t="shared" si="34"/>
        <v>2.5579248961888483</v>
      </c>
      <c r="N209" s="143">
        <f t="shared" si="35"/>
        <v>1.6170779721177872E-4</v>
      </c>
      <c r="O209" s="79">
        <f t="shared" si="36"/>
        <v>843522.70000000019</v>
      </c>
      <c r="P209" s="83">
        <f t="shared" si="37"/>
        <v>1.5579248961888481</v>
      </c>
      <c r="Q209" s="76"/>
    </row>
    <row r="210" spans="2:17" s="77" customFormat="1" x14ac:dyDescent="0.25">
      <c r="B210" s="70"/>
      <c r="C210" s="155" t="s">
        <v>212</v>
      </c>
      <c r="D210" s="147" t="s">
        <v>433</v>
      </c>
      <c r="E210" s="78">
        <f>IFERROR(VLOOKUP($C210,'2026'!$C$300:$U$583,19,FALSE),0)</f>
        <v>1779620.0000000002</v>
      </c>
      <c r="F210" s="79">
        <f>IFERROR(VLOOKUP($C210,'2026'!$C$8:$U$290,19,FALSE),0)</f>
        <v>763387.56000000017</v>
      </c>
      <c r="G210" s="80">
        <f t="shared" si="30"/>
        <v>0.42896099167237955</v>
      </c>
      <c r="H210" s="81">
        <f t="shared" si="31"/>
        <v>8.913289120332533E-5</v>
      </c>
      <c r="I210" s="82">
        <f t="shared" si="32"/>
        <v>-1016232.4400000001</v>
      </c>
      <c r="J210" s="83">
        <f t="shared" si="33"/>
        <v>-0.57103900832762045</v>
      </c>
      <c r="K210" s="78">
        <f>VLOOKUP($C210,'2026'!$C$300:$U$583,VLOOKUP($L$4,Master!$D$9:$G$20,4,FALSE),FALSE)</f>
        <v>384113.51</v>
      </c>
      <c r="L210" s="79">
        <f>VLOOKUP($C210,'2026'!$C$8:$U$290,VLOOKUP($L$4,Master!$D$9:$G$20,4,FALSE),FALSE)</f>
        <v>103898.17</v>
      </c>
      <c r="M210" s="143">
        <f t="shared" si="34"/>
        <v>0.27048819501297938</v>
      </c>
      <c r="N210" s="143">
        <f t="shared" si="35"/>
        <v>1.2131117623706886E-5</v>
      </c>
      <c r="O210" s="79">
        <f t="shared" si="36"/>
        <v>-280215.34000000003</v>
      </c>
      <c r="P210" s="83">
        <f t="shared" si="37"/>
        <v>-0.72951180498702073</v>
      </c>
      <c r="Q210" s="76"/>
    </row>
    <row r="211" spans="2:17" s="77" customFormat="1" x14ac:dyDescent="0.25">
      <c r="B211" s="70"/>
      <c r="C211" s="155" t="s">
        <v>213</v>
      </c>
      <c r="D211" s="147" t="s">
        <v>434</v>
      </c>
      <c r="E211" s="78">
        <f>IFERROR(VLOOKUP($C211,'2026'!$C$300:$U$583,19,FALSE),0)</f>
        <v>801472.83000000007</v>
      </c>
      <c r="F211" s="79">
        <f>IFERROR(VLOOKUP($C211,'2026'!$C$8:$U$290,19,FALSE),0)</f>
        <v>736569.65999999992</v>
      </c>
      <c r="G211" s="80">
        <f t="shared" si="30"/>
        <v>0.91902012448756354</v>
      </c>
      <c r="H211" s="81">
        <f t="shared" si="31"/>
        <v>8.6001641641174131E-5</v>
      </c>
      <c r="I211" s="82">
        <f t="shared" si="32"/>
        <v>-64903.170000000158</v>
      </c>
      <c r="J211" s="83">
        <f t="shared" si="33"/>
        <v>-8.0979875512436461E-2</v>
      </c>
      <c r="K211" s="78">
        <f>VLOOKUP($C211,'2026'!$C$300:$U$583,VLOOKUP($L$4,Master!$D$9:$G$20,4,FALSE),FALSE)</f>
        <v>174637.15999999997</v>
      </c>
      <c r="L211" s="79">
        <f>VLOOKUP($C211,'2026'!$C$8:$U$290,VLOOKUP($L$4,Master!$D$9:$G$20,4,FALSE),FALSE)</f>
        <v>75966.09</v>
      </c>
      <c r="M211" s="143">
        <f t="shared" si="34"/>
        <v>0.43499384667043378</v>
      </c>
      <c r="N211" s="143">
        <f t="shared" si="35"/>
        <v>8.8697767554818676E-6</v>
      </c>
      <c r="O211" s="79">
        <f t="shared" si="36"/>
        <v>-98671.069999999978</v>
      </c>
      <c r="P211" s="83">
        <f t="shared" si="37"/>
        <v>-0.56500615332956627</v>
      </c>
      <c r="Q211" s="76"/>
    </row>
    <row r="212" spans="2:17" s="77" customFormat="1" x14ac:dyDescent="0.25">
      <c r="B212" s="70"/>
      <c r="C212" s="155" t="s">
        <v>214</v>
      </c>
      <c r="D212" s="147" t="s">
        <v>435</v>
      </c>
      <c r="E212" s="78">
        <f>IFERROR(VLOOKUP($C212,'2026'!$C$300:$U$583,19,FALSE),0)</f>
        <v>836042.91</v>
      </c>
      <c r="F212" s="79">
        <f>IFERROR(VLOOKUP($C212,'2026'!$C$8:$U$290,19,FALSE),0)</f>
        <v>749120.71000000008</v>
      </c>
      <c r="G212" s="80">
        <f t="shared" si="30"/>
        <v>0.8960314130287883</v>
      </c>
      <c r="H212" s="81">
        <f t="shared" si="31"/>
        <v>8.7467098288303028E-5</v>
      </c>
      <c r="I212" s="82">
        <f t="shared" si="32"/>
        <v>-86922.199999999953</v>
      </c>
      <c r="J212" s="83">
        <f t="shared" si="33"/>
        <v>-0.10396858697121174</v>
      </c>
      <c r="K212" s="78">
        <f>VLOOKUP($C212,'2026'!$C$300:$U$583,VLOOKUP($L$4,Master!$D$9:$G$20,4,FALSE),FALSE)</f>
        <v>184154.30999999997</v>
      </c>
      <c r="L212" s="79">
        <f>VLOOKUP($C212,'2026'!$C$8:$U$290,VLOOKUP($L$4,Master!$D$9:$G$20,4,FALSE),FALSE)</f>
        <v>149201.88000000003</v>
      </c>
      <c r="M212" s="143">
        <f t="shared" si="34"/>
        <v>0.81020031515960755</v>
      </c>
      <c r="N212" s="143">
        <f t="shared" si="35"/>
        <v>1.7420764542418797E-5</v>
      </c>
      <c r="O212" s="79">
        <f t="shared" si="36"/>
        <v>-34952.429999999935</v>
      </c>
      <c r="P212" s="83">
        <f t="shared" si="37"/>
        <v>-0.1897996848403925</v>
      </c>
      <c r="Q212" s="76"/>
    </row>
    <row r="213" spans="2:17" s="77" customFormat="1" x14ac:dyDescent="0.25">
      <c r="B213" s="70"/>
      <c r="C213" s="155" t="s">
        <v>215</v>
      </c>
      <c r="D213" s="147" t="s">
        <v>436</v>
      </c>
      <c r="E213" s="78">
        <f>IFERROR(VLOOKUP($C213,'2026'!$C$300:$U$583,19,FALSE),0)</f>
        <v>355361.34</v>
      </c>
      <c r="F213" s="79">
        <f>IFERROR(VLOOKUP($C213,'2026'!$C$8:$U$290,19,FALSE),0)</f>
        <v>286788.47999999998</v>
      </c>
      <c r="G213" s="80">
        <f t="shared" si="30"/>
        <v>0.80703342687755497</v>
      </c>
      <c r="H213" s="81">
        <f t="shared" si="31"/>
        <v>3.3485332648343179E-5</v>
      </c>
      <c r="I213" s="82">
        <f t="shared" si="32"/>
        <v>-68572.860000000044</v>
      </c>
      <c r="J213" s="83">
        <f t="shared" si="33"/>
        <v>-0.192966573122445</v>
      </c>
      <c r="K213" s="78">
        <f>VLOOKUP($C213,'2026'!$C$300:$U$583,VLOOKUP($L$4,Master!$D$9:$G$20,4,FALSE),FALSE)</f>
        <v>79576.689999999988</v>
      </c>
      <c r="L213" s="79">
        <f>VLOOKUP($C213,'2026'!$C$8:$U$290,VLOOKUP($L$4,Master!$D$9:$G$20,4,FALSE),FALSE)</f>
        <v>71701.300000000017</v>
      </c>
      <c r="M213" s="143">
        <f t="shared" si="34"/>
        <v>0.90103395856248891</v>
      </c>
      <c r="N213" s="143">
        <f t="shared" si="35"/>
        <v>8.3718212175700001E-6</v>
      </c>
      <c r="O213" s="79">
        <f t="shared" si="36"/>
        <v>-7875.3899999999703</v>
      </c>
      <c r="P213" s="83">
        <f t="shared" si="37"/>
        <v>-9.896604143751106E-2</v>
      </c>
      <c r="Q213" s="76"/>
    </row>
    <row r="214" spans="2:17" s="77" customFormat="1" ht="25.5" x14ac:dyDescent="0.25">
      <c r="B214" s="70"/>
      <c r="C214" s="155" t="s">
        <v>216</v>
      </c>
      <c r="D214" s="147" t="s">
        <v>437</v>
      </c>
      <c r="E214" s="78">
        <f>IFERROR(VLOOKUP($C214,'2026'!$C$300:$U$583,19,FALSE),0)</f>
        <v>195667.72</v>
      </c>
      <c r="F214" s="79">
        <f>IFERROR(VLOOKUP($C214,'2026'!$C$8:$U$290,19,FALSE),0)</f>
        <v>127377.98000000001</v>
      </c>
      <c r="G214" s="80">
        <f t="shared" si="30"/>
        <v>0.65099128256822336</v>
      </c>
      <c r="H214" s="81">
        <f t="shared" si="31"/>
        <v>1.4872612848235763E-5</v>
      </c>
      <c r="I214" s="82">
        <f t="shared" si="32"/>
        <v>-68289.739999999991</v>
      </c>
      <c r="J214" s="83">
        <f t="shared" si="33"/>
        <v>-0.34900871743177664</v>
      </c>
      <c r="K214" s="78">
        <f>VLOOKUP($C214,'2026'!$C$300:$U$583,VLOOKUP($L$4,Master!$D$9:$G$20,4,FALSE),FALSE)</f>
        <v>42550.619999999995</v>
      </c>
      <c r="L214" s="79">
        <f>VLOOKUP($C214,'2026'!$C$8:$U$290,VLOOKUP($L$4,Master!$D$9:$G$20,4,FALSE),FALSE)</f>
        <v>24523.519999999997</v>
      </c>
      <c r="M214" s="143">
        <f t="shared" si="34"/>
        <v>0.57633754807803039</v>
      </c>
      <c r="N214" s="143">
        <f t="shared" si="35"/>
        <v>2.8633584755855494E-6</v>
      </c>
      <c r="O214" s="79">
        <f t="shared" si="36"/>
        <v>-18027.099999999999</v>
      </c>
      <c r="P214" s="83">
        <f t="shared" si="37"/>
        <v>-0.42366245192196966</v>
      </c>
      <c r="Q214" s="76"/>
    </row>
    <row r="215" spans="2:17" s="77" customFormat="1" x14ac:dyDescent="0.25">
      <c r="B215" s="70"/>
      <c r="C215" s="155" t="s">
        <v>217</v>
      </c>
      <c r="D215" s="147" t="s">
        <v>439</v>
      </c>
      <c r="E215" s="78">
        <f>IFERROR(VLOOKUP($C215,'2026'!$C$300:$U$583,19,FALSE),0)</f>
        <v>88750</v>
      </c>
      <c r="F215" s="79">
        <f>IFERROR(VLOOKUP($C215,'2026'!$C$8:$U$290,19,FALSE),0)</f>
        <v>0</v>
      </c>
      <c r="G215" s="80">
        <f t="shared" si="30"/>
        <v>0</v>
      </c>
      <c r="H215" s="81">
        <f t="shared" si="31"/>
        <v>0</v>
      </c>
      <c r="I215" s="82">
        <f t="shared" si="32"/>
        <v>-88750</v>
      </c>
      <c r="J215" s="83">
        <f t="shared" si="33"/>
        <v>-1</v>
      </c>
      <c r="K215" s="78">
        <f>VLOOKUP($C215,'2026'!$C$300:$U$583,VLOOKUP($L$4,Master!$D$9:$G$20,4,FALSE),FALSE)</f>
        <v>17750</v>
      </c>
      <c r="L215" s="79">
        <f>VLOOKUP($C215,'2026'!$C$8:$U$290,VLOOKUP($L$4,Master!$D$9:$G$20,4,FALSE),FALSE)</f>
        <v>0</v>
      </c>
      <c r="M215" s="143">
        <f t="shared" si="34"/>
        <v>0</v>
      </c>
      <c r="N215" s="143">
        <f t="shared" si="35"/>
        <v>0</v>
      </c>
      <c r="O215" s="79">
        <f t="shared" si="36"/>
        <v>-17750</v>
      </c>
      <c r="P215" s="83">
        <f t="shared" si="37"/>
        <v>-1</v>
      </c>
      <c r="Q215" s="76"/>
    </row>
    <row r="216" spans="2:17" s="77" customFormat="1" x14ac:dyDescent="0.25">
      <c r="B216" s="70"/>
      <c r="C216" s="155" t="s">
        <v>218</v>
      </c>
      <c r="D216" s="147" t="s">
        <v>440</v>
      </c>
      <c r="E216" s="78">
        <f>IFERROR(VLOOKUP($C216,'2026'!$C$300:$U$583,19,FALSE),0)</f>
        <v>5768562.6799999997</v>
      </c>
      <c r="F216" s="79">
        <f>IFERROR(VLOOKUP($C216,'2026'!$C$8:$U$290,19,FALSE),0)</f>
        <v>4527053.41</v>
      </c>
      <c r="G216" s="80">
        <f t="shared" si="30"/>
        <v>0.78478013694738957</v>
      </c>
      <c r="H216" s="81">
        <f t="shared" si="31"/>
        <v>5.2857733110711538E-4</v>
      </c>
      <c r="I216" s="82">
        <f t="shared" si="32"/>
        <v>-1241509.2699999996</v>
      </c>
      <c r="J216" s="83">
        <f t="shared" si="33"/>
        <v>-0.21521986305261046</v>
      </c>
      <c r="K216" s="78">
        <f>VLOOKUP($C216,'2026'!$C$300:$U$583,VLOOKUP($L$4,Master!$D$9:$G$20,4,FALSE),FALSE)</f>
        <v>976166.73999999953</v>
      </c>
      <c r="L216" s="79">
        <f>VLOOKUP($C216,'2026'!$C$8:$U$290,VLOOKUP($L$4,Master!$D$9:$G$20,4,FALSE),FALSE)</f>
        <v>848698.18</v>
      </c>
      <c r="M216" s="143">
        <f t="shared" si="34"/>
        <v>0.86941927564547061</v>
      </c>
      <c r="N216" s="143">
        <f t="shared" si="35"/>
        <v>9.9093732340097617E-5</v>
      </c>
      <c r="O216" s="79">
        <f t="shared" si="36"/>
        <v>-127468.55999999947</v>
      </c>
      <c r="P216" s="83">
        <f t="shared" si="37"/>
        <v>-0.13058072435452936</v>
      </c>
      <c r="Q216" s="76"/>
    </row>
    <row r="217" spans="2:17" s="77" customFormat="1" x14ac:dyDescent="0.25">
      <c r="B217" s="70"/>
      <c r="C217" s="155" t="s">
        <v>219</v>
      </c>
      <c r="D217" s="147" t="s">
        <v>441</v>
      </c>
      <c r="E217" s="78">
        <f>IFERROR(VLOOKUP($C217,'2026'!$C$300:$U$583,19,FALSE),0)</f>
        <v>18035507.379999999</v>
      </c>
      <c r="F217" s="79">
        <f>IFERROR(VLOOKUP($C217,'2026'!$C$8:$U$290,19,FALSE),0)</f>
        <v>19635693.140000004</v>
      </c>
      <c r="G217" s="80">
        <f t="shared" si="30"/>
        <v>1.0887241886953782</v>
      </c>
      <c r="H217" s="81">
        <f t="shared" si="31"/>
        <v>2.2926573500221849E-3</v>
      </c>
      <c r="I217" s="82">
        <f t="shared" si="32"/>
        <v>1600185.7600000054</v>
      </c>
      <c r="J217" s="83">
        <f t="shared" si="33"/>
        <v>8.8724188695378167E-2</v>
      </c>
      <c r="K217" s="78">
        <f>VLOOKUP($C217,'2026'!$C$300:$U$583,VLOOKUP($L$4,Master!$D$9:$G$20,4,FALSE),FALSE)</f>
        <v>3512245.35</v>
      </c>
      <c r="L217" s="79">
        <f>VLOOKUP($C217,'2026'!$C$8:$U$290,VLOOKUP($L$4,Master!$D$9:$G$20,4,FALSE),FALSE)</f>
        <v>3819755.4400000013</v>
      </c>
      <c r="M217" s="143">
        <f t="shared" si="34"/>
        <v>1.0875537040713859</v>
      </c>
      <c r="N217" s="143">
        <f t="shared" si="35"/>
        <v>4.4599344277607844E-4</v>
      </c>
      <c r="O217" s="79">
        <f t="shared" si="36"/>
        <v>307510.09000000125</v>
      </c>
      <c r="P217" s="83">
        <f t="shared" si="37"/>
        <v>8.7553704071385907E-2</v>
      </c>
      <c r="Q217" s="76"/>
    </row>
    <row r="218" spans="2:17" s="77" customFormat="1" x14ac:dyDescent="0.25">
      <c r="B218" s="70"/>
      <c r="C218" s="155" t="s">
        <v>220</v>
      </c>
      <c r="D218" s="147" t="s">
        <v>442</v>
      </c>
      <c r="E218" s="78">
        <f>IFERROR(VLOOKUP($C218,'2026'!$C$300:$U$583,19,FALSE),0)</f>
        <v>53097960.289999999</v>
      </c>
      <c r="F218" s="79">
        <f>IFERROR(VLOOKUP($C218,'2026'!$C$8:$U$290,19,FALSE),0)</f>
        <v>55686532.289999999</v>
      </c>
      <c r="G218" s="80">
        <f t="shared" si="30"/>
        <v>1.0487508745319452</v>
      </c>
      <c r="H218" s="81">
        <f t="shared" si="31"/>
        <v>6.5019419809448191E-3</v>
      </c>
      <c r="I218" s="82">
        <f t="shared" si="32"/>
        <v>2588572</v>
      </c>
      <c r="J218" s="83">
        <f t="shared" si="33"/>
        <v>4.8750874531945231E-2</v>
      </c>
      <c r="K218" s="78">
        <f>VLOOKUP($C218,'2026'!$C$300:$U$583,VLOOKUP($L$4,Master!$D$9:$G$20,4,FALSE),FALSE)</f>
        <v>10506166.269999996</v>
      </c>
      <c r="L218" s="79">
        <f>VLOOKUP($C218,'2026'!$C$8:$U$290,VLOOKUP($L$4,Master!$D$9:$G$20,4,FALSE),FALSE)</f>
        <v>11167403.670000004</v>
      </c>
      <c r="M218" s="143">
        <f t="shared" si="34"/>
        <v>1.0629380292493704</v>
      </c>
      <c r="N218" s="143">
        <f t="shared" si="35"/>
        <v>1.3039025371879601E-3</v>
      </c>
      <c r="O218" s="79">
        <f t="shared" si="36"/>
        <v>661237.40000000782</v>
      </c>
      <c r="P218" s="83">
        <f t="shared" si="37"/>
        <v>6.2938029249370336E-2</v>
      </c>
      <c r="Q218" s="76"/>
    </row>
    <row r="219" spans="2:17" s="77" customFormat="1" x14ac:dyDescent="0.25">
      <c r="B219" s="70"/>
      <c r="C219" s="155" t="s">
        <v>221</v>
      </c>
      <c r="D219" s="147" t="s">
        <v>443</v>
      </c>
      <c r="E219" s="78">
        <f>IFERROR(VLOOKUP($C219,'2026'!$C$300:$U$583,19,FALSE),0)</f>
        <v>21485165.690000005</v>
      </c>
      <c r="F219" s="79">
        <f>IFERROR(VLOOKUP($C219,'2026'!$C$8:$U$290,19,FALSE),0)</f>
        <v>22313537.059999999</v>
      </c>
      <c r="G219" s="80">
        <f t="shared" si="30"/>
        <v>1.0385555029899327</v>
      </c>
      <c r="H219" s="81">
        <f t="shared" si="31"/>
        <v>2.6053215631786654E-3</v>
      </c>
      <c r="I219" s="82">
        <f t="shared" si="32"/>
        <v>828371.36999999359</v>
      </c>
      <c r="J219" s="83">
        <f t="shared" si="33"/>
        <v>3.8555502989932648E-2</v>
      </c>
      <c r="K219" s="78">
        <f>VLOOKUP($C219,'2026'!$C$300:$U$583,VLOOKUP($L$4,Master!$D$9:$G$20,4,FALSE),FALSE)</f>
        <v>4230014.93</v>
      </c>
      <c r="L219" s="79">
        <f>VLOOKUP($C219,'2026'!$C$8:$U$290,VLOOKUP($L$4,Master!$D$9:$G$20,4,FALSE),FALSE)</f>
        <v>4313487.6900000013</v>
      </c>
      <c r="M219" s="143">
        <f t="shared" si="34"/>
        <v>1.0197334433521732</v>
      </c>
      <c r="N219" s="143">
        <f t="shared" si="35"/>
        <v>5.0364146486701086E-4</v>
      </c>
      <c r="O219" s="79">
        <f t="shared" si="36"/>
        <v>83472.760000001639</v>
      </c>
      <c r="P219" s="83">
        <f t="shared" si="37"/>
        <v>1.9733443352173145E-2</v>
      </c>
      <c r="Q219" s="76"/>
    </row>
    <row r="220" spans="2:17" s="77" customFormat="1" x14ac:dyDescent="0.25">
      <c r="B220" s="70"/>
      <c r="C220" s="155" t="s">
        <v>222</v>
      </c>
      <c r="D220" s="147" t="s">
        <v>444</v>
      </c>
      <c r="E220" s="78">
        <f>IFERROR(VLOOKUP($C220,'2026'!$C$300:$U$583,19,FALSE),0)</f>
        <v>6361540.4399999995</v>
      </c>
      <c r="F220" s="79">
        <f>IFERROR(VLOOKUP($C220,'2026'!$C$8:$U$290,19,FALSE),0)</f>
        <v>4519110.62</v>
      </c>
      <c r="G220" s="80">
        <f t="shared" si="30"/>
        <v>0.71037992489756152</v>
      </c>
      <c r="H220" s="81">
        <f t="shared" si="31"/>
        <v>5.2764993344697948E-4</v>
      </c>
      <c r="I220" s="82">
        <f t="shared" si="32"/>
        <v>-1842429.8199999994</v>
      </c>
      <c r="J220" s="83">
        <f t="shared" si="33"/>
        <v>-0.28962007510243848</v>
      </c>
      <c r="K220" s="78">
        <f>VLOOKUP($C220,'2026'!$C$300:$U$583,VLOOKUP($L$4,Master!$D$9:$G$20,4,FALSE),FALSE)</f>
        <v>1427745.71</v>
      </c>
      <c r="L220" s="79">
        <f>VLOOKUP($C220,'2026'!$C$8:$U$290,VLOOKUP($L$4,Master!$D$9:$G$20,4,FALSE),FALSE)</f>
        <v>1266425.99</v>
      </c>
      <c r="M220" s="143">
        <f t="shared" si="34"/>
        <v>0.8870108879542703</v>
      </c>
      <c r="N220" s="143">
        <f t="shared" si="35"/>
        <v>1.4786749994162015E-4</v>
      </c>
      <c r="O220" s="79">
        <f t="shared" si="36"/>
        <v>-161319.71999999997</v>
      </c>
      <c r="P220" s="83">
        <f t="shared" si="37"/>
        <v>-0.11298911204572976</v>
      </c>
      <c r="Q220" s="76"/>
    </row>
    <row r="221" spans="2:17" s="77" customFormat="1" x14ac:dyDescent="0.25">
      <c r="B221" s="70"/>
      <c r="C221" s="155" t="s">
        <v>223</v>
      </c>
      <c r="D221" s="147" t="s">
        <v>445</v>
      </c>
      <c r="E221" s="78">
        <f>IFERROR(VLOOKUP($C221,'2026'!$C$300:$U$583,19,FALSE),0)</f>
        <v>18151119.109999999</v>
      </c>
      <c r="F221" s="79">
        <f>IFERROR(VLOOKUP($C221,'2026'!$C$8:$U$290,19,FALSE),0)</f>
        <v>14593518.700000001</v>
      </c>
      <c r="G221" s="80">
        <f t="shared" si="30"/>
        <v>0.8040010432172191</v>
      </c>
      <c r="H221" s="81">
        <f t="shared" si="31"/>
        <v>1.7039346496041847E-3</v>
      </c>
      <c r="I221" s="82">
        <f t="shared" si="32"/>
        <v>-3557600.4099999983</v>
      </c>
      <c r="J221" s="83">
        <f t="shared" si="33"/>
        <v>-0.1959989567827809</v>
      </c>
      <c r="K221" s="78">
        <f>VLOOKUP($C221,'2026'!$C$300:$U$583,VLOOKUP($L$4,Master!$D$9:$G$20,4,FALSE),FALSE)</f>
        <v>3620945.02</v>
      </c>
      <c r="L221" s="79">
        <f>VLOOKUP($C221,'2026'!$C$8:$U$290,VLOOKUP($L$4,Master!$D$9:$G$20,4,FALSE),FALSE)</f>
        <v>216151.72000000003</v>
      </c>
      <c r="M221" s="143">
        <f t="shared" si="34"/>
        <v>5.9694836239187095E-2</v>
      </c>
      <c r="N221" s="143">
        <f t="shared" si="35"/>
        <v>2.5237806786072908E-5</v>
      </c>
      <c r="O221" s="79">
        <f t="shared" si="36"/>
        <v>-3404793.3</v>
      </c>
      <c r="P221" s="83">
        <f t="shared" si="37"/>
        <v>-0.94030516376081286</v>
      </c>
      <c r="Q221" s="76"/>
    </row>
    <row r="222" spans="2:17" s="77" customFormat="1" x14ac:dyDescent="0.25">
      <c r="B222" s="70"/>
      <c r="C222" s="155" t="s">
        <v>224</v>
      </c>
      <c r="D222" s="147" t="s">
        <v>446</v>
      </c>
      <c r="E222" s="78">
        <f>IFERROR(VLOOKUP($C222,'2026'!$C$300:$U$583,19,FALSE),0)</f>
        <v>2962382.24</v>
      </c>
      <c r="F222" s="79">
        <f>IFERROR(VLOOKUP($C222,'2026'!$C$8:$U$290,19,FALSE),0)</f>
        <v>2245219.9900000002</v>
      </c>
      <c r="G222" s="80">
        <f t="shared" si="30"/>
        <v>0.7579102924948673</v>
      </c>
      <c r="H222" s="81">
        <f t="shared" si="31"/>
        <v>2.6215117927282073E-4</v>
      </c>
      <c r="I222" s="82">
        <f t="shared" si="32"/>
        <v>-717162.25</v>
      </c>
      <c r="J222" s="83">
        <f t="shared" si="33"/>
        <v>-0.24208970750513276</v>
      </c>
      <c r="K222" s="78">
        <f>VLOOKUP($C222,'2026'!$C$300:$U$583,VLOOKUP($L$4,Master!$D$9:$G$20,4,FALSE),FALSE)</f>
        <v>603133.87</v>
      </c>
      <c r="L222" s="79">
        <f>VLOOKUP($C222,'2026'!$C$8:$U$290,VLOOKUP($L$4,Master!$D$9:$G$20,4,FALSE),FALSE)</f>
        <v>280119.88</v>
      </c>
      <c r="M222" s="143">
        <f t="shared" si="34"/>
        <v>0.46444063902430155</v>
      </c>
      <c r="N222" s="143">
        <f t="shared" si="35"/>
        <v>3.2706709011512507E-5</v>
      </c>
      <c r="O222" s="79">
        <f t="shared" si="36"/>
        <v>-323013.99</v>
      </c>
      <c r="P222" s="83">
        <f t="shared" si="37"/>
        <v>-0.53555936097569845</v>
      </c>
      <c r="Q222" s="76"/>
    </row>
    <row r="223" spans="2:17" s="77" customFormat="1" x14ac:dyDescent="0.25">
      <c r="B223" s="70"/>
      <c r="C223" s="155" t="s">
        <v>225</v>
      </c>
      <c r="D223" s="147" t="s">
        <v>447</v>
      </c>
      <c r="E223" s="78">
        <f>IFERROR(VLOOKUP($C223,'2026'!$C$300:$U$583,19,FALSE),0)</f>
        <v>5720118.6300000008</v>
      </c>
      <c r="F223" s="79">
        <f>IFERROR(VLOOKUP($C223,'2026'!$C$8:$U$290,19,FALSE),0)</f>
        <v>5135651.5</v>
      </c>
      <c r="G223" s="80">
        <f t="shared" si="30"/>
        <v>0.89782255092845853</v>
      </c>
      <c r="H223" s="81">
        <f t="shared" si="31"/>
        <v>5.9963705251850645E-4</v>
      </c>
      <c r="I223" s="82">
        <f t="shared" si="32"/>
        <v>-584467.13000000082</v>
      </c>
      <c r="J223" s="83">
        <f t="shared" si="33"/>
        <v>-0.1021774490715415</v>
      </c>
      <c r="K223" s="78">
        <f>VLOOKUP($C223,'2026'!$C$300:$U$583,VLOOKUP($L$4,Master!$D$9:$G$20,4,FALSE),FALSE)</f>
        <v>1101668.27</v>
      </c>
      <c r="L223" s="79">
        <f>VLOOKUP($C223,'2026'!$C$8:$U$290,VLOOKUP($L$4,Master!$D$9:$G$20,4,FALSE),FALSE)</f>
        <v>993225.9</v>
      </c>
      <c r="M223" s="143">
        <f t="shared" si="34"/>
        <v>0.9015653142120541</v>
      </c>
      <c r="N223" s="143">
        <f t="shared" si="35"/>
        <v>1.159687434322677E-4</v>
      </c>
      <c r="O223" s="79">
        <f t="shared" si="36"/>
        <v>-108442.37</v>
      </c>
      <c r="P223" s="83">
        <f t="shared" si="37"/>
        <v>-9.8434685787945939E-2</v>
      </c>
      <c r="Q223" s="76"/>
    </row>
    <row r="224" spans="2:17" s="77" customFormat="1" x14ac:dyDescent="0.25">
      <c r="B224" s="70"/>
      <c r="C224" s="155" t="s">
        <v>226</v>
      </c>
      <c r="D224" s="147" t="s">
        <v>448</v>
      </c>
      <c r="E224" s="78">
        <f>IFERROR(VLOOKUP($C224,'2026'!$C$300:$U$583,19,FALSE),0)</f>
        <v>1317805.1100000001</v>
      </c>
      <c r="F224" s="79">
        <f>IFERROR(VLOOKUP($C224,'2026'!$C$8:$U$290,19,FALSE),0)</f>
        <v>1275564.0000000002</v>
      </c>
      <c r="G224" s="80">
        <f t="shared" si="30"/>
        <v>0.96794585961197266</v>
      </c>
      <c r="H224" s="81">
        <f t="shared" si="31"/>
        <v>1.4893445111271983E-4</v>
      </c>
      <c r="I224" s="82">
        <f t="shared" si="32"/>
        <v>-42241.10999999987</v>
      </c>
      <c r="J224" s="83">
        <f t="shared" si="33"/>
        <v>-3.2054140388027383E-2</v>
      </c>
      <c r="K224" s="78">
        <f>VLOOKUP($C224,'2026'!$C$300:$U$583,VLOOKUP($L$4,Master!$D$9:$G$20,4,FALSE),FALSE)</f>
        <v>383854.01999999996</v>
      </c>
      <c r="L224" s="79">
        <f>VLOOKUP($C224,'2026'!$C$8:$U$290,VLOOKUP($L$4,Master!$D$9:$G$20,4,FALSE),FALSE)</f>
        <v>367385.27</v>
      </c>
      <c r="M224" s="143">
        <f t="shared" si="34"/>
        <v>0.95709632010627388</v>
      </c>
      <c r="N224" s="143">
        <f t="shared" si="35"/>
        <v>4.2895788478154263E-5</v>
      </c>
      <c r="O224" s="79">
        <f t="shared" si="36"/>
        <v>-16468.749999999942</v>
      </c>
      <c r="P224" s="83">
        <f t="shared" si="37"/>
        <v>-4.2903679893726121E-2</v>
      </c>
      <c r="Q224" s="76"/>
    </row>
    <row r="225" spans="2:17" s="77" customFormat="1" x14ac:dyDescent="0.25">
      <c r="B225" s="70"/>
      <c r="C225" s="155" t="s">
        <v>227</v>
      </c>
      <c r="D225" s="147" t="s">
        <v>449</v>
      </c>
      <c r="E225" s="78">
        <f>IFERROR(VLOOKUP($C225,'2026'!$C$300:$U$583,19,FALSE),0)</f>
        <v>4234631.2699999996</v>
      </c>
      <c r="F225" s="79">
        <f>IFERROR(VLOOKUP($C225,'2026'!$C$8:$U$290,19,FALSE),0)</f>
        <v>4519643.2</v>
      </c>
      <c r="G225" s="80">
        <f t="shared" si="30"/>
        <v>1.0673050170906617</v>
      </c>
      <c r="H225" s="81">
        <f t="shared" si="31"/>
        <v>5.2771211732013175E-4</v>
      </c>
      <c r="I225" s="82">
        <f t="shared" si="32"/>
        <v>285011.93000000063</v>
      </c>
      <c r="J225" s="83">
        <f t="shared" si="33"/>
        <v>6.7305017090661751E-2</v>
      </c>
      <c r="K225" s="78">
        <f>VLOOKUP($C225,'2026'!$C$300:$U$583,VLOOKUP($L$4,Master!$D$9:$G$20,4,FALSE),FALSE)</f>
        <v>59619.640000000007</v>
      </c>
      <c r="L225" s="79">
        <f>VLOOKUP($C225,'2026'!$C$8:$U$290,VLOOKUP($L$4,Master!$D$9:$G$20,4,FALSE),FALSE)</f>
        <v>188232</v>
      </c>
      <c r="M225" s="143">
        <f t="shared" si="34"/>
        <v>3.1572146359823705</v>
      </c>
      <c r="N225" s="143">
        <f t="shared" si="35"/>
        <v>2.1977909067557155E-5</v>
      </c>
      <c r="O225" s="79">
        <f t="shared" si="36"/>
        <v>128612.35999999999</v>
      </c>
      <c r="P225" s="83">
        <f t="shared" si="37"/>
        <v>2.1572146359823705</v>
      </c>
      <c r="Q225" s="76"/>
    </row>
    <row r="226" spans="2:17" s="77" customFormat="1" x14ac:dyDescent="0.25">
      <c r="B226" s="70"/>
      <c r="C226" s="155" t="s">
        <v>228</v>
      </c>
      <c r="D226" s="147" t="s">
        <v>438</v>
      </c>
      <c r="E226" s="78">
        <f>IFERROR(VLOOKUP($C226,'2026'!$C$300:$U$583,19,FALSE),0)</f>
        <v>2425416.4</v>
      </c>
      <c r="F226" s="79">
        <f>IFERROR(VLOOKUP($C226,'2026'!$C$8:$U$290,19,FALSE),0)</f>
        <v>469205.95999999996</v>
      </c>
      <c r="G226" s="80">
        <f t="shared" si="30"/>
        <v>0.19345377560735549</v>
      </c>
      <c r="H226" s="81">
        <f t="shared" si="31"/>
        <v>5.4784340191018838E-5</v>
      </c>
      <c r="I226" s="82">
        <f t="shared" si="32"/>
        <v>-1956210.44</v>
      </c>
      <c r="J226" s="83">
        <f t="shared" si="33"/>
        <v>-0.80654622439264445</v>
      </c>
      <c r="K226" s="78">
        <f>VLOOKUP($C226,'2026'!$C$300:$U$583,VLOOKUP($L$4,Master!$D$9:$G$20,4,FALSE),FALSE)</f>
        <v>485083.27999999997</v>
      </c>
      <c r="L226" s="79">
        <f>VLOOKUP($C226,'2026'!$C$8:$U$290,VLOOKUP($L$4,Master!$D$9:$G$20,4,FALSE),FALSE)</f>
        <v>0</v>
      </c>
      <c r="M226" s="143">
        <f t="shared" si="34"/>
        <v>0</v>
      </c>
      <c r="N226" s="143">
        <f t="shared" si="35"/>
        <v>0</v>
      </c>
      <c r="O226" s="79">
        <f t="shared" si="36"/>
        <v>-485083.27999999997</v>
      </c>
      <c r="P226" s="83">
        <f t="shared" si="37"/>
        <v>-1</v>
      </c>
      <c r="Q226" s="76"/>
    </row>
    <row r="227" spans="2:17" s="77" customFormat="1" x14ac:dyDescent="0.25">
      <c r="B227" s="70"/>
      <c r="C227" s="155" t="s">
        <v>229</v>
      </c>
      <c r="D227" s="147" t="s">
        <v>451</v>
      </c>
      <c r="E227" s="78">
        <f>IFERROR(VLOOKUP($C227,'2026'!$C$300:$U$583,19,FALSE),0)</f>
        <v>148889.18000000002</v>
      </c>
      <c r="F227" s="79">
        <f>IFERROR(VLOOKUP($C227,'2026'!$C$8:$U$290,19,FALSE),0)</f>
        <v>81245</v>
      </c>
      <c r="G227" s="80">
        <f t="shared" si="30"/>
        <v>0.54567430621889368</v>
      </c>
      <c r="H227" s="81">
        <f t="shared" si="31"/>
        <v>9.4861406253648738E-6</v>
      </c>
      <c r="I227" s="82">
        <f t="shared" si="32"/>
        <v>-67644.180000000022</v>
      </c>
      <c r="J227" s="83">
        <f t="shared" si="33"/>
        <v>-0.45432569378110627</v>
      </c>
      <c r="K227" s="78">
        <f>VLOOKUP($C227,'2026'!$C$300:$U$583,VLOOKUP($L$4,Master!$D$9:$G$20,4,FALSE),FALSE)</f>
        <v>19105.73</v>
      </c>
      <c r="L227" s="79">
        <f>VLOOKUP($C227,'2026'!$C$8:$U$290,VLOOKUP($L$4,Master!$D$9:$G$20,4,FALSE),FALSE)</f>
        <v>19300</v>
      </c>
      <c r="M227" s="143">
        <f t="shared" si="34"/>
        <v>1.010168153742359</v>
      </c>
      <c r="N227" s="143">
        <f t="shared" si="35"/>
        <v>2.253461924666651E-6</v>
      </c>
      <c r="O227" s="79">
        <f t="shared" si="36"/>
        <v>194.27000000000044</v>
      </c>
      <c r="P227" s="83">
        <f t="shared" si="37"/>
        <v>1.0168153742358991E-2</v>
      </c>
      <c r="Q227" s="76"/>
    </row>
    <row r="228" spans="2:17" s="77" customFormat="1" x14ac:dyDescent="0.25">
      <c r="B228" s="70"/>
      <c r="C228" s="155" t="s">
        <v>230</v>
      </c>
      <c r="D228" s="147" t="s">
        <v>452</v>
      </c>
      <c r="E228" s="78">
        <f>IFERROR(VLOOKUP($C228,'2026'!$C$300:$U$583,19,FALSE),0)</f>
        <v>2676198.25</v>
      </c>
      <c r="F228" s="79">
        <f>IFERROR(VLOOKUP($C228,'2026'!$C$8:$U$290,19,FALSE),0)</f>
        <v>1736938.8100000003</v>
      </c>
      <c r="G228" s="80">
        <f t="shared" si="30"/>
        <v>0.64903218959955611</v>
      </c>
      <c r="H228" s="81">
        <f t="shared" si="31"/>
        <v>2.0280442869486027E-4</v>
      </c>
      <c r="I228" s="82">
        <f t="shared" si="32"/>
        <v>-939259.43999999971</v>
      </c>
      <c r="J228" s="83">
        <f t="shared" si="33"/>
        <v>-0.35096781040044389</v>
      </c>
      <c r="K228" s="78">
        <f>VLOOKUP($C228,'2026'!$C$300:$U$583,VLOOKUP($L$4,Master!$D$9:$G$20,4,FALSE),FALSE)</f>
        <v>456565.54000000004</v>
      </c>
      <c r="L228" s="79">
        <f>VLOOKUP($C228,'2026'!$C$8:$U$290,VLOOKUP($L$4,Master!$D$9:$G$20,4,FALSE),FALSE)</f>
        <v>670323.54</v>
      </c>
      <c r="M228" s="143">
        <f t="shared" si="34"/>
        <v>1.4681868894441747</v>
      </c>
      <c r="N228" s="143">
        <f t="shared" si="35"/>
        <v>7.8266765523200154E-5</v>
      </c>
      <c r="O228" s="79">
        <f t="shared" si="36"/>
        <v>213758</v>
      </c>
      <c r="P228" s="83">
        <f t="shared" si="37"/>
        <v>0.46818688944417486</v>
      </c>
      <c r="Q228" s="76"/>
    </row>
    <row r="229" spans="2:17" s="77" customFormat="1" x14ac:dyDescent="0.25">
      <c r="B229" s="70"/>
      <c r="C229" s="155" t="s">
        <v>231</v>
      </c>
      <c r="D229" s="147" t="s">
        <v>453</v>
      </c>
      <c r="E229" s="78">
        <f>IFERROR(VLOOKUP($C229,'2026'!$C$300:$U$583,19,FALSE),0)</f>
        <v>550833.25</v>
      </c>
      <c r="F229" s="79">
        <f>IFERROR(VLOOKUP($C229,'2026'!$C$8:$U$290,19,FALSE),0)</f>
        <v>343169.99</v>
      </c>
      <c r="G229" s="80">
        <f t="shared" si="30"/>
        <v>0.62300158895636748</v>
      </c>
      <c r="H229" s="81">
        <f t="shared" si="31"/>
        <v>4.0068420007939659E-5</v>
      </c>
      <c r="I229" s="82">
        <f t="shared" si="32"/>
        <v>-207663.26</v>
      </c>
      <c r="J229" s="83">
        <f t="shared" si="33"/>
        <v>-0.37699841104363258</v>
      </c>
      <c r="K229" s="78">
        <f>VLOOKUP($C229,'2026'!$C$300:$U$583,VLOOKUP($L$4,Master!$D$9:$G$20,4,FALSE),FALSE)</f>
        <v>110166.65000000001</v>
      </c>
      <c r="L229" s="79">
        <f>VLOOKUP($C229,'2026'!$C$8:$U$290,VLOOKUP($L$4,Master!$D$9:$G$20,4,FALSE),FALSE)</f>
        <v>342169.99</v>
      </c>
      <c r="M229" s="143">
        <f t="shared" si="34"/>
        <v>3.1059307875840827</v>
      </c>
      <c r="N229" s="143">
        <f t="shared" si="35"/>
        <v>3.9951660322723771E-5</v>
      </c>
      <c r="O229" s="79">
        <f t="shared" si="36"/>
        <v>232003.33999999997</v>
      </c>
      <c r="P229" s="83">
        <f t="shared" si="37"/>
        <v>2.1059307875840823</v>
      </c>
      <c r="Q229" s="76"/>
    </row>
    <row r="230" spans="2:17" s="77" customFormat="1" x14ac:dyDescent="0.25">
      <c r="B230" s="70"/>
      <c r="C230" s="155" t="s">
        <v>232</v>
      </c>
      <c r="D230" s="147" t="s">
        <v>450</v>
      </c>
      <c r="E230" s="78">
        <f>IFERROR(VLOOKUP($C230,'2026'!$C$300:$U$583,19,FALSE),0)</f>
        <v>442441.51000000007</v>
      </c>
      <c r="F230" s="79">
        <f>IFERROR(VLOOKUP($C230,'2026'!$C$8:$U$290,19,FALSE),0)</f>
        <v>314479.73</v>
      </c>
      <c r="G230" s="80">
        <f t="shared" si="30"/>
        <v>0.71078260717444874</v>
      </c>
      <c r="H230" s="81">
        <f t="shared" si="31"/>
        <v>3.6718554281577657E-5</v>
      </c>
      <c r="I230" s="82">
        <f t="shared" si="32"/>
        <v>-127961.78000000009</v>
      </c>
      <c r="J230" s="83">
        <f t="shared" si="33"/>
        <v>-0.28921739282555126</v>
      </c>
      <c r="K230" s="78">
        <f>VLOOKUP($C230,'2026'!$C$300:$U$583,VLOOKUP($L$4,Master!$D$9:$G$20,4,FALSE),FALSE)</f>
        <v>72818.289999999994</v>
      </c>
      <c r="L230" s="79">
        <f>VLOOKUP($C230,'2026'!$C$8:$U$290,VLOOKUP($L$4,Master!$D$9:$G$20,4,FALSE),FALSE)</f>
        <v>53422.259999999995</v>
      </c>
      <c r="M230" s="143">
        <f t="shared" si="34"/>
        <v>0.73363793629320329</v>
      </c>
      <c r="N230" s="143">
        <f t="shared" si="35"/>
        <v>6.2375662611213592E-6</v>
      </c>
      <c r="O230" s="79">
        <f t="shared" si="36"/>
        <v>-19396.03</v>
      </c>
      <c r="P230" s="83">
        <f t="shared" si="37"/>
        <v>-0.26636206370679677</v>
      </c>
      <c r="Q230" s="76"/>
    </row>
    <row r="231" spans="2:17" s="77" customFormat="1" ht="25.5" x14ac:dyDescent="0.25">
      <c r="B231" s="70"/>
      <c r="C231" s="155" t="s">
        <v>510</v>
      </c>
      <c r="D231" s="147" t="s">
        <v>511</v>
      </c>
      <c r="E231" s="78">
        <f>IFERROR(VLOOKUP($C231,'2026'!$C$300:$U$583,19,FALSE),0)</f>
        <v>3187980.9699999993</v>
      </c>
      <c r="F231" s="79">
        <f>IFERROR(VLOOKUP($C231,'2026'!$C$8:$U$290,19,FALSE),0)</f>
        <v>3448673.52</v>
      </c>
      <c r="G231" s="80">
        <f t="shared" si="30"/>
        <v>1.0817735590184532</v>
      </c>
      <c r="H231" s="81">
        <f t="shared" si="31"/>
        <v>4.026660346075707E-4</v>
      </c>
      <c r="I231" s="82">
        <f t="shared" si="32"/>
        <v>260692.55000000075</v>
      </c>
      <c r="J231" s="83">
        <f t="shared" si="33"/>
        <v>8.1773559018453235E-2</v>
      </c>
      <c r="K231" s="78">
        <f>VLOOKUP($C231,'2026'!$C$300:$U$583,VLOOKUP($L$4,Master!$D$9:$G$20,4,FALSE),FALSE)</f>
        <v>512580.36000000004</v>
      </c>
      <c r="L231" s="79">
        <f>VLOOKUP($C231,'2026'!$C$8:$U$290,VLOOKUP($L$4,Master!$D$9:$G$20,4,FALSE),FALSE)</f>
        <v>472461.62</v>
      </c>
      <c r="M231" s="143">
        <f t="shared" si="34"/>
        <v>0.92173180416042466</v>
      </c>
      <c r="N231" s="143">
        <f t="shared" si="35"/>
        <v>5.5164470027788808E-5</v>
      </c>
      <c r="O231" s="79">
        <f t="shared" si="36"/>
        <v>-40118.740000000049</v>
      </c>
      <c r="P231" s="83">
        <f t="shared" si="37"/>
        <v>-7.8268195839575366E-2</v>
      </c>
      <c r="Q231" s="76"/>
    </row>
    <row r="232" spans="2:17" s="77" customFormat="1" x14ac:dyDescent="0.25">
      <c r="B232" s="70"/>
      <c r="C232" s="155" t="s">
        <v>233</v>
      </c>
      <c r="D232" s="147" t="s">
        <v>454</v>
      </c>
      <c r="E232" s="78">
        <f>IFERROR(VLOOKUP($C232,'2026'!$C$300:$U$583,19,FALSE),0)</f>
        <v>2269100.9699999997</v>
      </c>
      <c r="F232" s="79">
        <f>IFERROR(VLOOKUP($C232,'2026'!$C$8:$U$290,19,FALSE),0)</f>
        <v>802161.58000000007</v>
      </c>
      <c r="G232" s="80">
        <f t="shared" ref="G232:G266" si="38">IFERROR(F232/E232,0)</f>
        <v>0.3535151545063242</v>
      </c>
      <c r="H232" s="81">
        <f t="shared" ref="H232:H266" si="39">F232/$D$4</f>
        <v>9.3660133573079891E-5</v>
      </c>
      <c r="I232" s="82">
        <f t="shared" ref="I232:I266" si="40">F232-E232</f>
        <v>-1466939.3899999997</v>
      </c>
      <c r="J232" s="83">
        <f t="shared" ref="J232:J266" si="41">IFERROR(I232/E232,0)</f>
        <v>-0.6464848454936758</v>
      </c>
      <c r="K232" s="78">
        <f>VLOOKUP($C232,'2026'!$C$300:$U$583,VLOOKUP($L$4,Master!$D$9:$G$20,4,FALSE),FALSE)</f>
        <v>857094.12999999989</v>
      </c>
      <c r="L232" s="79">
        <f>VLOOKUP($C232,'2026'!$C$8:$U$290,VLOOKUP($L$4,Master!$D$9:$G$20,4,FALSE),FALSE)</f>
        <v>73680.55</v>
      </c>
      <c r="M232" s="143">
        <f t="shared" ref="M232:M266" si="42">IFERROR(L232/K232,0)</f>
        <v>8.5965528663695334E-2</v>
      </c>
      <c r="N232" s="143">
        <f t="shared" ref="N232:N266" si="43">L232/$D$4</f>
        <v>8.6029178245335449E-6</v>
      </c>
      <c r="O232" s="79">
        <f t="shared" ref="O232:O266" si="44">L232-K232</f>
        <v>-783413.57999999984</v>
      </c>
      <c r="P232" s="83">
        <f t="shared" ref="P232:P266" si="45">IFERROR(O232/K232,0)</f>
        <v>-0.91403447133630467</v>
      </c>
      <c r="Q232" s="76"/>
    </row>
    <row r="233" spans="2:17" s="77" customFormat="1" x14ac:dyDescent="0.25">
      <c r="B233" s="70"/>
      <c r="C233" s="155" t="s">
        <v>234</v>
      </c>
      <c r="D233" s="147" t="s">
        <v>455</v>
      </c>
      <c r="E233" s="78">
        <f>IFERROR(VLOOKUP($C233,'2026'!$C$300:$U$583,19,FALSE),0)</f>
        <v>3921264.54</v>
      </c>
      <c r="F233" s="79">
        <f>IFERROR(VLOOKUP($C233,'2026'!$C$8:$U$290,19,FALSE),0)</f>
        <v>3330556.959999999</v>
      </c>
      <c r="G233" s="80">
        <f t="shared" si="38"/>
        <v>0.84935788596400053</v>
      </c>
      <c r="H233" s="81">
        <f t="shared" si="39"/>
        <v>3.8887478224318694E-4</v>
      </c>
      <c r="I233" s="82">
        <f t="shared" si="40"/>
        <v>-590707.58000000101</v>
      </c>
      <c r="J233" s="83">
        <f t="shared" si="41"/>
        <v>-0.15064211403599947</v>
      </c>
      <c r="K233" s="78">
        <f>VLOOKUP($C233,'2026'!$C$300:$U$583,VLOOKUP($L$4,Master!$D$9:$G$20,4,FALSE),FALSE)</f>
        <v>916421.75000000023</v>
      </c>
      <c r="L233" s="79">
        <f>VLOOKUP($C233,'2026'!$C$8:$U$290,VLOOKUP($L$4,Master!$D$9:$G$20,4,FALSE),FALSE)</f>
        <v>949806.70999999973</v>
      </c>
      <c r="M233" s="143">
        <f t="shared" si="42"/>
        <v>1.0364296897143694</v>
      </c>
      <c r="N233" s="143">
        <f t="shared" si="43"/>
        <v>1.1089913247553881E-4</v>
      </c>
      <c r="O233" s="79">
        <f t="shared" si="44"/>
        <v>33384.959999999497</v>
      </c>
      <c r="P233" s="83">
        <f t="shared" si="45"/>
        <v>3.6429689714369488E-2</v>
      </c>
      <c r="Q233" s="76"/>
    </row>
    <row r="234" spans="2:17" s="77" customFormat="1" x14ac:dyDescent="0.25">
      <c r="B234" s="70"/>
      <c r="C234" s="155" t="s">
        <v>235</v>
      </c>
      <c r="D234" s="147" t="s">
        <v>456</v>
      </c>
      <c r="E234" s="78">
        <f>IFERROR(VLOOKUP($C234,'2026'!$C$300:$U$583,19,FALSE),0)</f>
        <v>1230978.4200000002</v>
      </c>
      <c r="F234" s="79">
        <f>IFERROR(VLOOKUP($C234,'2026'!$C$8:$U$290,19,FALSE),0)</f>
        <v>16755.73</v>
      </c>
      <c r="G234" s="80">
        <f t="shared" si="38"/>
        <v>1.3611717092489727E-2</v>
      </c>
      <c r="H234" s="81">
        <f t="shared" si="39"/>
        <v>1.9563937603624219E-6</v>
      </c>
      <c r="I234" s="82">
        <f t="shared" si="40"/>
        <v>-1214222.6900000002</v>
      </c>
      <c r="J234" s="83">
        <f t="shared" si="41"/>
        <v>-0.98638828290751024</v>
      </c>
      <c r="K234" s="78">
        <f>VLOOKUP($C234,'2026'!$C$300:$U$583,VLOOKUP($L$4,Master!$D$9:$G$20,4,FALSE),FALSE)</f>
        <v>54856.35</v>
      </c>
      <c r="L234" s="79">
        <f>VLOOKUP($C234,'2026'!$C$8:$U$290,VLOOKUP($L$4,Master!$D$9:$G$20,4,FALSE),FALSE)</f>
        <v>67.459999999999994</v>
      </c>
      <c r="M234" s="143">
        <f t="shared" si="42"/>
        <v>1.2297573571701361E-3</v>
      </c>
      <c r="N234" s="143">
        <f t="shared" si="43"/>
        <v>7.8766083646638477E-9</v>
      </c>
      <c r="O234" s="79">
        <f t="shared" si="44"/>
        <v>-54788.89</v>
      </c>
      <c r="P234" s="83">
        <f t="shared" si="45"/>
        <v>-0.99877024264282988</v>
      </c>
      <c r="Q234" s="76"/>
    </row>
    <row r="235" spans="2:17" s="77" customFormat="1" x14ac:dyDescent="0.25">
      <c r="B235" s="70"/>
      <c r="C235" s="155" t="s">
        <v>236</v>
      </c>
      <c r="D235" s="147" t="s">
        <v>641</v>
      </c>
      <c r="E235" s="78">
        <f>IFERROR(VLOOKUP($C235,'2026'!$C$300:$U$583,19,FALSE),0)</f>
        <v>1310326.1200000001</v>
      </c>
      <c r="F235" s="79">
        <f>IFERROR(VLOOKUP($C235,'2026'!$C$8:$U$290,19,FALSE),0)</f>
        <v>85499.930000000008</v>
      </c>
      <c r="G235" s="80">
        <f t="shared" si="38"/>
        <v>6.5250878155432027E-2</v>
      </c>
      <c r="H235" s="81">
        <f t="shared" si="39"/>
        <v>9.9829449127805163E-6</v>
      </c>
      <c r="I235" s="82">
        <f t="shared" si="40"/>
        <v>-1224826.1900000002</v>
      </c>
      <c r="J235" s="83">
        <f t="shared" si="41"/>
        <v>-0.93474912184456804</v>
      </c>
      <c r="K235" s="78">
        <f>VLOOKUP($C235,'2026'!$C$300:$U$583,VLOOKUP($L$4,Master!$D$9:$G$20,4,FALSE),FALSE)</f>
        <v>5696.75</v>
      </c>
      <c r="L235" s="79">
        <f>VLOOKUP($C235,'2026'!$C$8:$U$290,VLOOKUP($L$4,Master!$D$9:$G$20,4,FALSE),FALSE)</f>
        <v>16319.19</v>
      </c>
      <c r="M235" s="143">
        <f t="shared" si="42"/>
        <v>2.8646491420546805</v>
      </c>
      <c r="N235" s="143">
        <f t="shared" si="43"/>
        <v>1.9054234873782781E-6</v>
      </c>
      <c r="O235" s="79">
        <f t="shared" si="44"/>
        <v>10622.44</v>
      </c>
      <c r="P235" s="83">
        <f t="shared" si="45"/>
        <v>1.8646491420546805</v>
      </c>
      <c r="Q235" s="76"/>
    </row>
    <row r="236" spans="2:17" s="77" customFormat="1" x14ac:dyDescent="0.25">
      <c r="B236" s="70"/>
      <c r="C236" s="155" t="s">
        <v>237</v>
      </c>
      <c r="D236" s="147" t="s">
        <v>459</v>
      </c>
      <c r="E236" s="78">
        <f>IFERROR(VLOOKUP($C236,'2026'!$C$300:$U$583,19,FALSE),0)</f>
        <v>2024046.6199999999</v>
      </c>
      <c r="F236" s="79">
        <f>IFERROR(VLOOKUP($C236,'2026'!$C$8:$U$290,19,FALSE),0)</f>
        <v>1686351.8800000001</v>
      </c>
      <c r="G236" s="80">
        <f t="shared" si="38"/>
        <v>0.83315861568445504</v>
      </c>
      <c r="H236" s="81">
        <f t="shared" si="39"/>
        <v>1.9689791467202206E-4</v>
      </c>
      <c r="I236" s="82">
        <f t="shared" si="40"/>
        <v>-337694.73999999976</v>
      </c>
      <c r="J236" s="83">
        <f t="shared" si="41"/>
        <v>-0.16684138431554496</v>
      </c>
      <c r="K236" s="78">
        <f>VLOOKUP($C236,'2026'!$C$300:$U$583,VLOOKUP($L$4,Master!$D$9:$G$20,4,FALSE),FALSE)</f>
        <v>384298.98000000004</v>
      </c>
      <c r="L236" s="79">
        <f>VLOOKUP($C236,'2026'!$C$8:$U$290,VLOOKUP($L$4,Master!$D$9:$G$20,4,FALSE),FALSE)</f>
        <v>381787.97000000003</v>
      </c>
      <c r="M236" s="143">
        <f t="shared" si="42"/>
        <v>0.9934659987908373</v>
      </c>
      <c r="N236" s="143">
        <f t="shared" si="43"/>
        <v>4.4577443196413146E-5</v>
      </c>
      <c r="O236" s="79">
        <f t="shared" si="44"/>
        <v>-2511.0100000000093</v>
      </c>
      <c r="P236" s="83">
        <f t="shared" si="45"/>
        <v>-6.5340012091627438E-3</v>
      </c>
      <c r="Q236" s="76"/>
    </row>
    <row r="237" spans="2:17" s="77" customFormat="1" x14ac:dyDescent="0.25">
      <c r="B237" s="70"/>
      <c r="C237" s="155" t="s">
        <v>238</v>
      </c>
      <c r="D237" s="147" t="s">
        <v>460</v>
      </c>
      <c r="E237" s="78">
        <f>IFERROR(VLOOKUP($C237,'2026'!$C$300:$U$583,19,FALSE),0)</f>
        <v>790094.35999999987</v>
      </c>
      <c r="F237" s="79">
        <f>IFERROR(VLOOKUP($C237,'2026'!$C$8:$U$290,19,FALSE),0)</f>
        <v>633992.17999999993</v>
      </c>
      <c r="G237" s="80">
        <f t="shared" si="38"/>
        <v>0.80242590264788127</v>
      </c>
      <c r="H237" s="81">
        <f t="shared" si="39"/>
        <v>7.4024727366135009E-5</v>
      </c>
      <c r="I237" s="82">
        <f t="shared" si="40"/>
        <v>-156102.17999999993</v>
      </c>
      <c r="J237" s="83">
        <f t="shared" si="41"/>
        <v>-0.19757409735211875</v>
      </c>
      <c r="K237" s="78">
        <f>VLOOKUP($C237,'2026'!$C$300:$U$583,VLOOKUP($L$4,Master!$D$9:$G$20,4,FALSE),FALSE)</f>
        <v>139597.32</v>
      </c>
      <c r="L237" s="79">
        <f>VLOOKUP($C237,'2026'!$C$8:$U$290,VLOOKUP($L$4,Master!$D$9:$G$20,4,FALSE),FALSE)</f>
        <v>107081.95999999999</v>
      </c>
      <c r="M237" s="143">
        <f t="shared" si="42"/>
        <v>0.76707747684554395</v>
      </c>
      <c r="N237" s="143">
        <f t="shared" si="43"/>
        <v>1.250285594190038E-5</v>
      </c>
      <c r="O237" s="79">
        <f t="shared" si="44"/>
        <v>-32515.360000000015</v>
      </c>
      <c r="P237" s="83">
        <f t="shared" si="45"/>
        <v>-0.23292252315445608</v>
      </c>
      <c r="Q237" s="76"/>
    </row>
    <row r="238" spans="2:17" s="77" customFormat="1" x14ac:dyDescent="0.25">
      <c r="B238" s="70"/>
      <c r="C238" s="155" t="s">
        <v>239</v>
      </c>
      <c r="D238" s="147" t="s">
        <v>461</v>
      </c>
      <c r="E238" s="78">
        <f>IFERROR(VLOOKUP($C238,'2026'!$C$300:$U$583,19,FALSE),0)</f>
        <v>478854.81999999995</v>
      </c>
      <c r="F238" s="79">
        <f>IFERROR(VLOOKUP($C238,'2026'!$C$8:$U$290,19,FALSE),0)</f>
        <v>392169.57</v>
      </c>
      <c r="G238" s="80">
        <f t="shared" si="38"/>
        <v>0.81897383845901361</v>
      </c>
      <c r="H238" s="81">
        <f t="shared" si="39"/>
        <v>4.5789595544450416E-5</v>
      </c>
      <c r="I238" s="82">
        <f t="shared" si="40"/>
        <v>-86685.249999999942</v>
      </c>
      <c r="J238" s="83">
        <f t="shared" si="41"/>
        <v>-0.18102616154098636</v>
      </c>
      <c r="K238" s="78">
        <f>VLOOKUP($C238,'2026'!$C$300:$U$583,VLOOKUP($L$4,Master!$D$9:$G$20,4,FALSE),FALSE)</f>
        <v>96055.869999999952</v>
      </c>
      <c r="L238" s="79">
        <f>VLOOKUP($C238,'2026'!$C$8:$U$290,VLOOKUP($L$4,Master!$D$9:$G$20,4,FALSE),FALSE)</f>
        <v>80298.029999999984</v>
      </c>
      <c r="M238" s="143">
        <f t="shared" si="42"/>
        <v>0.83595130625541181</v>
      </c>
      <c r="N238" s="143">
        <f t="shared" si="43"/>
        <v>9.3755727062559822E-6</v>
      </c>
      <c r="O238" s="79">
        <f t="shared" si="44"/>
        <v>-15757.839999999967</v>
      </c>
      <c r="P238" s="83">
        <f t="shared" si="45"/>
        <v>-0.16404869374458819</v>
      </c>
      <c r="Q238" s="76"/>
    </row>
    <row r="239" spans="2:17" s="77" customFormat="1" x14ac:dyDescent="0.25">
      <c r="B239" s="70"/>
      <c r="C239" s="155" t="s">
        <v>240</v>
      </c>
      <c r="D239" s="147" t="s">
        <v>462</v>
      </c>
      <c r="E239" s="78">
        <f>IFERROR(VLOOKUP($C239,'2026'!$C$300:$U$583,19,FALSE),0)</f>
        <v>964842.55999999994</v>
      </c>
      <c r="F239" s="79">
        <f>IFERROR(VLOOKUP($C239,'2026'!$C$8:$U$290,19,FALSE),0)</f>
        <v>799417.37000000011</v>
      </c>
      <c r="G239" s="80">
        <f t="shared" si="38"/>
        <v>0.82854696003459893</v>
      </c>
      <c r="H239" s="81">
        <f t="shared" si="39"/>
        <v>9.3339720477313601E-5</v>
      </c>
      <c r="I239" s="82">
        <f t="shared" si="40"/>
        <v>-165425.18999999983</v>
      </c>
      <c r="J239" s="83">
        <f t="shared" si="41"/>
        <v>-0.17145303996540104</v>
      </c>
      <c r="K239" s="78">
        <f>VLOOKUP($C239,'2026'!$C$300:$U$583,VLOOKUP($L$4,Master!$D$9:$G$20,4,FALSE),FALSE)</f>
        <v>188158.19999999998</v>
      </c>
      <c r="L239" s="79">
        <f>VLOOKUP($C239,'2026'!$C$8:$U$290,VLOOKUP($L$4,Master!$D$9:$G$20,4,FALSE),FALSE)</f>
        <v>160580.5</v>
      </c>
      <c r="M239" s="143">
        <f t="shared" si="42"/>
        <v>0.85343344058350912</v>
      </c>
      <c r="N239" s="143">
        <f t="shared" si="43"/>
        <v>1.8749328631810007E-5</v>
      </c>
      <c r="O239" s="79">
        <f t="shared" si="44"/>
        <v>-27577.699999999983</v>
      </c>
      <c r="P239" s="83">
        <f t="shared" si="45"/>
        <v>-0.14656655941649094</v>
      </c>
      <c r="Q239" s="76"/>
    </row>
    <row r="240" spans="2:17" s="77" customFormat="1" x14ac:dyDescent="0.25">
      <c r="B240" s="70"/>
      <c r="C240" s="155" t="s">
        <v>241</v>
      </c>
      <c r="D240" s="147" t="s">
        <v>463</v>
      </c>
      <c r="E240" s="78">
        <f>IFERROR(VLOOKUP($C240,'2026'!$C$300:$U$583,19,FALSE),0)</f>
        <v>521334.69</v>
      </c>
      <c r="F240" s="79">
        <f>IFERROR(VLOOKUP($C240,'2026'!$C$8:$U$290,19,FALSE),0)</f>
        <v>237743.75000000006</v>
      </c>
      <c r="G240" s="80">
        <f t="shared" si="38"/>
        <v>0.4560290242722963</v>
      </c>
      <c r="H240" s="81">
        <f t="shared" si="39"/>
        <v>2.7758885412044935E-5</v>
      </c>
      <c r="I240" s="82">
        <f t="shared" si="40"/>
        <v>-283590.93999999994</v>
      </c>
      <c r="J240" s="83">
        <f t="shared" si="41"/>
        <v>-0.5439709757277037</v>
      </c>
      <c r="K240" s="78">
        <f>VLOOKUP($C240,'2026'!$C$300:$U$583,VLOOKUP($L$4,Master!$D$9:$G$20,4,FALSE),FALSE)</f>
        <v>62861.649999999987</v>
      </c>
      <c r="L240" s="79">
        <f>VLOOKUP($C240,'2026'!$C$8:$U$290,VLOOKUP($L$4,Master!$D$9:$G$20,4,FALSE),FALSE)</f>
        <v>41018.69</v>
      </c>
      <c r="M240" s="143">
        <f t="shared" si="42"/>
        <v>0.65252327929667786</v>
      </c>
      <c r="N240" s="143">
        <f t="shared" si="43"/>
        <v>4.7893293323681198E-6</v>
      </c>
      <c r="O240" s="79">
        <f t="shared" si="44"/>
        <v>-21842.959999999985</v>
      </c>
      <c r="P240" s="83">
        <f t="shared" si="45"/>
        <v>-0.34747672070332214</v>
      </c>
      <c r="Q240" s="76"/>
    </row>
    <row r="241" spans="2:17" s="77" customFormat="1" x14ac:dyDescent="0.25">
      <c r="B241" s="70"/>
      <c r="C241" s="155" t="s">
        <v>242</v>
      </c>
      <c r="D241" s="147" t="s">
        <v>464</v>
      </c>
      <c r="E241" s="78">
        <f>IFERROR(VLOOKUP($C241,'2026'!$C$300:$U$583,19,FALSE),0)</f>
        <v>227486.9</v>
      </c>
      <c r="F241" s="79">
        <f>IFERROR(VLOOKUP($C241,'2026'!$C$8:$U$290,19,FALSE),0)</f>
        <v>227486.9</v>
      </c>
      <c r="G241" s="80">
        <f t="shared" si="38"/>
        <v>1</v>
      </c>
      <c r="H241" s="81">
        <f t="shared" si="39"/>
        <v>2.6561298834738342E-5</v>
      </c>
      <c r="I241" s="82">
        <f t="shared" si="40"/>
        <v>0</v>
      </c>
      <c r="J241" s="83">
        <f t="shared" si="41"/>
        <v>0</v>
      </c>
      <c r="K241" s="78">
        <f>VLOOKUP($C241,'2026'!$C$300:$U$583,VLOOKUP($L$4,Master!$D$9:$G$20,4,FALSE),FALSE)</f>
        <v>45497.38</v>
      </c>
      <c r="L241" s="79">
        <f>VLOOKUP($C241,'2026'!$C$8:$U$290,VLOOKUP($L$4,Master!$D$9:$G$20,4,FALSE),FALSE)</f>
        <v>45497.38</v>
      </c>
      <c r="M241" s="143">
        <f t="shared" si="42"/>
        <v>1</v>
      </c>
      <c r="N241" s="143">
        <f t="shared" si="43"/>
        <v>5.312259766947668E-6</v>
      </c>
      <c r="O241" s="79">
        <f t="shared" si="44"/>
        <v>0</v>
      </c>
      <c r="P241" s="83">
        <f t="shared" si="45"/>
        <v>0</v>
      </c>
      <c r="Q241" s="76"/>
    </row>
    <row r="242" spans="2:17" s="77" customFormat="1" x14ac:dyDescent="0.25">
      <c r="B242" s="70"/>
      <c r="C242" s="155" t="s">
        <v>243</v>
      </c>
      <c r="D242" s="147" t="s">
        <v>465</v>
      </c>
      <c r="E242" s="78">
        <f>IFERROR(VLOOKUP($C242,'2026'!$C$300:$U$583,19,FALSE),0)</f>
        <v>173398.47000000003</v>
      </c>
      <c r="F242" s="79">
        <f>IFERROR(VLOOKUP($C242,'2026'!$C$8:$U$290,19,FALSE),0)</f>
        <v>117661.05</v>
      </c>
      <c r="G242" s="80">
        <f t="shared" si="38"/>
        <v>0.67855875544922617</v>
      </c>
      <c r="H242" s="81">
        <f t="shared" si="39"/>
        <v>1.3738067160170936E-5</v>
      </c>
      <c r="I242" s="82">
        <f t="shared" si="40"/>
        <v>-55737.420000000027</v>
      </c>
      <c r="J242" s="83">
        <f t="shared" si="41"/>
        <v>-0.32144124455077383</v>
      </c>
      <c r="K242" s="78">
        <f>VLOOKUP($C242,'2026'!$C$300:$U$583,VLOOKUP($L$4,Master!$D$9:$G$20,4,FALSE),FALSE)</f>
        <v>35232.630000000005</v>
      </c>
      <c r="L242" s="79">
        <f>VLOOKUP($C242,'2026'!$C$8:$U$290,VLOOKUP($L$4,Master!$D$9:$G$20,4,FALSE),FALSE)</f>
        <v>31849.08</v>
      </c>
      <c r="M242" s="143">
        <f t="shared" si="42"/>
        <v>0.90396544339721441</v>
      </c>
      <c r="N242" s="143">
        <f t="shared" si="43"/>
        <v>3.7186885552156552E-6</v>
      </c>
      <c r="O242" s="79">
        <f t="shared" si="44"/>
        <v>-3383.5500000000029</v>
      </c>
      <c r="P242" s="83">
        <f t="shared" si="45"/>
        <v>-9.6034556602785606E-2</v>
      </c>
      <c r="Q242" s="76"/>
    </row>
    <row r="243" spans="2:17" s="77" customFormat="1" x14ac:dyDescent="0.25">
      <c r="B243" s="70"/>
      <c r="C243" s="155" t="s">
        <v>244</v>
      </c>
      <c r="D243" s="147" t="s">
        <v>466</v>
      </c>
      <c r="E243" s="78">
        <f>IFERROR(VLOOKUP($C243,'2026'!$C$300:$U$583,19,FALSE),0)</f>
        <v>963494.31999999983</v>
      </c>
      <c r="F243" s="79">
        <f>IFERROR(VLOOKUP($C243,'2026'!$C$8:$U$290,19,FALSE),0)</f>
        <v>767208.81</v>
      </c>
      <c r="G243" s="80">
        <f t="shared" si="38"/>
        <v>0.79627746015150369</v>
      </c>
      <c r="H243" s="81">
        <f t="shared" si="39"/>
        <v>8.9579059150456537E-5</v>
      </c>
      <c r="I243" s="82">
        <f t="shared" si="40"/>
        <v>-196285.50999999978</v>
      </c>
      <c r="J243" s="83">
        <f t="shared" si="41"/>
        <v>-0.20372253984849625</v>
      </c>
      <c r="K243" s="78">
        <f>VLOOKUP($C243,'2026'!$C$300:$U$583,VLOOKUP($L$4,Master!$D$9:$G$20,4,FALSE),FALSE)</f>
        <v>187999.95999999996</v>
      </c>
      <c r="L243" s="79">
        <f>VLOOKUP($C243,'2026'!$C$8:$U$290,VLOOKUP($L$4,Master!$D$9:$G$20,4,FALSE),FALSE)</f>
        <v>299596</v>
      </c>
      <c r="M243" s="143">
        <f t="shared" si="42"/>
        <v>1.5935960837438479</v>
      </c>
      <c r="N243" s="143">
        <f t="shared" si="43"/>
        <v>3.4980734651939381E-5</v>
      </c>
      <c r="O243" s="79">
        <f t="shared" si="44"/>
        <v>111596.04000000004</v>
      </c>
      <c r="P243" s="83">
        <f t="shared" si="45"/>
        <v>0.59359608374384787</v>
      </c>
      <c r="Q243" s="76"/>
    </row>
    <row r="244" spans="2:17" s="77" customFormat="1" x14ac:dyDescent="0.25">
      <c r="B244" s="70"/>
      <c r="C244" s="155" t="s">
        <v>245</v>
      </c>
      <c r="D244" s="147" t="s">
        <v>467</v>
      </c>
      <c r="E244" s="78">
        <f>IFERROR(VLOOKUP($C244,'2026'!$C$300:$U$583,19,FALSE),0)</f>
        <v>41576.119999999995</v>
      </c>
      <c r="F244" s="79">
        <f>IFERROR(VLOOKUP($C244,'2026'!$C$8:$U$290,19,FALSE),0)</f>
        <v>27735.289999999997</v>
      </c>
      <c r="G244" s="80">
        <f t="shared" si="38"/>
        <v>0.66709664105260424</v>
      </c>
      <c r="H244" s="81">
        <f t="shared" si="39"/>
        <v>3.2383637297713842E-6</v>
      </c>
      <c r="I244" s="82">
        <f t="shared" si="40"/>
        <v>-13840.829999999998</v>
      </c>
      <c r="J244" s="83">
        <f t="shared" si="41"/>
        <v>-0.33290335894739576</v>
      </c>
      <c r="K244" s="78">
        <f>VLOOKUP($C244,'2026'!$C$300:$U$583,VLOOKUP($L$4,Master!$D$9:$G$20,4,FALSE),FALSE)</f>
        <v>8305.7800000000007</v>
      </c>
      <c r="L244" s="79">
        <f>VLOOKUP($C244,'2026'!$C$8:$U$290,VLOOKUP($L$4,Master!$D$9:$G$20,4,FALSE),FALSE)</f>
        <v>5384.0199999999995</v>
      </c>
      <c r="M244" s="143">
        <f t="shared" si="42"/>
        <v>0.64822569343276604</v>
      </c>
      <c r="N244" s="143">
        <f t="shared" si="43"/>
        <v>6.2863648039604877E-7</v>
      </c>
      <c r="O244" s="79">
        <f t="shared" si="44"/>
        <v>-2921.7600000000011</v>
      </c>
      <c r="P244" s="83">
        <f t="shared" si="45"/>
        <v>-0.35177430656723402</v>
      </c>
      <c r="Q244" s="76"/>
    </row>
    <row r="245" spans="2:17" s="77" customFormat="1" x14ac:dyDescent="0.25">
      <c r="B245" s="70"/>
      <c r="C245" s="155" t="s">
        <v>246</v>
      </c>
      <c r="D245" s="147" t="s">
        <v>457</v>
      </c>
      <c r="E245" s="78">
        <f>IFERROR(VLOOKUP($C245,'2026'!$C$300:$U$583,19,FALSE),0)</f>
        <v>642896.09000000008</v>
      </c>
      <c r="F245" s="79">
        <f>IFERROR(VLOOKUP($C245,'2026'!$C$8:$U$290,19,FALSE),0)</f>
        <v>526596.28</v>
      </c>
      <c r="G245" s="80">
        <f t="shared" si="38"/>
        <v>0.8191001441617104</v>
      </c>
      <c r="H245" s="81">
        <f t="shared" si="39"/>
        <v>6.1485215888657969E-5</v>
      </c>
      <c r="I245" s="82">
        <f t="shared" si="40"/>
        <v>-116299.81000000006</v>
      </c>
      <c r="J245" s="83">
        <f t="shared" si="41"/>
        <v>-0.18089985583828957</v>
      </c>
      <c r="K245" s="78">
        <f>VLOOKUP($C245,'2026'!$C$300:$U$583,VLOOKUP($L$4,Master!$D$9:$G$20,4,FALSE),FALSE)</f>
        <v>105885.68</v>
      </c>
      <c r="L245" s="79">
        <f>VLOOKUP($C245,'2026'!$C$8:$U$290,VLOOKUP($L$4,Master!$D$9:$G$20,4,FALSE),FALSE)</f>
        <v>107378.79000000001</v>
      </c>
      <c r="M245" s="143">
        <f t="shared" si="42"/>
        <v>1.0141011513549332</v>
      </c>
      <c r="N245" s="143">
        <f t="shared" si="43"/>
        <v>1.2537513719263013E-5</v>
      </c>
      <c r="O245" s="79">
        <f t="shared" si="44"/>
        <v>1493.1100000000151</v>
      </c>
      <c r="P245" s="83">
        <f t="shared" si="45"/>
        <v>1.4101151354933124E-2</v>
      </c>
      <c r="Q245" s="76"/>
    </row>
    <row r="246" spans="2:17" s="77" customFormat="1" x14ac:dyDescent="0.25">
      <c r="B246" s="70"/>
      <c r="C246" s="155" t="s">
        <v>247</v>
      </c>
      <c r="D246" s="147" t="s">
        <v>468</v>
      </c>
      <c r="E246" s="78">
        <f>IFERROR(VLOOKUP($C246,'2026'!$C$300:$U$583,19,FALSE),0)</f>
        <v>166666.65000000002</v>
      </c>
      <c r="F246" s="79">
        <f>IFERROR(VLOOKUP($C246,'2026'!$C$8:$U$290,19,FALSE),0)</f>
        <v>166666.65000000002</v>
      </c>
      <c r="G246" s="80">
        <f t="shared" si="38"/>
        <v>1</v>
      </c>
      <c r="H246" s="81">
        <f t="shared" si="39"/>
        <v>1.9459945589986691E-5</v>
      </c>
      <c r="I246" s="82">
        <f t="shared" si="40"/>
        <v>0</v>
      </c>
      <c r="J246" s="83">
        <f t="shared" si="41"/>
        <v>0</v>
      </c>
      <c r="K246" s="78">
        <f>VLOOKUP($C246,'2026'!$C$300:$U$583,VLOOKUP($L$4,Master!$D$9:$G$20,4,FALSE),FALSE)</f>
        <v>33333.33</v>
      </c>
      <c r="L246" s="79">
        <f>VLOOKUP($C246,'2026'!$C$8:$U$290,VLOOKUP($L$4,Master!$D$9:$G$20,4,FALSE),FALSE)</f>
        <v>33333.33</v>
      </c>
      <c r="M246" s="143">
        <f t="shared" si="42"/>
        <v>1</v>
      </c>
      <c r="N246" s="143">
        <f t="shared" si="43"/>
        <v>3.8919891179973385E-6</v>
      </c>
      <c r="O246" s="79">
        <f t="shared" si="44"/>
        <v>0</v>
      </c>
      <c r="P246" s="83">
        <f t="shared" si="45"/>
        <v>0</v>
      </c>
      <c r="Q246" s="76"/>
    </row>
    <row r="247" spans="2:17" s="77" customFormat="1" x14ac:dyDescent="0.25">
      <c r="B247" s="70"/>
      <c r="C247" s="155" t="s">
        <v>248</v>
      </c>
      <c r="D247" s="147" t="s">
        <v>469</v>
      </c>
      <c r="E247" s="78">
        <f>IFERROR(VLOOKUP($C247,'2026'!$C$300:$U$583,19,FALSE),0)</f>
        <v>2278754.0300000003</v>
      </c>
      <c r="F247" s="79">
        <f>IFERROR(VLOOKUP($C247,'2026'!$C$8:$U$290,19,FALSE),0)</f>
        <v>411041.11</v>
      </c>
      <c r="G247" s="80">
        <f t="shared" si="38"/>
        <v>0.18037976218082649</v>
      </c>
      <c r="H247" s="81">
        <f t="shared" si="39"/>
        <v>4.7993030614389461E-5</v>
      </c>
      <c r="I247" s="82">
        <f t="shared" si="40"/>
        <v>-1867712.9200000004</v>
      </c>
      <c r="J247" s="83">
        <f t="shared" si="41"/>
        <v>-0.81962023781917359</v>
      </c>
      <c r="K247" s="78">
        <f>VLOOKUP($C247,'2026'!$C$300:$U$583,VLOOKUP($L$4,Master!$D$9:$G$20,4,FALSE),FALSE)</f>
        <v>331169.54000000004</v>
      </c>
      <c r="L247" s="79">
        <f>VLOOKUP($C247,'2026'!$C$8:$U$290,VLOOKUP($L$4,Master!$D$9:$G$20,4,FALSE),FALSE)</f>
        <v>326906.32999999996</v>
      </c>
      <c r="M247" s="143">
        <f t="shared" si="42"/>
        <v>0.98712680520074381</v>
      </c>
      <c r="N247" s="143">
        <f t="shared" si="43"/>
        <v>3.8169480185881414E-5</v>
      </c>
      <c r="O247" s="79">
        <f t="shared" si="44"/>
        <v>-4263.2100000000792</v>
      </c>
      <c r="P247" s="83">
        <f t="shared" si="45"/>
        <v>-1.2873194799256232E-2</v>
      </c>
      <c r="Q247" s="76"/>
    </row>
    <row r="248" spans="2:17" s="77" customFormat="1" x14ac:dyDescent="0.25">
      <c r="B248" s="70"/>
      <c r="C248" s="155" t="s">
        <v>249</v>
      </c>
      <c r="D248" s="147" t="s">
        <v>470</v>
      </c>
      <c r="E248" s="78">
        <f>IFERROR(VLOOKUP($C248,'2026'!$C$300:$U$583,19,FALSE),0)</f>
        <v>92807775.13000001</v>
      </c>
      <c r="F248" s="79">
        <f>IFERROR(VLOOKUP($C248,'2026'!$C$8:$U$290,19,FALSE),0)</f>
        <v>88312130.74000001</v>
      </c>
      <c r="G248" s="80">
        <f t="shared" si="38"/>
        <v>0.95155961465833272</v>
      </c>
      <c r="H248" s="81">
        <f t="shared" si="39"/>
        <v>1.0311296585946806E-2</v>
      </c>
      <c r="I248" s="82">
        <f t="shared" si="40"/>
        <v>-4495644.3900000006</v>
      </c>
      <c r="J248" s="83">
        <f t="shared" si="41"/>
        <v>-4.8440385341667225E-2</v>
      </c>
      <c r="K248" s="78">
        <f>VLOOKUP($C248,'2026'!$C$300:$U$583,VLOOKUP($L$4,Master!$D$9:$G$20,4,FALSE),FALSE)</f>
        <v>19313794.970000017</v>
      </c>
      <c r="L248" s="79">
        <f>VLOOKUP($C248,'2026'!$C$8:$U$290,VLOOKUP($L$4,Master!$D$9:$G$20,4,FALSE),FALSE)</f>
        <v>18686494.950000003</v>
      </c>
      <c r="M248" s="143">
        <f t="shared" si="42"/>
        <v>0.96752062342101097</v>
      </c>
      <c r="N248" s="143">
        <f t="shared" si="43"/>
        <v>2.1818292681502933E-3</v>
      </c>
      <c r="O248" s="79">
        <f t="shared" si="44"/>
        <v>-627300.02000001445</v>
      </c>
      <c r="P248" s="83">
        <f t="shared" si="45"/>
        <v>-3.2479376578989014E-2</v>
      </c>
      <c r="Q248" s="76"/>
    </row>
    <row r="249" spans="2:17" s="77" customFormat="1" x14ac:dyDescent="0.25">
      <c r="B249" s="70"/>
      <c r="C249" s="155" t="s">
        <v>250</v>
      </c>
      <c r="D249" s="147" t="s">
        <v>471</v>
      </c>
      <c r="E249" s="78">
        <f>IFERROR(VLOOKUP($C249,'2026'!$C$300:$U$583,19,FALSE),0)</f>
        <v>22574267.329999998</v>
      </c>
      <c r="F249" s="79">
        <f>IFERROR(VLOOKUP($C249,'2026'!$C$8:$U$290,19,FALSE),0)</f>
        <v>20505530.289999999</v>
      </c>
      <c r="G249" s="80">
        <f t="shared" si="38"/>
        <v>0.90835861869808032</v>
      </c>
      <c r="H249" s="81">
        <f t="shared" si="39"/>
        <v>2.3942192618452698E-3</v>
      </c>
      <c r="I249" s="82">
        <f t="shared" si="40"/>
        <v>-2068737.0399999991</v>
      </c>
      <c r="J249" s="83">
        <f t="shared" si="41"/>
        <v>-9.1641381301919719E-2</v>
      </c>
      <c r="K249" s="78">
        <f>VLOOKUP($C249,'2026'!$C$300:$U$583,VLOOKUP($L$4,Master!$D$9:$G$20,4,FALSE),FALSE)</f>
        <v>4084924.9499999997</v>
      </c>
      <c r="L249" s="79">
        <f>VLOOKUP($C249,'2026'!$C$8:$U$290,VLOOKUP($L$4,Master!$D$9:$G$20,4,FALSE),FALSE)</f>
        <v>4818440.7</v>
      </c>
      <c r="M249" s="143">
        <f t="shared" si="42"/>
        <v>1.1795665181070218</v>
      </c>
      <c r="N249" s="143">
        <f t="shared" si="43"/>
        <v>5.6259961936342621E-4</v>
      </c>
      <c r="O249" s="79">
        <f t="shared" si="44"/>
        <v>733515.75000000047</v>
      </c>
      <c r="P249" s="83">
        <f t="shared" si="45"/>
        <v>0.1795665181070219</v>
      </c>
      <c r="Q249" s="76"/>
    </row>
    <row r="250" spans="2:17" s="77" customFormat="1" x14ac:dyDescent="0.25">
      <c r="B250" s="70"/>
      <c r="C250" s="155" t="s">
        <v>251</v>
      </c>
      <c r="D250" s="147" t="s">
        <v>472</v>
      </c>
      <c r="E250" s="78">
        <f>IFERROR(VLOOKUP($C250,'2026'!$C$300:$U$583,19,FALSE),0)</f>
        <v>2210543.52</v>
      </c>
      <c r="F250" s="79">
        <f>IFERROR(VLOOKUP($C250,'2026'!$C$8:$U$290,19,FALSE),0)</f>
        <v>1875003.7200000002</v>
      </c>
      <c r="G250" s="80">
        <f t="shared" si="38"/>
        <v>0.84820936707909744</v>
      </c>
      <c r="H250" s="81">
        <f t="shared" si="39"/>
        <v>2.1892484412582025E-4</v>
      </c>
      <c r="I250" s="82">
        <f t="shared" si="40"/>
        <v>-335539.79999999981</v>
      </c>
      <c r="J250" s="83">
        <f t="shared" si="41"/>
        <v>-0.15179063292090256</v>
      </c>
      <c r="K250" s="78">
        <f>VLOOKUP($C250,'2026'!$C$300:$U$583,VLOOKUP($L$4,Master!$D$9:$G$20,4,FALSE),FALSE)</f>
        <v>361765.74999999983</v>
      </c>
      <c r="L250" s="79">
        <f>VLOOKUP($C250,'2026'!$C$8:$U$290,VLOOKUP($L$4,Master!$D$9:$G$20,4,FALSE),FALSE)</f>
        <v>364691.39</v>
      </c>
      <c r="M250" s="143">
        <f t="shared" si="42"/>
        <v>1.0080871116184995</v>
      </c>
      <c r="N250" s="143">
        <f t="shared" si="43"/>
        <v>4.2581251897344886E-5</v>
      </c>
      <c r="O250" s="79">
        <f t="shared" si="44"/>
        <v>2925.6400000001886</v>
      </c>
      <c r="P250" s="83">
        <f t="shared" si="45"/>
        <v>8.087111618499513E-3</v>
      </c>
      <c r="Q250" s="76"/>
    </row>
    <row r="251" spans="2:17" s="77" customFormat="1" x14ac:dyDescent="0.25">
      <c r="B251" s="70"/>
      <c r="C251" s="155" t="s">
        <v>252</v>
      </c>
      <c r="D251" s="147" t="s">
        <v>473</v>
      </c>
      <c r="E251" s="78">
        <f>IFERROR(VLOOKUP($C251,'2026'!$C$300:$U$583,19,FALSE),0)</f>
        <v>2608938.85</v>
      </c>
      <c r="F251" s="79">
        <f>IFERROR(VLOOKUP($C251,'2026'!$C$8:$U$290,19,FALSE),0)</f>
        <v>2341784.02</v>
      </c>
      <c r="G251" s="80">
        <f t="shared" si="38"/>
        <v>0.89760019480717224</v>
      </c>
      <c r="H251" s="81">
        <f t="shared" si="39"/>
        <v>2.7342596501879832E-4</v>
      </c>
      <c r="I251" s="82">
        <f t="shared" si="40"/>
        <v>-267154.83000000007</v>
      </c>
      <c r="J251" s="83">
        <f t="shared" si="41"/>
        <v>-0.10239980519282775</v>
      </c>
      <c r="K251" s="78">
        <f>VLOOKUP($C251,'2026'!$C$300:$U$583,VLOOKUP($L$4,Master!$D$9:$G$20,4,FALSE),FALSE)</f>
        <v>455109.27</v>
      </c>
      <c r="L251" s="79">
        <f>VLOOKUP($C251,'2026'!$C$8:$U$290,VLOOKUP($L$4,Master!$D$9:$G$20,4,FALSE),FALSE)</f>
        <v>371013.85000000003</v>
      </c>
      <c r="M251" s="143">
        <f t="shared" si="42"/>
        <v>0.81521927690024865</v>
      </c>
      <c r="N251" s="143">
        <f t="shared" si="43"/>
        <v>4.3319460336734934E-5</v>
      </c>
      <c r="O251" s="79">
        <f t="shared" si="44"/>
        <v>-84095.419999999984</v>
      </c>
      <c r="P251" s="83">
        <f t="shared" si="45"/>
        <v>-0.18478072309975135</v>
      </c>
      <c r="Q251" s="76"/>
    </row>
    <row r="252" spans="2:17" s="77" customFormat="1" ht="25.5" x14ac:dyDescent="0.25">
      <c r="B252" s="70"/>
      <c r="C252" s="155" t="s">
        <v>550</v>
      </c>
      <c r="D252" s="147" t="s">
        <v>551</v>
      </c>
      <c r="E252" s="78">
        <f>IFERROR(VLOOKUP($C252,'2026'!$C$300:$U$583,19,FALSE),0)</f>
        <v>87724757.439999998</v>
      </c>
      <c r="F252" s="79">
        <f>IFERROR(VLOOKUP($C252,'2026'!$C$8:$U$290,19,FALSE),0)</f>
        <v>86314920.110000014</v>
      </c>
      <c r="G252" s="80">
        <f t="shared" si="38"/>
        <v>0.98392885462277568</v>
      </c>
      <c r="H252" s="81">
        <f t="shared" si="39"/>
        <v>1.0078102901478179E-2</v>
      </c>
      <c r="I252" s="82">
        <f t="shared" si="40"/>
        <v>-1409837.3299999833</v>
      </c>
      <c r="J252" s="83">
        <f t="shared" si="41"/>
        <v>-1.6071145377224351E-2</v>
      </c>
      <c r="K252" s="78">
        <f>VLOOKUP($C252,'2026'!$C$300:$U$583,VLOOKUP($L$4,Master!$D$9:$G$20,4,FALSE),FALSE)</f>
        <v>17600114.93</v>
      </c>
      <c r="L252" s="79">
        <f>VLOOKUP($C252,'2026'!$C$8:$U$290,VLOOKUP($L$4,Master!$D$9:$G$20,4,FALSE),FALSE)</f>
        <v>33336621.109999999</v>
      </c>
      <c r="M252" s="143">
        <f t="shared" si="42"/>
        <v>1.8941138306532639</v>
      </c>
      <c r="N252" s="143">
        <f t="shared" si="43"/>
        <v>3.8923733869649486E-3</v>
      </c>
      <c r="O252" s="79">
        <f t="shared" si="44"/>
        <v>15736506.18</v>
      </c>
      <c r="P252" s="83">
        <f t="shared" si="45"/>
        <v>0.89411383065326377</v>
      </c>
      <c r="Q252" s="76"/>
    </row>
    <row r="253" spans="2:17" s="77" customFormat="1" x14ac:dyDescent="0.25">
      <c r="B253" s="70"/>
      <c r="C253" s="155" t="s">
        <v>253</v>
      </c>
      <c r="D253" s="147" t="s">
        <v>474</v>
      </c>
      <c r="E253" s="78">
        <f>IFERROR(VLOOKUP($C253,'2026'!$C$300:$U$583,19,FALSE),0)</f>
        <v>9962142.4300000072</v>
      </c>
      <c r="F253" s="79">
        <f>IFERROR(VLOOKUP($C253,'2026'!$C$8:$U$290,19,FALSE),0)</f>
        <v>786576.92999999993</v>
      </c>
      <c r="G253" s="80">
        <f t="shared" si="38"/>
        <v>7.8956603514450996E-2</v>
      </c>
      <c r="H253" s="81">
        <f t="shared" si="39"/>
        <v>9.1840474744880074E-5</v>
      </c>
      <c r="I253" s="82">
        <f t="shared" si="40"/>
        <v>-9175565.5000000075</v>
      </c>
      <c r="J253" s="83">
        <f t="shared" si="41"/>
        <v>-0.921043396485549</v>
      </c>
      <c r="K253" s="78">
        <f>VLOOKUP($C253,'2026'!$C$300:$U$583,VLOOKUP($L$4,Master!$D$9:$G$20,4,FALSE),FALSE)</f>
        <v>1935098.4800000011</v>
      </c>
      <c r="L253" s="79">
        <f>VLOOKUP($C253,'2026'!$C$8:$U$290,VLOOKUP($L$4,Master!$D$9:$G$20,4,FALSE),FALSE)</f>
        <v>174422.28</v>
      </c>
      <c r="M253" s="143">
        <f t="shared" si="42"/>
        <v>9.013612578518479E-2</v>
      </c>
      <c r="N253" s="143">
        <f t="shared" si="43"/>
        <v>2.036549050743759E-5</v>
      </c>
      <c r="O253" s="79">
        <f t="shared" si="44"/>
        <v>-1760676.2000000011</v>
      </c>
      <c r="P253" s="83">
        <f t="shared" si="45"/>
        <v>-0.90986387421481518</v>
      </c>
      <c r="Q253" s="76"/>
    </row>
    <row r="254" spans="2:17" s="77" customFormat="1" x14ac:dyDescent="0.25">
      <c r="B254" s="70"/>
      <c r="C254" s="155" t="s">
        <v>254</v>
      </c>
      <c r="D254" s="147" t="s">
        <v>475</v>
      </c>
      <c r="E254" s="78">
        <f>IFERROR(VLOOKUP($C254,'2026'!$C$300:$U$583,19,FALSE),0)</f>
        <v>10515.299999999997</v>
      </c>
      <c r="F254" s="79">
        <f>IFERROR(VLOOKUP($C254,'2026'!$C$8:$U$290,19,FALSE),0)</f>
        <v>0</v>
      </c>
      <c r="G254" s="80">
        <f t="shared" si="38"/>
        <v>0</v>
      </c>
      <c r="H254" s="81">
        <f t="shared" si="39"/>
        <v>0</v>
      </c>
      <c r="I254" s="82">
        <f t="shared" si="40"/>
        <v>-10515.299999999997</v>
      </c>
      <c r="J254" s="83">
        <f t="shared" si="41"/>
        <v>-1</v>
      </c>
      <c r="K254" s="78">
        <f>VLOOKUP($C254,'2026'!$C$300:$U$583,VLOOKUP($L$4,Master!$D$9:$G$20,4,FALSE),FALSE)</f>
        <v>2103.0599999999995</v>
      </c>
      <c r="L254" s="79">
        <f>VLOOKUP($C254,'2026'!$C$8:$U$290,VLOOKUP($L$4,Master!$D$9:$G$20,4,FALSE),FALSE)</f>
        <v>0</v>
      </c>
      <c r="M254" s="143">
        <f t="shared" si="42"/>
        <v>0</v>
      </c>
      <c r="N254" s="143">
        <f t="shared" si="43"/>
        <v>0</v>
      </c>
      <c r="O254" s="79">
        <f t="shared" si="44"/>
        <v>-2103.0599999999995</v>
      </c>
      <c r="P254" s="83">
        <f t="shared" si="45"/>
        <v>-1</v>
      </c>
      <c r="Q254" s="76"/>
    </row>
    <row r="255" spans="2:17" s="77" customFormat="1" x14ac:dyDescent="0.25">
      <c r="B255" s="70"/>
      <c r="C255" s="155" t="s">
        <v>255</v>
      </c>
      <c r="D255" s="147" t="s">
        <v>476</v>
      </c>
      <c r="E255" s="78">
        <f>IFERROR(VLOOKUP($C255,'2026'!$C$300:$U$583,19,FALSE),0)</f>
        <v>1487050.0699999998</v>
      </c>
      <c r="F255" s="79">
        <f>IFERROR(VLOOKUP($C255,'2026'!$C$8:$U$290,19,FALSE),0)</f>
        <v>1117242.6300000001</v>
      </c>
      <c r="G255" s="80">
        <f t="shared" si="38"/>
        <v>0.75131473548836203</v>
      </c>
      <c r="H255" s="81">
        <f t="shared" si="39"/>
        <v>1.3044889778857159E-4</v>
      </c>
      <c r="I255" s="82">
        <f t="shared" si="40"/>
        <v>-369807.43999999971</v>
      </c>
      <c r="J255" s="83">
        <f t="shared" si="41"/>
        <v>-0.24868526451163797</v>
      </c>
      <c r="K255" s="78">
        <f>VLOOKUP($C255,'2026'!$C$300:$U$583,VLOOKUP($L$4,Master!$D$9:$G$20,4,FALSE),FALSE)</f>
        <v>278950.42</v>
      </c>
      <c r="L255" s="79">
        <f>VLOOKUP($C255,'2026'!$C$8:$U$290,VLOOKUP($L$4,Master!$D$9:$G$20,4,FALSE),FALSE)</f>
        <v>219131.57000000004</v>
      </c>
      <c r="M255" s="143">
        <f t="shared" si="42"/>
        <v>0.78555741195872741</v>
      </c>
      <c r="N255" s="143">
        <f t="shared" si="43"/>
        <v>2.5585733134063474E-5</v>
      </c>
      <c r="O255" s="79">
        <f t="shared" si="44"/>
        <v>-59818.849999999948</v>
      </c>
      <c r="P255" s="83">
        <f t="shared" si="45"/>
        <v>-0.21444258804127253</v>
      </c>
      <c r="Q255" s="76"/>
    </row>
    <row r="256" spans="2:17" s="77" customFormat="1" x14ac:dyDescent="0.25">
      <c r="B256" s="70"/>
      <c r="C256" s="155" t="s">
        <v>256</v>
      </c>
      <c r="D256" s="147" t="s">
        <v>477</v>
      </c>
      <c r="E256" s="78">
        <f>IFERROR(VLOOKUP($C256,'2026'!$C$300:$U$583,19,FALSE),0)</f>
        <v>344184099.29000002</v>
      </c>
      <c r="F256" s="79">
        <f>IFERROR(VLOOKUP($C256,'2026'!$C$8:$U$290,19,FALSE),0)</f>
        <v>341706169.72000003</v>
      </c>
      <c r="G256" s="80">
        <f t="shared" si="38"/>
        <v>0.99280056930255756</v>
      </c>
      <c r="H256" s="81">
        <f t="shared" si="39"/>
        <v>3.9897504812834231E-2</v>
      </c>
      <c r="I256" s="82">
        <f t="shared" si="40"/>
        <v>-2477929.5699999928</v>
      </c>
      <c r="J256" s="83">
        <f t="shared" si="41"/>
        <v>-7.1994306974424108E-3</v>
      </c>
      <c r="K256" s="78">
        <f>VLOOKUP($C256,'2026'!$C$300:$U$583,VLOOKUP($L$4,Master!$D$9:$G$20,4,FALSE),FALSE)</f>
        <v>68677709.140000001</v>
      </c>
      <c r="L256" s="79">
        <f>VLOOKUP($C256,'2026'!$C$8:$U$290,VLOOKUP($L$4,Master!$D$9:$G$20,4,FALSE),FALSE)</f>
        <v>68420399.12000002</v>
      </c>
      <c r="M256" s="143">
        <f t="shared" si="42"/>
        <v>0.99625336920491259</v>
      </c>
      <c r="N256" s="143">
        <f t="shared" si="43"/>
        <v>7.9887442635966678E-3</v>
      </c>
      <c r="O256" s="79">
        <f t="shared" si="44"/>
        <v>-257310.01999998093</v>
      </c>
      <c r="P256" s="83">
        <f t="shared" si="45"/>
        <v>-3.746630795087422E-3</v>
      </c>
      <c r="Q256" s="76"/>
    </row>
    <row r="257" spans="2:17" s="77" customFormat="1" x14ac:dyDescent="0.25">
      <c r="B257" s="70"/>
      <c r="C257" s="155" t="s">
        <v>257</v>
      </c>
      <c r="D257" s="147" t="s">
        <v>478</v>
      </c>
      <c r="E257" s="78">
        <f>IFERROR(VLOOKUP($C257,'2026'!$C$300:$U$583,19,FALSE),0)</f>
        <v>432954.48</v>
      </c>
      <c r="F257" s="79">
        <f>IFERROR(VLOOKUP($C257,'2026'!$C$8:$U$290,19,FALSE),0)</f>
        <v>308150</v>
      </c>
      <c r="G257" s="80">
        <f t="shared" si="38"/>
        <v>0.71173764040968002</v>
      </c>
      <c r="H257" s="81">
        <f t="shared" si="39"/>
        <v>3.5979496999276087E-5</v>
      </c>
      <c r="I257" s="82">
        <f t="shared" si="40"/>
        <v>-124804.47999999998</v>
      </c>
      <c r="J257" s="83">
        <f t="shared" si="41"/>
        <v>-0.28826235959031993</v>
      </c>
      <c r="K257" s="78">
        <f>VLOOKUP($C257,'2026'!$C$300:$U$583,VLOOKUP($L$4,Master!$D$9:$G$20,4,FALSE),FALSE)</f>
        <v>93863.62</v>
      </c>
      <c r="L257" s="79">
        <f>VLOOKUP($C257,'2026'!$C$8:$U$290,VLOOKUP($L$4,Master!$D$9:$G$20,4,FALSE),FALSE)</f>
        <v>57500</v>
      </c>
      <c r="M257" s="143">
        <f t="shared" si="42"/>
        <v>0.61259090582698605</v>
      </c>
      <c r="N257" s="143">
        <f t="shared" si="43"/>
        <v>6.7136818999135982E-6</v>
      </c>
      <c r="O257" s="79">
        <f t="shared" si="44"/>
        <v>-36363.619999999995</v>
      </c>
      <c r="P257" s="83">
        <f t="shared" si="45"/>
        <v>-0.38740909417301395</v>
      </c>
      <c r="Q257" s="76"/>
    </row>
    <row r="258" spans="2:17" s="77" customFormat="1" ht="25.5" x14ac:dyDescent="0.25">
      <c r="B258" s="70"/>
      <c r="C258" s="155" t="s">
        <v>258</v>
      </c>
      <c r="D258" s="147" t="s">
        <v>479</v>
      </c>
      <c r="E258" s="78">
        <f>IFERROR(VLOOKUP($C258,'2026'!$C$300:$U$583,19,FALSE),0)</f>
        <v>1758511.73</v>
      </c>
      <c r="F258" s="79">
        <f>IFERROR(VLOOKUP($C258,'2026'!$C$8:$U$290,19,FALSE),0)</f>
        <v>1374694.4100000001</v>
      </c>
      <c r="G258" s="80">
        <f t="shared" si="38"/>
        <v>0.78173741269272068</v>
      </c>
      <c r="H258" s="81">
        <f t="shared" si="39"/>
        <v>1.605088865796418E-4</v>
      </c>
      <c r="I258" s="82">
        <f t="shared" si="40"/>
        <v>-383817.31999999983</v>
      </c>
      <c r="J258" s="83">
        <f t="shared" si="41"/>
        <v>-0.21826258730727935</v>
      </c>
      <c r="K258" s="78">
        <f>VLOOKUP($C258,'2026'!$C$300:$U$583,VLOOKUP($L$4,Master!$D$9:$G$20,4,FALSE),FALSE)</f>
        <v>305780.82</v>
      </c>
      <c r="L258" s="79">
        <f>VLOOKUP($C258,'2026'!$C$8:$U$290,VLOOKUP($L$4,Master!$D$9:$G$20,4,FALSE),FALSE)</f>
        <v>244862.73999999996</v>
      </c>
      <c r="M258" s="143">
        <f t="shared" si="42"/>
        <v>0.80077860998606765</v>
      </c>
      <c r="N258" s="143">
        <f t="shared" si="43"/>
        <v>2.8590096443499985E-5</v>
      </c>
      <c r="O258" s="79">
        <f t="shared" si="44"/>
        <v>-60918.080000000045</v>
      </c>
      <c r="P258" s="83">
        <f t="shared" si="45"/>
        <v>-0.19922139001393235</v>
      </c>
      <c r="Q258" s="76"/>
    </row>
    <row r="259" spans="2:17" s="77" customFormat="1" x14ac:dyDescent="0.25">
      <c r="B259" s="70"/>
      <c r="C259" s="155" t="s">
        <v>259</v>
      </c>
      <c r="D259" s="147" t="s">
        <v>480</v>
      </c>
      <c r="E259" s="78">
        <f>IFERROR(VLOOKUP($C259,'2026'!$C$300:$U$583,19,FALSE),0)</f>
        <v>260076.31000000003</v>
      </c>
      <c r="F259" s="79">
        <f>IFERROR(VLOOKUP($C259,'2026'!$C$8:$U$290,19,FALSE),0)</f>
        <v>159805.95000000001</v>
      </c>
      <c r="G259" s="80">
        <f t="shared" si="38"/>
        <v>0.61445792582953829</v>
      </c>
      <c r="H259" s="81">
        <f t="shared" si="39"/>
        <v>1.8658892417626044E-5</v>
      </c>
      <c r="I259" s="82">
        <f t="shared" si="40"/>
        <v>-100270.36000000002</v>
      </c>
      <c r="J259" s="83">
        <f t="shared" si="41"/>
        <v>-0.38554207417046177</v>
      </c>
      <c r="K259" s="78">
        <f>VLOOKUP($C259,'2026'!$C$300:$U$583,VLOOKUP($L$4,Master!$D$9:$G$20,4,FALSE),FALSE)</f>
        <v>13594.67</v>
      </c>
      <c r="L259" s="79">
        <f>VLOOKUP($C259,'2026'!$C$8:$U$290,VLOOKUP($L$4,Master!$D$9:$G$20,4,FALSE),FALSE)</f>
        <v>30450.750000000007</v>
      </c>
      <c r="M259" s="143">
        <f t="shared" si="42"/>
        <v>2.2399035798588716</v>
      </c>
      <c r="N259" s="143">
        <f t="shared" si="43"/>
        <v>3.5554199845877222E-6</v>
      </c>
      <c r="O259" s="79">
        <f t="shared" si="44"/>
        <v>16856.080000000009</v>
      </c>
      <c r="P259" s="83">
        <f t="shared" si="45"/>
        <v>1.2399035798588718</v>
      </c>
      <c r="Q259" s="76"/>
    </row>
    <row r="260" spans="2:17" s="77" customFormat="1" x14ac:dyDescent="0.25">
      <c r="B260" s="70"/>
      <c r="C260" s="155" t="s">
        <v>260</v>
      </c>
      <c r="D260" s="147" t="s">
        <v>481</v>
      </c>
      <c r="E260" s="78">
        <f>IFERROR(VLOOKUP($C260,'2026'!$C$300:$U$583,19,FALSE),0)</f>
        <v>8414732.1000000108</v>
      </c>
      <c r="F260" s="79">
        <f>IFERROR(VLOOKUP($C260,'2026'!$C$8:$U$290,19,FALSE),0)</f>
        <v>7605963.6099999957</v>
      </c>
      <c r="G260" s="80">
        <f t="shared" si="38"/>
        <v>0.90388660264062193</v>
      </c>
      <c r="H260" s="81">
        <f t="shared" si="39"/>
        <v>8.8806991686710363E-4</v>
      </c>
      <c r="I260" s="82">
        <f t="shared" si="40"/>
        <v>-808768.49000001512</v>
      </c>
      <c r="J260" s="83">
        <f t="shared" si="41"/>
        <v>-9.61133973593781E-2</v>
      </c>
      <c r="K260" s="78">
        <f>VLOOKUP($C260,'2026'!$C$300:$U$583,VLOOKUP($L$4,Master!$D$9:$G$20,4,FALSE),FALSE)</f>
        <v>1672663.1900000006</v>
      </c>
      <c r="L260" s="79">
        <f>VLOOKUP($C260,'2026'!$C$8:$U$290,VLOOKUP($L$4,Master!$D$9:$G$20,4,FALSE),FALSE)</f>
        <v>1597873.1599999969</v>
      </c>
      <c r="M260" s="143">
        <f t="shared" si="42"/>
        <v>0.95528685604661168</v>
      </c>
      <c r="N260" s="143">
        <f t="shared" si="43"/>
        <v>1.8656716717651694E-4</v>
      </c>
      <c r="O260" s="79">
        <f t="shared" si="44"/>
        <v>-74790.030000003753</v>
      </c>
      <c r="P260" s="83">
        <f t="shared" si="45"/>
        <v>-4.4713143953388323E-2</v>
      </c>
      <c r="Q260" s="76"/>
    </row>
    <row r="261" spans="2:17" s="77" customFormat="1" x14ac:dyDescent="0.25">
      <c r="B261" s="70"/>
      <c r="C261" s="155" t="s">
        <v>261</v>
      </c>
      <c r="D261" s="147" t="s">
        <v>482</v>
      </c>
      <c r="E261" s="78">
        <f>IFERROR(VLOOKUP($C261,'2026'!$C$300:$U$583,19,FALSE),0)</f>
        <v>108915105.93000001</v>
      </c>
      <c r="F261" s="79">
        <f>IFERROR(VLOOKUP($C261,'2026'!$C$8:$U$290,19,FALSE),0)</f>
        <v>105890537.73999998</v>
      </c>
      <c r="G261" s="80">
        <f t="shared" si="38"/>
        <v>0.9722300394956791</v>
      </c>
      <c r="H261" s="81">
        <f t="shared" si="39"/>
        <v>1.2363745853863576E-2</v>
      </c>
      <c r="I261" s="82">
        <f t="shared" si="40"/>
        <v>-3024568.1900000274</v>
      </c>
      <c r="J261" s="83">
        <f t="shared" si="41"/>
        <v>-2.7769960504320901E-2</v>
      </c>
      <c r="K261" s="78">
        <f>VLOOKUP($C261,'2026'!$C$300:$U$583,VLOOKUP($L$4,Master!$D$9:$G$20,4,FALSE),FALSE)</f>
        <v>20164229.82</v>
      </c>
      <c r="L261" s="79">
        <f>VLOOKUP($C261,'2026'!$C$8:$U$290,VLOOKUP($L$4,Master!$D$9:$G$20,4,FALSE),FALSE)</f>
        <v>22209743.729999997</v>
      </c>
      <c r="M261" s="143">
        <f t="shared" si="42"/>
        <v>1.1014426996845246</v>
      </c>
      <c r="N261" s="143">
        <f t="shared" si="43"/>
        <v>2.5932026866403563E-3</v>
      </c>
      <c r="O261" s="79">
        <f t="shared" si="44"/>
        <v>2045513.9099999964</v>
      </c>
      <c r="P261" s="83">
        <f t="shared" si="45"/>
        <v>0.10144269968452464</v>
      </c>
      <c r="Q261" s="76"/>
    </row>
    <row r="262" spans="2:17" s="77" customFormat="1" ht="12.75" x14ac:dyDescent="0.2">
      <c r="B262" s="70"/>
      <c r="C262" s="156" t="s">
        <v>262</v>
      </c>
      <c r="D262" s="147" t="s">
        <v>483</v>
      </c>
      <c r="E262" s="78">
        <f>IFERROR(VLOOKUP($C262,'2026'!$C$300:$U$583,19,FALSE),0)</f>
        <v>34270.370000000003</v>
      </c>
      <c r="F262" s="79">
        <f>IFERROR(VLOOKUP($C262,'2026'!$C$8:$U$290,19,FALSE),0)</f>
        <v>20452.59</v>
      </c>
      <c r="G262" s="80">
        <f t="shared" si="38"/>
        <v>0.59680096830002127</v>
      </c>
      <c r="H262" s="81">
        <f t="shared" si="39"/>
        <v>2.3880379702496322E-6</v>
      </c>
      <c r="I262" s="82">
        <f t="shared" si="40"/>
        <v>-13817.780000000002</v>
      </c>
      <c r="J262" s="83">
        <f t="shared" si="41"/>
        <v>-0.40319903169997878</v>
      </c>
      <c r="K262" s="78">
        <f>VLOOKUP($C262,'2026'!$C$300:$U$583,VLOOKUP($L$4,Master!$D$9:$G$20,4,FALSE),FALSE)</f>
        <v>7308.8</v>
      </c>
      <c r="L262" s="79">
        <f>VLOOKUP($C262,'2026'!$C$8:$U$290,VLOOKUP($L$4,Master!$D$9:$G$20,4,FALSE),FALSE)</f>
        <v>4824.01</v>
      </c>
      <c r="M262" s="143">
        <f t="shared" si="42"/>
        <v>0.66002763791593699</v>
      </c>
      <c r="N262" s="143">
        <f t="shared" si="43"/>
        <v>5.6324988907829908E-7</v>
      </c>
      <c r="O262" s="79">
        <f t="shared" si="44"/>
        <v>-2484.79</v>
      </c>
      <c r="P262" s="83">
        <f t="shared" si="45"/>
        <v>-0.33997236208406301</v>
      </c>
      <c r="Q262" s="76"/>
    </row>
    <row r="263" spans="2:17" s="77" customFormat="1" ht="12.75" x14ac:dyDescent="0.2">
      <c r="B263" s="70"/>
      <c r="C263" s="156" t="s">
        <v>263</v>
      </c>
      <c r="D263" s="147" t="s">
        <v>484</v>
      </c>
      <c r="E263" s="78">
        <f>IFERROR(VLOOKUP($C263,'2026'!$C$300:$U$583,19,FALSE),0)</f>
        <v>172239.01</v>
      </c>
      <c r="F263" s="79">
        <f>IFERROR(VLOOKUP($C263,'2026'!$C$8:$U$290,19,FALSE),0)</f>
        <v>156534.78999999998</v>
      </c>
      <c r="G263" s="80">
        <f t="shared" si="38"/>
        <v>0.90882309414110063</v>
      </c>
      <c r="H263" s="81">
        <f t="shared" si="39"/>
        <v>1.8276952805735233E-5</v>
      </c>
      <c r="I263" s="82">
        <f t="shared" si="40"/>
        <v>-15704.22000000003</v>
      </c>
      <c r="J263" s="83">
        <f t="shared" si="41"/>
        <v>-9.1176905858899385E-2</v>
      </c>
      <c r="K263" s="78">
        <f>VLOOKUP($C263,'2026'!$C$300:$U$583,VLOOKUP($L$4,Master!$D$9:$G$20,4,FALSE),FALSE)</f>
        <v>31934.720000000008</v>
      </c>
      <c r="L263" s="79">
        <f>VLOOKUP($C263,'2026'!$C$8:$U$290,VLOOKUP($L$4,Master!$D$9:$G$20,4,FALSE),FALSE)</f>
        <v>42389.100000000006</v>
      </c>
      <c r="M263" s="143">
        <f t="shared" si="42"/>
        <v>1.3273672040963564</v>
      </c>
      <c r="N263" s="143">
        <f t="shared" si="43"/>
        <v>4.9493379725848266E-6</v>
      </c>
      <c r="O263" s="79">
        <f t="shared" si="44"/>
        <v>10454.379999999997</v>
      </c>
      <c r="P263" s="83">
        <f t="shared" si="45"/>
        <v>0.32736720409635639</v>
      </c>
      <c r="Q263" s="76"/>
    </row>
    <row r="264" spans="2:17" s="77" customFormat="1" ht="12.75" x14ac:dyDescent="0.2">
      <c r="B264" s="70"/>
      <c r="C264" s="156" t="s">
        <v>264</v>
      </c>
      <c r="D264" s="147" t="s">
        <v>485</v>
      </c>
      <c r="E264" s="78">
        <f>IFERROR(VLOOKUP($C264,'2026'!$C$300:$U$583,19,FALSE),0)</f>
        <v>737083.2</v>
      </c>
      <c r="F264" s="79">
        <f>IFERROR(VLOOKUP($C264,'2026'!$C$8:$U$290,19,FALSE),0)</f>
        <v>840496.85</v>
      </c>
      <c r="G264" s="80">
        <f t="shared" si="38"/>
        <v>1.140301189879243</v>
      </c>
      <c r="H264" s="81">
        <f t="shared" si="39"/>
        <v>9.8136147630945985E-5</v>
      </c>
      <c r="I264" s="82">
        <f t="shared" si="40"/>
        <v>103413.65000000002</v>
      </c>
      <c r="J264" s="83">
        <f t="shared" si="41"/>
        <v>0.14030118987924298</v>
      </c>
      <c r="K264" s="78">
        <f>VLOOKUP($C264,'2026'!$C$300:$U$583,VLOOKUP($L$4,Master!$D$9:$G$20,4,FALSE),FALSE)</f>
        <v>147416.63999999998</v>
      </c>
      <c r="L264" s="79">
        <f>VLOOKUP($C264,'2026'!$C$8:$U$290,VLOOKUP($L$4,Master!$D$9:$G$20,4,FALSE),FALSE)</f>
        <v>4390.82</v>
      </c>
      <c r="M264" s="143">
        <f t="shared" si="42"/>
        <v>2.9785104313868504E-2</v>
      </c>
      <c r="N264" s="143">
        <f t="shared" si="43"/>
        <v>5.1267076103962823E-7</v>
      </c>
      <c r="O264" s="79">
        <f t="shared" si="44"/>
        <v>-143025.81999999998</v>
      </c>
      <c r="P264" s="83">
        <f t="shared" si="45"/>
        <v>-0.9702148956861314</v>
      </c>
      <c r="Q264" s="76"/>
    </row>
    <row r="265" spans="2:17" s="77" customFormat="1" ht="25.5" x14ac:dyDescent="0.2">
      <c r="B265" s="70"/>
      <c r="C265" s="156" t="s">
        <v>514</v>
      </c>
      <c r="D265" s="147" t="s">
        <v>515</v>
      </c>
      <c r="E265" s="78">
        <f>IFERROR(VLOOKUP($C265,'2026'!$C$300:$U$583,19,FALSE),0)</f>
        <v>541332.46</v>
      </c>
      <c r="F265" s="79">
        <f>IFERROR(VLOOKUP($C265,'2026'!$C$8:$U$290,19,FALSE),0)</f>
        <v>523282.16000000003</v>
      </c>
      <c r="G265" s="80">
        <f t="shared" si="38"/>
        <v>0.96665579595947393</v>
      </c>
      <c r="H265" s="81">
        <f t="shared" si="39"/>
        <v>6.1098260280690288E-5</v>
      </c>
      <c r="I265" s="82">
        <f t="shared" si="40"/>
        <v>-18050.29999999993</v>
      </c>
      <c r="J265" s="83">
        <f t="shared" si="41"/>
        <v>-3.3344204040526099E-2</v>
      </c>
      <c r="K265" s="78">
        <f>VLOOKUP($C265,'2026'!$C$300:$U$583,VLOOKUP($L$4,Master!$D$9:$G$20,4,FALSE),FALSE)</f>
        <v>76692.060000000012</v>
      </c>
      <c r="L265" s="79">
        <f>VLOOKUP($C265,'2026'!$C$8:$U$290,VLOOKUP($L$4,Master!$D$9:$G$20,4,FALSE),FALSE)</f>
        <v>139375.00999999998</v>
      </c>
      <c r="M265" s="143">
        <f t="shared" si="42"/>
        <v>1.8173329807544609</v>
      </c>
      <c r="N265" s="143">
        <f t="shared" si="43"/>
        <v>1.6273382294561332E-5</v>
      </c>
      <c r="O265" s="79">
        <f t="shared" si="44"/>
        <v>62682.949999999968</v>
      </c>
      <c r="P265" s="83">
        <f t="shared" si="45"/>
        <v>0.81733298075446081</v>
      </c>
      <c r="Q265" s="76"/>
    </row>
    <row r="266" spans="2:17" s="77" customFormat="1" ht="26.25" thickBot="1" x14ac:dyDescent="0.25">
      <c r="B266" s="70"/>
      <c r="C266" s="156" t="s">
        <v>552</v>
      </c>
      <c r="D266" s="147" t="s">
        <v>553</v>
      </c>
      <c r="E266" s="78">
        <f>IFERROR(VLOOKUP($C266,'2026'!$C$300:$U$583,19,FALSE),0)</f>
        <v>478587.78</v>
      </c>
      <c r="F266" s="79">
        <f>IFERROR(VLOOKUP($C266,'2026'!$C$8:$U$290,19,FALSE),0)</f>
        <v>288916.99</v>
      </c>
      <c r="G266" s="80">
        <f t="shared" si="38"/>
        <v>0.60368651702724208</v>
      </c>
      <c r="H266" s="81">
        <f t="shared" si="39"/>
        <v>3.3733856805922053E-5</v>
      </c>
      <c r="I266" s="82">
        <f t="shared" si="40"/>
        <v>-189670.79000000004</v>
      </c>
      <c r="J266" s="83">
        <f t="shared" si="41"/>
        <v>-0.39631348297275792</v>
      </c>
      <c r="K266" s="78">
        <f>VLOOKUP($C266,'2026'!$C$300:$U$583,VLOOKUP($L$4,Master!$D$9:$G$20,4,FALSE),FALSE)</f>
        <v>73596.87</v>
      </c>
      <c r="L266" s="79">
        <f>VLOOKUP($C266,'2026'!$C$8:$U$290,VLOOKUP($L$4,Master!$D$9:$G$20,4,FALSE),FALSE)</f>
        <v>48138.570000000007</v>
      </c>
      <c r="M266" s="143">
        <f t="shared" si="42"/>
        <v>0.65408447397287428</v>
      </c>
      <c r="N266" s="143">
        <f t="shared" si="43"/>
        <v>5.6206442799430223E-6</v>
      </c>
      <c r="O266" s="79">
        <f t="shared" si="44"/>
        <v>-25458.299999999988</v>
      </c>
      <c r="P266" s="83">
        <f t="shared" si="45"/>
        <v>-0.34591552602712572</v>
      </c>
      <c r="Q266" s="76"/>
    </row>
    <row r="267" spans="2:17" s="77" customFormat="1" ht="14.25" thickTop="1" thickBot="1" x14ac:dyDescent="0.25">
      <c r="B267" s="84"/>
      <c r="C267" s="85"/>
      <c r="D267" s="86"/>
      <c r="E267" s="87"/>
      <c r="F267" s="87"/>
      <c r="G267" s="88"/>
      <c r="H267" s="88"/>
      <c r="I267" s="87"/>
      <c r="J267" s="88"/>
      <c r="K267" s="89"/>
      <c r="L267" s="87"/>
      <c r="M267" s="87"/>
      <c r="N267" s="88"/>
      <c r="O267" s="87"/>
      <c r="P267" s="88"/>
      <c r="Q267" s="76"/>
    </row>
    <row r="268" spans="2:17" s="77" customFormat="1" ht="13.5" thickTop="1" x14ac:dyDescent="0.2">
      <c r="B268" s="25"/>
      <c r="C268" s="91"/>
      <c r="D268" s="92"/>
      <c r="E268" s="93"/>
      <c r="F268" s="93"/>
      <c r="G268" s="94"/>
      <c r="H268" s="94"/>
      <c r="I268" s="93"/>
      <c r="J268" s="94"/>
      <c r="K268" s="95"/>
      <c r="L268" s="93"/>
      <c r="M268" s="93"/>
      <c r="N268" s="94"/>
      <c r="O268" s="93"/>
      <c r="P268" s="94"/>
      <c r="Q268" s="76"/>
    </row>
    <row r="269" spans="2:17" s="77" customFormat="1" ht="12.75" x14ac:dyDescent="0.2">
      <c r="B269" s="25"/>
      <c r="C269" s="91"/>
      <c r="D269" s="92"/>
      <c r="E269" s="96"/>
      <c r="F269" s="96"/>
      <c r="G269" s="97"/>
      <c r="H269" s="97"/>
      <c r="I269" s="98"/>
      <c r="J269" s="97"/>
      <c r="K269" s="96"/>
      <c r="L269" s="96"/>
      <c r="M269" s="96"/>
      <c r="N269" s="97"/>
      <c r="O269" s="98"/>
      <c r="P269" s="97"/>
      <c r="Q269" s="76"/>
    </row>
    <row r="270" spans="2:17" s="77" customFormat="1" ht="12.75" x14ac:dyDescent="0.2">
      <c r="B270" s="25"/>
      <c r="C270" s="91"/>
      <c r="D270" s="92"/>
      <c r="E270" s="99"/>
      <c r="F270" s="99"/>
      <c r="G270" s="94"/>
      <c r="H270" s="94"/>
      <c r="I270" s="93"/>
      <c r="J270" s="94"/>
      <c r="K270" s="95"/>
      <c r="L270" s="93"/>
      <c r="M270" s="93"/>
      <c r="N270" s="94"/>
      <c r="O270" s="93"/>
      <c r="P270" s="94"/>
      <c r="Q270" s="76"/>
    </row>
    <row r="271" spans="2:17" s="77" customFormat="1" ht="12.75" x14ac:dyDescent="0.2">
      <c r="B271" s="25"/>
      <c r="C271" s="91"/>
      <c r="D271" s="92"/>
      <c r="E271" s="93"/>
      <c r="F271" s="93"/>
      <c r="G271" s="94"/>
      <c r="H271" s="94"/>
      <c r="I271" s="93"/>
      <c r="J271" s="94"/>
      <c r="K271" s="95"/>
      <c r="L271" s="93"/>
      <c r="M271" s="93"/>
      <c r="N271" s="94"/>
      <c r="O271" s="93"/>
      <c r="P271" s="94"/>
      <c r="Q271" s="76"/>
    </row>
    <row r="272" spans="2:17" s="77" customFormat="1" ht="12.75" x14ac:dyDescent="0.2">
      <c r="B272" s="25"/>
      <c r="C272" s="91"/>
      <c r="D272" s="92"/>
      <c r="E272" s="93"/>
      <c r="F272" s="93"/>
      <c r="G272" s="94"/>
      <c r="H272" s="94"/>
      <c r="I272" s="93"/>
      <c r="J272" s="94"/>
      <c r="K272" s="95"/>
      <c r="L272" s="93"/>
      <c r="M272" s="93"/>
      <c r="N272" s="94"/>
      <c r="O272" s="93"/>
      <c r="P272" s="94"/>
      <c r="Q272" s="76"/>
    </row>
    <row r="273" spans="2:17" s="77" customFormat="1" ht="12.75" x14ac:dyDescent="0.2">
      <c r="B273" s="25"/>
      <c r="C273" s="91"/>
      <c r="D273" s="92"/>
      <c r="E273" s="93"/>
      <c r="F273" s="93"/>
      <c r="G273" s="94"/>
      <c r="H273" s="94"/>
      <c r="I273" s="93"/>
      <c r="J273" s="94"/>
      <c r="K273" s="95"/>
      <c r="L273" s="93"/>
      <c r="M273" s="93"/>
      <c r="N273" s="94"/>
      <c r="O273" s="93"/>
      <c r="P273" s="94"/>
      <c r="Q273" s="76"/>
    </row>
    <row r="274" spans="2:17" s="77" customFormat="1" ht="12.75" x14ac:dyDescent="0.2">
      <c r="B274" s="25"/>
      <c r="C274" s="91"/>
      <c r="D274" s="92"/>
      <c r="E274" s="93"/>
      <c r="F274" s="93"/>
      <c r="G274" s="94"/>
      <c r="H274" s="94"/>
      <c r="I274" s="93"/>
      <c r="J274" s="94"/>
      <c r="K274" s="95"/>
      <c r="L274" s="93"/>
      <c r="M274" s="93"/>
      <c r="N274" s="94"/>
      <c r="O274" s="93"/>
      <c r="P274" s="94"/>
      <c r="Q274" s="76"/>
    </row>
    <row r="275" spans="2:17" s="77" customFormat="1" ht="12.75" x14ac:dyDescent="0.2">
      <c r="B275" s="25"/>
      <c r="C275" s="91"/>
      <c r="D275" s="92"/>
      <c r="E275" s="93"/>
      <c r="F275" s="93"/>
      <c r="G275" s="94"/>
      <c r="H275" s="94"/>
      <c r="I275" s="93"/>
      <c r="J275" s="94"/>
      <c r="K275" s="95"/>
      <c r="L275" s="93"/>
      <c r="M275" s="93"/>
      <c r="N275" s="94"/>
      <c r="O275" s="93"/>
      <c r="P275" s="94"/>
      <c r="Q275" s="76"/>
    </row>
    <row r="276" spans="2:17" s="77" customFormat="1" ht="12.75" x14ac:dyDescent="0.2">
      <c r="B276" s="25"/>
      <c r="C276" s="91"/>
      <c r="D276" s="92"/>
      <c r="E276" s="93"/>
      <c r="F276" s="93"/>
      <c r="G276" s="94"/>
      <c r="H276" s="94"/>
      <c r="I276" s="93"/>
      <c r="J276" s="94"/>
      <c r="K276" s="95"/>
      <c r="L276" s="93"/>
      <c r="M276" s="93"/>
      <c r="N276" s="94"/>
      <c r="O276" s="93"/>
      <c r="P276" s="94"/>
      <c r="Q276" s="76"/>
    </row>
    <row r="277" spans="2:17" s="77" customFormat="1" ht="12.75" x14ac:dyDescent="0.2">
      <c r="B277" s="25"/>
      <c r="C277" s="91"/>
      <c r="D277" s="92"/>
      <c r="E277" s="93"/>
      <c r="F277" s="93"/>
      <c r="G277" s="94"/>
      <c r="H277" s="94"/>
      <c r="I277" s="93"/>
      <c r="J277" s="94"/>
      <c r="K277" s="95"/>
      <c r="L277" s="93"/>
      <c r="M277" s="93"/>
      <c r="N277" s="94"/>
      <c r="O277" s="93"/>
      <c r="P277" s="94"/>
      <c r="Q277" s="76"/>
    </row>
    <row r="278" spans="2:17" s="77" customFormat="1" ht="12.75" x14ac:dyDescent="0.2">
      <c r="B278" s="25"/>
      <c r="C278" s="91"/>
      <c r="D278" s="92"/>
      <c r="E278" s="93"/>
      <c r="F278" s="93"/>
      <c r="G278" s="94"/>
      <c r="H278" s="94"/>
      <c r="I278" s="93"/>
      <c r="J278" s="94"/>
      <c r="K278" s="95"/>
      <c r="L278" s="93"/>
      <c r="M278" s="93"/>
      <c r="N278" s="94"/>
      <c r="O278" s="93"/>
      <c r="P278" s="94"/>
      <c r="Q278" s="76"/>
    </row>
    <row r="279" spans="2:17" s="77" customFormat="1" ht="12.75" x14ac:dyDescent="0.2">
      <c r="B279" s="25"/>
      <c r="C279" s="91"/>
      <c r="D279" s="92"/>
      <c r="E279" s="93"/>
      <c r="F279" s="93"/>
      <c r="G279" s="94"/>
      <c r="H279" s="94"/>
      <c r="I279" s="93"/>
      <c r="J279" s="94"/>
      <c r="K279" s="95"/>
      <c r="L279" s="93"/>
      <c r="M279" s="93"/>
      <c r="N279" s="94"/>
      <c r="O279" s="93"/>
      <c r="P279" s="94"/>
      <c r="Q279" s="76"/>
    </row>
    <row r="280" spans="2:17" s="77" customFormat="1" ht="12.75" x14ac:dyDescent="0.2">
      <c r="B280" s="25"/>
      <c r="C280" s="91"/>
      <c r="D280" s="92"/>
      <c r="E280" s="93"/>
      <c r="F280" s="93"/>
      <c r="G280" s="94"/>
      <c r="H280" s="94"/>
      <c r="I280" s="93"/>
      <c r="J280" s="94"/>
      <c r="K280" s="95"/>
      <c r="L280" s="93"/>
      <c r="M280" s="93"/>
      <c r="N280" s="94"/>
      <c r="O280" s="93"/>
      <c r="P280" s="94"/>
      <c r="Q280" s="76"/>
    </row>
    <row r="281" spans="2:17" s="77" customFormat="1" ht="12.75" x14ac:dyDescent="0.2">
      <c r="B281" s="25"/>
      <c r="C281" s="91"/>
      <c r="D281" s="92"/>
      <c r="E281" s="93"/>
      <c r="F281" s="93"/>
      <c r="G281" s="94"/>
      <c r="H281" s="94"/>
      <c r="I281" s="93"/>
      <c r="J281" s="94"/>
      <c r="K281" s="95"/>
      <c r="L281" s="93"/>
      <c r="M281" s="93"/>
      <c r="N281" s="94"/>
      <c r="O281" s="93"/>
      <c r="P281" s="94"/>
      <c r="Q281" s="76"/>
    </row>
    <row r="282" spans="2:17" s="77" customFormat="1" ht="12.75" x14ac:dyDescent="0.2">
      <c r="B282" s="25"/>
      <c r="C282" s="91"/>
      <c r="D282" s="92"/>
      <c r="E282" s="93"/>
      <c r="F282" s="93"/>
      <c r="G282" s="94"/>
      <c r="H282" s="94"/>
      <c r="I282" s="93"/>
      <c r="J282" s="94"/>
      <c r="K282" s="95"/>
      <c r="L282" s="93"/>
      <c r="M282" s="93"/>
      <c r="N282" s="94"/>
      <c r="O282" s="93"/>
      <c r="P282" s="94"/>
      <c r="Q282" s="76"/>
    </row>
    <row r="283" spans="2:17" s="77" customFormat="1" ht="12.75" x14ac:dyDescent="0.2">
      <c r="B283" s="25"/>
      <c r="C283" s="91"/>
      <c r="D283" s="92"/>
      <c r="E283" s="93"/>
      <c r="F283" s="93"/>
      <c r="G283" s="94"/>
      <c r="H283" s="94"/>
      <c r="I283" s="93"/>
      <c r="J283" s="94"/>
      <c r="K283" s="95"/>
      <c r="L283" s="93"/>
      <c r="M283" s="93"/>
      <c r="N283" s="94"/>
      <c r="O283" s="93"/>
      <c r="P283" s="94"/>
      <c r="Q283" s="76"/>
    </row>
    <row r="284" spans="2:17" s="77" customFormat="1" ht="12.75" x14ac:dyDescent="0.2">
      <c r="B284" s="25"/>
      <c r="C284" s="91"/>
      <c r="D284" s="92"/>
      <c r="E284" s="93"/>
      <c r="F284" s="93"/>
      <c r="G284" s="94"/>
      <c r="H284" s="94"/>
      <c r="I284" s="93"/>
      <c r="J284" s="94"/>
      <c r="K284" s="95"/>
      <c r="L284" s="93"/>
      <c r="M284" s="93"/>
      <c r="N284" s="94"/>
      <c r="O284" s="93"/>
      <c r="P284" s="94"/>
      <c r="Q284" s="76"/>
    </row>
    <row r="285" spans="2:17" s="77" customFormat="1" ht="12.75" x14ac:dyDescent="0.2">
      <c r="B285" s="25"/>
      <c r="C285" s="91"/>
      <c r="D285" s="92"/>
      <c r="E285" s="93"/>
      <c r="F285" s="93"/>
      <c r="G285" s="94"/>
      <c r="H285" s="94"/>
      <c r="I285" s="93"/>
      <c r="J285" s="94"/>
      <c r="K285" s="95"/>
      <c r="L285" s="93"/>
      <c r="M285" s="93"/>
      <c r="N285" s="94"/>
      <c r="O285" s="93"/>
      <c r="P285" s="94"/>
      <c r="Q285" s="76"/>
    </row>
    <row r="286" spans="2:17" s="77" customFormat="1" ht="12.75" x14ac:dyDescent="0.2">
      <c r="B286" s="25"/>
      <c r="C286" s="91"/>
      <c r="D286" s="92"/>
      <c r="E286" s="93"/>
      <c r="F286" s="93"/>
      <c r="G286" s="94"/>
      <c r="H286" s="94"/>
      <c r="I286" s="93"/>
      <c r="J286" s="94"/>
      <c r="K286" s="95"/>
      <c r="L286" s="93"/>
      <c r="M286" s="93"/>
      <c r="N286" s="94"/>
      <c r="O286" s="93"/>
      <c r="P286" s="94"/>
      <c r="Q286" s="76"/>
    </row>
    <row r="287" spans="2:17" s="77" customFormat="1" ht="12.75" x14ac:dyDescent="0.2">
      <c r="B287" s="25"/>
      <c r="C287" s="91"/>
      <c r="D287" s="92"/>
      <c r="E287" s="93"/>
      <c r="F287" s="93"/>
      <c r="G287" s="94"/>
      <c r="H287" s="94"/>
      <c r="I287" s="93"/>
      <c r="J287" s="94"/>
      <c r="K287" s="95"/>
      <c r="L287" s="93"/>
      <c r="M287" s="93"/>
      <c r="N287" s="94"/>
      <c r="O287" s="93"/>
      <c r="P287" s="94"/>
      <c r="Q287" s="76"/>
    </row>
    <row r="288" spans="2:17" s="77" customFormat="1" ht="12.75" x14ac:dyDescent="0.2">
      <c r="B288" s="25"/>
      <c r="C288" s="91"/>
      <c r="D288" s="92"/>
      <c r="E288" s="93"/>
      <c r="F288" s="93"/>
      <c r="G288" s="94"/>
      <c r="H288" s="94"/>
      <c r="I288" s="93"/>
      <c r="J288" s="94"/>
      <c r="K288" s="95"/>
      <c r="L288" s="93"/>
      <c r="M288" s="93"/>
      <c r="N288" s="94"/>
      <c r="O288" s="93"/>
      <c r="P288" s="94"/>
      <c r="Q288" s="76"/>
    </row>
    <row r="289" spans="2:17" s="77" customFormat="1" ht="12.75" x14ac:dyDescent="0.2">
      <c r="B289" s="25"/>
      <c r="C289" s="91"/>
      <c r="D289" s="92"/>
      <c r="E289" s="93"/>
      <c r="F289" s="93"/>
      <c r="G289" s="94"/>
      <c r="H289" s="94"/>
      <c r="I289" s="93"/>
      <c r="J289" s="94"/>
      <c r="K289" s="95"/>
      <c r="L289" s="93"/>
      <c r="M289" s="93"/>
      <c r="N289" s="94"/>
      <c r="O289" s="93"/>
      <c r="P289" s="94"/>
      <c r="Q289" s="76"/>
    </row>
    <row r="290" spans="2:17" s="77" customFormat="1" ht="13.5" thickBot="1" x14ac:dyDescent="0.25">
      <c r="B290" s="25"/>
      <c r="C290" s="91"/>
      <c r="D290" s="92"/>
      <c r="E290" s="93"/>
      <c r="F290" s="93"/>
      <c r="G290" s="94"/>
      <c r="H290" s="94"/>
      <c r="I290" s="93"/>
      <c r="J290" s="94"/>
      <c r="K290" s="95"/>
      <c r="L290" s="93"/>
      <c r="M290" s="93"/>
      <c r="N290" s="94"/>
      <c r="O290" s="93"/>
      <c r="P290" s="94"/>
      <c r="Q290" s="90"/>
    </row>
    <row r="291" spans="2:17" s="77" customFormat="1" ht="13.5" thickTop="1" x14ac:dyDescent="0.2">
      <c r="B291" s="25"/>
      <c r="C291" s="91"/>
      <c r="D291" s="92"/>
      <c r="E291" s="93"/>
      <c r="F291" s="93"/>
      <c r="G291" s="94"/>
      <c r="H291" s="94"/>
      <c r="I291" s="93"/>
      <c r="J291" s="94"/>
      <c r="K291" s="95"/>
      <c r="L291" s="93"/>
      <c r="M291" s="93"/>
      <c r="N291" s="94"/>
      <c r="O291" s="93"/>
      <c r="P291" s="94"/>
      <c r="Q291" s="25"/>
    </row>
    <row r="292" spans="2:17" s="77" customFormat="1" ht="12.75" x14ac:dyDescent="0.2">
      <c r="B292" s="25"/>
      <c r="C292" s="91"/>
      <c r="D292" s="92"/>
      <c r="E292" s="93"/>
      <c r="F292" s="93"/>
      <c r="G292" s="94"/>
      <c r="H292" s="94"/>
      <c r="I292" s="93"/>
      <c r="J292" s="94"/>
      <c r="K292" s="95"/>
      <c r="L292" s="93"/>
      <c r="M292" s="93"/>
      <c r="N292" s="94"/>
      <c r="O292" s="93"/>
      <c r="P292" s="94"/>
      <c r="Q292" s="25"/>
    </row>
    <row r="293" spans="2:17" s="77" customFormat="1" ht="12.75" x14ac:dyDescent="0.2">
      <c r="B293" s="25"/>
      <c r="C293" s="91"/>
      <c r="D293" s="92"/>
      <c r="E293" s="93"/>
      <c r="F293" s="93"/>
      <c r="G293" s="94"/>
      <c r="H293" s="94"/>
      <c r="I293" s="93"/>
      <c r="J293" s="94"/>
      <c r="K293" s="95"/>
      <c r="L293" s="93"/>
      <c r="M293" s="93"/>
      <c r="N293" s="94"/>
      <c r="O293" s="93"/>
      <c r="P293" s="94"/>
      <c r="Q293" s="25"/>
    </row>
    <row r="294" spans="2:17" s="77" customFormat="1" ht="12.75" x14ac:dyDescent="0.2">
      <c r="B294" s="25"/>
      <c r="C294" s="91"/>
      <c r="D294" s="92"/>
      <c r="E294" s="93"/>
      <c r="F294" s="93"/>
      <c r="G294" s="94"/>
      <c r="H294" s="94"/>
      <c r="I294" s="93"/>
      <c r="J294" s="94"/>
      <c r="K294" s="95"/>
      <c r="L294" s="93"/>
      <c r="M294" s="93"/>
      <c r="N294" s="94"/>
      <c r="O294" s="93"/>
      <c r="P294" s="94"/>
      <c r="Q294" s="25"/>
    </row>
  </sheetData>
  <sheetProtection algorithmName="SHA-512" hashValue="l08gC1YoHJyt+u/9IJ1dmFxrAl0mwipfV//QOigTD1+Squhl8kqVsuppyrnJZYH4w2U9WMf5cKF73kWBSDfaQQ==" saltValue="uvX+5RXQIn2GGSlJM6cCH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D47" sqref="D47"/>
    </sheetView>
  </sheetViews>
  <sheetFormatPr defaultColWidth="9.140625" defaultRowHeight="12.75" x14ac:dyDescent="0.2"/>
  <cols>
    <col min="1" max="2" width="3.5703125" style="25" customWidth="1"/>
    <col min="3" max="3" width="11.85546875" style="93" customWidth="1"/>
    <col min="4" max="4" width="58" style="93" customWidth="1"/>
    <col min="5" max="16" width="17.85546875" style="93" bestFit="1" customWidth="1"/>
    <col min="17" max="17" width="20.5703125" style="93" bestFit="1" customWidth="1"/>
    <col min="18" max="18" width="3.7109375" style="25" customWidth="1"/>
    <col min="19" max="19" width="3.85546875" style="25" customWidth="1"/>
    <col min="20" max="20" width="3.5703125" style="25" hidden="1" customWidth="1"/>
    <col min="21" max="21" width="17.7109375" style="93" hidden="1" customWidth="1"/>
    <col min="22" max="22" width="2.28515625" style="25" hidden="1" customWidth="1"/>
    <col min="23" max="23" width="12" style="25" customWidth="1"/>
    <col min="24" max="24" width="11.28515625" style="25" customWidth="1"/>
    <col min="25" max="16384" width="9.140625" style="25"/>
  </cols>
  <sheetData>
    <row r="1" spans="2:22" x14ac:dyDescent="0.2">
      <c r="C1" s="91"/>
      <c r="D1" s="92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100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100" customFormat="1" ht="19.5" thickBot="1" x14ac:dyDescent="0.25">
      <c r="B4" s="49"/>
      <c r="C4" s="27"/>
      <c r="D4" s="27"/>
      <c r="E4" s="166" t="s">
        <v>557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8"/>
      <c r="R4" s="52"/>
      <c r="T4" s="49"/>
      <c r="V4" s="52"/>
    </row>
    <row r="5" spans="2:22" s="100" customFormat="1" ht="17.25" customHeight="1" x14ac:dyDescent="0.2">
      <c r="B5" s="49"/>
      <c r="C5" s="27"/>
      <c r="D5" s="27"/>
      <c r="E5" s="101" t="s">
        <v>4</v>
      </c>
      <c r="F5" s="101" t="s">
        <v>15</v>
      </c>
      <c r="G5" s="101" t="s">
        <v>16</v>
      </c>
      <c r="H5" s="101" t="s">
        <v>17</v>
      </c>
      <c r="I5" s="101" t="s">
        <v>18</v>
      </c>
      <c r="J5" s="101" t="s">
        <v>19</v>
      </c>
      <c r="K5" s="101" t="s">
        <v>20</v>
      </c>
      <c r="L5" s="101" t="s">
        <v>21</v>
      </c>
      <c r="M5" s="101" t="s">
        <v>22</v>
      </c>
      <c r="N5" s="101" t="s">
        <v>23</v>
      </c>
      <c r="O5" s="101" t="s">
        <v>24</v>
      </c>
      <c r="P5" s="101" t="s">
        <v>25</v>
      </c>
      <c r="Q5" s="101" t="s">
        <v>26</v>
      </c>
      <c r="R5" s="52"/>
      <c r="T5" s="49"/>
      <c r="U5" s="101" t="s">
        <v>6</v>
      </c>
      <c r="V5" s="52"/>
    </row>
    <row r="6" spans="2:22" s="105" customFormat="1" ht="13.5" thickBot="1" x14ac:dyDescent="0.3">
      <c r="B6" s="64"/>
      <c r="C6" s="102" t="s">
        <v>489</v>
      </c>
      <c r="D6" s="103" t="s">
        <v>27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69"/>
      <c r="T6" s="64"/>
      <c r="U6" s="104"/>
      <c r="V6" s="69"/>
    </row>
    <row r="7" spans="2:22" ht="15" customHeight="1" thickBot="1" x14ac:dyDescent="0.25">
      <c r="B7" s="106"/>
      <c r="C7" s="169" t="s">
        <v>31</v>
      </c>
      <c r="D7" s="170"/>
      <c r="E7" s="107">
        <v>189005130.63000005</v>
      </c>
      <c r="F7" s="107">
        <v>222510429.57000008</v>
      </c>
      <c r="G7" s="107">
        <v>316844546.39000005</v>
      </c>
      <c r="H7" s="107">
        <v>792458535.43000042</v>
      </c>
      <c r="I7" s="107">
        <v>286133713.0399999</v>
      </c>
      <c r="J7" s="107">
        <v>306340034.31999987</v>
      </c>
      <c r="K7" s="107">
        <v>277241553.75999999</v>
      </c>
      <c r="L7" s="107">
        <v>242989572.17999998</v>
      </c>
      <c r="M7" s="107">
        <v>303702682.88999993</v>
      </c>
      <c r="N7" s="107">
        <v>286329921.20999998</v>
      </c>
      <c r="O7" s="107">
        <v>277576237.51999986</v>
      </c>
      <c r="P7" s="107">
        <v>506357137.70000058</v>
      </c>
      <c r="Q7" s="107">
        <f>SUM(Q8:Q290)</f>
        <v>4007489494.6399984</v>
      </c>
      <c r="R7" s="108"/>
      <c r="T7" s="106"/>
      <c r="U7" s="107">
        <f>SUM(U8:U290)</f>
        <v>1806952355.0599999</v>
      </c>
      <c r="V7" s="108"/>
    </row>
    <row r="8" spans="2:22" ht="15" x14ac:dyDescent="0.25">
      <c r="B8" s="106"/>
      <c r="C8" s="154" t="s">
        <v>45</v>
      </c>
      <c r="D8" s="149" t="s">
        <v>265</v>
      </c>
      <c r="E8" s="111">
        <v>18686.75</v>
      </c>
      <c r="F8" s="111">
        <v>27003.39</v>
      </c>
      <c r="G8" s="111">
        <v>37887.699999999997</v>
      </c>
      <c r="H8" s="111">
        <v>28583.969999999998</v>
      </c>
      <c r="I8" s="111">
        <v>33384.929999999993</v>
      </c>
      <c r="J8" s="111">
        <v>31503.040000000001</v>
      </c>
      <c r="K8" s="111">
        <v>31982.3</v>
      </c>
      <c r="L8" s="111">
        <v>26086.159999999996</v>
      </c>
      <c r="M8" s="111">
        <v>31261.929999999993</v>
      </c>
      <c r="N8" s="111">
        <v>31709.510000000006</v>
      </c>
      <c r="O8" s="111">
        <v>28990.639999999999</v>
      </c>
      <c r="P8" s="111">
        <v>58186.030000000006</v>
      </c>
      <c r="Q8" s="111">
        <f t="shared" ref="Q8:Q71" si="0">SUM(E8:P8)</f>
        <v>385266.35000000003</v>
      </c>
      <c r="R8" s="108"/>
      <c r="T8" s="106"/>
      <c r="U8" s="111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145546.74</v>
      </c>
      <c r="V8" s="108"/>
    </row>
    <row r="9" spans="2:22" ht="25.5" x14ac:dyDescent="0.25">
      <c r="B9" s="106"/>
      <c r="C9" s="155" t="s">
        <v>46</v>
      </c>
      <c r="D9" s="147" t="s">
        <v>266</v>
      </c>
      <c r="E9" s="111">
        <v>2880</v>
      </c>
      <c r="F9" s="111">
        <v>2880</v>
      </c>
      <c r="G9" s="111">
        <v>2880</v>
      </c>
      <c r="H9" s="111">
        <v>2880</v>
      </c>
      <c r="I9" s="111">
        <v>2880</v>
      </c>
      <c r="J9" s="111">
        <v>2405</v>
      </c>
      <c r="K9" s="111">
        <v>5305</v>
      </c>
      <c r="L9" s="111">
        <v>4220</v>
      </c>
      <c r="M9" s="111">
        <v>3280</v>
      </c>
      <c r="N9" s="111">
        <v>3780</v>
      </c>
      <c r="O9" s="111">
        <v>3780</v>
      </c>
      <c r="P9" s="111">
        <v>6730</v>
      </c>
      <c r="Q9" s="111">
        <f t="shared" si="0"/>
        <v>43900</v>
      </c>
      <c r="R9" s="108"/>
      <c r="T9" s="106"/>
      <c r="U9" s="111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14400</v>
      </c>
      <c r="V9" s="108"/>
    </row>
    <row r="10" spans="2:22" ht="15" x14ac:dyDescent="0.25">
      <c r="B10" s="106"/>
      <c r="C10" s="155" t="s">
        <v>47</v>
      </c>
      <c r="D10" s="147" t="s">
        <v>267</v>
      </c>
      <c r="E10" s="111">
        <v>64166.959999999992</v>
      </c>
      <c r="F10" s="111">
        <v>164401.05999999997</v>
      </c>
      <c r="G10" s="111">
        <v>124736.29000000004</v>
      </c>
      <c r="H10" s="111">
        <v>223595.63000000003</v>
      </c>
      <c r="I10" s="111">
        <v>171643.4</v>
      </c>
      <c r="J10" s="111">
        <v>149503.50999999998</v>
      </c>
      <c r="K10" s="111">
        <v>174237.80000000002</v>
      </c>
      <c r="L10" s="111">
        <v>170009.65000000005</v>
      </c>
      <c r="M10" s="111">
        <v>132459.75000000003</v>
      </c>
      <c r="N10" s="111">
        <v>201858.70999999993</v>
      </c>
      <c r="O10" s="111">
        <v>151594.72</v>
      </c>
      <c r="P10" s="111">
        <v>236380.68999999986</v>
      </c>
      <c r="Q10" s="111">
        <f t="shared" si="0"/>
        <v>1964588.1700000002</v>
      </c>
      <c r="R10" s="108"/>
      <c r="T10" s="106"/>
      <c r="U10" s="111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748543.34000000008</v>
      </c>
      <c r="V10" s="108"/>
    </row>
    <row r="11" spans="2:22" ht="15" x14ac:dyDescent="0.25">
      <c r="B11" s="106"/>
      <c r="C11" s="155" t="s">
        <v>48</v>
      </c>
      <c r="D11" s="147" t="s">
        <v>268</v>
      </c>
      <c r="E11" s="111">
        <v>13903.600000000002</v>
      </c>
      <c r="F11" s="111">
        <v>21734.860000000004</v>
      </c>
      <c r="G11" s="111">
        <v>36639.869999999995</v>
      </c>
      <c r="H11" s="111">
        <v>34710.18</v>
      </c>
      <c r="I11" s="111">
        <v>26757.090000000004</v>
      </c>
      <c r="J11" s="111">
        <v>26651.420000000002</v>
      </c>
      <c r="K11" s="111">
        <v>44336.14</v>
      </c>
      <c r="L11" s="111">
        <v>127141.44999999998</v>
      </c>
      <c r="M11" s="111">
        <v>25136.679999999997</v>
      </c>
      <c r="N11" s="111">
        <v>36615.919999999998</v>
      </c>
      <c r="O11" s="111">
        <v>28978.69</v>
      </c>
      <c r="P11" s="111">
        <v>58762.01</v>
      </c>
      <c r="Q11" s="111">
        <f t="shared" si="0"/>
        <v>481367.91</v>
      </c>
      <c r="R11" s="108"/>
      <c r="T11" s="106"/>
      <c r="U11" s="111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133745.60000000001</v>
      </c>
      <c r="V11" s="108"/>
    </row>
    <row r="12" spans="2:22" ht="15" x14ac:dyDescent="0.25">
      <c r="B12" s="106"/>
      <c r="C12" s="155" t="s">
        <v>49</v>
      </c>
      <c r="D12" s="147" t="s">
        <v>269</v>
      </c>
      <c r="E12" s="111">
        <v>112584.57999999999</v>
      </c>
      <c r="F12" s="111">
        <v>107945.07000000002</v>
      </c>
      <c r="G12" s="111">
        <v>148449.06999999998</v>
      </c>
      <c r="H12" s="111">
        <v>147565.81999999998</v>
      </c>
      <c r="I12" s="111">
        <v>161453.52999999997</v>
      </c>
      <c r="J12" s="111">
        <v>159210.55999999988</v>
      </c>
      <c r="K12" s="111">
        <v>148599.26999999999</v>
      </c>
      <c r="L12" s="111">
        <v>138223.69999999998</v>
      </c>
      <c r="M12" s="111">
        <v>106191.36999999998</v>
      </c>
      <c r="N12" s="111">
        <v>134639.70999999996</v>
      </c>
      <c r="O12" s="111">
        <v>125282.70999999993</v>
      </c>
      <c r="P12" s="111">
        <v>1292265.2399999998</v>
      </c>
      <c r="Q12" s="111">
        <f t="shared" si="0"/>
        <v>2782410.629999999</v>
      </c>
      <c r="R12" s="108"/>
      <c r="T12" s="106"/>
      <c r="U12" s="111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677998.06999999983</v>
      </c>
      <c r="V12" s="108"/>
    </row>
    <row r="13" spans="2:22" ht="15" x14ac:dyDescent="0.25">
      <c r="B13" s="106"/>
      <c r="C13" s="155" t="s">
        <v>558</v>
      </c>
      <c r="D13" s="147" t="s">
        <v>588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f t="shared" si="0"/>
        <v>0</v>
      </c>
      <c r="R13" s="108"/>
      <c r="T13" s="106"/>
      <c r="U13" s="111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08"/>
    </row>
    <row r="14" spans="2:22" ht="25.5" x14ac:dyDescent="0.25">
      <c r="B14" s="106"/>
      <c r="C14" s="155" t="s">
        <v>50</v>
      </c>
      <c r="D14" s="147" t="s">
        <v>270</v>
      </c>
      <c r="E14" s="111">
        <v>32892.01</v>
      </c>
      <c r="F14" s="111">
        <v>48316.1</v>
      </c>
      <c r="G14" s="111">
        <v>87331.57</v>
      </c>
      <c r="H14" s="111">
        <v>93618.599999999991</v>
      </c>
      <c r="I14" s="111">
        <v>55700.639999999999</v>
      </c>
      <c r="J14" s="111">
        <v>58830.23</v>
      </c>
      <c r="K14" s="111">
        <v>96175.650000000009</v>
      </c>
      <c r="L14" s="111">
        <v>55743.19</v>
      </c>
      <c r="M14" s="111">
        <v>118951.47</v>
      </c>
      <c r="N14" s="111">
        <v>122731.68</v>
      </c>
      <c r="O14" s="111">
        <v>128691.09</v>
      </c>
      <c r="P14" s="111">
        <v>145807.91999999998</v>
      </c>
      <c r="Q14" s="111">
        <f t="shared" si="0"/>
        <v>1044790.1499999999</v>
      </c>
      <c r="R14" s="108"/>
      <c r="T14" s="106"/>
      <c r="U14" s="111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317858.92</v>
      </c>
      <c r="V14" s="108"/>
    </row>
    <row r="15" spans="2:22" ht="15" x14ac:dyDescent="0.25">
      <c r="B15" s="106"/>
      <c r="C15" s="155" t="s">
        <v>51</v>
      </c>
      <c r="D15" s="147" t="s">
        <v>271</v>
      </c>
      <c r="E15" s="111">
        <v>43267.25</v>
      </c>
      <c r="F15" s="111">
        <v>51885.94</v>
      </c>
      <c r="G15" s="111">
        <v>53953.820000000007</v>
      </c>
      <c r="H15" s="111">
        <v>122232.95999999999</v>
      </c>
      <c r="I15" s="111">
        <v>43881.869999999995</v>
      </c>
      <c r="J15" s="111">
        <v>75007.040000000008</v>
      </c>
      <c r="K15" s="111">
        <v>67148.749999999985</v>
      </c>
      <c r="L15" s="111">
        <v>62163.859999999993</v>
      </c>
      <c r="M15" s="111">
        <v>57626.639999999992</v>
      </c>
      <c r="N15" s="111">
        <v>90182.97</v>
      </c>
      <c r="O15" s="111">
        <v>67087.439999999973</v>
      </c>
      <c r="P15" s="111">
        <v>193989.41999999998</v>
      </c>
      <c r="Q15" s="111">
        <f t="shared" si="0"/>
        <v>928427.96</v>
      </c>
      <c r="R15" s="108"/>
      <c r="T15" s="106"/>
      <c r="U15" s="111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315221.83999999997</v>
      </c>
      <c r="V15" s="108"/>
    </row>
    <row r="16" spans="2:22" ht="15" x14ac:dyDescent="0.25">
      <c r="B16" s="106"/>
      <c r="C16" s="155" t="s">
        <v>52</v>
      </c>
      <c r="D16" s="147" t="s">
        <v>272</v>
      </c>
      <c r="E16" s="111">
        <v>0</v>
      </c>
      <c r="F16" s="111">
        <v>0</v>
      </c>
      <c r="G16" s="111">
        <v>15000</v>
      </c>
      <c r="H16" s="111">
        <v>27094.309999999998</v>
      </c>
      <c r="I16" s="111">
        <v>8648.07</v>
      </c>
      <c r="J16" s="111">
        <v>0</v>
      </c>
      <c r="K16" s="111">
        <v>15381.24</v>
      </c>
      <c r="L16" s="111">
        <v>38550.28</v>
      </c>
      <c r="M16" s="111">
        <v>38000.28</v>
      </c>
      <c r="N16" s="111">
        <v>0</v>
      </c>
      <c r="O16" s="111">
        <v>74550.559999999998</v>
      </c>
      <c r="P16" s="111">
        <v>22775.26</v>
      </c>
      <c r="Q16" s="111">
        <f t="shared" si="0"/>
        <v>240000</v>
      </c>
      <c r="R16" s="108"/>
      <c r="T16" s="106"/>
      <c r="U16" s="111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50742.38</v>
      </c>
      <c r="V16" s="108"/>
    </row>
    <row r="17" spans="2:22" ht="15" x14ac:dyDescent="0.25">
      <c r="B17" s="106"/>
      <c r="C17" s="155" t="s">
        <v>53</v>
      </c>
      <c r="D17" s="147" t="s">
        <v>273</v>
      </c>
      <c r="E17" s="111">
        <v>59450.610000000008</v>
      </c>
      <c r="F17" s="111">
        <v>99478.13</v>
      </c>
      <c r="G17" s="111">
        <v>144275.96000000002</v>
      </c>
      <c r="H17" s="111">
        <v>148527.81</v>
      </c>
      <c r="I17" s="111">
        <v>112145.42000000001</v>
      </c>
      <c r="J17" s="111">
        <v>234420.15999999997</v>
      </c>
      <c r="K17" s="111">
        <v>76701.62999999999</v>
      </c>
      <c r="L17" s="111">
        <v>164665.03</v>
      </c>
      <c r="M17" s="111">
        <v>181076.46000000002</v>
      </c>
      <c r="N17" s="111">
        <v>113663.29000000002</v>
      </c>
      <c r="O17" s="111">
        <v>101236.52</v>
      </c>
      <c r="P17" s="111">
        <v>426989.77</v>
      </c>
      <c r="Q17" s="111">
        <f t="shared" si="0"/>
        <v>1862630.7900000003</v>
      </c>
      <c r="R17" s="108"/>
      <c r="T17" s="106"/>
      <c r="U17" s="111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563877.93000000005</v>
      </c>
      <c r="V17" s="108"/>
    </row>
    <row r="18" spans="2:22" ht="25.5" x14ac:dyDescent="0.25">
      <c r="B18" s="106"/>
      <c r="C18" s="155" t="s">
        <v>54</v>
      </c>
      <c r="D18" s="147" t="s">
        <v>274</v>
      </c>
      <c r="E18" s="111">
        <v>168696.99000000002</v>
      </c>
      <c r="F18" s="111">
        <v>368099.95</v>
      </c>
      <c r="G18" s="111">
        <v>409266.68</v>
      </c>
      <c r="H18" s="111">
        <v>357581.68999999994</v>
      </c>
      <c r="I18" s="111">
        <v>490275.0199999999</v>
      </c>
      <c r="J18" s="111">
        <v>415880.6</v>
      </c>
      <c r="K18" s="111">
        <v>1046299.2499999999</v>
      </c>
      <c r="L18" s="111">
        <v>335439.64999999991</v>
      </c>
      <c r="M18" s="111">
        <v>386644.94999999995</v>
      </c>
      <c r="N18" s="111">
        <v>559068.07999999984</v>
      </c>
      <c r="O18" s="111">
        <v>418369.42999999993</v>
      </c>
      <c r="P18" s="111">
        <v>1544877.69</v>
      </c>
      <c r="Q18" s="111">
        <f t="shared" si="0"/>
        <v>6500499.9800000004</v>
      </c>
      <c r="R18" s="108"/>
      <c r="T18" s="106"/>
      <c r="U18" s="111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1793920.33</v>
      </c>
      <c r="V18" s="108"/>
    </row>
    <row r="19" spans="2:22" ht="15" x14ac:dyDescent="0.25">
      <c r="B19" s="106"/>
      <c r="C19" s="155" t="s">
        <v>55</v>
      </c>
      <c r="D19" s="147" t="s">
        <v>275</v>
      </c>
      <c r="E19" s="111">
        <v>295133.45999999996</v>
      </c>
      <c r="F19" s="111">
        <v>407857.1</v>
      </c>
      <c r="G19" s="111">
        <v>553323.51000000013</v>
      </c>
      <c r="H19" s="111">
        <v>405889.86000000004</v>
      </c>
      <c r="I19" s="111">
        <v>457278.99000000005</v>
      </c>
      <c r="J19" s="111">
        <v>409328.61999999988</v>
      </c>
      <c r="K19" s="111">
        <v>445391.14</v>
      </c>
      <c r="L19" s="111">
        <v>448446.44000000006</v>
      </c>
      <c r="M19" s="111">
        <v>531011.71</v>
      </c>
      <c r="N19" s="111">
        <v>617594.95999999973</v>
      </c>
      <c r="O19" s="111">
        <v>450428.07000000007</v>
      </c>
      <c r="P19" s="111">
        <v>1030865.5799999998</v>
      </c>
      <c r="Q19" s="111">
        <f t="shared" si="0"/>
        <v>6052549.4400000004</v>
      </c>
      <c r="R19" s="108"/>
      <c r="T19" s="106"/>
      <c r="U19" s="111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2119482.9200000004</v>
      </c>
      <c r="V19" s="108"/>
    </row>
    <row r="20" spans="2:22" ht="15" x14ac:dyDescent="0.25">
      <c r="B20" s="106"/>
      <c r="C20" s="155" t="s">
        <v>56</v>
      </c>
      <c r="D20" s="147" t="s">
        <v>276</v>
      </c>
      <c r="E20" s="111">
        <v>225517.49000000005</v>
      </c>
      <c r="F20" s="111">
        <v>323781.52999999997</v>
      </c>
      <c r="G20" s="111">
        <v>438512.1999999999</v>
      </c>
      <c r="H20" s="111">
        <v>437021.40999999992</v>
      </c>
      <c r="I20" s="111">
        <v>434339.92999999993</v>
      </c>
      <c r="J20" s="111">
        <v>443212.53000000009</v>
      </c>
      <c r="K20" s="111">
        <v>461415.99999999994</v>
      </c>
      <c r="L20" s="111">
        <v>283589.7900000001</v>
      </c>
      <c r="M20" s="111">
        <v>592936.4800000001</v>
      </c>
      <c r="N20" s="111">
        <v>3039771.79</v>
      </c>
      <c r="O20" s="111">
        <v>394531.84000000003</v>
      </c>
      <c r="P20" s="111">
        <v>919517.02</v>
      </c>
      <c r="Q20" s="111">
        <f t="shared" si="0"/>
        <v>7994148.0099999998</v>
      </c>
      <c r="R20" s="108"/>
      <c r="T20" s="106"/>
      <c r="U20" s="111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1859172.5599999998</v>
      </c>
      <c r="V20" s="108"/>
    </row>
    <row r="21" spans="2:22" ht="25.5" x14ac:dyDescent="0.25">
      <c r="B21" s="106"/>
      <c r="C21" s="155" t="s">
        <v>57</v>
      </c>
      <c r="D21" s="147" t="s">
        <v>277</v>
      </c>
      <c r="E21" s="111">
        <v>11008.730000000003</v>
      </c>
      <c r="F21" s="111">
        <v>10638.670000000002</v>
      </c>
      <c r="G21" s="111">
        <v>8885.9700000000012</v>
      </c>
      <c r="H21" s="111">
        <v>9295.5099999999984</v>
      </c>
      <c r="I21" s="111">
        <v>9555.880000000001</v>
      </c>
      <c r="J21" s="111">
        <v>11662.220000000001</v>
      </c>
      <c r="K21" s="111">
        <v>9155.18</v>
      </c>
      <c r="L21" s="111">
        <v>9401.989999999998</v>
      </c>
      <c r="M21" s="111">
        <v>8368.68</v>
      </c>
      <c r="N21" s="111">
        <v>8571.2799999999988</v>
      </c>
      <c r="O21" s="111">
        <v>8431.59</v>
      </c>
      <c r="P21" s="111">
        <v>15447.690000000002</v>
      </c>
      <c r="Q21" s="111">
        <f t="shared" si="0"/>
        <v>120423.38999999998</v>
      </c>
      <c r="R21" s="108"/>
      <c r="T21" s="106"/>
      <c r="U21" s="111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49384.760000000009</v>
      </c>
      <c r="V21" s="108"/>
    </row>
    <row r="22" spans="2:22" ht="15" x14ac:dyDescent="0.25">
      <c r="B22" s="106"/>
      <c r="C22" s="155" t="s">
        <v>58</v>
      </c>
      <c r="D22" s="147" t="s">
        <v>278</v>
      </c>
      <c r="E22" s="111">
        <v>0</v>
      </c>
      <c r="F22" s="111">
        <v>5152.55</v>
      </c>
      <c r="G22" s="111">
        <v>4420.63</v>
      </c>
      <c r="H22" s="111">
        <v>2905.02</v>
      </c>
      <c r="I22" s="111">
        <v>4362.6499999999996</v>
      </c>
      <c r="J22" s="111">
        <v>5207.8</v>
      </c>
      <c r="K22" s="111">
        <v>5707.6799999999994</v>
      </c>
      <c r="L22" s="111">
        <v>3156.75</v>
      </c>
      <c r="M22" s="111">
        <v>4265.78</v>
      </c>
      <c r="N22" s="111">
        <v>4459.53</v>
      </c>
      <c r="O22" s="111">
        <v>6700.48</v>
      </c>
      <c r="P22" s="111">
        <v>7422.54</v>
      </c>
      <c r="Q22" s="111">
        <f t="shared" si="0"/>
        <v>53761.409999999996</v>
      </c>
      <c r="R22" s="108"/>
      <c r="T22" s="106"/>
      <c r="U22" s="111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16840.849999999999</v>
      </c>
      <c r="V22" s="108"/>
    </row>
    <row r="23" spans="2:22" ht="15" x14ac:dyDescent="0.25">
      <c r="B23" s="106"/>
      <c r="C23" s="155" t="s">
        <v>59</v>
      </c>
      <c r="D23" s="147" t="s">
        <v>279</v>
      </c>
      <c r="E23" s="111">
        <v>46666.02</v>
      </c>
      <c r="F23" s="111">
        <v>77125.960000000006</v>
      </c>
      <c r="G23" s="111">
        <v>66467.09</v>
      </c>
      <c r="H23" s="111">
        <v>83954.57</v>
      </c>
      <c r="I23" s="111">
        <v>121579.18000000001</v>
      </c>
      <c r="J23" s="111">
        <v>125522.62</v>
      </c>
      <c r="K23" s="111">
        <v>75965.41</v>
      </c>
      <c r="L23" s="111">
        <v>69822.37999999999</v>
      </c>
      <c r="M23" s="111">
        <v>83757.38</v>
      </c>
      <c r="N23" s="111">
        <v>87823.510000000009</v>
      </c>
      <c r="O23" s="111">
        <v>88302.42</v>
      </c>
      <c r="P23" s="111">
        <v>118496.11</v>
      </c>
      <c r="Q23" s="111">
        <f t="shared" si="0"/>
        <v>1045482.65</v>
      </c>
      <c r="R23" s="108"/>
      <c r="T23" s="106"/>
      <c r="U23" s="111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395792.82</v>
      </c>
      <c r="V23" s="108"/>
    </row>
    <row r="24" spans="2:22" ht="15" x14ac:dyDescent="0.25">
      <c r="B24" s="106"/>
      <c r="C24" s="155" t="s">
        <v>60</v>
      </c>
      <c r="D24" s="147" t="s">
        <v>280</v>
      </c>
      <c r="E24" s="111">
        <v>0</v>
      </c>
      <c r="F24" s="111">
        <v>35630</v>
      </c>
      <c r="G24" s="111">
        <v>47460</v>
      </c>
      <c r="H24" s="111">
        <v>74873.84</v>
      </c>
      <c r="I24" s="111">
        <v>43630</v>
      </c>
      <c r="J24" s="111">
        <v>21237.09</v>
      </c>
      <c r="K24" s="111">
        <v>80766.2</v>
      </c>
      <c r="L24" s="111">
        <v>49081.83</v>
      </c>
      <c r="M24" s="111">
        <v>26733.74</v>
      </c>
      <c r="N24" s="111">
        <v>45190.5</v>
      </c>
      <c r="O24" s="111">
        <v>49108.380000000005</v>
      </c>
      <c r="P24" s="111">
        <v>76650.75</v>
      </c>
      <c r="Q24" s="111">
        <f t="shared" si="0"/>
        <v>550362.33000000007</v>
      </c>
      <c r="R24" s="108"/>
      <c r="T24" s="106"/>
      <c r="U24" s="111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201593.84</v>
      </c>
      <c r="V24" s="108"/>
    </row>
    <row r="25" spans="2:22" ht="15" x14ac:dyDescent="0.25">
      <c r="B25" s="106"/>
      <c r="C25" s="155" t="s">
        <v>61</v>
      </c>
      <c r="D25" s="147" t="s">
        <v>281</v>
      </c>
      <c r="E25" s="111">
        <v>27500.770000000008</v>
      </c>
      <c r="F25" s="111">
        <v>36281.279999999999</v>
      </c>
      <c r="G25" s="111">
        <v>30143.120000000003</v>
      </c>
      <c r="H25" s="111">
        <v>33598.450000000004</v>
      </c>
      <c r="I25" s="111">
        <v>34857.58</v>
      </c>
      <c r="J25" s="111">
        <v>36986.6</v>
      </c>
      <c r="K25" s="111">
        <v>34862.450000000004</v>
      </c>
      <c r="L25" s="111">
        <v>31626.720000000001</v>
      </c>
      <c r="M25" s="111">
        <v>34470.270000000004</v>
      </c>
      <c r="N25" s="111">
        <v>32303.640000000003</v>
      </c>
      <c r="O25" s="111">
        <v>31811.530000000002</v>
      </c>
      <c r="P25" s="111">
        <v>55753.150000000009</v>
      </c>
      <c r="Q25" s="111">
        <f t="shared" si="0"/>
        <v>420195.56000000011</v>
      </c>
      <c r="R25" s="108"/>
      <c r="T25" s="106"/>
      <c r="U25" s="111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162381.20000000001</v>
      </c>
      <c r="V25" s="108"/>
    </row>
    <row r="26" spans="2:22" ht="15" x14ac:dyDescent="0.25">
      <c r="B26" s="106"/>
      <c r="C26" s="155" t="s">
        <v>62</v>
      </c>
      <c r="D26" s="147" t="s">
        <v>282</v>
      </c>
      <c r="E26" s="111">
        <v>0</v>
      </c>
      <c r="F26" s="111">
        <v>2550</v>
      </c>
      <c r="G26" s="111">
        <v>2900</v>
      </c>
      <c r="H26" s="111">
        <v>2900</v>
      </c>
      <c r="I26" s="111">
        <v>2390</v>
      </c>
      <c r="J26" s="111">
        <v>2890</v>
      </c>
      <c r="K26" s="111">
        <v>3080</v>
      </c>
      <c r="L26" s="111">
        <v>1700</v>
      </c>
      <c r="M26" s="111">
        <v>2390</v>
      </c>
      <c r="N26" s="111">
        <v>2790</v>
      </c>
      <c r="O26" s="111">
        <v>2100</v>
      </c>
      <c r="P26" s="111">
        <v>5025.2</v>
      </c>
      <c r="Q26" s="111">
        <f t="shared" si="0"/>
        <v>30715.200000000001</v>
      </c>
      <c r="R26" s="108"/>
      <c r="T26" s="106"/>
      <c r="U26" s="111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10740</v>
      </c>
      <c r="V26" s="108"/>
    </row>
    <row r="27" spans="2:22" ht="15" x14ac:dyDescent="0.25">
      <c r="B27" s="106"/>
      <c r="C27" s="155" t="s">
        <v>63</v>
      </c>
      <c r="D27" s="147" t="s">
        <v>283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f t="shared" si="0"/>
        <v>0</v>
      </c>
      <c r="R27" s="108"/>
      <c r="T27" s="106"/>
      <c r="U27" s="111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08"/>
    </row>
    <row r="28" spans="2:22" ht="15" x14ac:dyDescent="0.25">
      <c r="B28" s="106"/>
      <c r="C28" s="155" t="s">
        <v>64</v>
      </c>
      <c r="D28" s="147" t="s">
        <v>284</v>
      </c>
      <c r="E28" s="111">
        <v>0</v>
      </c>
      <c r="F28" s="111">
        <v>635708.25999999989</v>
      </c>
      <c r="G28" s="111">
        <v>751622.3</v>
      </c>
      <c r="H28" s="111">
        <v>693665.27999999991</v>
      </c>
      <c r="I28" s="111">
        <v>693665.28000000014</v>
      </c>
      <c r="J28" s="111">
        <v>693665.28000000014</v>
      </c>
      <c r="K28" s="111">
        <v>693665.28000000003</v>
      </c>
      <c r="L28" s="111">
        <v>693665.28000000026</v>
      </c>
      <c r="M28" s="111">
        <v>693665.28000000003</v>
      </c>
      <c r="N28" s="111">
        <v>693665.28000000014</v>
      </c>
      <c r="O28" s="111">
        <v>693665.28000000003</v>
      </c>
      <c r="P28" s="111">
        <v>1387330.5600000003</v>
      </c>
      <c r="Q28" s="111">
        <f t="shared" si="0"/>
        <v>8323983.3600000022</v>
      </c>
      <c r="R28" s="108"/>
      <c r="T28" s="106"/>
      <c r="U28" s="111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2774661.1200000001</v>
      </c>
      <c r="V28" s="108"/>
    </row>
    <row r="29" spans="2:22" ht="15" x14ac:dyDescent="0.25">
      <c r="B29" s="106"/>
      <c r="C29" s="155" t="s">
        <v>65</v>
      </c>
      <c r="D29" s="147" t="s">
        <v>285</v>
      </c>
      <c r="E29" s="111">
        <v>575496.42999999993</v>
      </c>
      <c r="F29" s="111">
        <v>1339720.5499999998</v>
      </c>
      <c r="G29" s="111">
        <v>1393905.4700000002</v>
      </c>
      <c r="H29" s="111">
        <v>1382091.9100000001</v>
      </c>
      <c r="I29" s="111">
        <v>1332238.0199999998</v>
      </c>
      <c r="J29" s="111">
        <v>1505576.6700000002</v>
      </c>
      <c r="K29" s="111">
        <v>1533294.89</v>
      </c>
      <c r="L29" s="111">
        <v>1559946.3800000001</v>
      </c>
      <c r="M29" s="111">
        <v>1446408.17</v>
      </c>
      <c r="N29" s="111">
        <v>1706264.3300000003</v>
      </c>
      <c r="O29" s="111">
        <v>1621510.9200000002</v>
      </c>
      <c r="P29" s="111">
        <v>3234241.3099999991</v>
      </c>
      <c r="Q29" s="111">
        <f t="shared" si="0"/>
        <v>18630695.050000001</v>
      </c>
      <c r="R29" s="108"/>
      <c r="T29" s="106"/>
      <c r="U29" s="111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6023452.3799999999</v>
      </c>
      <c r="V29" s="108"/>
    </row>
    <row r="30" spans="2:22" ht="15" x14ac:dyDescent="0.25">
      <c r="B30" s="106"/>
      <c r="C30" s="155" t="s">
        <v>66</v>
      </c>
      <c r="D30" s="147" t="s">
        <v>286</v>
      </c>
      <c r="E30" s="111">
        <v>135168.82999999996</v>
      </c>
      <c r="F30" s="111">
        <v>233140.39000000004</v>
      </c>
      <c r="G30" s="111">
        <v>409285.20999999996</v>
      </c>
      <c r="H30" s="111">
        <v>348713.45999999996</v>
      </c>
      <c r="I30" s="111">
        <v>183700.85</v>
      </c>
      <c r="J30" s="111">
        <v>329440.62</v>
      </c>
      <c r="K30" s="111">
        <v>501479.26000000007</v>
      </c>
      <c r="L30" s="111">
        <v>175072.63000000006</v>
      </c>
      <c r="M30" s="111">
        <v>277858.97000000003</v>
      </c>
      <c r="N30" s="111">
        <v>845423.51</v>
      </c>
      <c r="O30" s="111">
        <v>508041.73999999993</v>
      </c>
      <c r="P30" s="111">
        <v>282082.44000000006</v>
      </c>
      <c r="Q30" s="111">
        <f t="shared" si="0"/>
        <v>4229407.91</v>
      </c>
      <c r="R30" s="108"/>
      <c r="T30" s="106"/>
      <c r="U30" s="111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1310008.74</v>
      </c>
      <c r="V30" s="108"/>
    </row>
    <row r="31" spans="2:22" ht="15" x14ac:dyDescent="0.25">
      <c r="B31" s="106"/>
      <c r="C31" s="155" t="s">
        <v>67</v>
      </c>
      <c r="D31" s="147" t="s">
        <v>287</v>
      </c>
      <c r="E31" s="111">
        <v>0</v>
      </c>
      <c r="F31" s="111">
        <v>611.04999999999995</v>
      </c>
      <c r="G31" s="111">
        <v>2430.8199999999997</v>
      </c>
      <c r="H31" s="111">
        <v>4003.46</v>
      </c>
      <c r="I31" s="111">
        <v>1017.1899999999998</v>
      </c>
      <c r="J31" s="111">
        <v>8583.48</v>
      </c>
      <c r="K31" s="111">
        <v>430048.51</v>
      </c>
      <c r="L31" s="111">
        <v>9192.73</v>
      </c>
      <c r="M31" s="111">
        <v>33759.879999999997</v>
      </c>
      <c r="N31" s="111">
        <v>11460.8</v>
      </c>
      <c r="O31" s="111">
        <v>21196.639999999999</v>
      </c>
      <c r="P31" s="111">
        <v>63687.12</v>
      </c>
      <c r="Q31" s="111">
        <f t="shared" si="0"/>
        <v>585991.68000000005</v>
      </c>
      <c r="R31" s="108"/>
      <c r="T31" s="106"/>
      <c r="U31" s="111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8062.5199999999995</v>
      </c>
      <c r="V31" s="108"/>
    </row>
    <row r="32" spans="2:22" ht="25.5" x14ac:dyDescent="0.25">
      <c r="B32" s="106"/>
      <c r="C32" s="155" t="s">
        <v>68</v>
      </c>
      <c r="D32" s="147" t="s">
        <v>288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2400</v>
      </c>
      <c r="P32" s="111">
        <v>0</v>
      </c>
      <c r="Q32" s="111">
        <f t="shared" si="0"/>
        <v>2400</v>
      </c>
      <c r="R32" s="108"/>
      <c r="T32" s="106"/>
      <c r="U32" s="111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08"/>
    </row>
    <row r="33" spans="2:22" ht="15" x14ac:dyDescent="0.25">
      <c r="B33" s="106"/>
      <c r="C33" s="155" t="s">
        <v>491</v>
      </c>
      <c r="D33" s="147" t="s">
        <v>492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97842</v>
      </c>
      <c r="Q33" s="111">
        <f t="shared" si="0"/>
        <v>97842</v>
      </c>
      <c r="R33" s="108"/>
      <c r="T33" s="106"/>
      <c r="U33" s="111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08"/>
    </row>
    <row r="34" spans="2:22" ht="15" x14ac:dyDescent="0.25">
      <c r="B34" s="106"/>
      <c r="C34" s="155" t="s">
        <v>69</v>
      </c>
      <c r="D34" s="147" t="s">
        <v>289</v>
      </c>
      <c r="E34" s="111">
        <v>56477.81</v>
      </c>
      <c r="F34" s="111">
        <v>185381.63000000003</v>
      </c>
      <c r="G34" s="111">
        <v>176985.56</v>
      </c>
      <c r="H34" s="111">
        <v>201153.84999999998</v>
      </c>
      <c r="I34" s="111">
        <v>154379.16999999998</v>
      </c>
      <c r="J34" s="111">
        <v>238890.41</v>
      </c>
      <c r="K34" s="111">
        <v>2411074.54</v>
      </c>
      <c r="L34" s="111">
        <v>308035.88</v>
      </c>
      <c r="M34" s="111">
        <v>141815.25999999998</v>
      </c>
      <c r="N34" s="111">
        <v>267475.22000000003</v>
      </c>
      <c r="O34" s="111">
        <v>922421.30999999994</v>
      </c>
      <c r="P34" s="111">
        <v>2426347.0100000002</v>
      </c>
      <c r="Q34" s="111">
        <f t="shared" si="0"/>
        <v>7490437.6500000004</v>
      </c>
      <c r="R34" s="108"/>
      <c r="T34" s="106"/>
      <c r="U34" s="111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774378.02</v>
      </c>
      <c r="V34" s="108"/>
    </row>
    <row r="35" spans="2:22" ht="15" x14ac:dyDescent="0.25">
      <c r="B35" s="106"/>
      <c r="C35" s="155" t="s">
        <v>70</v>
      </c>
      <c r="D35" s="147" t="s">
        <v>290</v>
      </c>
      <c r="E35" s="111">
        <v>0</v>
      </c>
      <c r="F35" s="111">
        <v>14947.160000000002</v>
      </c>
      <c r="G35" s="111">
        <v>17193.910000000003</v>
      </c>
      <c r="H35" s="111">
        <v>14203.139999999996</v>
      </c>
      <c r="I35" s="111">
        <v>18789.890000000003</v>
      </c>
      <c r="J35" s="111">
        <v>16570.22</v>
      </c>
      <c r="K35" s="111">
        <v>16962.37</v>
      </c>
      <c r="L35" s="111">
        <v>24153.03</v>
      </c>
      <c r="M35" s="111">
        <v>23168.589999999993</v>
      </c>
      <c r="N35" s="111">
        <v>26270.069999999992</v>
      </c>
      <c r="O35" s="111">
        <v>11507.429999999995</v>
      </c>
      <c r="P35" s="111">
        <v>199489.95</v>
      </c>
      <c r="Q35" s="111">
        <f t="shared" si="0"/>
        <v>383255.76</v>
      </c>
      <c r="R35" s="108"/>
      <c r="T35" s="106"/>
      <c r="U35" s="111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65134.100000000006</v>
      </c>
      <c r="V35" s="108"/>
    </row>
    <row r="36" spans="2:22" ht="15" x14ac:dyDescent="0.25">
      <c r="B36" s="106"/>
      <c r="C36" s="155" t="s">
        <v>71</v>
      </c>
      <c r="D36" s="147" t="s">
        <v>293</v>
      </c>
      <c r="E36" s="111">
        <v>1509476.36</v>
      </c>
      <c r="F36" s="111">
        <v>1483481.97</v>
      </c>
      <c r="G36" s="111">
        <v>1696133.33</v>
      </c>
      <c r="H36" s="111">
        <v>125708.33</v>
      </c>
      <c r="I36" s="111">
        <v>1696133.33</v>
      </c>
      <c r="J36" s="111">
        <v>1696133.33</v>
      </c>
      <c r="K36" s="111">
        <v>3392266.66</v>
      </c>
      <c r="L36" s="111">
        <v>0</v>
      </c>
      <c r="M36" s="111">
        <v>3392266.66</v>
      </c>
      <c r="N36" s="111">
        <v>1696133.33</v>
      </c>
      <c r="O36" s="111">
        <v>1696133.33</v>
      </c>
      <c r="P36" s="111">
        <v>1696133.33</v>
      </c>
      <c r="Q36" s="111">
        <f t="shared" si="0"/>
        <v>20079999.960000001</v>
      </c>
      <c r="R36" s="108"/>
      <c r="T36" s="106"/>
      <c r="U36" s="111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6510933.3200000003</v>
      </c>
      <c r="V36" s="108"/>
    </row>
    <row r="37" spans="2:22" ht="15" x14ac:dyDescent="0.25">
      <c r="B37" s="106"/>
      <c r="C37" s="155" t="s">
        <v>72</v>
      </c>
      <c r="D37" s="147" t="s">
        <v>291</v>
      </c>
      <c r="E37" s="111">
        <v>6993.329999999999</v>
      </c>
      <c r="F37" s="111">
        <v>5716.1099999999988</v>
      </c>
      <c r="G37" s="111">
        <v>7626.91</v>
      </c>
      <c r="H37" s="111">
        <v>241079.21999999997</v>
      </c>
      <c r="I37" s="111">
        <v>8676.1999999999989</v>
      </c>
      <c r="J37" s="111">
        <v>135367.9</v>
      </c>
      <c r="K37" s="111">
        <v>7435.75</v>
      </c>
      <c r="L37" s="111">
        <v>8327.2999999999993</v>
      </c>
      <c r="M37" s="111">
        <v>196120.25</v>
      </c>
      <c r="N37" s="111">
        <v>8287.3499999999985</v>
      </c>
      <c r="O37" s="111">
        <v>130821.59</v>
      </c>
      <c r="P37" s="111">
        <v>3075757.85</v>
      </c>
      <c r="Q37" s="111">
        <f t="shared" si="0"/>
        <v>3832209.76</v>
      </c>
      <c r="R37" s="108"/>
      <c r="T37" s="106"/>
      <c r="U37" s="111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270091.76999999996</v>
      </c>
      <c r="V37" s="108"/>
    </row>
    <row r="38" spans="2:22" ht="15" x14ac:dyDescent="0.25">
      <c r="B38" s="106"/>
      <c r="C38" s="155" t="s">
        <v>73</v>
      </c>
      <c r="D38" s="147" t="s">
        <v>294</v>
      </c>
      <c r="E38" s="111">
        <v>59345.849999999991</v>
      </c>
      <c r="F38" s="111">
        <v>79917.47</v>
      </c>
      <c r="G38" s="111">
        <v>110615.31999999999</v>
      </c>
      <c r="H38" s="111">
        <v>95478.12000000001</v>
      </c>
      <c r="I38" s="111">
        <v>88448.43</v>
      </c>
      <c r="J38" s="111">
        <v>127785.22999999998</v>
      </c>
      <c r="K38" s="111">
        <v>93992.250000000015</v>
      </c>
      <c r="L38" s="111">
        <v>75669.5</v>
      </c>
      <c r="M38" s="111">
        <v>104971.10999999999</v>
      </c>
      <c r="N38" s="111">
        <v>124117.84</v>
      </c>
      <c r="O38" s="111">
        <v>106956.74999999999</v>
      </c>
      <c r="P38" s="111">
        <v>294569.89999999997</v>
      </c>
      <c r="Q38" s="111">
        <f t="shared" si="0"/>
        <v>1361867.7699999998</v>
      </c>
      <c r="R38" s="108"/>
      <c r="T38" s="106"/>
      <c r="U38" s="111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433805.19</v>
      </c>
      <c r="V38" s="108"/>
    </row>
    <row r="39" spans="2:22" ht="15" x14ac:dyDescent="0.25">
      <c r="B39" s="106"/>
      <c r="C39" s="155" t="s">
        <v>74</v>
      </c>
      <c r="D39" s="147" t="s">
        <v>292</v>
      </c>
      <c r="E39" s="111">
        <v>77037.250000000015</v>
      </c>
      <c r="F39" s="111">
        <v>149260.24000000002</v>
      </c>
      <c r="G39" s="111">
        <v>128331.98</v>
      </c>
      <c r="H39" s="111">
        <v>123502.79</v>
      </c>
      <c r="I39" s="111">
        <v>276746.64</v>
      </c>
      <c r="J39" s="111">
        <v>143281.32999999999</v>
      </c>
      <c r="K39" s="111">
        <v>123181.44999999997</v>
      </c>
      <c r="L39" s="111">
        <v>135643.79</v>
      </c>
      <c r="M39" s="111">
        <v>141857.15999999997</v>
      </c>
      <c r="N39" s="111">
        <v>245082.64999999994</v>
      </c>
      <c r="O39" s="111">
        <v>151743.59</v>
      </c>
      <c r="P39" s="111">
        <v>278291.68</v>
      </c>
      <c r="Q39" s="111">
        <f t="shared" si="0"/>
        <v>1973960.5499999998</v>
      </c>
      <c r="R39" s="108"/>
      <c r="T39" s="106"/>
      <c r="U39" s="111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754878.9</v>
      </c>
      <c r="V39" s="108"/>
    </row>
    <row r="40" spans="2:22" ht="15" x14ac:dyDescent="0.25">
      <c r="B40" s="106"/>
      <c r="C40" s="155" t="s">
        <v>524</v>
      </c>
      <c r="D40" s="147" t="s">
        <v>525</v>
      </c>
      <c r="E40" s="111">
        <v>17725.029999999995</v>
      </c>
      <c r="F40" s="111">
        <v>25469.360000000001</v>
      </c>
      <c r="G40" s="111">
        <v>34667.070000000007</v>
      </c>
      <c r="H40" s="111">
        <v>35419.049999999996</v>
      </c>
      <c r="I40" s="111">
        <v>33943.490000000005</v>
      </c>
      <c r="J40" s="111">
        <v>49332.899999999987</v>
      </c>
      <c r="K40" s="111">
        <v>132544.84</v>
      </c>
      <c r="L40" s="111">
        <v>30325.839999999997</v>
      </c>
      <c r="M40" s="111">
        <v>39741.839999999997</v>
      </c>
      <c r="N40" s="111">
        <v>61083.119999999995</v>
      </c>
      <c r="O40" s="111">
        <v>66667.39</v>
      </c>
      <c r="P40" s="111">
        <v>93878.65</v>
      </c>
      <c r="Q40" s="111">
        <f t="shared" si="0"/>
        <v>620798.57999999996</v>
      </c>
      <c r="R40" s="108"/>
      <c r="T40" s="106"/>
      <c r="U40" s="111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147224</v>
      </c>
      <c r="V40" s="108"/>
    </row>
    <row r="41" spans="2:22" ht="15" x14ac:dyDescent="0.25">
      <c r="B41" s="106"/>
      <c r="C41" s="155" t="s">
        <v>526</v>
      </c>
      <c r="D41" s="147" t="s">
        <v>527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f t="shared" si="0"/>
        <v>0</v>
      </c>
      <c r="R41" s="108"/>
      <c r="T41" s="106"/>
      <c r="U41" s="111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08"/>
    </row>
    <row r="42" spans="2:22" ht="15" x14ac:dyDescent="0.25">
      <c r="B42" s="106"/>
      <c r="C42" s="155" t="s">
        <v>528</v>
      </c>
      <c r="D42" s="147" t="s">
        <v>529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f t="shared" si="0"/>
        <v>0</v>
      </c>
      <c r="R42" s="108"/>
      <c r="T42" s="106"/>
      <c r="U42" s="111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08"/>
    </row>
    <row r="43" spans="2:22" ht="15" x14ac:dyDescent="0.25">
      <c r="B43" s="106"/>
      <c r="C43" s="155" t="s">
        <v>75</v>
      </c>
      <c r="D43" s="147" t="s">
        <v>295</v>
      </c>
      <c r="E43" s="111">
        <v>67858.290000000008</v>
      </c>
      <c r="F43" s="111">
        <v>77468.50999999998</v>
      </c>
      <c r="G43" s="111">
        <v>97267.829999999987</v>
      </c>
      <c r="H43" s="111">
        <v>96504.000000000015</v>
      </c>
      <c r="I43" s="111">
        <v>85871.079999999987</v>
      </c>
      <c r="J43" s="111">
        <v>89248.510000000009</v>
      </c>
      <c r="K43" s="111">
        <v>84753.469999999987</v>
      </c>
      <c r="L43" s="111">
        <v>81753.459999999992</v>
      </c>
      <c r="M43" s="111">
        <v>87485.54</v>
      </c>
      <c r="N43" s="111">
        <v>89846.09</v>
      </c>
      <c r="O43" s="111">
        <v>108852.86</v>
      </c>
      <c r="P43" s="111">
        <v>125586.81000000001</v>
      </c>
      <c r="Q43" s="111">
        <f t="shared" si="0"/>
        <v>1092496.45</v>
      </c>
      <c r="R43" s="108"/>
      <c r="T43" s="106"/>
      <c r="U43" s="111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424969.70999999996</v>
      </c>
      <c r="V43" s="108"/>
    </row>
    <row r="44" spans="2:22" ht="15" x14ac:dyDescent="0.25">
      <c r="B44" s="106"/>
      <c r="C44" s="155" t="s">
        <v>76</v>
      </c>
      <c r="D44" s="147" t="s">
        <v>296</v>
      </c>
      <c r="E44" s="111">
        <v>159507.20000000004</v>
      </c>
      <c r="F44" s="111">
        <v>178045.35000000003</v>
      </c>
      <c r="G44" s="111">
        <v>212855.38</v>
      </c>
      <c r="H44" s="111">
        <v>207868.51999999996</v>
      </c>
      <c r="I44" s="111">
        <v>254219.11999999997</v>
      </c>
      <c r="J44" s="111">
        <v>266702.35000000003</v>
      </c>
      <c r="K44" s="111">
        <v>219710.13999999996</v>
      </c>
      <c r="L44" s="111">
        <v>198573.34</v>
      </c>
      <c r="M44" s="111">
        <v>220241.16000000003</v>
      </c>
      <c r="N44" s="111">
        <v>205922.38999999996</v>
      </c>
      <c r="O44" s="111">
        <v>240733.55999999997</v>
      </c>
      <c r="P44" s="111">
        <v>343309.32999999996</v>
      </c>
      <c r="Q44" s="111">
        <f t="shared" si="0"/>
        <v>2707687.8400000003</v>
      </c>
      <c r="R44" s="108"/>
      <c r="T44" s="106"/>
      <c r="U44" s="111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1012495.57</v>
      </c>
      <c r="V44" s="108"/>
    </row>
    <row r="45" spans="2:22" ht="15" x14ac:dyDescent="0.25">
      <c r="B45" s="106"/>
      <c r="C45" s="155" t="s">
        <v>77</v>
      </c>
      <c r="D45" s="147" t="s">
        <v>297</v>
      </c>
      <c r="E45" s="111">
        <v>180567.91</v>
      </c>
      <c r="F45" s="111">
        <v>187643.69999999995</v>
      </c>
      <c r="G45" s="111">
        <v>201387.86</v>
      </c>
      <c r="H45" s="111">
        <v>233279.29000000007</v>
      </c>
      <c r="I45" s="111">
        <v>200213.81999999998</v>
      </c>
      <c r="J45" s="111">
        <v>229377.25000000003</v>
      </c>
      <c r="K45" s="111">
        <v>217772.44</v>
      </c>
      <c r="L45" s="111">
        <v>196435.82000000004</v>
      </c>
      <c r="M45" s="111">
        <v>225647.19</v>
      </c>
      <c r="N45" s="111">
        <v>222106.65000000005</v>
      </c>
      <c r="O45" s="111">
        <v>267696.65000000002</v>
      </c>
      <c r="P45" s="111">
        <v>311508.00999999995</v>
      </c>
      <c r="Q45" s="111">
        <f t="shared" si="0"/>
        <v>2673636.59</v>
      </c>
      <c r="R45" s="108"/>
      <c r="T45" s="106"/>
      <c r="U45" s="111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1003092.58</v>
      </c>
      <c r="V45" s="108"/>
    </row>
    <row r="46" spans="2:22" ht="15" x14ac:dyDescent="0.25">
      <c r="B46" s="106"/>
      <c r="C46" s="155" t="s">
        <v>78</v>
      </c>
      <c r="D46" s="147" t="s">
        <v>298</v>
      </c>
      <c r="E46" s="111">
        <v>363097.37000000011</v>
      </c>
      <c r="F46" s="111">
        <v>531548.76</v>
      </c>
      <c r="G46" s="111">
        <v>576306.85</v>
      </c>
      <c r="H46" s="111">
        <v>471322.93</v>
      </c>
      <c r="I46" s="111">
        <v>494699.27000000008</v>
      </c>
      <c r="J46" s="111">
        <v>445214.27999999985</v>
      </c>
      <c r="K46" s="111">
        <v>572025.70000000007</v>
      </c>
      <c r="L46" s="111">
        <v>404455.95</v>
      </c>
      <c r="M46" s="111">
        <v>529531.10000000021</v>
      </c>
      <c r="N46" s="111">
        <v>489753.4600000002</v>
      </c>
      <c r="O46" s="111">
        <v>638882.28999999992</v>
      </c>
      <c r="P46" s="111">
        <v>779238.78</v>
      </c>
      <c r="Q46" s="111">
        <f t="shared" si="0"/>
        <v>6296076.7400000012</v>
      </c>
      <c r="R46" s="108"/>
      <c r="T46" s="106"/>
      <c r="U46" s="111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2436975.1800000002</v>
      </c>
      <c r="V46" s="108"/>
    </row>
    <row r="47" spans="2:22" ht="15" x14ac:dyDescent="0.25">
      <c r="B47" s="106"/>
      <c r="C47" s="155" t="s">
        <v>79</v>
      </c>
      <c r="D47" s="147" t="s">
        <v>299</v>
      </c>
      <c r="E47" s="111">
        <v>833979.83000000042</v>
      </c>
      <c r="F47" s="111">
        <v>982831.8599999994</v>
      </c>
      <c r="G47" s="111">
        <v>1180930.4599999997</v>
      </c>
      <c r="H47" s="111">
        <v>1106348.67</v>
      </c>
      <c r="I47" s="111">
        <v>1037294.1300000006</v>
      </c>
      <c r="J47" s="111">
        <v>1076224.209999999</v>
      </c>
      <c r="K47" s="111">
        <v>1119484.2500000002</v>
      </c>
      <c r="L47" s="111">
        <v>1045726.9899999999</v>
      </c>
      <c r="M47" s="111">
        <v>1051403.1900000006</v>
      </c>
      <c r="N47" s="111">
        <v>1112729.9399999997</v>
      </c>
      <c r="O47" s="111">
        <v>1276193.49</v>
      </c>
      <c r="P47" s="111">
        <v>1672613.5500000007</v>
      </c>
      <c r="Q47" s="111">
        <f t="shared" si="0"/>
        <v>13495760.57</v>
      </c>
      <c r="R47" s="108"/>
      <c r="T47" s="106"/>
      <c r="U47" s="111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5141384.95</v>
      </c>
      <c r="V47" s="108"/>
    </row>
    <row r="48" spans="2:22" ht="15" x14ac:dyDescent="0.25">
      <c r="B48" s="106"/>
      <c r="C48" s="155" t="s">
        <v>80</v>
      </c>
      <c r="D48" s="147" t="s">
        <v>300</v>
      </c>
      <c r="E48" s="111">
        <v>413454.17000000004</v>
      </c>
      <c r="F48" s="111">
        <v>423655.30999999994</v>
      </c>
      <c r="G48" s="111">
        <v>579896.84999999986</v>
      </c>
      <c r="H48" s="111">
        <v>477373.67000000004</v>
      </c>
      <c r="I48" s="111">
        <v>458910.41000000003</v>
      </c>
      <c r="J48" s="111">
        <v>484443.90999999986</v>
      </c>
      <c r="K48" s="111">
        <v>505871.39999999985</v>
      </c>
      <c r="L48" s="111">
        <v>478197.3899999999</v>
      </c>
      <c r="M48" s="111">
        <v>570190.87999999989</v>
      </c>
      <c r="N48" s="111">
        <v>511336.7699999999</v>
      </c>
      <c r="O48" s="111">
        <v>709140.41</v>
      </c>
      <c r="P48" s="111">
        <v>936695.67</v>
      </c>
      <c r="Q48" s="111">
        <f t="shared" si="0"/>
        <v>6549166.8399999989</v>
      </c>
      <c r="R48" s="108"/>
      <c r="T48" s="106"/>
      <c r="U48" s="111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2353290.41</v>
      </c>
      <c r="V48" s="108"/>
    </row>
    <row r="49" spans="2:22" ht="15" x14ac:dyDescent="0.25">
      <c r="B49" s="106"/>
      <c r="C49" s="155" t="s">
        <v>81</v>
      </c>
      <c r="D49" s="147" t="s">
        <v>301</v>
      </c>
      <c r="E49" s="111">
        <v>392987.20999999973</v>
      </c>
      <c r="F49" s="111">
        <v>492704.47999999969</v>
      </c>
      <c r="G49" s="111">
        <v>567323.80000000005</v>
      </c>
      <c r="H49" s="111">
        <v>520991.29000000015</v>
      </c>
      <c r="I49" s="111">
        <v>524305.40999999992</v>
      </c>
      <c r="J49" s="111">
        <v>633380.80999999971</v>
      </c>
      <c r="K49" s="111">
        <v>553858.1399999999</v>
      </c>
      <c r="L49" s="111">
        <v>506440.44000000018</v>
      </c>
      <c r="M49" s="111">
        <v>591107.82000000007</v>
      </c>
      <c r="N49" s="111">
        <v>552587.14999999991</v>
      </c>
      <c r="O49" s="111">
        <v>551871.47000000009</v>
      </c>
      <c r="P49" s="111">
        <v>935448.83999999915</v>
      </c>
      <c r="Q49" s="111">
        <f t="shared" si="0"/>
        <v>6823006.8599999975</v>
      </c>
      <c r="R49" s="108"/>
      <c r="T49" s="106"/>
      <c r="U49" s="111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2498312.1899999995</v>
      </c>
      <c r="V49" s="108"/>
    </row>
    <row r="50" spans="2:22" ht="15" x14ac:dyDescent="0.25">
      <c r="B50" s="106"/>
      <c r="C50" s="155" t="s">
        <v>82</v>
      </c>
      <c r="D50" s="147" t="s">
        <v>302</v>
      </c>
      <c r="E50" s="111">
        <v>105812.46000000004</v>
      </c>
      <c r="F50" s="111">
        <v>132816.59999999998</v>
      </c>
      <c r="G50" s="111">
        <v>159884.17000000007</v>
      </c>
      <c r="H50" s="111">
        <v>131960.76999999996</v>
      </c>
      <c r="I50" s="111">
        <v>162150.78999999998</v>
      </c>
      <c r="J50" s="111">
        <v>162325.75999999995</v>
      </c>
      <c r="K50" s="111">
        <v>233433.81999999998</v>
      </c>
      <c r="L50" s="111">
        <v>154826.41000000003</v>
      </c>
      <c r="M50" s="111">
        <v>149068.83000000002</v>
      </c>
      <c r="N50" s="111">
        <v>138506.10999999999</v>
      </c>
      <c r="O50" s="111">
        <v>187731.01999999993</v>
      </c>
      <c r="P50" s="111">
        <v>248422.89999999988</v>
      </c>
      <c r="Q50" s="111">
        <f t="shared" si="0"/>
        <v>1966939.6400000001</v>
      </c>
      <c r="R50" s="108"/>
      <c r="T50" s="106"/>
      <c r="U50" s="111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692624.79</v>
      </c>
      <c r="V50" s="108"/>
    </row>
    <row r="51" spans="2:22" ht="15" x14ac:dyDescent="0.25">
      <c r="B51" s="106"/>
      <c r="C51" s="155" t="s">
        <v>83</v>
      </c>
      <c r="D51" s="147" t="s">
        <v>303</v>
      </c>
      <c r="E51" s="111">
        <v>151055.07999999999</v>
      </c>
      <c r="F51" s="111">
        <v>159258.40000000002</v>
      </c>
      <c r="G51" s="111">
        <v>168802.05</v>
      </c>
      <c r="H51" s="111">
        <v>261468.18</v>
      </c>
      <c r="I51" s="111">
        <v>172825.71</v>
      </c>
      <c r="J51" s="111">
        <v>164570.51000000004</v>
      </c>
      <c r="K51" s="111">
        <v>180606.41999999998</v>
      </c>
      <c r="L51" s="111">
        <v>154123.75999999998</v>
      </c>
      <c r="M51" s="111">
        <v>165278.75999999998</v>
      </c>
      <c r="N51" s="111">
        <v>645370.84</v>
      </c>
      <c r="O51" s="111">
        <v>175522.93</v>
      </c>
      <c r="P51" s="111">
        <v>202331.94</v>
      </c>
      <c r="Q51" s="111">
        <f t="shared" si="0"/>
        <v>2601214.58</v>
      </c>
      <c r="R51" s="108"/>
      <c r="T51" s="106"/>
      <c r="U51" s="111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913409.41999999993</v>
      </c>
      <c r="V51" s="108"/>
    </row>
    <row r="52" spans="2:22" ht="15" x14ac:dyDescent="0.25">
      <c r="B52" s="106"/>
      <c r="C52" s="155" t="s">
        <v>84</v>
      </c>
      <c r="D52" s="147" t="s">
        <v>304</v>
      </c>
      <c r="E52" s="111">
        <v>80403.59</v>
      </c>
      <c r="F52" s="111">
        <v>89106.17</v>
      </c>
      <c r="G52" s="111">
        <v>94295.72</v>
      </c>
      <c r="H52" s="111">
        <v>90643.069999999978</v>
      </c>
      <c r="I52" s="111">
        <v>90259.299999999988</v>
      </c>
      <c r="J52" s="111">
        <v>98514.53</v>
      </c>
      <c r="K52" s="111">
        <v>85405.049999999988</v>
      </c>
      <c r="L52" s="111">
        <v>85356.909999999989</v>
      </c>
      <c r="M52" s="111">
        <v>104009.00999999998</v>
      </c>
      <c r="N52" s="111">
        <v>92972.5</v>
      </c>
      <c r="O52" s="111">
        <v>116855.66</v>
      </c>
      <c r="P52" s="111">
        <v>170668.16</v>
      </c>
      <c r="Q52" s="111">
        <f t="shared" si="0"/>
        <v>1198489.67</v>
      </c>
      <c r="R52" s="108"/>
      <c r="T52" s="106"/>
      <c r="U52" s="111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444707.84999999992</v>
      </c>
      <c r="V52" s="108"/>
    </row>
    <row r="53" spans="2:22" ht="15" x14ac:dyDescent="0.25">
      <c r="B53" s="106"/>
      <c r="C53" s="155" t="s">
        <v>85</v>
      </c>
      <c r="D53" s="147" t="s">
        <v>305</v>
      </c>
      <c r="E53" s="111">
        <v>732653.75999999989</v>
      </c>
      <c r="F53" s="111">
        <v>1008228.69</v>
      </c>
      <c r="G53" s="111">
        <v>1165998.0699999998</v>
      </c>
      <c r="H53" s="111">
        <v>1032743.4799999999</v>
      </c>
      <c r="I53" s="111">
        <v>1034481.2200000001</v>
      </c>
      <c r="J53" s="111">
        <v>1153458.0099999998</v>
      </c>
      <c r="K53" s="111">
        <v>1355500</v>
      </c>
      <c r="L53" s="111">
        <v>1240380.5700000003</v>
      </c>
      <c r="M53" s="111">
        <v>1022757.5900000003</v>
      </c>
      <c r="N53" s="111">
        <v>1164709.18</v>
      </c>
      <c r="O53" s="111">
        <v>1226202.42</v>
      </c>
      <c r="P53" s="111">
        <v>1795058.2200000004</v>
      </c>
      <c r="Q53" s="111">
        <f t="shared" si="0"/>
        <v>13932171.210000001</v>
      </c>
      <c r="R53" s="108"/>
      <c r="T53" s="106"/>
      <c r="U53" s="111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4974105.22</v>
      </c>
      <c r="V53" s="108"/>
    </row>
    <row r="54" spans="2:22" ht="25.5" x14ac:dyDescent="0.25">
      <c r="B54" s="106"/>
      <c r="C54" s="155" t="s">
        <v>86</v>
      </c>
      <c r="D54" s="147" t="s">
        <v>306</v>
      </c>
      <c r="E54" s="111">
        <v>16353.67</v>
      </c>
      <c r="F54" s="111">
        <v>18270.96</v>
      </c>
      <c r="G54" s="111">
        <v>44799.34</v>
      </c>
      <c r="H54" s="111">
        <v>51085.720000000008</v>
      </c>
      <c r="I54" s="111">
        <v>42509.479999999996</v>
      </c>
      <c r="J54" s="111">
        <v>40804.46</v>
      </c>
      <c r="K54" s="111">
        <v>875274.61999999988</v>
      </c>
      <c r="L54" s="111">
        <v>127645.02</v>
      </c>
      <c r="M54" s="111">
        <v>89994.749999999985</v>
      </c>
      <c r="N54" s="111">
        <v>60396.270000000026</v>
      </c>
      <c r="O54" s="111">
        <v>69735.3</v>
      </c>
      <c r="P54" s="111">
        <v>1039498.06</v>
      </c>
      <c r="Q54" s="111">
        <f t="shared" si="0"/>
        <v>2476367.65</v>
      </c>
      <c r="R54" s="108"/>
      <c r="T54" s="106"/>
      <c r="U54" s="111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173019.16999999998</v>
      </c>
      <c r="V54" s="108"/>
    </row>
    <row r="55" spans="2:22" ht="15" x14ac:dyDescent="0.25">
      <c r="B55" s="106"/>
      <c r="C55" s="155" t="s">
        <v>87</v>
      </c>
      <c r="D55" s="147" t="s">
        <v>307</v>
      </c>
      <c r="E55" s="111">
        <v>46043.1</v>
      </c>
      <c r="F55" s="111">
        <v>52676.950000000004</v>
      </c>
      <c r="G55" s="111">
        <v>63857.470000000008</v>
      </c>
      <c r="H55" s="111">
        <v>60304.249999999993</v>
      </c>
      <c r="I55" s="111">
        <v>62531.540000000015</v>
      </c>
      <c r="J55" s="111">
        <v>60003.330000000009</v>
      </c>
      <c r="K55" s="111">
        <v>65700.010000000009</v>
      </c>
      <c r="L55" s="111">
        <v>55848.44</v>
      </c>
      <c r="M55" s="111">
        <v>72212.109999999986</v>
      </c>
      <c r="N55" s="111">
        <v>56561.909999999996</v>
      </c>
      <c r="O55" s="111">
        <v>78305.69</v>
      </c>
      <c r="P55" s="111">
        <v>110067.60999999999</v>
      </c>
      <c r="Q55" s="111">
        <f t="shared" si="0"/>
        <v>784112.41</v>
      </c>
      <c r="R55" s="108"/>
      <c r="T55" s="106"/>
      <c r="U55" s="111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285413.31000000006</v>
      </c>
      <c r="V55" s="108"/>
    </row>
    <row r="56" spans="2:22" ht="25.5" x14ac:dyDescent="0.25">
      <c r="B56" s="106"/>
      <c r="C56" s="155" t="s">
        <v>88</v>
      </c>
      <c r="D56" s="147" t="s">
        <v>308</v>
      </c>
      <c r="E56" s="111">
        <v>79158.880000000005</v>
      </c>
      <c r="F56" s="111">
        <v>78605.58</v>
      </c>
      <c r="G56" s="111">
        <v>81977.709999999977</v>
      </c>
      <c r="H56" s="111">
        <v>85926.41</v>
      </c>
      <c r="I56" s="111">
        <v>99278.38</v>
      </c>
      <c r="J56" s="111">
        <v>94439.090000000011</v>
      </c>
      <c r="K56" s="111">
        <v>145411.41</v>
      </c>
      <c r="L56" s="111">
        <v>61373.45</v>
      </c>
      <c r="M56" s="111">
        <v>132321.32</v>
      </c>
      <c r="N56" s="111">
        <v>172095.51</v>
      </c>
      <c r="O56" s="111">
        <v>164248.87000000005</v>
      </c>
      <c r="P56" s="111">
        <v>125992.17000000001</v>
      </c>
      <c r="Q56" s="111">
        <f t="shared" si="0"/>
        <v>1320828.78</v>
      </c>
      <c r="R56" s="108"/>
      <c r="T56" s="106"/>
      <c r="U56" s="111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424946.95999999996</v>
      </c>
      <c r="V56" s="108"/>
    </row>
    <row r="57" spans="2:22" ht="15" x14ac:dyDescent="0.25">
      <c r="B57" s="106"/>
      <c r="C57" s="155" t="s">
        <v>89</v>
      </c>
      <c r="D57" s="147" t="s">
        <v>309</v>
      </c>
      <c r="E57" s="111">
        <v>51791.519999999997</v>
      </c>
      <c r="F57" s="111">
        <v>55846.080000000002</v>
      </c>
      <c r="G57" s="111">
        <v>108032.48</v>
      </c>
      <c r="H57" s="111">
        <v>73685.06</v>
      </c>
      <c r="I57" s="111">
        <v>136417.09</v>
      </c>
      <c r="J57" s="111">
        <v>131807.20000000001</v>
      </c>
      <c r="K57" s="111">
        <v>128673.96000000002</v>
      </c>
      <c r="L57" s="111">
        <v>112164.21</v>
      </c>
      <c r="M57" s="111">
        <v>300010.15000000002</v>
      </c>
      <c r="N57" s="111">
        <v>104744.45000000001</v>
      </c>
      <c r="O57" s="111">
        <v>92069.87999999999</v>
      </c>
      <c r="P57" s="111">
        <v>361242.48000000004</v>
      </c>
      <c r="Q57" s="111">
        <f t="shared" si="0"/>
        <v>1656484.5599999998</v>
      </c>
      <c r="R57" s="108"/>
      <c r="T57" s="106"/>
      <c r="U57" s="111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425772.23</v>
      </c>
      <c r="V57" s="108"/>
    </row>
    <row r="58" spans="2:22" ht="15" x14ac:dyDescent="0.25">
      <c r="B58" s="106"/>
      <c r="C58" s="155" t="s">
        <v>90</v>
      </c>
      <c r="D58" s="147" t="s">
        <v>310</v>
      </c>
      <c r="E58" s="111">
        <v>57199.57</v>
      </c>
      <c r="F58" s="111">
        <v>103004.18</v>
      </c>
      <c r="G58" s="111">
        <v>145634.81</v>
      </c>
      <c r="H58" s="111">
        <v>125949.79000000004</v>
      </c>
      <c r="I58" s="111">
        <v>105024.28000000001</v>
      </c>
      <c r="J58" s="111">
        <v>123413.00000000001</v>
      </c>
      <c r="K58" s="111">
        <v>134380.01999999996</v>
      </c>
      <c r="L58" s="111">
        <v>121188.77000000005</v>
      </c>
      <c r="M58" s="111">
        <v>546006.85</v>
      </c>
      <c r="N58" s="111">
        <v>168936.33000000002</v>
      </c>
      <c r="O58" s="111">
        <v>148776.54000000004</v>
      </c>
      <c r="P58" s="111">
        <v>1167593.6800000002</v>
      </c>
      <c r="Q58" s="111">
        <f t="shared" si="0"/>
        <v>2947107.8200000003</v>
      </c>
      <c r="R58" s="108"/>
      <c r="T58" s="106"/>
      <c r="U58" s="111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536812.63</v>
      </c>
      <c r="V58" s="108"/>
    </row>
    <row r="59" spans="2:22" ht="15" x14ac:dyDescent="0.25">
      <c r="B59" s="106"/>
      <c r="C59" s="155" t="s">
        <v>91</v>
      </c>
      <c r="D59" s="147" t="s">
        <v>311</v>
      </c>
      <c r="E59" s="111">
        <v>35240.97</v>
      </c>
      <c r="F59" s="111">
        <v>77115.299999999988</v>
      </c>
      <c r="G59" s="111">
        <v>56223.7</v>
      </c>
      <c r="H59" s="111">
        <v>56485.280000000006</v>
      </c>
      <c r="I59" s="111">
        <v>46817.33</v>
      </c>
      <c r="J59" s="111">
        <v>51171.399999999994</v>
      </c>
      <c r="K59" s="111">
        <v>47306.78</v>
      </c>
      <c r="L59" s="111">
        <v>47042.61</v>
      </c>
      <c r="M59" s="111">
        <v>40817.589999999997</v>
      </c>
      <c r="N59" s="111">
        <v>78609.130000000019</v>
      </c>
      <c r="O59" s="111">
        <v>59093.160000000018</v>
      </c>
      <c r="P59" s="111">
        <v>165913.56999999998</v>
      </c>
      <c r="Q59" s="111">
        <f t="shared" si="0"/>
        <v>761836.82</v>
      </c>
      <c r="R59" s="108"/>
      <c r="T59" s="106"/>
      <c r="U59" s="111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271882.57999999996</v>
      </c>
      <c r="V59" s="108"/>
    </row>
    <row r="60" spans="2:22" ht="15" x14ac:dyDescent="0.25">
      <c r="B60" s="106"/>
      <c r="C60" s="155" t="s">
        <v>92</v>
      </c>
      <c r="D60" s="147" t="s">
        <v>312</v>
      </c>
      <c r="E60" s="111">
        <v>17588.43</v>
      </c>
      <c r="F60" s="111">
        <v>35493.700000000004</v>
      </c>
      <c r="G60" s="111">
        <v>46936.93</v>
      </c>
      <c r="H60" s="111">
        <v>51722.63</v>
      </c>
      <c r="I60" s="111">
        <v>69704.659999999989</v>
      </c>
      <c r="J60" s="111">
        <v>47561.45</v>
      </c>
      <c r="K60" s="111">
        <v>102924.72999999984</v>
      </c>
      <c r="L60" s="111">
        <v>51524.87000000001</v>
      </c>
      <c r="M60" s="111">
        <v>71407.34</v>
      </c>
      <c r="N60" s="111">
        <v>71087.499999999971</v>
      </c>
      <c r="O60" s="111">
        <v>56092.009999999987</v>
      </c>
      <c r="P60" s="111">
        <v>201924.49000000008</v>
      </c>
      <c r="Q60" s="111">
        <f t="shared" si="0"/>
        <v>823968.73999999987</v>
      </c>
      <c r="R60" s="108"/>
      <c r="T60" s="106"/>
      <c r="U60" s="111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221446.34999999998</v>
      </c>
      <c r="V60" s="108"/>
    </row>
    <row r="61" spans="2:22" ht="25.5" x14ac:dyDescent="0.25">
      <c r="B61" s="106"/>
      <c r="C61" s="155" t="s">
        <v>93</v>
      </c>
      <c r="D61" s="147" t="s">
        <v>313</v>
      </c>
      <c r="E61" s="111">
        <v>16518.710000000003</v>
      </c>
      <c r="F61" s="111">
        <v>24179.439999999995</v>
      </c>
      <c r="G61" s="111">
        <v>33389.83</v>
      </c>
      <c r="H61" s="111">
        <v>29157.15</v>
      </c>
      <c r="I61" s="111">
        <v>43143.29</v>
      </c>
      <c r="J61" s="111">
        <v>32679.850000000006</v>
      </c>
      <c r="K61" s="111">
        <v>27377.48</v>
      </c>
      <c r="L61" s="111">
        <v>27328.539999999994</v>
      </c>
      <c r="M61" s="111">
        <v>26392.29</v>
      </c>
      <c r="N61" s="111">
        <v>35284.65</v>
      </c>
      <c r="O61" s="111">
        <v>33266.099999999991</v>
      </c>
      <c r="P61" s="111">
        <v>112553.8</v>
      </c>
      <c r="Q61" s="111">
        <f t="shared" si="0"/>
        <v>441271.13</v>
      </c>
      <c r="R61" s="108"/>
      <c r="T61" s="106"/>
      <c r="U61" s="111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146388.42000000001</v>
      </c>
      <c r="V61" s="108"/>
    </row>
    <row r="62" spans="2:22" ht="15" x14ac:dyDescent="0.25">
      <c r="B62" s="106"/>
      <c r="C62" s="155" t="s">
        <v>94</v>
      </c>
      <c r="D62" s="147" t="s">
        <v>314</v>
      </c>
      <c r="E62" s="111">
        <v>0</v>
      </c>
      <c r="F62" s="111">
        <v>17715.369999999995</v>
      </c>
      <c r="G62" s="111">
        <v>26764.319999999982</v>
      </c>
      <c r="H62" s="111">
        <v>24838.44000000001</v>
      </c>
      <c r="I62" s="111">
        <v>28438.510000000006</v>
      </c>
      <c r="J62" s="111">
        <v>21005.440000000006</v>
      </c>
      <c r="K62" s="111">
        <v>25846.299999999996</v>
      </c>
      <c r="L62" s="111">
        <v>28664.510000000006</v>
      </c>
      <c r="M62" s="111">
        <v>13480.150000000003</v>
      </c>
      <c r="N62" s="111">
        <v>19726.350000000017</v>
      </c>
      <c r="O62" s="111">
        <v>12986.300000000007</v>
      </c>
      <c r="P62" s="111">
        <v>60730.97</v>
      </c>
      <c r="Q62" s="111">
        <f t="shared" si="0"/>
        <v>280196.66000000003</v>
      </c>
      <c r="R62" s="108"/>
      <c r="T62" s="106"/>
      <c r="U62" s="111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97756.639999999985</v>
      </c>
      <c r="V62" s="108"/>
    </row>
    <row r="63" spans="2:22" ht="25.5" x14ac:dyDescent="0.25">
      <c r="B63" s="106"/>
      <c r="C63" s="155" t="s">
        <v>95</v>
      </c>
      <c r="D63" s="147" t="s">
        <v>315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93737.51</v>
      </c>
      <c r="N63" s="111">
        <v>0</v>
      </c>
      <c r="O63" s="111">
        <v>0</v>
      </c>
      <c r="P63" s="111">
        <v>190811.81</v>
      </c>
      <c r="Q63" s="111">
        <f t="shared" si="0"/>
        <v>284549.32</v>
      </c>
      <c r="R63" s="108"/>
      <c r="T63" s="106"/>
      <c r="U63" s="111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08"/>
    </row>
    <row r="64" spans="2:22" ht="15" x14ac:dyDescent="0.25">
      <c r="B64" s="106"/>
      <c r="C64" s="155" t="s">
        <v>96</v>
      </c>
      <c r="D64" s="147" t="s">
        <v>316</v>
      </c>
      <c r="E64" s="111">
        <v>0</v>
      </c>
      <c r="F64" s="111">
        <v>0</v>
      </c>
      <c r="G64" s="111">
        <v>93740.42</v>
      </c>
      <c r="H64" s="111">
        <v>0</v>
      </c>
      <c r="I64" s="111">
        <v>0</v>
      </c>
      <c r="J64" s="111">
        <v>217174.81999999998</v>
      </c>
      <c r="K64" s="111">
        <v>189714.97999999998</v>
      </c>
      <c r="L64" s="111">
        <v>223751.33000000002</v>
      </c>
      <c r="M64" s="111">
        <v>223266.95</v>
      </c>
      <c r="N64" s="111">
        <v>78051.11</v>
      </c>
      <c r="O64" s="111">
        <v>0</v>
      </c>
      <c r="P64" s="111">
        <v>300608</v>
      </c>
      <c r="Q64" s="111">
        <f t="shared" si="0"/>
        <v>1326307.6099999999</v>
      </c>
      <c r="R64" s="108"/>
      <c r="T64" s="106"/>
      <c r="U64" s="111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93740.42</v>
      </c>
      <c r="V64" s="108"/>
    </row>
    <row r="65" spans="2:22" ht="15" x14ac:dyDescent="0.25">
      <c r="B65" s="106"/>
      <c r="C65" s="155" t="s">
        <v>97</v>
      </c>
      <c r="D65" s="147" t="s">
        <v>317</v>
      </c>
      <c r="E65" s="111">
        <v>32050.539999999997</v>
      </c>
      <c r="F65" s="111">
        <v>99410.969999999972</v>
      </c>
      <c r="G65" s="111">
        <v>197399.53999999998</v>
      </c>
      <c r="H65" s="111">
        <v>181628.09000000003</v>
      </c>
      <c r="I65" s="111">
        <v>241076.93999999994</v>
      </c>
      <c r="J65" s="111">
        <v>152034.22999999998</v>
      </c>
      <c r="K65" s="111">
        <v>241097.52000000002</v>
      </c>
      <c r="L65" s="111">
        <v>228804.12</v>
      </c>
      <c r="M65" s="111">
        <v>143232.49</v>
      </c>
      <c r="N65" s="111">
        <v>186798.09000000003</v>
      </c>
      <c r="O65" s="111">
        <v>301607.2</v>
      </c>
      <c r="P65" s="111">
        <v>192147.17000000004</v>
      </c>
      <c r="Q65" s="111">
        <f t="shared" si="0"/>
        <v>2197286.9</v>
      </c>
      <c r="R65" s="108"/>
      <c r="T65" s="106"/>
      <c r="U65" s="111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751566.07999999984</v>
      </c>
      <c r="V65" s="108"/>
    </row>
    <row r="66" spans="2:22" ht="15" x14ac:dyDescent="0.25">
      <c r="B66" s="106"/>
      <c r="C66" s="155" t="s">
        <v>98</v>
      </c>
      <c r="D66" s="147" t="s">
        <v>318</v>
      </c>
      <c r="E66" s="111">
        <v>15769.849999999999</v>
      </c>
      <c r="F66" s="111">
        <v>31968.579999999998</v>
      </c>
      <c r="G66" s="111">
        <v>37642.879999999997</v>
      </c>
      <c r="H66" s="111">
        <v>30632.5</v>
      </c>
      <c r="I66" s="111">
        <v>14048.8</v>
      </c>
      <c r="J66" s="111">
        <v>38483.299999999996</v>
      </c>
      <c r="K66" s="111">
        <v>28544.729999999996</v>
      </c>
      <c r="L66" s="111">
        <v>36369.250000000007</v>
      </c>
      <c r="M66" s="111">
        <v>30375.99</v>
      </c>
      <c r="N66" s="111">
        <v>34678.409999999996</v>
      </c>
      <c r="O66" s="111">
        <v>1698364.53</v>
      </c>
      <c r="P66" s="111">
        <v>91416.01</v>
      </c>
      <c r="Q66" s="111">
        <f t="shared" si="0"/>
        <v>2088294.83</v>
      </c>
      <c r="R66" s="108"/>
      <c r="T66" s="106"/>
      <c r="U66" s="111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130062.61</v>
      </c>
      <c r="V66" s="108"/>
    </row>
    <row r="67" spans="2:22" ht="15" x14ac:dyDescent="0.25">
      <c r="B67" s="106"/>
      <c r="C67" s="155" t="s">
        <v>99</v>
      </c>
      <c r="D67" s="147" t="s">
        <v>319</v>
      </c>
      <c r="E67" s="111">
        <v>64809.560000000005</v>
      </c>
      <c r="F67" s="111">
        <v>65267.950000000004</v>
      </c>
      <c r="G67" s="111">
        <v>126336.85999999999</v>
      </c>
      <c r="H67" s="111">
        <v>84218.159999999974</v>
      </c>
      <c r="I67" s="111">
        <v>107423.37</v>
      </c>
      <c r="J67" s="111">
        <v>81726.559999999998</v>
      </c>
      <c r="K67" s="111">
        <v>83755.74000000002</v>
      </c>
      <c r="L67" s="111">
        <v>76219.12000000001</v>
      </c>
      <c r="M67" s="111">
        <v>98227.39</v>
      </c>
      <c r="N67" s="111">
        <v>94846.8</v>
      </c>
      <c r="O67" s="111">
        <v>168367.02000000002</v>
      </c>
      <c r="P67" s="111">
        <v>123532.39</v>
      </c>
      <c r="Q67" s="111">
        <f t="shared" si="0"/>
        <v>1174730.92</v>
      </c>
      <c r="R67" s="108"/>
      <c r="T67" s="106"/>
      <c r="U67" s="111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448055.89999999997</v>
      </c>
      <c r="V67" s="108"/>
    </row>
    <row r="68" spans="2:22" ht="15" x14ac:dyDescent="0.25">
      <c r="B68" s="106"/>
      <c r="C68" s="155" t="s">
        <v>100</v>
      </c>
      <c r="D68" s="147" t="s">
        <v>320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41400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111">
        <f t="shared" si="0"/>
        <v>41400</v>
      </c>
      <c r="R68" s="108"/>
      <c r="T68" s="106"/>
      <c r="U68" s="111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08"/>
    </row>
    <row r="69" spans="2:22" ht="25.5" x14ac:dyDescent="0.25">
      <c r="B69" s="106"/>
      <c r="C69" s="155" t="s">
        <v>101</v>
      </c>
      <c r="D69" s="147" t="s">
        <v>321</v>
      </c>
      <c r="E69" s="111">
        <v>222399.76999999996</v>
      </c>
      <c r="F69" s="111">
        <v>310708.98</v>
      </c>
      <c r="G69" s="111">
        <v>319032.82</v>
      </c>
      <c r="H69" s="111">
        <v>391538.90999999992</v>
      </c>
      <c r="I69" s="111">
        <v>496876.17</v>
      </c>
      <c r="J69" s="111">
        <v>535802.80000000005</v>
      </c>
      <c r="K69" s="111">
        <v>390034.24000000005</v>
      </c>
      <c r="L69" s="111">
        <v>428025.22000000009</v>
      </c>
      <c r="M69" s="111">
        <v>484309.89999999997</v>
      </c>
      <c r="N69" s="111">
        <v>376751.88</v>
      </c>
      <c r="O69" s="111">
        <v>334950.40999999992</v>
      </c>
      <c r="P69" s="111">
        <v>1459921.45</v>
      </c>
      <c r="Q69" s="111">
        <f t="shared" si="0"/>
        <v>5750352.5500000007</v>
      </c>
      <c r="R69" s="108"/>
      <c r="T69" s="106"/>
      <c r="U69" s="111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1740556.65</v>
      </c>
      <c r="V69" s="108"/>
    </row>
    <row r="70" spans="2:22" ht="15" x14ac:dyDescent="0.25">
      <c r="B70" s="106"/>
      <c r="C70" s="155" t="s">
        <v>102</v>
      </c>
      <c r="D70" s="147" t="s">
        <v>322</v>
      </c>
      <c r="E70" s="111">
        <v>31330.66</v>
      </c>
      <c r="F70" s="111">
        <v>32974.480000000003</v>
      </c>
      <c r="G70" s="111">
        <v>37582.87999999999</v>
      </c>
      <c r="H70" s="111">
        <v>38441.479999999996</v>
      </c>
      <c r="I70" s="111">
        <v>33167.120000000003</v>
      </c>
      <c r="J70" s="111">
        <v>34978.840000000004</v>
      </c>
      <c r="K70" s="111">
        <v>47463.549999999996</v>
      </c>
      <c r="L70" s="111">
        <v>37867.150000000009</v>
      </c>
      <c r="M70" s="111">
        <v>38278.5</v>
      </c>
      <c r="N70" s="111">
        <v>42089.99</v>
      </c>
      <c r="O70" s="111">
        <v>34358.04</v>
      </c>
      <c r="P70" s="111">
        <v>233090.94</v>
      </c>
      <c r="Q70" s="111">
        <f t="shared" si="0"/>
        <v>641623.62999999989</v>
      </c>
      <c r="R70" s="108"/>
      <c r="T70" s="106"/>
      <c r="U70" s="111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173496.62</v>
      </c>
      <c r="V70" s="108"/>
    </row>
    <row r="71" spans="2:22" ht="15" x14ac:dyDescent="0.25">
      <c r="B71" s="106"/>
      <c r="C71" s="155" t="s">
        <v>103</v>
      </c>
      <c r="D71" s="147" t="s">
        <v>323</v>
      </c>
      <c r="E71" s="111">
        <v>694623.26</v>
      </c>
      <c r="F71" s="111">
        <v>1070540.4599999997</v>
      </c>
      <c r="G71" s="111">
        <v>987270.18999999983</v>
      </c>
      <c r="H71" s="111">
        <v>1012111.57</v>
      </c>
      <c r="I71" s="111">
        <v>1019877.7099999997</v>
      </c>
      <c r="J71" s="111">
        <v>1680114.11</v>
      </c>
      <c r="K71" s="111">
        <v>1572400.5899999999</v>
      </c>
      <c r="L71" s="111">
        <v>1520769.23</v>
      </c>
      <c r="M71" s="111">
        <v>1171408.5800000003</v>
      </c>
      <c r="N71" s="111">
        <v>3073807.7199999993</v>
      </c>
      <c r="O71" s="111">
        <v>1107533.5800000008</v>
      </c>
      <c r="P71" s="111">
        <v>11202489.349999998</v>
      </c>
      <c r="Q71" s="111">
        <f t="shared" si="0"/>
        <v>26112946.349999994</v>
      </c>
      <c r="R71" s="108"/>
      <c r="T71" s="106"/>
      <c r="U71" s="111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4784423.1899999995</v>
      </c>
      <c r="V71" s="108"/>
    </row>
    <row r="72" spans="2:22" ht="25.5" x14ac:dyDescent="0.25">
      <c r="B72" s="106"/>
      <c r="C72" s="155" t="s">
        <v>104</v>
      </c>
      <c r="D72" s="147" t="s">
        <v>324</v>
      </c>
      <c r="E72" s="111">
        <v>21472.03</v>
      </c>
      <c r="F72" s="111">
        <v>24906.67</v>
      </c>
      <c r="G72" s="111">
        <v>40066.009999999995</v>
      </c>
      <c r="H72" s="111">
        <v>46313.409999999989</v>
      </c>
      <c r="I72" s="111">
        <v>38819.070000000007</v>
      </c>
      <c r="J72" s="111">
        <v>33271.25</v>
      </c>
      <c r="K72" s="111">
        <v>38910.629999999997</v>
      </c>
      <c r="L72" s="111">
        <v>46260.690000000017</v>
      </c>
      <c r="M72" s="111">
        <v>37663.510000000009</v>
      </c>
      <c r="N72" s="111">
        <v>48328.62</v>
      </c>
      <c r="O72" s="111">
        <v>21746.11</v>
      </c>
      <c r="P72" s="111">
        <v>67905.78</v>
      </c>
      <c r="Q72" s="111">
        <f t="shared" ref="Q72:Q135" si="1">SUM(E72:P72)</f>
        <v>465663.78</v>
      </c>
      <c r="R72" s="108"/>
      <c r="T72" s="106"/>
      <c r="U72" s="111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171577.19</v>
      </c>
      <c r="V72" s="108"/>
    </row>
    <row r="73" spans="2:22" ht="15" x14ac:dyDescent="0.25">
      <c r="B73" s="106"/>
      <c r="C73" s="155" t="s">
        <v>105</v>
      </c>
      <c r="D73" s="147" t="s">
        <v>325</v>
      </c>
      <c r="E73" s="111">
        <v>621568.31000000006</v>
      </c>
      <c r="F73" s="111">
        <v>957542.97999999986</v>
      </c>
      <c r="G73" s="111">
        <v>1238661.32</v>
      </c>
      <c r="H73" s="111">
        <v>1227270.6600000001</v>
      </c>
      <c r="I73" s="111">
        <v>1184701.1599999997</v>
      </c>
      <c r="J73" s="111">
        <v>1266612.6700000002</v>
      </c>
      <c r="K73" s="111">
        <v>1971823.9400000004</v>
      </c>
      <c r="L73" s="111">
        <v>1506803</v>
      </c>
      <c r="M73" s="111">
        <v>1028569.94</v>
      </c>
      <c r="N73" s="111">
        <v>1365064.3300000003</v>
      </c>
      <c r="O73" s="111">
        <v>1191588.23</v>
      </c>
      <c r="P73" s="111">
        <v>1776068.8799999997</v>
      </c>
      <c r="Q73" s="111">
        <f t="shared" si="1"/>
        <v>15336275.419999998</v>
      </c>
      <c r="R73" s="108"/>
      <c r="T73" s="106"/>
      <c r="U73" s="111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5229744.43</v>
      </c>
      <c r="V73" s="108"/>
    </row>
    <row r="74" spans="2:22" ht="15" x14ac:dyDescent="0.25">
      <c r="B74" s="106"/>
      <c r="C74" s="155" t="s">
        <v>106</v>
      </c>
      <c r="D74" s="147" t="s">
        <v>327</v>
      </c>
      <c r="E74" s="111">
        <v>5490390.1099999994</v>
      </c>
      <c r="F74" s="111">
        <v>6841336.709999999</v>
      </c>
      <c r="G74" s="111">
        <v>7391605.1800000025</v>
      </c>
      <c r="H74" s="111">
        <v>7239036.8799999971</v>
      </c>
      <c r="I74" s="111">
        <v>6429208.21</v>
      </c>
      <c r="J74" s="111">
        <v>7483685.7700000051</v>
      </c>
      <c r="K74" s="111">
        <v>6503626.6699999999</v>
      </c>
      <c r="L74" s="111">
        <v>7197854.1200000048</v>
      </c>
      <c r="M74" s="111">
        <v>7132843.8099999987</v>
      </c>
      <c r="N74" s="111">
        <v>6825994.2799999984</v>
      </c>
      <c r="O74" s="111">
        <v>8711589.25</v>
      </c>
      <c r="P74" s="111">
        <v>11265852.979999997</v>
      </c>
      <c r="Q74" s="111">
        <f t="shared" si="1"/>
        <v>88513023.969999999</v>
      </c>
      <c r="R74" s="108"/>
      <c r="T74" s="106"/>
      <c r="U74" s="111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33391577.089999996</v>
      </c>
      <c r="V74" s="108"/>
    </row>
    <row r="75" spans="2:22" ht="25.5" x14ac:dyDescent="0.25">
      <c r="B75" s="106"/>
      <c r="C75" s="155" t="s">
        <v>107</v>
      </c>
      <c r="D75" s="147" t="s">
        <v>328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154542.49</v>
      </c>
      <c r="N75" s="111">
        <v>3956.7</v>
      </c>
      <c r="O75" s="111">
        <v>0</v>
      </c>
      <c r="P75" s="111">
        <v>188699.91999999998</v>
      </c>
      <c r="Q75" s="111">
        <f t="shared" si="1"/>
        <v>347199.11</v>
      </c>
      <c r="R75" s="108"/>
      <c r="T75" s="106"/>
      <c r="U75" s="111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08"/>
    </row>
    <row r="76" spans="2:22" ht="25.5" x14ac:dyDescent="0.25">
      <c r="B76" s="106"/>
      <c r="C76" s="155" t="s">
        <v>108</v>
      </c>
      <c r="D76" s="147" t="s">
        <v>330</v>
      </c>
      <c r="E76" s="111">
        <v>70.5</v>
      </c>
      <c r="F76" s="111">
        <v>109389.05</v>
      </c>
      <c r="G76" s="111">
        <v>267276.75</v>
      </c>
      <c r="H76" s="111">
        <v>1445053.5699999998</v>
      </c>
      <c r="I76" s="111">
        <v>10000</v>
      </c>
      <c r="J76" s="111">
        <v>472342.73</v>
      </c>
      <c r="K76" s="111">
        <v>69494.53</v>
      </c>
      <c r="L76" s="111">
        <v>1998243.6700000002</v>
      </c>
      <c r="M76" s="111">
        <v>0</v>
      </c>
      <c r="N76" s="111">
        <v>413892.13</v>
      </c>
      <c r="O76" s="111">
        <v>328350.90000000002</v>
      </c>
      <c r="P76" s="111">
        <v>504026.49</v>
      </c>
      <c r="Q76" s="111">
        <f t="shared" si="1"/>
        <v>5618140.3200000003</v>
      </c>
      <c r="R76" s="108"/>
      <c r="T76" s="106"/>
      <c r="U76" s="111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1831789.8699999999</v>
      </c>
      <c r="V76" s="108"/>
    </row>
    <row r="77" spans="2:22" ht="25.5" x14ac:dyDescent="0.25">
      <c r="B77" s="106"/>
      <c r="C77" s="155" t="s">
        <v>109</v>
      </c>
      <c r="D77" s="147" t="s">
        <v>331</v>
      </c>
      <c r="E77" s="111">
        <v>279678.25</v>
      </c>
      <c r="F77" s="111">
        <v>331205.58999999997</v>
      </c>
      <c r="G77" s="111">
        <v>721794.66999999993</v>
      </c>
      <c r="H77" s="111">
        <v>425320.89</v>
      </c>
      <c r="I77" s="111">
        <v>486759.44000000006</v>
      </c>
      <c r="J77" s="111">
        <v>915056.69</v>
      </c>
      <c r="K77" s="111">
        <v>423145.01999999996</v>
      </c>
      <c r="L77" s="111">
        <v>842975.01</v>
      </c>
      <c r="M77" s="111">
        <v>534424.81000000006</v>
      </c>
      <c r="N77" s="111">
        <v>580033.78999999992</v>
      </c>
      <c r="O77" s="111">
        <v>940381.94000000006</v>
      </c>
      <c r="P77" s="111">
        <v>628302.13000000012</v>
      </c>
      <c r="Q77" s="111">
        <f t="shared" si="1"/>
        <v>7109078.2299999995</v>
      </c>
      <c r="R77" s="108"/>
      <c r="T77" s="106"/>
      <c r="U77" s="111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2244758.84</v>
      </c>
      <c r="V77" s="108"/>
    </row>
    <row r="78" spans="2:22" ht="15" x14ac:dyDescent="0.25">
      <c r="B78" s="106"/>
      <c r="C78" s="155" t="s">
        <v>110</v>
      </c>
      <c r="D78" s="147" t="s">
        <v>326</v>
      </c>
      <c r="E78" s="111">
        <v>0</v>
      </c>
      <c r="F78" s="111">
        <v>9487.6</v>
      </c>
      <c r="G78" s="111">
        <v>50313.55</v>
      </c>
      <c r="H78" s="111">
        <v>3089.87</v>
      </c>
      <c r="I78" s="111">
        <v>36814.78</v>
      </c>
      <c r="J78" s="111">
        <v>33422.79</v>
      </c>
      <c r="K78" s="111">
        <v>31653.440000000002</v>
      </c>
      <c r="L78" s="111">
        <v>33095.870000000003</v>
      </c>
      <c r="M78" s="111">
        <v>3340.39</v>
      </c>
      <c r="N78" s="111">
        <v>59736.74</v>
      </c>
      <c r="O78" s="111">
        <v>54991.06</v>
      </c>
      <c r="P78" s="111">
        <v>289781.16000000003</v>
      </c>
      <c r="Q78" s="111">
        <f t="shared" si="1"/>
        <v>605727.25</v>
      </c>
      <c r="R78" s="108"/>
      <c r="T78" s="106"/>
      <c r="U78" s="111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99705.8</v>
      </c>
      <c r="V78" s="108"/>
    </row>
    <row r="79" spans="2:22" ht="15" x14ac:dyDescent="0.25">
      <c r="B79" s="106"/>
      <c r="C79" s="155" t="s">
        <v>111</v>
      </c>
      <c r="D79" s="147" t="s">
        <v>329</v>
      </c>
      <c r="E79" s="111">
        <v>500909.39999999991</v>
      </c>
      <c r="F79" s="111">
        <v>593115.65999999968</v>
      </c>
      <c r="G79" s="111">
        <v>648432.70000000007</v>
      </c>
      <c r="H79" s="111">
        <v>845254.26999999979</v>
      </c>
      <c r="I79" s="111">
        <v>639576.16000000015</v>
      </c>
      <c r="J79" s="111">
        <v>679543.55999999994</v>
      </c>
      <c r="K79" s="111">
        <v>610580.81000000006</v>
      </c>
      <c r="L79" s="111">
        <v>803824.76000000013</v>
      </c>
      <c r="M79" s="111">
        <v>657978.52999999991</v>
      </c>
      <c r="N79" s="111">
        <v>675138.80999999982</v>
      </c>
      <c r="O79" s="111">
        <v>709344.73999999987</v>
      </c>
      <c r="P79" s="111">
        <v>1144526.52</v>
      </c>
      <c r="Q79" s="111">
        <f t="shared" si="1"/>
        <v>8508225.9199999999</v>
      </c>
      <c r="R79" s="108"/>
      <c r="T79" s="106"/>
      <c r="U79" s="111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3227288.1899999995</v>
      </c>
      <c r="V79" s="108"/>
    </row>
    <row r="80" spans="2:22" ht="15" x14ac:dyDescent="0.25">
      <c r="B80" s="106"/>
      <c r="C80" s="155" t="s">
        <v>112</v>
      </c>
      <c r="D80" s="147" t="s">
        <v>332</v>
      </c>
      <c r="E80" s="111">
        <v>33441.11</v>
      </c>
      <c r="F80" s="111">
        <v>262785.77999999997</v>
      </c>
      <c r="G80" s="111">
        <v>59723.229999999996</v>
      </c>
      <c r="H80" s="111">
        <v>548000.1</v>
      </c>
      <c r="I80" s="111">
        <v>369825.87</v>
      </c>
      <c r="J80" s="111">
        <v>6591778.1200000001</v>
      </c>
      <c r="K80" s="111">
        <v>263005.68999999994</v>
      </c>
      <c r="L80" s="111">
        <v>351283.64</v>
      </c>
      <c r="M80" s="111">
        <v>247545.52999999994</v>
      </c>
      <c r="N80" s="111">
        <v>234034.57000000004</v>
      </c>
      <c r="O80" s="111">
        <v>555127</v>
      </c>
      <c r="P80" s="111">
        <v>2712613.76</v>
      </c>
      <c r="Q80" s="111">
        <f t="shared" si="1"/>
        <v>12229164.4</v>
      </c>
      <c r="R80" s="108"/>
      <c r="T80" s="106"/>
      <c r="U80" s="111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1273776.0899999999</v>
      </c>
      <c r="V80" s="108"/>
    </row>
    <row r="81" spans="2:22" ht="15" x14ac:dyDescent="0.25">
      <c r="B81" s="106"/>
      <c r="C81" s="155" t="s">
        <v>113</v>
      </c>
      <c r="D81" s="147" t="s">
        <v>333</v>
      </c>
      <c r="E81" s="111">
        <v>0</v>
      </c>
      <c r="F81" s="111">
        <v>341598.3</v>
      </c>
      <c r="G81" s="111">
        <v>74575.3</v>
      </c>
      <c r="H81" s="111">
        <v>406440.62</v>
      </c>
      <c r="I81" s="111">
        <v>37014.76</v>
      </c>
      <c r="J81" s="111">
        <v>436047.06</v>
      </c>
      <c r="K81" s="111">
        <v>12307.49</v>
      </c>
      <c r="L81" s="111">
        <v>505588.55</v>
      </c>
      <c r="M81" s="111">
        <v>227955.37</v>
      </c>
      <c r="N81" s="111">
        <v>261385.77</v>
      </c>
      <c r="O81" s="111">
        <v>212283.32</v>
      </c>
      <c r="P81" s="111">
        <v>266342.64</v>
      </c>
      <c r="Q81" s="111">
        <f t="shared" si="1"/>
        <v>2781539.18</v>
      </c>
      <c r="R81" s="108"/>
      <c r="T81" s="106"/>
      <c r="U81" s="111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859628.98</v>
      </c>
      <c r="V81" s="108"/>
    </row>
    <row r="82" spans="2:22" ht="15" x14ac:dyDescent="0.25">
      <c r="B82" s="106"/>
      <c r="C82" s="155" t="s">
        <v>114</v>
      </c>
      <c r="D82" s="147" t="s">
        <v>334</v>
      </c>
      <c r="E82" s="111">
        <v>2610373.7400000002</v>
      </c>
      <c r="F82" s="111">
        <v>3428404.9</v>
      </c>
      <c r="G82" s="111">
        <v>2952220.91</v>
      </c>
      <c r="H82" s="111">
        <v>3964206.3799999985</v>
      </c>
      <c r="I82" s="111">
        <v>3161828.56</v>
      </c>
      <c r="J82" s="111">
        <v>4050694.8299999991</v>
      </c>
      <c r="K82" s="111">
        <v>3236569.9100000011</v>
      </c>
      <c r="L82" s="111">
        <v>3401523.1499999994</v>
      </c>
      <c r="M82" s="111">
        <v>3103258.3199999994</v>
      </c>
      <c r="N82" s="111">
        <v>3234987.4499999993</v>
      </c>
      <c r="O82" s="111">
        <v>3306249.33</v>
      </c>
      <c r="P82" s="111">
        <v>4934499.58</v>
      </c>
      <c r="Q82" s="111">
        <f t="shared" si="1"/>
        <v>41384817.059999995</v>
      </c>
      <c r="R82" s="108"/>
      <c r="T82" s="106"/>
      <c r="U82" s="111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16117034.49</v>
      </c>
      <c r="V82" s="108"/>
    </row>
    <row r="83" spans="2:22" ht="15" x14ac:dyDescent="0.25">
      <c r="B83" s="106"/>
      <c r="C83" s="155" t="s">
        <v>115</v>
      </c>
      <c r="D83" s="147" t="s">
        <v>335</v>
      </c>
      <c r="E83" s="111">
        <v>17160.79</v>
      </c>
      <c r="F83" s="111">
        <v>95057.84</v>
      </c>
      <c r="G83" s="111">
        <v>25243.63</v>
      </c>
      <c r="H83" s="111">
        <v>210121.93000000002</v>
      </c>
      <c r="I83" s="111">
        <v>31499.79</v>
      </c>
      <c r="J83" s="111">
        <v>199714.3</v>
      </c>
      <c r="K83" s="111">
        <v>31516.560000000001</v>
      </c>
      <c r="L83" s="111">
        <v>197796.32000000004</v>
      </c>
      <c r="M83" s="111">
        <v>128207.47</v>
      </c>
      <c r="N83" s="111">
        <v>99703.979999999981</v>
      </c>
      <c r="O83" s="111">
        <v>150910.74</v>
      </c>
      <c r="P83" s="111">
        <v>2227651.4600000004</v>
      </c>
      <c r="Q83" s="111">
        <f t="shared" si="1"/>
        <v>3414584.8100000005</v>
      </c>
      <c r="R83" s="108"/>
      <c r="T83" s="106"/>
      <c r="U83" s="111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379083.98000000004</v>
      </c>
      <c r="V83" s="108"/>
    </row>
    <row r="84" spans="2:22" ht="15" x14ac:dyDescent="0.25">
      <c r="B84" s="106"/>
      <c r="C84" s="155" t="s">
        <v>116</v>
      </c>
      <c r="D84" s="147" t="s">
        <v>336</v>
      </c>
      <c r="E84" s="111">
        <v>0</v>
      </c>
      <c r="F84" s="111">
        <v>13882.14</v>
      </c>
      <c r="G84" s="111">
        <v>54361.49</v>
      </c>
      <c r="H84" s="111">
        <v>63737.03</v>
      </c>
      <c r="I84" s="111">
        <v>41952.849999999991</v>
      </c>
      <c r="J84" s="111">
        <v>135484.22</v>
      </c>
      <c r="K84" s="111">
        <v>11417.15</v>
      </c>
      <c r="L84" s="111">
        <v>65030.850000000006</v>
      </c>
      <c r="M84" s="111">
        <v>77134.850000000006</v>
      </c>
      <c r="N84" s="111">
        <v>26274.48</v>
      </c>
      <c r="O84" s="111">
        <v>139612.26999999999</v>
      </c>
      <c r="P84" s="111">
        <v>213618.41</v>
      </c>
      <c r="Q84" s="111">
        <f t="shared" si="1"/>
        <v>842505.74</v>
      </c>
      <c r="R84" s="108"/>
      <c r="T84" s="106"/>
      <c r="U84" s="111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173933.51</v>
      </c>
      <c r="V84" s="108"/>
    </row>
    <row r="85" spans="2:22" ht="15" x14ac:dyDescent="0.25">
      <c r="B85" s="106"/>
      <c r="C85" s="155" t="s">
        <v>117</v>
      </c>
      <c r="D85" s="147" t="s">
        <v>337</v>
      </c>
      <c r="E85" s="111">
        <v>0</v>
      </c>
      <c r="F85" s="111">
        <v>303608.7</v>
      </c>
      <c r="G85" s="111">
        <v>67676.259999999995</v>
      </c>
      <c r="H85" s="111">
        <v>18330453.489999998</v>
      </c>
      <c r="I85" s="111">
        <v>515876.12000000005</v>
      </c>
      <c r="J85" s="111">
        <v>20649536.309999999</v>
      </c>
      <c r="K85" s="111">
        <v>1192727.6199999999</v>
      </c>
      <c r="L85" s="111">
        <v>434607.76000000007</v>
      </c>
      <c r="M85" s="111">
        <v>10151599.6</v>
      </c>
      <c r="N85" s="111">
        <v>430665.53</v>
      </c>
      <c r="O85" s="111">
        <v>843764.83</v>
      </c>
      <c r="P85" s="111">
        <v>6289631.5099999988</v>
      </c>
      <c r="Q85" s="111">
        <f t="shared" si="1"/>
        <v>59210147.729999989</v>
      </c>
      <c r="R85" s="108"/>
      <c r="T85" s="106"/>
      <c r="U85" s="111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19217614.57</v>
      </c>
      <c r="V85" s="108"/>
    </row>
    <row r="86" spans="2:22" ht="15" x14ac:dyDescent="0.25">
      <c r="B86" s="106"/>
      <c r="C86" s="155" t="s">
        <v>118</v>
      </c>
      <c r="D86" s="147" t="s">
        <v>338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6653.43</v>
      </c>
      <c r="M86" s="111">
        <v>0</v>
      </c>
      <c r="N86" s="111">
        <v>40402.959999999999</v>
      </c>
      <c r="O86" s="111">
        <v>0</v>
      </c>
      <c r="P86" s="111">
        <v>501021.42</v>
      </c>
      <c r="Q86" s="111">
        <f t="shared" si="1"/>
        <v>548077.80999999994</v>
      </c>
      <c r="R86" s="108"/>
      <c r="T86" s="106"/>
      <c r="U86" s="111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08"/>
    </row>
    <row r="87" spans="2:22" ht="25.5" x14ac:dyDescent="0.25">
      <c r="B87" s="106"/>
      <c r="C87" s="155" t="s">
        <v>119</v>
      </c>
      <c r="D87" s="147" t="s">
        <v>339</v>
      </c>
      <c r="E87" s="111">
        <v>126943.59999999998</v>
      </c>
      <c r="F87" s="111">
        <v>146797.76999999999</v>
      </c>
      <c r="G87" s="111">
        <v>143235.39000000001</v>
      </c>
      <c r="H87" s="111">
        <v>141905.89000000001</v>
      </c>
      <c r="I87" s="111">
        <v>183059.77000000002</v>
      </c>
      <c r="J87" s="111">
        <v>201623.26999999996</v>
      </c>
      <c r="K87" s="111">
        <v>208613.30000000002</v>
      </c>
      <c r="L87" s="111">
        <v>142970.37</v>
      </c>
      <c r="M87" s="111">
        <v>307263.63999999996</v>
      </c>
      <c r="N87" s="111">
        <v>150835.35999999999</v>
      </c>
      <c r="O87" s="111">
        <v>144604.44999999998</v>
      </c>
      <c r="P87" s="111">
        <v>227211.78999999998</v>
      </c>
      <c r="Q87" s="111">
        <f t="shared" si="1"/>
        <v>2125064.5999999996</v>
      </c>
      <c r="R87" s="108"/>
      <c r="T87" s="106"/>
      <c r="U87" s="111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741942.42</v>
      </c>
      <c r="V87" s="108"/>
    </row>
    <row r="88" spans="2:22" ht="15" x14ac:dyDescent="0.25">
      <c r="B88" s="106"/>
      <c r="C88" s="155" t="s">
        <v>120</v>
      </c>
      <c r="D88" s="147" t="s">
        <v>340</v>
      </c>
      <c r="E88" s="111">
        <v>25515.200000000001</v>
      </c>
      <c r="F88" s="111">
        <v>38681.049999999996</v>
      </c>
      <c r="G88" s="111">
        <v>89850.790000000008</v>
      </c>
      <c r="H88" s="111">
        <v>38821.030000000006</v>
      </c>
      <c r="I88" s="111">
        <v>42550.9</v>
      </c>
      <c r="J88" s="111">
        <v>63331.170000000006</v>
      </c>
      <c r="K88" s="111">
        <v>13618.73</v>
      </c>
      <c r="L88" s="111">
        <v>28860.539999999997</v>
      </c>
      <c r="M88" s="111">
        <v>42277.560000000005</v>
      </c>
      <c r="N88" s="111">
        <v>58256.810000000012</v>
      </c>
      <c r="O88" s="111">
        <v>45911.47</v>
      </c>
      <c r="P88" s="111">
        <v>57128.98</v>
      </c>
      <c r="Q88" s="111">
        <f t="shared" si="1"/>
        <v>544804.23</v>
      </c>
      <c r="R88" s="108"/>
      <c r="T88" s="106"/>
      <c r="U88" s="111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235418.97</v>
      </c>
      <c r="V88" s="108"/>
    </row>
    <row r="89" spans="2:22" ht="15" x14ac:dyDescent="0.25">
      <c r="B89" s="106"/>
      <c r="C89" s="155" t="s">
        <v>121</v>
      </c>
      <c r="D89" s="147" t="s">
        <v>341</v>
      </c>
      <c r="E89" s="111">
        <v>51225.22</v>
      </c>
      <c r="F89" s="111">
        <v>70414.929999999993</v>
      </c>
      <c r="G89" s="111">
        <v>82491.73</v>
      </c>
      <c r="H89" s="111">
        <v>58259.96</v>
      </c>
      <c r="I89" s="111">
        <v>62435.439999999995</v>
      </c>
      <c r="J89" s="111">
        <v>85989.099999999991</v>
      </c>
      <c r="K89" s="111">
        <v>59478.400000000001</v>
      </c>
      <c r="L89" s="111">
        <v>69845.790000000008</v>
      </c>
      <c r="M89" s="111">
        <v>62898.840000000004</v>
      </c>
      <c r="N89" s="111">
        <v>71039.570000000007</v>
      </c>
      <c r="O89" s="111">
        <v>64598.03</v>
      </c>
      <c r="P89" s="111">
        <v>97960.49</v>
      </c>
      <c r="Q89" s="111">
        <f t="shared" si="1"/>
        <v>836637.5</v>
      </c>
      <c r="R89" s="108"/>
      <c r="T89" s="106"/>
      <c r="U89" s="111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324827.28000000003</v>
      </c>
      <c r="V89" s="108"/>
    </row>
    <row r="90" spans="2:22" ht="15" x14ac:dyDescent="0.25">
      <c r="B90" s="106"/>
      <c r="C90" s="155" t="s">
        <v>122</v>
      </c>
      <c r="D90" s="147" t="s">
        <v>342</v>
      </c>
      <c r="E90" s="111">
        <v>914178.97</v>
      </c>
      <c r="F90" s="111">
        <v>2535804.84</v>
      </c>
      <c r="G90" s="111">
        <v>3201359.39</v>
      </c>
      <c r="H90" s="111">
        <v>3084218.8299999996</v>
      </c>
      <c r="I90" s="111">
        <v>2511975.41</v>
      </c>
      <c r="J90" s="111">
        <v>2739064.3</v>
      </c>
      <c r="K90" s="111">
        <v>3163735.09</v>
      </c>
      <c r="L90" s="111">
        <v>2971042.5000000005</v>
      </c>
      <c r="M90" s="111">
        <v>3435331.33</v>
      </c>
      <c r="N90" s="111">
        <v>2904537.8899999997</v>
      </c>
      <c r="O90" s="111">
        <v>2962720.4699999997</v>
      </c>
      <c r="P90" s="111">
        <v>5371842.7200000007</v>
      </c>
      <c r="Q90" s="111">
        <f t="shared" si="1"/>
        <v>35795811.739999995</v>
      </c>
      <c r="R90" s="108"/>
      <c r="T90" s="106"/>
      <c r="U90" s="111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12247537.439999999</v>
      </c>
      <c r="V90" s="108"/>
    </row>
    <row r="91" spans="2:22" ht="15" x14ac:dyDescent="0.25">
      <c r="B91" s="106"/>
      <c r="C91" s="155" t="s">
        <v>123</v>
      </c>
      <c r="D91" s="147" t="s">
        <v>343</v>
      </c>
      <c r="E91" s="111">
        <v>44312.79</v>
      </c>
      <c r="F91" s="111">
        <v>56986.75</v>
      </c>
      <c r="G91" s="111">
        <v>418059.99</v>
      </c>
      <c r="H91" s="111">
        <v>62233.399999999994</v>
      </c>
      <c r="I91" s="111">
        <v>57083.459999999992</v>
      </c>
      <c r="J91" s="111">
        <v>123738.28</v>
      </c>
      <c r="K91" s="111">
        <v>56411.37000000001</v>
      </c>
      <c r="L91" s="111">
        <v>57010.85</v>
      </c>
      <c r="M91" s="111">
        <v>63799.01999999999</v>
      </c>
      <c r="N91" s="111">
        <v>68032.889999999985</v>
      </c>
      <c r="O91" s="111">
        <v>155065.88</v>
      </c>
      <c r="P91" s="111">
        <v>289236.96999999997</v>
      </c>
      <c r="Q91" s="111">
        <f t="shared" si="1"/>
        <v>1451971.6500000001</v>
      </c>
      <c r="R91" s="108"/>
      <c r="T91" s="106"/>
      <c r="U91" s="111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638676.39</v>
      </c>
      <c r="V91" s="108"/>
    </row>
    <row r="92" spans="2:22" ht="15" x14ac:dyDescent="0.25">
      <c r="B92" s="106"/>
      <c r="C92" s="155" t="s">
        <v>124</v>
      </c>
      <c r="D92" s="147" t="s">
        <v>344</v>
      </c>
      <c r="E92" s="111">
        <v>0</v>
      </c>
      <c r="F92" s="111">
        <v>209850</v>
      </c>
      <c r="G92" s="111">
        <v>4097639.84</v>
      </c>
      <c r="H92" s="111">
        <v>60894.41</v>
      </c>
      <c r="I92" s="111">
        <v>22681.05</v>
      </c>
      <c r="J92" s="111">
        <v>196045.29</v>
      </c>
      <c r="K92" s="111">
        <v>28857.67</v>
      </c>
      <c r="L92" s="111">
        <v>2000</v>
      </c>
      <c r="M92" s="111">
        <v>53111.65</v>
      </c>
      <c r="N92" s="111">
        <v>22666.7</v>
      </c>
      <c r="O92" s="111">
        <v>263081.59999999998</v>
      </c>
      <c r="P92" s="111">
        <v>2397969.0699999998</v>
      </c>
      <c r="Q92" s="111">
        <f t="shared" si="1"/>
        <v>7354797.2799999993</v>
      </c>
      <c r="R92" s="108"/>
      <c r="T92" s="106"/>
      <c r="U92" s="111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4391065.3</v>
      </c>
      <c r="V92" s="108"/>
    </row>
    <row r="93" spans="2:22" ht="15" x14ac:dyDescent="0.25">
      <c r="B93" s="106"/>
      <c r="C93" s="155" t="s">
        <v>125</v>
      </c>
      <c r="D93" s="147" t="s">
        <v>345</v>
      </c>
      <c r="E93" s="111">
        <v>42558554.68</v>
      </c>
      <c r="F93" s="111">
        <v>11779245.300000001</v>
      </c>
      <c r="G93" s="111">
        <v>62572994.830000006</v>
      </c>
      <c r="H93" s="111">
        <v>543442791.3499999</v>
      </c>
      <c r="I93" s="111">
        <v>60698484.75999999</v>
      </c>
      <c r="J93" s="111">
        <v>45929163.379999995</v>
      </c>
      <c r="K93" s="111">
        <v>39787523.509999998</v>
      </c>
      <c r="L93" s="111">
        <v>10354191.26</v>
      </c>
      <c r="M93" s="111">
        <v>49515986.049999997</v>
      </c>
      <c r="N93" s="111">
        <v>25380996.419999998</v>
      </c>
      <c r="O93" s="111">
        <v>33130015.739999998</v>
      </c>
      <c r="P93" s="111">
        <v>65268261.030000001</v>
      </c>
      <c r="Q93" s="111">
        <f t="shared" si="1"/>
        <v>990418208.3099997</v>
      </c>
      <c r="R93" s="108"/>
      <c r="T93" s="106"/>
      <c r="U93" s="111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721052070.91999984</v>
      </c>
      <c r="V93" s="108"/>
    </row>
    <row r="94" spans="2:22" ht="25.5" x14ac:dyDescent="0.25">
      <c r="B94" s="106"/>
      <c r="C94" s="155" t="s">
        <v>126</v>
      </c>
      <c r="D94" s="147" t="s">
        <v>346</v>
      </c>
      <c r="E94" s="111">
        <v>56388.82</v>
      </c>
      <c r="F94" s="111">
        <v>73486.029999999984</v>
      </c>
      <c r="G94" s="111">
        <v>121608.93</v>
      </c>
      <c r="H94" s="111">
        <v>80905.039999999979</v>
      </c>
      <c r="I94" s="111">
        <v>63428.880000000005</v>
      </c>
      <c r="J94" s="111">
        <v>72820.080000000016</v>
      </c>
      <c r="K94" s="111">
        <v>76320.749999999985</v>
      </c>
      <c r="L94" s="111">
        <v>67780.37999999999</v>
      </c>
      <c r="M94" s="111">
        <v>73079.819999999992</v>
      </c>
      <c r="N94" s="111">
        <v>77429.56</v>
      </c>
      <c r="O94" s="111">
        <v>117336.57999999997</v>
      </c>
      <c r="P94" s="111">
        <v>220501.4</v>
      </c>
      <c r="Q94" s="111">
        <f t="shared" si="1"/>
        <v>1101086.2699999998</v>
      </c>
      <c r="R94" s="108"/>
      <c r="T94" s="106"/>
      <c r="U94" s="111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395817.69999999995</v>
      </c>
      <c r="V94" s="108"/>
    </row>
    <row r="95" spans="2:22" ht="15" x14ac:dyDescent="0.25">
      <c r="B95" s="106"/>
      <c r="C95" s="155" t="s">
        <v>127</v>
      </c>
      <c r="D95" s="147" t="s">
        <v>347</v>
      </c>
      <c r="E95" s="111">
        <v>107285.06000000001</v>
      </c>
      <c r="F95" s="111">
        <v>165799.72000000003</v>
      </c>
      <c r="G95" s="111">
        <v>289795.15000000002</v>
      </c>
      <c r="H95" s="111">
        <v>202873.08999999997</v>
      </c>
      <c r="I95" s="111">
        <v>194973.34</v>
      </c>
      <c r="J95" s="111">
        <v>271893.21999999997</v>
      </c>
      <c r="K95" s="111">
        <v>193383.48</v>
      </c>
      <c r="L95" s="111">
        <v>245865.93999999992</v>
      </c>
      <c r="M95" s="111">
        <v>235167.78000000003</v>
      </c>
      <c r="N95" s="111">
        <v>256856.63</v>
      </c>
      <c r="O95" s="111">
        <v>217677.91999999993</v>
      </c>
      <c r="P95" s="111">
        <v>625514.01000000024</v>
      </c>
      <c r="Q95" s="111">
        <f t="shared" si="1"/>
        <v>3007085.3400000003</v>
      </c>
      <c r="R95" s="108"/>
      <c r="T95" s="106"/>
      <c r="U95" s="111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960726.36</v>
      </c>
      <c r="V95" s="108"/>
    </row>
    <row r="96" spans="2:22" ht="25.5" x14ac:dyDescent="0.25">
      <c r="B96" s="106"/>
      <c r="C96" s="155" t="s">
        <v>128</v>
      </c>
      <c r="D96" s="147" t="s">
        <v>348</v>
      </c>
      <c r="E96" s="111">
        <v>24355.82</v>
      </c>
      <c r="F96" s="111">
        <v>27366.07</v>
      </c>
      <c r="G96" s="111">
        <v>30849.470000000005</v>
      </c>
      <c r="H96" s="111">
        <v>33968.460000000006</v>
      </c>
      <c r="I96" s="111">
        <v>35113.33</v>
      </c>
      <c r="J96" s="111">
        <v>37679.03</v>
      </c>
      <c r="K96" s="111">
        <v>37805.86</v>
      </c>
      <c r="L96" s="111">
        <v>31497.68</v>
      </c>
      <c r="M96" s="111">
        <v>33463.000000000007</v>
      </c>
      <c r="N96" s="111">
        <v>35476.22</v>
      </c>
      <c r="O96" s="111">
        <v>33649.710000000006</v>
      </c>
      <c r="P96" s="111">
        <v>69755.420000000013</v>
      </c>
      <c r="Q96" s="111">
        <f t="shared" si="1"/>
        <v>430980.07000000007</v>
      </c>
      <c r="R96" s="108"/>
      <c r="T96" s="106"/>
      <c r="U96" s="111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151653.15000000002</v>
      </c>
      <c r="V96" s="108"/>
    </row>
    <row r="97" spans="2:22" ht="15" x14ac:dyDescent="0.25">
      <c r="B97" s="106"/>
      <c r="C97" s="155" t="s">
        <v>129</v>
      </c>
      <c r="D97" s="147" t="s">
        <v>349</v>
      </c>
      <c r="E97" s="111">
        <v>35007</v>
      </c>
      <c r="F97" s="111">
        <v>36881.859999999993</v>
      </c>
      <c r="G97" s="111">
        <v>44292.43</v>
      </c>
      <c r="H97" s="111">
        <v>39101.249999999993</v>
      </c>
      <c r="I97" s="111">
        <v>35941.57999999998</v>
      </c>
      <c r="J97" s="111">
        <v>39234.229999999996</v>
      </c>
      <c r="K97" s="111">
        <v>37285.159999999989</v>
      </c>
      <c r="L97" s="111">
        <v>35506.11</v>
      </c>
      <c r="M97" s="111">
        <v>40488.12999999999</v>
      </c>
      <c r="N97" s="111">
        <v>36594</v>
      </c>
      <c r="O97" s="111">
        <v>38527.049999999996</v>
      </c>
      <c r="P97" s="111">
        <v>48955.33</v>
      </c>
      <c r="Q97" s="111">
        <f t="shared" si="1"/>
        <v>467814.12999999995</v>
      </c>
      <c r="R97" s="108"/>
      <c r="T97" s="106"/>
      <c r="U97" s="111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191224.11999999997</v>
      </c>
      <c r="V97" s="108"/>
    </row>
    <row r="98" spans="2:22" ht="15" x14ac:dyDescent="0.25">
      <c r="B98" s="106"/>
      <c r="C98" s="155" t="s">
        <v>130</v>
      </c>
      <c r="D98" s="147" t="s">
        <v>350</v>
      </c>
      <c r="E98" s="111">
        <v>311.69</v>
      </c>
      <c r="F98" s="111">
        <v>311.69</v>
      </c>
      <c r="G98" s="111">
        <v>2346.7999999999997</v>
      </c>
      <c r="H98" s="111">
        <v>2245.75</v>
      </c>
      <c r="I98" s="111">
        <v>566.5</v>
      </c>
      <c r="J98" s="111">
        <v>1252.4100000000001</v>
      </c>
      <c r="K98" s="111">
        <v>1287.6499999999999</v>
      </c>
      <c r="L98" s="111">
        <v>944.40000000000009</v>
      </c>
      <c r="M98" s="111">
        <v>826.42000000000007</v>
      </c>
      <c r="N98" s="111">
        <v>1853.05</v>
      </c>
      <c r="O98" s="111">
        <v>1958.75</v>
      </c>
      <c r="P98" s="111">
        <v>11153.919999999998</v>
      </c>
      <c r="Q98" s="111">
        <f t="shared" si="1"/>
        <v>25059.03</v>
      </c>
      <c r="R98" s="108"/>
      <c r="T98" s="106"/>
      <c r="U98" s="111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5782.43</v>
      </c>
      <c r="V98" s="108"/>
    </row>
    <row r="99" spans="2:22" ht="15" x14ac:dyDescent="0.25">
      <c r="B99" s="106"/>
      <c r="C99" s="155" t="s">
        <v>131</v>
      </c>
      <c r="D99" s="147" t="s">
        <v>351</v>
      </c>
      <c r="E99" s="111">
        <v>57073.24</v>
      </c>
      <c r="F99" s="111">
        <v>77275.939999999988</v>
      </c>
      <c r="G99" s="111">
        <v>83183.030000000013</v>
      </c>
      <c r="H99" s="111">
        <v>132261.94</v>
      </c>
      <c r="I99" s="111">
        <v>89140.079999999973</v>
      </c>
      <c r="J99" s="111">
        <v>81028.37999999999</v>
      </c>
      <c r="K99" s="111">
        <v>68911.64</v>
      </c>
      <c r="L99" s="111">
        <v>93514.39</v>
      </c>
      <c r="M99" s="111">
        <v>78060.540000000023</v>
      </c>
      <c r="N99" s="111">
        <v>82937.300000000017</v>
      </c>
      <c r="O99" s="111">
        <v>72822.059999999983</v>
      </c>
      <c r="P99" s="111">
        <v>110159.44</v>
      </c>
      <c r="Q99" s="111">
        <f t="shared" si="1"/>
        <v>1026367.98</v>
      </c>
      <c r="R99" s="108"/>
      <c r="T99" s="106"/>
      <c r="U99" s="111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438934.23</v>
      </c>
      <c r="V99" s="108"/>
    </row>
    <row r="100" spans="2:22" ht="15" x14ac:dyDescent="0.25">
      <c r="B100" s="106"/>
      <c r="C100" s="155" t="s">
        <v>132</v>
      </c>
      <c r="D100" s="147" t="s">
        <v>356</v>
      </c>
      <c r="E100" s="111">
        <v>9562.86</v>
      </c>
      <c r="F100" s="111">
        <v>14150.380000000001</v>
      </c>
      <c r="G100" s="111">
        <v>16454.489999999998</v>
      </c>
      <c r="H100" s="111">
        <v>14242.72</v>
      </c>
      <c r="I100" s="111">
        <v>15006.550000000001</v>
      </c>
      <c r="J100" s="111">
        <v>21474.86</v>
      </c>
      <c r="K100" s="111">
        <v>8135157.3100000005</v>
      </c>
      <c r="L100" s="111">
        <v>14111.69</v>
      </c>
      <c r="M100" s="111">
        <v>20173.389999999996</v>
      </c>
      <c r="N100" s="111">
        <v>143426.25999999998</v>
      </c>
      <c r="O100" s="111">
        <v>243126.37999999992</v>
      </c>
      <c r="P100" s="111">
        <v>124547.56</v>
      </c>
      <c r="Q100" s="111">
        <f t="shared" si="1"/>
        <v>8771434.450000003</v>
      </c>
      <c r="R100" s="108"/>
      <c r="T100" s="106"/>
      <c r="U100" s="111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69417</v>
      </c>
      <c r="V100" s="108"/>
    </row>
    <row r="101" spans="2:22" ht="15" x14ac:dyDescent="0.25">
      <c r="B101" s="106"/>
      <c r="C101" s="155" t="s">
        <v>133</v>
      </c>
      <c r="D101" s="147" t="s">
        <v>357</v>
      </c>
      <c r="E101" s="111">
        <v>60847.479999999996</v>
      </c>
      <c r="F101" s="111">
        <v>63832.05999999999</v>
      </c>
      <c r="G101" s="111">
        <v>72756.87</v>
      </c>
      <c r="H101" s="111">
        <v>71990.23000000001</v>
      </c>
      <c r="I101" s="111">
        <v>79651.740000000005</v>
      </c>
      <c r="J101" s="111">
        <v>85691.849999999977</v>
      </c>
      <c r="K101" s="111">
        <v>71622.38</v>
      </c>
      <c r="L101" s="111">
        <v>82678.91</v>
      </c>
      <c r="M101" s="111">
        <v>112837.3</v>
      </c>
      <c r="N101" s="111">
        <v>76749.50999999998</v>
      </c>
      <c r="O101" s="111">
        <v>78180.19</v>
      </c>
      <c r="P101" s="111">
        <v>324869.27</v>
      </c>
      <c r="Q101" s="111">
        <f t="shared" si="1"/>
        <v>1181707.79</v>
      </c>
      <c r="R101" s="108"/>
      <c r="T101" s="106"/>
      <c r="U101" s="111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349078.38</v>
      </c>
      <c r="V101" s="108"/>
    </row>
    <row r="102" spans="2:22" ht="15" x14ac:dyDescent="0.25">
      <c r="B102" s="106"/>
      <c r="C102" s="155" t="s">
        <v>134</v>
      </c>
      <c r="D102" s="147" t="s">
        <v>358</v>
      </c>
      <c r="E102" s="111">
        <v>123458.98999999999</v>
      </c>
      <c r="F102" s="111">
        <v>133576.79</v>
      </c>
      <c r="G102" s="111">
        <v>133422.99</v>
      </c>
      <c r="H102" s="111">
        <v>136356.15000000002</v>
      </c>
      <c r="I102" s="111">
        <v>153141.25999999998</v>
      </c>
      <c r="J102" s="111">
        <v>144213.61000000002</v>
      </c>
      <c r="K102" s="111">
        <v>173479.83000000002</v>
      </c>
      <c r="L102" s="111">
        <v>126771.68000000001</v>
      </c>
      <c r="M102" s="111">
        <v>149012.91999999998</v>
      </c>
      <c r="N102" s="111">
        <v>210283.58999999997</v>
      </c>
      <c r="O102" s="111">
        <v>140797.78000000003</v>
      </c>
      <c r="P102" s="111">
        <v>178170.23</v>
      </c>
      <c r="Q102" s="111">
        <f t="shared" si="1"/>
        <v>1802685.82</v>
      </c>
      <c r="R102" s="108"/>
      <c r="T102" s="106"/>
      <c r="U102" s="111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679956.18</v>
      </c>
      <c r="V102" s="108"/>
    </row>
    <row r="103" spans="2:22" ht="15" x14ac:dyDescent="0.25">
      <c r="B103" s="106"/>
      <c r="C103" s="155" t="s">
        <v>135</v>
      </c>
      <c r="D103" s="147" t="s">
        <v>359</v>
      </c>
      <c r="E103" s="111">
        <v>0</v>
      </c>
      <c r="F103" s="111">
        <v>3806.3199999999997</v>
      </c>
      <c r="G103" s="111">
        <v>8105.7099999999991</v>
      </c>
      <c r="H103" s="111">
        <v>9251.91</v>
      </c>
      <c r="I103" s="111">
        <v>14776.36</v>
      </c>
      <c r="J103" s="111">
        <v>10509.92</v>
      </c>
      <c r="K103" s="111">
        <v>4136.95</v>
      </c>
      <c r="L103" s="111">
        <v>4116.66</v>
      </c>
      <c r="M103" s="111">
        <v>11950.3</v>
      </c>
      <c r="N103" s="111">
        <v>15933.87</v>
      </c>
      <c r="O103" s="111">
        <v>11404.699999999999</v>
      </c>
      <c r="P103" s="111">
        <v>39670.880000000005</v>
      </c>
      <c r="Q103" s="111">
        <f t="shared" si="1"/>
        <v>133663.58000000002</v>
      </c>
      <c r="R103" s="108"/>
      <c r="T103" s="106"/>
      <c r="U103" s="111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35940.300000000003</v>
      </c>
      <c r="V103" s="108"/>
    </row>
    <row r="104" spans="2:22" ht="15" x14ac:dyDescent="0.25">
      <c r="B104" s="106"/>
      <c r="C104" s="155" t="s">
        <v>136</v>
      </c>
      <c r="D104" s="147" t="s">
        <v>360</v>
      </c>
      <c r="E104" s="111">
        <v>21573.77</v>
      </c>
      <c r="F104" s="111">
        <v>34578.410000000011</v>
      </c>
      <c r="G104" s="111">
        <v>40097.450000000004</v>
      </c>
      <c r="H104" s="111">
        <v>33392.120000000003</v>
      </c>
      <c r="I104" s="111">
        <v>36243.740000000005</v>
      </c>
      <c r="J104" s="111">
        <v>34063.07</v>
      </c>
      <c r="K104" s="111">
        <v>39393.370000000003</v>
      </c>
      <c r="L104" s="111">
        <v>27256.600000000006</v>
      </c>
      <c r="M104" s="111">
        <v>35561.540000000008</v>
      </c>
      <c r="N104" s="111">
        <v>45082.83</v>
      </c>
      <c r="O104" s="111">
        <v>29703.080000000009</v>
      </c>
      <c r="P104" s="111">
        <v>73434.51999999999</v>
      </c>
      <c r="Q104" s="111">
        <f t="shared" si="1"/>
        <v>450380.50000000012</v>
      </c>
      <c r="R104" s="108"/>
      <c r="T104" s="106"/>
      <c r="U104" s="111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165885.49</v>
      </c>
      <c r="V104" s="108"/>
    </row>
    <row r="105" spans="2:22" ht="15" x14ac:dyDescent="0.25">
      <c r="B105" s="106"/>
      <c r="C105" s="155" t="s">
        <v>137</v>
      </c>
      <c r="D105" s="147" t="s">
        <v>361</v>
      </c>
      <c r="E105" s="111">
        <v>182492.40999999997</v>
      </c>
      <c r="F105" s="111">
        <v>470604.94999999995</v>
      </c>
      <c r="G105" s="111">
        <v>10489420.479999999</v>
      </c>
      <c r="H105" s="111">
        <v>2208608.5699999998</v>
      </c>
      <c r="I105" s="111">
        <v>1264513.1400000001</v>
      </c>
      <c r="J105" s="111">
        <v>1576619.0099999998</v>
      </c>
      <c r="K105" s="111">
        <v>1721031.0199999996</v>
      </c>
      <c r="L105" s="111">
        <v>1077703.08</v>
      </c>
      <c r="M105" s="111">
        <v>1550344.1800000002</v>
      </c>
      <c r="N105" s="111">
        <v>1867793.1000000003</v>
      </c>
      <c r="O105" s="111">
        <v>591082.63000000012</v>
      </c>
      <c r="P105" s="111">
        <v>4982357.24</v>
      </c>
      <c r="Q105" s="111">
        <f t="shared" si="1"/>
        <v>27982569.809999995</v>
      </c>
      <c r="R105" s="108"/>
      <c r="T105" s="106"/>
      <c r="U105" s="111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14615639.549999999</v>
      </c>
      <c r="V105" s="108"/>
    </row>
    <row r="106" spans="2:22" ht="25.5" x14ac:dyDescent="0.25">
      <c r="B106" s="106"/>
      <c r="C106" s="155" t="s">
        <v>493</v>
      </c>
      <c r="D106" s="147" t="s">
        <v>494</v>
      </c>
      <c r="E106" s="111">
        <v>29640.880000000001</v>
      </c>
      <c r="F106" s="111">
        <v>69815.45</v>
      </c>
      <c r="G106" s="111">
        <v>214354.57999999996</v>
      </c>
      <c r="H106" s="111">
        <v>147127.64000000001</v>
      </c>
      <c r="I106" s="111">
        <v>91898.52</v>
      </c>
      <c r="J106" s="111">
        <v>69693.990000000005</v>
      </c>
      <c r="K106" s="111">
        <v>114016.46</v>
      </c>
      <c r="L106" s="111">
        <v>60482.55</v>
      </c>
      <c r="M106" s="111">
        <v>176990.05</v>
      </c>
      <c r="N106" s="111">
        <v>70004.539999999994</v>
      </c>
      <c r="O106" s="111">
        <v>86646.41</v>
      </c>
      <c r="P106" s="111">
        <v>1321267.0799999998</v>
      </c>
      <c r="Q106" s="111">
        <f t="shared" si="1"/>
        <v>2451938.1499999994</v>
      </c>
      <c r="R106" s="108"/>
      <c r="T106" s="106"/>
      <c r="U106" s="111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552837.06999999995</v>
      </c>
      <c r="V106" s="108"/>
    </row>
    <row r="107" spans="2:22" ht="15" x14ac:dyDescent="0.25">
      <c r="B107" s="106"/>
      <c r="C107" s="155" t="s">
        <v>559</v>
      </c>
      <c r="D107" s="147" t="s">
        <v>362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1">
        <f t="shared" si="1"/>
        <v>0</v>
      </c>
      <c r="R107" s="108"/>
      <c r="T107" s="106"/>
      <c r="U107" s="111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08"/>
    </row>
    <row r="108" spans="2:22" ht="25.5" x14ac:dyDescent="0.25">
      <c r="B108" s="106"/>
      <c r="C108" s="155" t="s">
        <v>560</v>
      </c>
      <c r="D108" s="147" t="s">
        <v>589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11">
        <v>0</v>
      </c>
      <c r="P108" s="111">
        <v>0</v>
      </c>
      <c r="Q108" s="111">
        <f t="shared" si="1"/>
        <v>0</v>
      </c>
      <c r="R108" s="108"/>
      <c r="T108" s="106"/>
      <c r="U108" s="111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08"/>
    </row>
    <row r="109" spans="2:22" ht="15" x14ac:dyDescent="0.25">
      <c r="B109" s="106"/>
      <c r="C109" s="155" t="s">
        <v>561</v>
      </c>
      <c r="D109" s="147" t="s">
        <v>590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0</v>
      </c>
      <c r="Q109" s="111">
        <f t="shared" si="1"/>
        <v>0</v>
      </c>
      <c r="R109" s="108"/>
      <c r="T109" s="106"/>
      <c r="U109" s="111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08"/>
    </row>
    <row r="110" spans="2:22" ht="15" x14ac:dyDescent="0.25">
      <c r="B110" s="106"/>
      <c r="C110" s="155" t="s">
        <v>138</v>
      </c>
      <c r="D110" s="147" t="s">
        <v>363</v>
      </c>
      <c r="E110" s="111">
        <v>192909.45999999993</v>
      </c>
      <c r="F110" s="111">
        <v>316946.39</v>
      </c>
      <c r="G110" s="111">
        <v>297347.34999999998</v>
      </c>
      <c r="H110" s="111">
        <v>318699.58</v>
      </c>
      <c r="I110" s="111">
        <v>280282.78999999992</v>
      </c>
      <c r="J110" s="111">
        <v>321400.65999999997</v>
      </c>
      <c r="K110" s="111">
        <v>304347.64</v>
      </c>
      <c r="L110" s="111">
        <v>303068.96999999997</v>
      </c>
      <c r="M110" s="111">
        <v>362034.51</v>
      </c>
      <c r="N110" s="111">
        <v>696082.22000000009</v>
      </c>
      <c r="O110" s="111">
        <v>406935.85999999987</v>
      </c>
      <c r="P110" s="111">
        <v>1207648.6299999999</v>
      </c>
      <c r="Q110" s="111">
        <f t="shared" si="1"/>
        <v>5007704.0599999996</v>
      </c>
      <c r="R110" s="108"/>
      <c r="T110" s="106"/>
      <c r="U110" s="111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1406185.5699999998</v>
      </c>
      <c r="V110" s="108"/>
    </row>
    <row r="111" spans="2:22" ht="15" x14ac:dyDescent="0.25">
      <c r="B111" s="106"/>
      <c r="C111" s="155" t="s">
        <v>139</v>
      </c>
      <c r="D111" s="147" t="s">
        <v>352</v>
      </c>
      <c r="E111" s="111">
        <v>318963.03999999998</v>
      </c>
      <c r="F111" s="111">
        <v>421257.01999999996</v>
      </c>
      <c r="G111" s="111">
        <v>350832.30000000005</v>
      </c>
      <c r="H111" s="111">
        <v>408232.90999999992</v>
      </c>
      <c r="I111" s="111">
        <v>373052.20000000007</v>
      </c>
      <c r="J111" s="111">
        <v>381643.70999999985</v>
      </c>
      <c r="K111" s="111">
        <v>353234.3</v>
      </c>
      <c r="L111" s="111">
        <v>419761.12000000005</v>
      </c>
      <c r="M111" s="111">
        <v>310911.72000000003</v>
      </c>
      <c r="N111" s="111">
        <v>365905.50000000006</v>
      </c>
      <c r="O111" s="111">
        <v>246937.48000000007</v>
      </c>
      <c r="P111" s="111">
        <v>345766.20000000007</v>
      </c>
      <c r="Q111" s="111">
        <f t="shared" si="1"/>
        <v>4296497.5</v>
      </c>
      <c r="R111" s="108"/>
      <c r="T111" s="106"/>
      <c r="U111" s="111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1872337.4699999997</v>
      </c>
      <c r="V111" s="108"/>
    </row>
    <row r="112" spans="2:22" ht="15" x14ac:dyDescent="0.25">
      <c r="B112" s="106"/>
      <c r="C112" s="155" t="s">
        <v>140</v>
      </c>
      <c r="D112" s="147" t="s">
        <v>353</v>
      </c>
      <c r="E112" s="111">
        <v>28892.239999999994</v>
      </c>
      <c r="F112" s="111">
        <v>26710.079999999998</v>
      </c>
      <c r="G112" s="111">
        <v>60663.93</v>
      </c>
      <c r="H112" s="111">
        <v>37950.730000000003</v>
      </c>
      <c r="I112" s="111">
        <v>33782.239999999998</v>
      </c>
      <c r="J112" s="111">
        <v>38861.199999999997</v>
      </c>
      <c r="K112" s="111">
        <v>29559.200000000001</v>
      </c>
      <c r="L112" s="111">
        <v>41409.43</v>
      </c>
      <c r="M112" s="111">
        <v>35943.65</v>
      </c>
      <c r="N112" s="111">
        <v>284953.95999999996</v>
      </c>
      <c r="O112" s="111">
        <v>67691.98000000001</v>
      </c>
      <c r="P112" s="111">
        <v>170085.80000000002</v>
      </c>
      <c r="Q112" s="111">
        <f t="shared" si="1"/>
        <v>856504.44</v>
      </c>
      <c r="R112" s="108"/>
      <c r="T112" s="106"/>
      <c r="U112" s="111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187999.22</v>
      </c>
      <c r="V112" s="108"/>
    </row>
    <row r="113" spans="2:22" ht="15" x14ac:dyDescent="0.25">
      <c r="B113" s="106"/>
      <c r="C113" s="155" t="s">
        <v>141</v>
      </c>
      <c r="D113" s="147" t="s">
        <v>354</v>
      </c>
      <c r="E113" s="111">
        <v>71171.710000000006</v>
      </c>
      <c r="F113" s="111">
        <v>125324.20999999999</v>
      </c>
      <c r="G113" s="111">
        <v>214773.71</v>
      </c>
      <c r="H113" s="111">
        <v>135857.72</v>
      </c>
      <c r="I113" s="111">
        <v>154689.91</v>
      </c>
      <c r="J113" s="111">
        <v>139190.45000000001</v>
      </c>
      <c r="K113" s="111">
        <v>111106.60999999999</v>
      </c>
      <c r="L113" s="111">
        <v>172741.38</v>
      </c>
      <c r="M113" s="111">
        <v>176554.71</v>
      </c>
      <c r="N113" s="111">
        <v>141307.02000000002</v>
      </c>
      <c r="O113" s="111">
        <v>179387.78</v>
      </c>
      <c r="P113" s="111">
        <v>536473.10000000009</v>
      </c>
      <c r="Q113" s="111">
        <f t="shared" si="1"/>
        <v>2158578.31</v>
      </c>
      <c r="R113" s="108"/>
      <c r="T113" s="106"/>
      <c r="U113" s="111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701817.26</v>
      </c>
      <c r="V113" s="108"/>
    </row>
    <row r="114" spans="2:22" ht="15" x14ac:dyDescent="0.25">
      <c r="B114" s="106"/>
      <c r="C114" s="155" t="s">
        <v>142</v>
      </c>
      <c r="D114" s="147" t="s">
        <v>355</v>
      </c>
      <c r="E114" s="111">
        <v>372099.50999999989</v>
      </c>
      <c r="F114" s="111">
        <v>411066.64</v>
      </c>
      <c r="G114" s="111">
        <v>427468.38</v>
      </c>
      <c r="H114" s="111">
        <v>416622.67000000004</v>
      </c>
      <c r="I114" s="111">
        <v>462002.12999999995</v>
      </c>
      <c r="J114" s="111">
        <v>439781.89999999991</v>
      </c>
      <c r="K114" s="111">
        <v>440096.57999999996</v>
      </c>
      <c r="L114" s="111">
        <v>675858.57999999984</v>
      </c>
      <c r="M114" s="111">
        <v>643412.65</v>
      </c>
      <c r="N114" s="111">
        <v>563896.26000000013</v>
      </c>
      <c r="O114" s="111">
        <v>420757.36999999994</v>
      </c>
      <c r="P114" s="111">
        <v>880675.76999999967</v>
      </c>
      <c r="Q114" s="111">
        <f t="shared" si="1"/>
        <v>6153738.4399999995</v>
      </c>
      <c r="R114" s="108"/>
      <c r="T114" s="106"/>
      <c r="U114" s="111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2089259.3299999996</v>
      </c>
      <c r="V114" s="108"/>
    </row>
    <row r="115" spans="2:22" ht="15" x14ac:dyDescent="0.25">
      <c r="B115" s="106"/>
      <c r="C115" s="155" t="s">
        <v>562</v>
      </c>
      <c r="D115" s="147" t="s">
        <v>496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0</v>
      </c>
      <c r="Q115" s="111">
        <f t="shared" si="1"/>
        <v>0</v>
      </c>
      <c r="R115" s="108"/>
      <c r="T115" s="106"/>
      <c r="U115" s="111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08"/>
    </row>
    <row r="116" spans="2:22" ht="15" x14ac:dyDescent="0.25">
      <c r="B116" s="106"/>
      <c r="C116" s="155" t="s">
        <v>143</v>
      </c>
      <c r="D116" s="147" t="s">
        <v>364</v>
      </c>
      <c r="E116" s="111">
        <v>70767.98</v>
      </c>
      <c r="F116" s="111">
        <v>89995.26999999999</v>
      </c>
      <c r="G116" s="111">
        <v>164739.87</v>
      </c>
      <c r="H116" s="111">
        <v>148749.83000000002</v>
      </c>
      <c r="I116" s="111">
        <v>142460.23000000001</v>
      </c>
      <c r="J116" s="111">
        <v>152323.59999999995</v>
      </c>
      <c r="K116" s="111">
        <v>141418.26999999999</v>
      </c>
      <c r="L116" s="111">
        <v>99643.87000000001</v>
      </c>
      <c r="M116" s="111">
        <v>5751142.7999999998</v>
      </c>
      <c r="N116" s="111">
        <v>143837.97000000003</v>
      </c>
      <c r="O116" s="111">
        <v>112136.16999999998</v>
      </c>
      <c r="P116" s="111">
        <v>182305.8</v>
      </c>
      <c r="Q116" s="111">
        <f t="shared" si="1"/>
        <v>7199521.6599999992</v>
      </c>
      <c r="R116" s="108"/>
      <c r="T116" s="106"/>
      <c r="U116" s="111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616713.18000000005</v>
      </c>
      <c r="V116" s="108"/>
    </row>
    <row r="117" spans="2:22" ht="15" x14ac:dyDescent="0.25">
      <c r="B117" s="106"/>
      <c r="C117" s="155" t="s">
        <v>144</v>
      </c>
      <c r="D117" s="147" t="s">
        <v>365</v>
      </c>
      <c r="E117" s="111">
        <v>21979.03</v>
      </c>
      <c r="F117" s="111">
        <v>27099.739999999998</v>
      </c>
      <c r="G117" s="111">
        <v>74407.44</v>
      </c>
      <c r="H117" s="111">
        <v>50624.72</v>
      </c>
      <c r="I117" s="111">
        <v>33278.010000000009</v>
      </c>
      <c r="J117" s="111">
        <v>79860.489999999991</v>
      </c>
      <c r="K117" s="111">
        <v>46912.55</v>
      </c>
      <c r="L117" s="111">
        <v>54137.770000000004</v>
      </c>
      <c r="M117" s="111">
        <v>32830.36</v>
      </c>
      <c r="N117" s="111">
        <v>52632.1</v>
      </c>
      <c r="O117" s="111">
        <v>53667.78</v>
      </c>
      <c r="P117" s="111">
        <v>65685.279999999999</v>
      </c>
      <c r="Q117" s="111">
        <f t="shared" si="1"/>
        <v>593115.27</v>
      </c>
      <c r="R117" s="108"/>
      <c r="T117" s="106"/>
      <c r="U117" s="111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207388.94</v>
      </c>
      <c r="V117" s="108"/>
    </row>
    <row r="118" spans="2:22" ht="15" x14ac:dyDescent="0.25">
      <c r="B118" s="106"/>
      <c r="C118" s="155" t="s">
        <v>530</v>
      </c>
      <c r="D118" s="147" t="s">
        <v>531</v>
      </c>
      <c r="E118" s="111">
        <v>0</v>
      </c>
      <c r="F118" s="111">
        <v>738.72</v>
      </c>
      <c r="G118" s="111">
        <v>1211.32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11">
        <v>0</v>
      </c>
      <c r="O118" s="111">
        <v>0</v>
      </c>
      <c r="P118" s="111">
        <v>0</v>
      </c>
      <c r="Q118" s="111">
        <f t="shared" si="1"/>
        <v>1950.04</v>
      </c>
      <c r="R118" s="108"/>
      <c r="T118" s="106"/>
      <c r="U118" s="111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08"/>
    </row>
    <row r="119" spans="2:22" ht="15" x14ac:dyDescent="0.25">
      <c r="B119" s="106"/>
      <c r="C119" s="155" t="s">
        <v>495</v>
      </c>
      <c r="D119" s="147" t="s">
        <v>496</v>
      </c>
      <c r="E119" s="111">
        <v>76531.759999999995</v>
      </c>
      <c r="F119" s="111">
        <v>388824.1</v>
      </c>
      <c r="G119" s="111">
        <v>1247588.74</v>
      </c>
      <c r="H119" s="111">
        <v>964377.77</v>
      </c>
      <c r="I119" s="111">
        <v>114583.69999999998</v>
      </c>
      <c r="J119" s="111">
        <v>233393.63999999996</v>
      </c>
      <c r="K119" s="111">
        <v>644621.12000000011</v>
      </c>
      <c r="L119" s="111">
        <v>114808.43</v>
      </c>
      <c r="M119" s="111">
        <v>312299.31999999995</v>
      </c>
      <c r="N119" s="111">
        <v>179749.58999999997</v>
      </c>
      <c r="O119" s="111">
        <v>278593.17000000004</v>
      </c>
      <c r="P119" s="111">
        <v>501377.94000000006</v>
      </c>
      <c r="Q119" s="111">
        <f t="shared" si="1"/>
        <v>5056749.2800000012</v>
      </c>
      <c r="R119" s="108"/>
      <c r="T119" s="106"/>
      <c r="U119" s="111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2791906.0700000003</v>
      </c>
      <c r="V119" s="108"/>
    </row>
    <row r="120" spans="2:22" ht="15" x14ac:dyDescent="0.25">
      <c r="B120" s="106"/>
      <c r="C120" s="155" t="s">
        <v>497</v>
      </c>
      <c r="D120" s="147" t="s">
        <v>498</v>
      </c>
      <c r="E120" s="111">
        <v>99897.02</v>
      </c>
      <c r="F120" s="111">
        <v>118135.65999999999</v>
      </c>
      <c r="G120" s="111">
        <v>525163.46</v>
      </c>
      <c r="H120" s="111">
        <v>136429.51</v>
      </c>
      <c r="I120" s="111">
        <v>142015.18</v>
      </c>
      <c r="J120" s="111">
        <v>163787.98999999996</v>
      </c>
      <c r="K120" s="111">
        <v>533567.60000000009</v>
      </c>
      <c r="L120" s="111">
        <v>169268.57999999996</v>
      </c>
      <c r="M120" s="111">
        <v>181733.05999999997</v>
      </c>
      <c r="N120" s="111">
        <v>150196.38</v>
      </c>
      <c r="O120" s="111">
        <v>128710.97</v>
      </c>
      <c r="P120" s="111">
        <v>719684.23</v>
      </c>
      <c r="Q120" s="111">
        <f t="shared" si="1"/>
        <v>3068589.64</v>
      </c>
      <c r="R120" s="108"/>
      <c r="T120" s="106"/>
      <c r="U120" s="111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1021640.8299999998</v>
      </c>
      <c r="V120" s="108"/>
    </row>
    <row r="121" spans="2:22" ht="15" x14ac:dyDescent="0.25">
      <c r="B121" s="106"/>
      <c r="C121" s="155" t="s">
        <v>499</v>
      </c>
      <c r="D121" s="147" t="s">
        <v>500</v>
      </c>
      <c r="E121" s="111">
        <v>153591.26999999996</v>
      </c>
      <c r="F121" s="111">
        <v>165357.49</v>
      </c>
      <c r="G121" s="111">
        <v>209812.38000000006</v>
      </c>
      <c r="H121" s="111">
        <v>223582.59999999998</v>
      </c>
      <c r="I121" s="111">
        <v>209319.64999999997</v>
      </c>
      <c r="J121" s="111">
        <v>189898.58000000002</v>
      </c>
      <c r="K121" s="111">
        <v>195798.12000000002</v>
      </c>
      <c r="L121" s="111">
        <v>163441.07999999993</v>
      </c>
      <c r="M121" s="111">
        <v>182712.0500000001</v>
      </c>
      <c r="N121" s="111">
        <v>206456.90999999995</v>
      </c>
      <c r="O121" s="111">
        <v>185174.32</v>
      </c>
      <c r="P121" s="111">
        <v>252889.89000000004</v>
      </c>
      <c r="Q121" s="111">
        <f t="shared" si="1"/>
        <v>2338034.34</v>
      </c>
      <c r="R121" s="108"/>
      <c r="T121" s="106"/>
      <c r="U121" s="111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961663.3899999999</v>
      </c>
      <c r="V121" s="108"/>
    </row>
    <row r="122" spans="2:22" ht="15" x14ac:dyDescent="0.25">
      <c r="B122" s="106"/>
      <c r="C122" s="155" t="s">
        <v>145</v>
      </c>
      <c r="D122" s="147" t="s">
        <v>366</v>
      </c>
      <c r="E122" s="111">
        <v>35465.859999999993</v>
      </c>
      <c r="F122" s="111">
        <v>35389.379999999997</v>
      </c>
      <c r="G122" s="111">
        <v>35248.120000000003</v>
      </c>
      <c r="H122" s="111">
        <v>172239.95</v>
      </c>
      <c r="I122" s="111">
        <v>322665.20999999996</v>
      </c>
      <c r="J122" s="111">
        <v>472131.15</v>
      </c>
      <c r="K122" s="111">
        <v>1086911.47</v>
      </c>
      <c r="L122" s="111">
        <v>85176.87999999999</v>
      </c>
      <c r="M122" s="111">
        <v>181681.15000000002</v>
      </c>
      <c r="N122" s="111">
        <v>150910.09999999998</v>
      </c>
      <c r="O122" s="111">
        <v>38101.540000000008</v>
      </c>
      <c r="P122" s="111">
        <v>135491.79</v>
      </c>
      <c r="Q122" s="111">
        <f t="shared" si="1"/>
        <v>2751412.5999999996</v>
      </c>
      <c r="R122" s="108"/>
      <c r="T122" s="106"/>
      <c r="U122" s="111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601008.52</v>
      </c>
      <c r="V122" s="108"/>
    </row>
    <row r="123" spans="2:22" ht="15" x14ac:dyDescent="0.25">
      <c r="B123" s="106"/>
      <c r="C123" s="155" t="s">
        <v>146</v>
      </c>
      <c r="D123" s="147" t="s">
        <v>367</v>
      </c>
      <c r="E123" s="111">
        <v>112954.04000000001</v>
      </c>
      <c r="F123" s="111">
        <v>145150.53</v>
      </c>
      <c r="G123" s="111">
        <v>159839.19</v>
      </c>
      <c r="H123" s="111">
        <v>153494.27999999997</v>
      </c>
      <c r="I123" s="111">
        <v>135526.25999999998</v>
      </c>
      <c r="J123" s="111">
        <v>154649.78000000003</v>
      </c>
      <c r="K123" s="111">
        <v>145974.47999999998</v>
      </c>
      <c r="L123" s="111">
        <v>150648.60999999999</v>
      </c>
      <c r="M123" s="111">
        <v>200447.94</v>
      </c>
      <c r="N123" s="111">
        <v>146535.87</v>
      </c>
      <c r="O123" s="111">
        <v>163914.72999999998</v>
      </c>
      <c r="P123" s="111">
        <v>175069.87</v>
      </c>
      <c r="Q123" s="111">
        <f t="shared" si="1"/>
        <v>1844205.58</v>
      </c>
      <c r="R123" s="108"/>
      <c r="T123" s="106"/>
      <c r="U123" s="111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706964.3</v>
      </c>
      <c r="V123" s="108"/>
    </row>
    <row r="124" spans="2:22" ht="25.5" x14ac:dyDescent="0.25">
      <c r="B124" s="106"/>
      <c r="C124" s="155" t="s">
        <v>147</v>
      </c>
      <c r="D124" s="147" t="s">
        <v>368</v>
      </c>
      <c r="E124" s="111">
        <v>42420.590000000004</v>
      </c>
      <c r="F124" s="111">
        <v>53624.05</v>
      </c>
      <c r="G124" s="111">
        <v>66032.779999999984</v>
      </c>
      <c r="H124" s="111">
        <v>66251.77</v>
      </c>
      <c r="I124" s="111">
        <v>56788.73</v>
      </c>
      <c r="J124" s="111">
        <v>63663.609999999993</v>
      </c>
      <c r="K124" s="111">
        <v>58538.899999999994</v>
      </c>
      <c r="L124" s="111">
        <v>56618.860000000008</v>
      </c>
      <c r="M124" s="111">
        <v>67658.449999999983</v>
      </c>
      <c r="N124" s="111">
        <v>59517.270000000004</v>
      </c>
      <c r="O124" s="111">
        <v>61501.62000000001</v>
      </c>
      <c r="P124" s="111">
        <v>103668.44</v>
      </c>
      <c r="Q124" s="111">
        <f t="shared" si="1"/>
        <v>756285.06999999983</v>
      </c>
      <c r="R124" s="108"/>
      <c r="T124" s="106"/>
      <c r="U124" s="111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285117.92</v>
      </c>
      <c r="V124" s="108"/>
    </row>
    <row r="125" spans="2:22" ht="15" x14ac:dyDescent="0.25">
      <c r="B125" s="106"/>
      <c r="C125" s="155" t="s">
        <v>148</v>
      </c>
      <c r="D125" s="147" t="s">
        <v>369</v>
      </c>
      <c r="E125" s="111">
        <v>0</v>
      </c>
      <c r="F125" s="111">
        <v>0</v>
      </c>
      <c r="G125" s="111">
        <v>0</v>
      </c>
      <c r="H125" s="111">
        <v>27500</v>
      </c>
      <c r="I125" s="111">
        <v>0</v>
      </c>
      <c r="J125" s="111">
        <v>0</v>
      </c>
      <c r="K125" s="111">
        <v>7800.98</v>
      </c>
      <c r="L125" s="111">
        <v>115800</v>
      </c>
      <c r="M125" s="111">
        <v>29933.17</v>
      </c>
      <c r="N125" s="111">
        <v>17941.760000000002</v>
      </c>
      <c r="O125" s="111">
        <v>48854.64</v>
      </c>
      <c r="P125" s="111">
        <v>40293.840000000004</v>
      </c>
      <c r="Q125" s="111">
        <f t="shared" si="1"/>
        <v>288124.39</v>
      </c>
      <c r="R125" s="108"/>
      <c r="T125" s="106"/>
      <c r="U125" s="111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27500</v>
      </c>
      <c r="V125" s="108"/>
    </row>
    <row r="126" spans="2:22" ht="25.5" x14ac:dyDescent="0.25">
      <c r="B126" s="106"/>
      <c r="C126" s="155" t="s">
        <v>532</v>
      </c>
      <c r="D126" s="147" t="s">
        <v>533</v>
      </c>
      <c r="E126" s="111">
        <v>14074.529999999999</v>
      </c>
      <c r="F126" s="111">
        <v>15612.19</v>
      </c>
      <c r="G126" s="111">
        <v>18473.859999999997</v>
      </c>
      <c r="H126" s="111">
        <v>16524.060000000001</v>
      </c>
      <c r="I126" s="111">
        <v>17786.080000000002</v>
      </c>
      <c r="J126" s="111">
        <v>16541.080000000002</v>
      </c>
      <c r="K126" s="111">
        <v>16954.980000000003</v>
      </c>
      <c r="L126" s="111">
        <v>16479.819999999996</v>
      </c>
      <c r="M126" s="111">
        <v>17823.489999999998</v>
      </c>
      <c r="N126" s="111">
        <v>16905.979999999996</v>
      </c>
      <c r="O126" s="111">
        <v>16901.349999999999</v>
      </c>
      <c r="P126" s="111">
        <v>48908.84</v>
      </c>
      <c r="Q126" s="111">
        <f t="shared" si="1"/>
        <v>232986.26</v>
      </c>
      <c r="R126" s="108"/>
      <c r="T126" s="106"/>
      <c r="U126" s="111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82470.720000000001</v>
      </c>
      <c r="V126" s="108"/>
    </row>
    <row r="127" spans="2:22" ht="25.5" x14ac:dyDescent="0.25">
      <c r="B127" s="106"/>
      <c r="C127" s="155" t="s">
        <v>534</v>
      </c>
      <c r="D127" s="147" t="s">
        <v>535</v>
      </c>
      <c r="E127" s="111">
        <v>0</v>
      </c>
      <c r="F127" s="111">
        <v>0</v>
      </c>
      <c r="G127" s="111">
        <v>2147.67</v>
      </c>
      <c r="H127" s="111">
        <v>1395.97</v>
      </c>
      <c r="I127" s="111">
        <v>689.46999999999991</v>
      </c>
      <c r="J127" s="111">
        <v>752374.32</v>
      </c>
      <c r="K127" s="111">
        <v>1040779.99</v>
      </c>
      <c r="L127" s="111">
        <v>1244.03</v>
      </c>
      <c r="M127" s="111">
        <v>584.23</v>
      </c>
      <c r="N127" s="111">
        <v>70178.11</v>
      </c>
      <c r="O127" s="111">
        <v>240376.63</v>
      </c>
      <c r="P127" s="111">
        <v>173321.34999999998</v>
      </c>
      <c r="Q127" s="111">
        <f t="shared" si="1"/>
        <v>2283091.77</v>
      </c>
      <c r="R127" s="108"/>
      <c r="T127" s="106"/>
      <c r="U127" s="111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4233.1100000000006</v>
      </c>
      <c r="V127" s="108"/>
    </row>
    <row r="128" spans="2:22" ht="15" x14ac:dyDescent="0.25">
      <c r="B128" s="106"/>
      <c r="C128" s="155" t="s">
        <v>149</v>
      </c>
      <c r="D128" s="147" t="s">
        <v>370</v>
      </c>
      <c r="E128" s="111">
        <v>33227.850000000006</v>
      </c>
      <c r="F128" s="111">
        <v>36198.29</v>
      </c>
      <c r="G128" s="111">
        <v>45244.83</v>
      </c>
      <c r="H128" s="111">
        <v>32857.200000000004</v>
      </c>
      <c r="I128" s="111">
        <v>36492.550000000003</v>
      </c>
      <c r="J128" s="111">
        <v>40944.400000000009</v>
      </c>
      <c r="K128" s="111">
        <v>35886.640000000007</v>
      </c>
      <c r="L128" s="111">
        <v>32473.000000000007</v>
      </c>
      <c r="M128" s="111">
        <v>45007.259999999995</v>
      </c>
      <c r="N128" s="111">
        <v>32296.11</v>
      </c>
      <c r="O128" s="111">
        <v>32528.589999999997</v>
      </c>
      <c r="P128" s="111">
        <v>87899.63</v>
      </c>
      <c r="Q128" s="111">
        <f t="shared" si="1"/>
        <v>491056.35000000009</v>
      </c>
      <c r="R128" s="108"/>
      <c r="T128" s="106"/>
      <c r="U128" s="111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184020.72000000003</v>
      </c>
      <c r="V128" s="108"/>
    </row>
    <row r="129" spans="2:22" ht="15" x14ac:dyDescent="0.25">
      <c r="B129" s="106"/>
      <c r="C129" s="155" t="s">
        <v>150</v>
      </c>
      <c r="D129" s="147" t="s">
        <v>371</v>
      </c>
      <c r="E129" s="111">
        <v>0</v>
      </c>
      <c r="F129" s="111">
        <v>0</v>
      </c>
      <c r="G129" s="111">
        <v>458</v>
      </c>
      <c r="H129" s="111">
        <v>36794.69</v>
      </c>
      <c r="I129" s="111">
        <v>0</v>
      </c>
      <c r="J129" s="111">
        <v>2172.2200000000003</v>
      </c>
      <c r="K129" s="111">
        <v>0</v>
      </c>
      <c r="L129" s="111">
        <v>41179.42</v>
      </c>
      <c r="M129" s="111">
        <v>137260.03</v>
      </c>
      <c r="N129" s="111">
        <v>119092.29000000001</v>
      </c>
      <c r="O129" s="111">
        <v>56141.14</v>
      </c>
      <c r="P129" s="111">
        <v>216861.76999999996</v>
      </c>
      <c r="Q129" s="111">
        <f t="shared" si="1"/>
        <v>609959.56000000006</v>
      </c>
      <c r="R129" s="108"/>
      <c r="T129" s="106"/>
      <c r="U129" s="111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37252.69</v>
      </c>
      <c r="V129" s="108"/>
    </row>
    <row r="130" spans="2:22" ht="15" x14ac:dyDescent="0.25">
      <c r="B130" s="106"/>
      <c r="C130" s="155" t="s">
        <v>151</v>
      </c>
      <c r="D130" s="147" t="s">
        <v>372</v>
      </c>
      <c r="E130" s="111">
        <v>0</v>
      </c>
      <c r="F130" s="111">
        <v>0</v>
      </c>
      <c r="G130" s="111">
        <v>441</v>
      </c>
      <c r="H130" s="111">
        <v>951.15</v>
      </c>
      <c r="I130" s="111">
        <v>11772.029999999999</v>
      </c>
      <c r="J130" s="111">
        <v>47848.810000000005</v>
      </c>
      <c r="K130" s="111">
        <v>14154.28</v>
      </c>
      <c r="L130" s="111">
        <v>0</v>
      </c>
      <c r="M130" s="111">
        <v>25355.11</v>
      </c>
      <c r="N130" s="111">
        <v>39932.47</v>
      </c>
      <c r="O130" s="111">
        <v>1504.1499999999999</v>
      </c>
      <c r="P130" s="111">
        <v>159761.47</v>
      </c>
      <c r="Q130" s="111">
        <f t="shared" si="1"/>
        <v>301720.46999999997</v>
      </c>
      <c r="R130" s="108"/>
      <c r="T130" s="106"/>
      <c r="U130" s="111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13164.179999999998</v>
      </c>
      <c r="V130" s="108"/>
    </row>
    <row r="131" spans="2:22" ht="15" x14ac:dyDescent="0.25">
      <c r="B131" s="106"/>
      <c r="C131" s="155" t="s">
        <v>152</v>
      </c>
      <c r="D131" s="147" t="s">
        <v>373</v>
      </c>
      <c r="E131" s="111">
        <v>152</v>
      </c>
      <c r="F131" s="111">
        <v>0</v>
      </c>
      <c r="G131" s="111">
        <v>0</v>
      </c>
      <c r="H131" s="111">
        <v>204.29</v>
      </c>
      <c r="I131" s="111">
        <v>3422.6</v>
      </c>
      <c r="J131" s="111">
        <v>92.67</v>
      </c>
      <c r="K131" s="111">
        <v>537.1</v>
      </c>
      <c r="L131" s="111">
        <v>1074.2</v>
      </c>
      <c r="M131" s="111">
        <v>122.6</v>
      </c>
      <c r="N131" s="111">
        <v>1173.19</v>
      </c>
      <c r="O131" s="111">
        <v>0</v>
      </c>
      <c r="P131" s="111">
        <v>1459.2700000000002</v>
      </c>
      <c r="Q131" s="111">
        <f t="shared" si="1"/>
        <v>8237.92</v>
      </c>
      <c r="R131" s="108"/>
      <c r="T131" s="106"/>
      <c r="U131" s="111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3778.89</v>
      </c>
      <c r="V131" s="108"/>
    </row>
    <row r="132" spans="2:22" ht="15" x14ac:dyDescent="0.25">
      <c r="B132" s="106"/>
      <c r="C132" s="155" t="s">
        <v>153</v>
      </c>
      <c r="D132" s="147" t="s">
        <v>374</v>
      </c>
      <c r="E132" s="111">
        <v>32868.57</v>
      </c>
      <c r="F132" s="111">
        <v>43721.370000000017</v>
      </c>
      <c r="G132" s="111">
        <v>347672.44</v>
      </c>
      <c r="H132" s="111">
        <v>288682.33999999997</v>
      </c>
      <c r="I132" s="111">
        <v>95625.570000000022</v>
      </c>
      <c r="J132" s="111">
        <v>472739.04999999993</v>
      </c>
      <c r="K132" s="111">
        <v>430381.69</v>
      </c>
      <c r="L132" s="111">
        <v>288816.99000000005</v>
      </c>
      <c r="M132" s="111">
        <v>292797.21000000002</v>
      </c>
      <c r="N132" s="111">
        <v>294072.74</v>
      </c>
      <c r="O132" s="111">
        <v>283050.50000000006</v>
      </c>
      <c r="P132" s="111">
        <v>368484.18</v>
      </c>
      <c r="Q132" s="111">
        <f t="shared" si="1"/>
        <v>3238912.65</v>
      </c>
      <c r="R132" s="108"/>
      <c r="T132" s="106"/>
      <c r="U132" s="111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808570.29</v>
      </c>
      <c r="V132" s="108"/>
    </row>
    <row r="133" spans="2:22" ht="15" x14ac:dyDescent="0.25">
      <c r="B133" s="106"/>
      <c r="C133" s="155" t="s">
        <v>154</v>
      </c>
      <c r="D133" s="147" t="s">
        <v>375</v>
      </c>
      <c r="E133" s="111">
        <v>3805.2799999999997</v>
      </c>
      <c r="F133" s="111">
        <v>1118734.3600000001</v>
      </c>
      <c r="G133" s="111">
        <v>322762.46999999997</v>
      </c>
      <c r="H133" s="111">
        <v>333212.30000000005</v>
      </c>
      <c r="I133" s="111">
        <v>11519.380000000001</v>
      </c>
      <c r="J133" s="111">
        <v>526609.78</v>
      </c>
      <c r="K133" s="111">
        <v>566252.71</v>
      </c>
      <c r="L133" s="111">
        <v>1767199.6</v>
      </c>
      <c r="M133" s="111">
        <v>864160.68</v>
      </c>
      <c r="N133" s="111">
        <v>2038111.85</v>
      </c>
      <c r="O133" s="111">
        <v>1126087.3900000001</v>
      </c>
      <c r="P133" s="111">
        <v>2232557.8200000003</v>
      </c>
      <c r="Q133" s="111">
        <f t="shared" si="1"/>
        <v>10911013.620000001</v>
      </c>
      <c r="R133" s="108"/>
      <c r="T133" s="106"/>
      <c r="U133" s="111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1790033.79</v>
      </c>
      <c r="V133" s="108"/>
    </row>
    <row r="134" spans="2:22" ht="15" x14ac:dyDescent="0.25">
      <c r="B134" s="106"/>
      <c r="C134" s="155" t="s">
        <v>155</v>
      </c>
      <c r="D134" s="147" t="s">
        <v>376</v>
      </c>
      <c r="E134" s="111">
        <v>82033.51999999999</v>
      </c>
      <c r="F134" s="111">
        <v>105736.74999999999</v>
      </c>
      <c r="G134" s="111">
        <v>264277.34000000003</v>
      </c>
      <c r="H134" s="111">
        <v>170149.17000000004</v>
      </c>
      <c r="I134" s="111">
        <v>99949.099999999991</v>
      </c>
      <c r="J134" s="111">
        <v>362516.83999999997</v>
      </c>
      <c r="K134" s="111">
        <v>179126.56</v>
      </c>
      <c r="L134" s="111">
        <v>564977.01</v>
      </c>
      <c r="M134" s="111">
        <v>206203.13999999998</v>
      </c>
      <c r="N134" s="111">
        <v>170252.22</v>
      </c>
      <c r="O134" s="111">
        <v>194433.31999999998</v>
      </c>
      <c r="P134" s="111">
        <v>291048.13000000006</v>
      </c>
      <c r="Q134" s="111">
        <f t="shared" si="1"/>
        <v>2690703.0999999996</v>
      </c>
      <c r="R134" s="108"/>
      <c r="T134" s="106"/>
      <c r="U134" s="111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722145.88</v>
      </c>
      <c r="V134" s="108"/>
    </row>
    <row r="135" spans="2:22" ht="15" x14ac:dyDescent="0.25">
      <c r="B135" s="106"/>
      <c r="C135" s="155" t="s">
        <v>156</v>
      </c>
      <c r="D135" s="147" t="s">
        <v>377</v>
      </c>
      <c r="E135" s="111">
        <v>651862.9300000004</v>
      </c>
      <c r="F135" s="111">
        <v>3243414.8199999938</v>
      </c>
      <c r="G135" s="111">
        <v>5059191.63</v>
      </c>
      <c r="H135" s="111">
        <v>3998526.1299999943</v>
      </c>
      <c r="I135" s="111">
        <v>3328843.569999998</v>
      </c>
      <c r="J135" s="111">
        <v>4017151.0299999937</v>
      </c>
      <c r="K135" s="111">
        <v>3424107.9999999939</v>
      </c>
      <c r="L135" s="111">
        <v>2236680.2699999944</v>
      </c>
      <c r="M135" s="111">
        <v>8846.01</v>
      </c>
      <c r="N135" s="111">
        <v>200584.95999999996</v>
      </c>
      <c r="O135" s="111">
        <v>22787.059999999998</v>
      </c>
      <c r="P135" s="111">
        <v>16138888.900000148</v>
      </c>
      <c r="Q135" s="111">
        <f t="shared" si="1"/>
        <v>42330885.310000122</v>
      </c>
      <c r="R135" s="108"/>
      <c r="T135" s="106"/>
      <c r="U135" s="111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16281839.079999989</v>
      </c>
      <c r="V135" s="108"/>
    </row>
    <row r="136" spans="2:22" ht="15" x14ac:dyDescent="0.25">
      <c r="B136" s="106"/>
      <c r="C136" s="155" t="s">
        <v>157</v>
      </c>
      <c r="D136" s="147" t="s">
        <v>378</v>
      </c>
      <c r="E136" s="111">
        <v>75513.760000000009</v>
      </c>
      <c r="F136" s="111">
        <v>67588.890000000014</v>
      </c>
      <c r="G136" s="111">
        <v>63426.829999999994</v>
      </c>
      <c r="H136" s="111">
        <v>21711.200000000001</v>
      </c>
      <c r="I136" s="111">
        <v>0</v>
      </c>
      <c r="J136" s="111">
        <v>0</v>
      </c>
      <c r="K136" s="111">
        <v>12474.42</v>
      </c>
      <c r="L136" s="111">
        <v>22491.089999999997</v>
      </c>
      <c r="M136" s="111">
        <v>114749.65</v>
      </c>
      <c r="N136" s="111">
        <v>337580.97000000009</v>
      </c>
      <c r="O136" s="111">
        <v>473372.31000000017</v>
      </c>
      <c r="P136" s="111">
        <v>1700997.7899999996</v>
      </c>
      <c r="Q136" s="111">
        <f t="shared" ref="Q136:Q199" si="2">SUM(E136:P136)</f>
        <v>2889906.91</v>
      </c>
      <c r="R136" s="108"/>
      <c r="T136" s="106"/>
      <c r="U136" s="111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228240.68000000002</v>
      </c>
      <c r="V136" s="108"/>
    </row>
    <row r="137" spans="2:22" ht="15" x14ac:dyDescent="0.25">
      <c r="B137" s="106"/>
      <c r="C137" s="155" t="s">
        <v>158</v>
      </c>
      <c r="D137" s="147" t="s">
        <v>379</v>
      </c>
      <c r="E137" s="111">
        <v>344831.59000000008</v>
      </c>
      <c r="F137" s="111">
        <v>388061.70999999996</v>
      </c>
      <c r="G137" s="111">
        <v>481499.00999999995</v>
      </c>
      <c r="H137" s="111">
        <v>442757.68999999989</v>
      </c>
      <c r="I137" s="111">
        <v>427214.51000000018</v>
      </c>
      <c r="J137" s="111">
        <v>418886.43000000011</v>
      </c>
      <c r="K137" s="111">
        <v>419795.95999999996</v>
      </c>
      <c r="L137" s="111">
        <v>406563.83999999991</v>
      </c>
      <c r="M137" s="111">
        <v>464219.05000000005</v>
      </c>
      <c r="N137" s="111">
        <v>412657.40000000008</v>
      </c>
      <c r="O137" s="111">
        <v>462627.02000000014</v>
      </c>
      <c r="P137" s="111">
        <v>642505.25000000023</v>
      </c>
      <c r="Q137" s="111">
        <f t="shared" si="2"/>
        <v>5311619.4600000009</v>
      </c>
      <c r="R137" s="108"/>
      <c r="T137" s="106"/>
      <c r="U137" s="111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2084364.5100000002</v>
      </c>
      <c r="V137" s="108"/>
    </row>
    <row r="138" spans="2:22" ht="15" x14ac:dyDescent="0.25">
      <c r="B138" s="106"/>
      <c r="C138" s="155" t="s">
        <v>159</v>
      </c>
      <c r="D138" s="147" t="s">
        <v>380</v>
      </c>
      <c r="E138" s="111">
        <v>37260</v>
      </c>
      <c r="F138" s="111">
        <v>27540</v>
      </c>
      <c r="G138" s="111">
        <v>91650.95</v>
      </c>
      <c r="H138" s="111">
        <v>92332.64</v>
      </c>
      <c r="I138" s="111">
        <v>77558.47</v>
      </c>
      <c r="J138" s="111">
        <v>87557.18</v>
      </c>
      <c r="K138" s="111">
        <v>83801.61</v>
      </c>
      <c r="L138" s="111">
        <v>74378.73</v>
      </c>
      <c r="M138" s="111">
        <v>126605.93</v>
      </c>
      <c r="N138" s="111">
        <v>79343.05</v>
      </c>
      <c r="O138" s="111">
        <v>85579.56</v>
      </c>
      <c r="P138" s="111">
        <v>806161.58000000031</v>
      </c>
      <c r="Q138" s="111">
        <f t="shared" si="2"/>
        <v>1669769.7000000004</v>
      </c>
      <c r="R138" s="108"/>
      <c r="T138" s="106"/>
      <c r="U138" s="111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326342.06000000006</v>
      </c>
      <c r="V138" s="108"/>
    </row>
    <row r="139" spans="2:22" ht="15" x14ac:dyDescent="0.25">
      <c r="B139" s="106"/>
      <c r="C139" s="155" t="s">
        <v>160</v>
      </c>
      <c r="D139" s="147" t="s">
        <v>381</v>
      </c>
      <c r="E139" s="111">
        <v>10937.970000000003</v>
      </c>
      <c r="F139" s="111">
        <v>15887.490000000002</v>
      </c>
      <c r="G139" s="111">
        <v>18333.649999999998</v>
      </c>
      <c r="H139" s="111">
        <v>20463.250000000004</v>
      </c>
      <c r="I139" s="111">
        <v>17647.239999999998</v>
      </c>
      <c r="J139" s="111">
        <v>19391.240000000002</v>
      </c>
      <c r="K139" s="111">
        <v>19163.909999999996</v>
      </c>
      <c r="L139" s="111">
        <v>16465.64</v>
      </c>
      <c r="M139" s="111">
        <v>23286</v>
      </c>
      <c r="N139" s="111">
        <v>26626.370000000003</v>
      </c>
      <c r="O139" s="111">
        <v>23390.909999999996</v>
      </c>
      <c r="P139" s="111">
        <v>32699.550000000007</v>
      </c>
      <c r="Q139" s="111">
        <f t="shared" si="2"/>
        <v>244293.22000000003</v>
      </c>
      <c r="R139" s="108"/>
      <c r="T139" s="106"/>
      <c r="U139" s="111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83269.600000000006</v>
      </c>
      <c r="V139" s="108"/>
    </row>
    <row r="140" spans="2:22" ht="15" x14ac:dyDescent="0.25">
      <c r="B140" s="106"/>
      <c r="C140" s="155" t="s">
        <v>161</v>
      </c>
      <c r="D140" s="147" t="s">
        <v>382</v>
      </c>
      <c r="E140" s="111">
        <v>20093.939999999999</v>
      </c>
      <c r="F140" s="111">
        <v>23879.02</v>
      </c>
      <c r="G140" s="111">
        <v>22904.53</v>
      </c>
      <c r="H140" s="111">
        <v>31961.67</v>
      </c>
      <c r="I140" s="111">
        <v>23582.02</v>
      </c>
      <c r="J140" s="111">
        <v>26094.950000000008</v>
      </c>
      <c r="K140" s="111">
        <v>24180.46</v>
      </c>
      <c r="L140" s="111">
        <v>22700.680000000004</v>
      </c>
      <c r="M140" s="111">
        <v>31757.75</v>
      </c>
      <c r="N140" s="111">
        <v>28690.360000000004</v>
      </c>
      <c r="O140" s="111">
        <v>30630.820000000007</v>
      </c>
      <c r="P140" s="111">
        <v>58892.73</v>
      </c>
      <c r="Q140" s="111">
        <f t="shared" si="2"/>
        <v>345368.93</v>
      </c>
      <c r="R140" s="108"/>
      <c r="T140" s="106"/>
      <c r="U140" s="111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122421.18</v>
      </c>
      <c r="V140" s="108"/>
    </row>
    <row r="141" spans="2:22" ht="15" x14ac:dyDescent="0.25">
      <c r="B141" s="106"/>
      <c r="C141" s="155" t="s">
        <v>162</v>
      </c>
      <c r="D141" s="147" t="s">
        <v>383</v>
      </c>
      <c r="E141" s="111">
        <v>0</v>
      </c>
      <c r="F141" s="111">
        <v>2118375.9300000002</v>
      </c>
      <c r="G141" s="111">
        <v>2076236.51</v>
      </c>
      <c r="H141" s="111">
        <v>2051187.2</v>
      </c>
      <c r="I141" s="111">
        <v>2013724.7500000002</v>
      </c>
      <c r="J141" s="111">
        <v>2004975.85</v>
      </c>
      <c r="K141" s="111">
        <v>1990396.92</v>
      </c>
      <c r="L141" s="111">
        <v>1982393.81</v>
      </c>
      <c r="M141" s="111">
        <v>1969705.42</v>
      </c>
      <c r="N141" s="111">
        <v>1966791.93</v>
      </c>
      <c r="O141" s="111">
        <v>2005280.3699999999</v>
      </c>
      <c r="P141" s="111">
        <v>4024550.7099999995</v>
      </c>
      <c r="Q141" s="111">
        <f t="shared" si="2"/>
        <v>24203619.400000002</v>
      </c>
      <c r="R141" s="108"/>
      <c r="T141" s="106"/>
      <c r="U141" s="111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8259524.3900000006</v>
      </c>
      <c r="V141" s="108"/>
    </row>
    <row r="142" spans="2:22" ht="15" x14ac:dyDescent="0.25">
      <c r="B142" s="106"/>
      <c r="C142" s="155" t="s">
        <v>163</v>
      </c>
      <c r="D142" s="147" t="s">
        <v>384</v>
      </c>
      <c r="E142" s="111">
        <v>13923.580000000002</v>
      </c>
      <c r="F142" s="111">
        <v>33573.760000000002</v>
      </c>
      <c r="G142" s="111">
        <v>40097.210000000006</v>
      </c>
      <c r="H142" s="111">
        <v>36475.480000000003</v>
      </c>
      <c r="I142" s="111">
        <v>35787.53</v>
      </c>
      <c r="J142" s="111">
        <v>38930.740000000013</v>
      </c>
      <c r="K142" s="111">
        <v>29012.1</v>
      </c>
      <c r="L142" s="111">
        <v>29048.210000000003</v>
      </c>
      <c r="M142" s="111">
        <v>30725.300000000007</v>
      </c>
      <c r="N142" s="111">
        <v>47838.750000000007</v>
      </c>
      <c r="O142" s="111">
        <v>28328.430000000004</v>
      </c>
      <c r="P142" s="111">
        <v>66053.180000000008</v>
      </c>
      <c r="Q142" s="111">
        <f t="shared" si="2"/>
        <v>429794.27</v>
      </c>
      <c r="R142" s="108"/>
      <c r="T142" s="106"/>
      <c r="U142" s="111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159857.56000000003</v>
      </c>
      <c r="V142" s="108"/>
    </row>
    <row r="143" spans="2:22" ht="25.5" x14ac:dyDescent="0.25">
      <c r="B143" s="106"/>
      <c r="C143" s="155" t="s">
        <v>164</v>
      </c>
      <c r="D143" s="147" t="s">
        <v>385</v>
      </c>
      <c r="E143" s="111">
        <v>0</v>
      </c>
      <c r="F143" s="111">
        <v>0</v>
      </c>
      <c r="G143" s="111">
        <v>215.79999999999998</v>
      </c>
      <c r="H143" s="111">
        <v>0</v>
      </c>
      <c r="I143" s="111">
        <v>0</v>
      </c>
      <c r="J143" s="111">
        <v>1863.42</v>
      </c>
      <c r="K143" s="111">
        <v>0</v>
      </c>
      <c r="L143" s="111">
        <v>0</v>
      </c>
      <c r="M143" s="111">
        <v>0</v>
      </c>
      <c r="N143" s="111">
        <v>54326.329999999994</v>
      </c>
      <c r="O143" s="111">
        <v>907.93000000000006</v>
      </c>
      <c r="P143" s="111">
        <v>9896.5300000000007</v>
      </c>
      <c r="Q143" s="111">
        <f t="shared" si="2"/>
        <v>67210.009999999995</v>
      </c>
      <c r="R143" s="108"/>
      <c r="T143" s="106"/>
      <c r="U143" s="111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215.79999999999998</v>
      </c>
      <c r="V143" s="108"/>
    </row>
    <row r="144" spans="2:22" ht="15" x14ac:dyDescent="0.25">
      <c r="B144" s="106"/>
      <c r="C144" s="155" t="s">
        <v>165</v>
      </c>
      <c r="D144" s="147" t="s">
        <v>386</v>
      </c>
      <c r="E144" s="111">
        <v>25444.860000000004</v>
      </c>
      <c r="F144" s="111">
        <v>34021.57</v>
      </c>
      <c r="G144" s="111">
        <v>53664.740000000005</v>
      </c>
      <c r="H144" s="111">
        <v>35844.5</v>
      </c>
      <c r="I144" s="111">
        <v>38160.520000000004</v>
      </c>
      <c r="J144" s="111">
        <v>68857.560000000012</v>
      </c>
      <c r="K144" s="111">
        <v>64865.94</v>
      </c>
      <c r="L144" s="111">
        <v>35175.259999999995</v>
      </c>
      <c r="M144" s="111">
        <v>46792.990000000005</v>
      </c>
      <c r="N144" s="111">
        <v>51206.899999999994</v>
      </c>
      <c r="O144" s="111">
        <v>37450.259999999987</v>
      </c>
      <c r="P144" s="111">
        <v>74704.89</v>
      </c>
      <c r="Q144" s="111">
        <f t="shared" si="2"/>
        <v>566189.99</v>
      </c>
      <c r="R144" s="108"/>
      <c r="T144" s="106"/>
      <c r="U144" s="111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187136.19</v>
      </c>
      <c r="V144" s="108"/>
    </row>
    <row r="145" spans="2:22" ht="15" x14ac:dyDescent="0.25">
      <c r="B145" s="106"/>
      <c r="C145" s="155" t="s">
        <v>166</v>
      </c>
      <c r="D145" s="147" t="s">
        <v>387</v>
      </c>
      <c r="E145" s="111">
        <v>34623.94</v>
      </c>
      <c r="F145" s="111">
        <v>38424.12000000001</v>
      </c>
      <c r="G145" s="111">
        <v>55996.500000000015</v>
      </c>
      <c r="H145" s="111">
        <v>52666.66</v>
      </c>
      <c r="I145" s="111">
        <v>47273.62000000001</v>
      </c>
      <c r="J145" s="111">
        <v>78154.039999999994</v>
      </c>
      <c r="K145" s="111">
        <v>53223.73</v>
      </c>
      <c r="L145" s="111">
        <v>50582.79</v>
      </c>
      <c r="M145" s="111">
        <v>51148.369999999995</v>
      </c>
      <c r="N145" s="111">
        <v>796493.40000000014</v>
      </c>
      <c r="O145" s="111">
        <v>52242.15</v>
      </c>
      <c r="P145" s="111">
        <v>95796.750000000015</v>
      </c>
      <c r="Q145" s="111">
        <f t="shared" si="2"/>
        <v>1406626.07</v>
      </c>
      <c r="R145" s="108"/>
      <c r="T145" s="106"/>
      <c r="U145" s="111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228984.84000000003</v>
      </c>
      <c r="V145" s="108"/>
    </row>
    <row r="146" spans="2:22" ht="25.5" x14ac:dyDescent="0.25">
      <c r="B146" s="106"/>
      <c r="C146" s="155" t="s">
        <v>563</v>
      </c>
      <c r="D146" s="147" t="s">
        <v>591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0</v>
      </c>
      <c r="Q146" s="111">
        <f t="shared" si="2"/>
        <v>0</v>
      </c>
      <c r="R146" s="108"/>
      <c r="T146" s="106"/>
      <c r="U146" s="111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08"/>
    </row>
    <row r="147" spans="2:22" ht="25.5" x14ac:dyDescent="0.25">
      <c r="B147" s="106"/>
      <c r="C147" s="155" t="s">
        <v>167</v>
      </c>
      <c r="D147" s="147" t="s">
        <v>388</v>
      </c>
      <c r="E147" s="111">
        <v>13447.9</v>
      </c>
      <c r="F147" s="111">
        <v>18060.52</v>
      </c>
      <c r="G147" s="111">
        <v>15670.35</v>
      </c>
      <c r="H147" s="111">
        <v>12286.19</v>
      </c>
      <c r="I147" s="111">
        <v>13841.66</v>
      </c>
      <c r="J147" s="111">
        <v>15934.59</v>
      </c>
      <c r="K147" s="111">
        <v>64046.84</v>
      </c>
      <c r="L147" s="111">
        <v>15420.890000000001</v>
      </c>
      <c r="M147" s="111">
        <v>83305.19</v>
      </c>
      <c r="N147" s="111">
        <v>13371.82</v>
      </c>
      <c r="O147" s="111">
        <v>18614.310000000001</v>
      </c>
      <c r="P147" s="111">
        <v>1108985.71</v>
      </c>
      <c r="Q147" s="111">
        <f t="shared" si="2"/>
        <v>1392985.97</v>
      </c>
      <c r="R147" s="108"/>
      <c r="T147" s="106"/>
      <c r="U147" s="111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73306.62</v>
      </c>
      <c r="V147" s="108"/>
    </row>
    <row r="148" spans="2:22" ht="25.5" x14ac:dyDescent="0.25">
      <c r="B148" s="106"/>
      <c r="C148" s="155" t="s">
        <v>564</v>
      </c>
      <c r="D148" s="147" t="s">
        <v>592</v>
      </c>
      <c r="E148" s="111">
        <v>0</v>
      </c>
      <c r="F148" s="111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0</v>
      </c>
      <c r="Q148" s="111">
        <f t="shared" si="2"/>
        <v>0</v>
      </c>
      <c r="R148" s="108"/>
      <c r="T148" s="106"/>
      <c r="U148" s="111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08"/>
    </row>
    <row r="149" spans="2:22" ht="15" x14ac:dyDescent="0.25">
      <c r="B149" s="106"/>
      <c r="C149" s="155" t="s">
        <v>168</v>
      </c>
      <c r="D149" s="147" t="s">
        <v>389</v>
      </c>
      <c r="E149" s="111">
        <v>39726.89</v>
      </c>
      <c r="F149" s="111">
        <v>399251.88</v>
      </c>
      <c r="G149" s="111">
        <v>2870479.6799999997</v>
      </c>
      <c r="H149" s="111">
        <v>1035303.1100000001</v>
      </c>
      <c r="I149" s="111">
        <v>21577</v>
      </c>
      <c r="J149" s="111">
        <v>923560.29999999993</v>
      </c>
      <c r="K149" s="111">
        <v>534729.13</v>
      </c>
      <c r="L149" s="111">
        <v>299011.8</v>
      </c>
      <c r="M149" s="111">
        <v>1936367.6600000001</v>
      </c>
      <c r="N149" s="111">
        <v>225742.45</v>
      </c>
      <c r="O149" s="111">
        <v>408519.60000000003</v>
      </c>
      <c r="P149" s="111">
        <v>1598325.7500000002</v>
      </c>
      <c r="Q149" s="111">
        <f t="shared" si="2"/>
        <v>10292595.25</v>
      </c>
      <c r="R149" s="108"/>
      <c r="T149" s="106"/>
      <c r="U149" s="111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4366338.5599999996</v>
      </c>
      <c r="V149" s="108"/>
    </row>
    <row r="150" spans="2:22" ht="15" x14ac:dyDescent="0.25">
      <c r="B150" s="106"/>
      <c r="C150" s="155" t="s">
        <v>565</v>
      </c>
      <c r="D150" s="147" t="s">
        <v>593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  <c r="O150" s="111">
        <v>0</v>
      </c>
      <c r="P150" s="111">
        <v>0</v>
      </c>
      <c r="Q150" s="111">
        <f t="shared" si="2"/>
        <v>0</v>
      </c>
      <c r="R150" s="108"/>
      <c r="T150" s="106"/>
      <c r="U150" s="111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08"/>
    </row>
    <row r="151" spans="2:22" ht="15" x14ac:dyDescent="0.25">
      <c r="B151" s="106"/>
      <c r="C151" s="155" t="s">
        <v>566</v>
      </c>
      <c r="D151" s="147" t="s">
        <v>594</v>
      </c>
      <c r="E151" s="111">
        <v>0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  <c r="N151" s="111">
        <v>0</v>
      </c>
      <c r="O151" s="111">
        <v>0</v>
      </c>
      <c r="P151" s="111">
        <v>0</v>
      </c>
      <c r="Q151" s="111">
        <f t="shared" si="2"/>
        <v>0</v>
      </c>
      <c r="R151" s="108"/>
      <c r="T151" s="106"/>
      <c r="U151" s="111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08"/>
    </row>
    <row r="152" spans="2:22" ht="15" x14ac:dyDescent="0.25">
      <c r="B152" s="106"/>
      <c r="C152" s="155" t="s">
        <v>169</v>
      </c>
      <c r="D152" s="147" t="s">
        <v>390</v>
      </c>
      <c r="E152" s="111">
        <v>56870.25</v>
      </c>
      <c r="F152" s="111">
        <v>85265.62999999999</v>
      </c>
      <c r="G152" s="111">
        <v>71473.720000000016</v>
      </c>
      <c r="H152" s="111">
        <v>92116.36</v>
      </c>
      <c r="I152" s="111">
        <v>91586.170000000013</v>
      </c>
      <c r="J152" s="111">
        <v>83740.409999999989</v>
      </c>
      <c r="K152" s="111">
        <v>70709.450000000012</v>
      </c>
      <c r="L152" s="111">
        <v>86381.569999999978</v>
      </c>
      <c r="M152" s="111">
        <v>94931.329999999987</v>
      </c>
      <c r="N152" s="111">
        <v>83578.39999999998</v>
      </c>
      <c r="O152" s="111">
        <v>88131.099999999962</v>
      </c>
      <c r="P152" s="111">
        <v>300567.33</v>
      </c>
      <c r="Q152" s="111">
        <f t="shared" si="2"/>
        <v>1205351.72</v>
      </c>
      <c r="R152" s="108"/>
      <c r="T152" s="106"/>
      <c r="U152" s="111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397312.13</v>
      </c>
      <c r="V152" s="108"/>
    </row>
    <row r="153" spans="2:22" ht="15" x14ac:dyDescent="0.25">
      <c r="B153" s="106"/>
      <c r="C153" s="155" t="s">
        <v>567</v>
      </c>
      <c r="D153" s="147" t="s">
        <v>595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11">
        <v>0</v>
      </c>
      <c r="P153" s="111">
        <v>0</v>
      </c>
      <c r="Q153" s="111">
        <f t="shared" si="2"/>
        <v>0</v>
      </c>
      <c r="R153" s="108"/>
      <c r="T153" s="106"/>
      <c r="U153" s="111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08"/>
    </row>
    <row r="154" spans="2:22" ht="15" x14ac:dyDescent="0.25">
      <c r="B154" s="106"/>
      <c r="C154" s="155" t="s">
        <v>170</v>
      </c>
      <c r="D154" s="147" t="s">
        <v>391</v>
      </c>
      <c r="E154" s="111">
        <v>11332.51</v>
      </c>
      <c r="F154" s="111">
        <v>12280.949999999999</v>
      </c>
      <c r="G154" s="111">
        <v>112928.94</v>
      </c>
      <c r="H154" s="111">
        <v>64108.85</v>
      </c>
      <c r="I154" s="111">
        <v>77118.599999999991</v>
      </c>
      <c r="J154" s="111">
        <v>66357.350000000006</v>
      </c>
      <c r="K154" s="111">
        <v>64956.840000000004</v>
      </c>
      <c r="L154" s="111">
        <v>67422.929999999993</v>
      </c>
      <c r="M154" s="111">
        <v>67933.7</v>
      </c>
      <c r="N154" s="111">
        <v>64043.46</v>
      </c>
      <c r="O154" s="111">
        <v>72356.69</v>
      </c>
      <c r="P154" s="111">
        <v>235415.61000000002</v>
      </c>
      <c r="Q154" s="111">
        <f t="shared" si="2"/>
        <v>916256.42999999982</v>
      </c>
      <c r="R154" s="108"/>
      <c r="T154" s="106"/>
      <c r="U154" s="111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277769.84999999998</v>
      </c>
      <c r="V154" s="108"/>
    </row>
    <row r="155" spans="2:22" ht="15" x14ac:dyDescent="0.25">
      <c r="B155" s="106"/>
      <c r="C155" s="155" t="s">
        <v>171</v>
      </c>
      <c r="D155" s="147" t="s">
        <v>392</v>
      </c>
      <c r="E155" s="111">
        <v>10014.16</v>
      </c>
      <c r="F155" s="111">
        <v>15756.690000000006</v>
      </c>
      <c r="G155" s="111">
        <v>24563.950000000004</v>
      </c>
      <c r="H155" s="111">
        <v>20839.829999999998</v>
      </c>
      <c r="I155" s="111">
        <v>15823.339999999998</v>
      </c>
      <c r="J155" s="111">
        <v>21266.94</v>
      </c>
      <c r="K155" s="111">
        <v>15136.42</v>
      </c>
      <c r="L155" s="111">
        <v>24681.930000000004</v>
      </c>
      <c r="M155" s="111">
        <v>27895.030000000006</v>
      </c>
      <c r="N155" s="111">
        <v>27826.799999999999</v>
      </c>
      <c r="O155" s="111">
        <v>14589.960000000001</v>
      </c>
      <c r="P155" s="111">
        <v>88389.779999999984</v>
      </c>
      <c r="Q155" s="111">
        <f t="shared" si="2"/>
        <v>306784.82999999996</v>
      </c>
      <c r="R155" s="108"/>
      <c r="T155" s="106"/>
      <c r="U155" s="111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86997.97</v>
      </c>
      <c r="V155" s="108"/>
    </row>
    <row r="156" spans="2:22" ht="15" x14ac:dyDescent="0.25">
      <c r="B156" s="106"/>
      <c r="C156" s="155" t="s">
        <v>520</v>
      </c>
      <c r="D156" s="147" t="s">
        <v>521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  <c r="O156" s="111">
        <v>2646.4700000000007</v>
      </c>
      <c r="P156" s="111">
        <v>910901.96</v>
      </c>
      <c r="Q156" s="111">
        <f t="shared" si="2"/>
        <v>913548.42999999993</v>
      </c>
      <c r="R156" s="108"/>
      <c r="T156" s="106"/>
      <c r="U156" s="111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08"/>
    </row>
    <row r="157" spans="2:22" ht="15" x14ac:dyDescent="0.25">
      <c r="B157" s="106"/>
      <c r="C157" s="155" t="s">
        <v>172</v>
      </c>
      <c r="D157" s="147" t="s">
        <v>393</v>
      </c>
      <c r="E157" s="111">
        <v>12087.4</v>
      </c>
      <c r="F157" s="111">
        <v>12270.32</v>
      </c>
      <c r="G157" s="111">
        <v>12512.35</v>
      </c>
      <c r="H157" s="111">
        <v>12863.730000000003</v>
      </c>
      <c r="I157" s="111">
        <v>12465.660000000003</v>
      </c>
      <c r="J157" s="111">
        <v>12822.72</v>
      </c>
      <c r="K157" s="111">
        <v>12486.560000000001</v>
      </c>
      <c r="L157" s="111">
        <v>12508.49</v>
      </c>
      <c r="M157" s="111">
        <v>12668.009999999998</v>
      </c>
      <c r="N157" s="111">
        <v>12838.269999999997</v>
      </c>
      <c r="O157" s="111">
        <v>13174.24</v>
      </c>
      <c r="P157" s="111">
        <v>15209.939999999999</v>
      </c>
      <c r="Q157" s="111">
        <f t="shared" si="2"/>
        <v>153907.69</v>
      </c>
      <c r="R157" s="108"/>
      <c r="T157" s="106"/>
      <c r="U157" s="111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62199.460000000006</v>
      </c>
      <c r="V157" s="108"/>
    </row>
    <row r="158" spans="2:22" ht="15" x14ac:dyDescent="0.25">
      <c r="B158" s="106"/>
      <c r="C158" s="155" t="s">
        <v>173</v>
      </c>
      <c r="D158" s="147" t="s">
        <v>394</v>
      </c>
      <c r="E158" s="111">
        <v>0</v>
      </c>
      <c r="F158" s="111">
        <v>0</v>
      </c>
      <c r="G158" s="111">
        <v>0</v>
      </c>
      <c r="H158" s="111">
        <v>533.96</v>
      </c>
      <c r="I158" s="111">
        <v>1230.9299999999998</v>
      </c>
      <c r="J158" s="111">
        <v>2522.4899999999998</v>
      </c>
      <c r="K158" s="111">
        <v>0</v>
      </c>
      <c r="L158" s="111">
        <v>9075</v>
      </c>
      <c r="M158" s="111">
        <v>484</v>
      </c>
      <c r="N158" s="111">
        <v>809.84</v>
      </c>
      <c r="O158" s="111">
        <v>0</v>
      </c>
      <c r="P158" s="111">
        <v>3247481.58</v>
      </c>
      <c r="Q158" s="111">
        <f t="shared" si="2"/>
        <v>3262137.8000000003</v>
      </c>
      <c r="R158" s="108"/>
      <c r="T158" s="106"/>
      <c r="U158" s="111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1764.8899999999999</v>
      </c>
      <c r="V158" s="108"/>
    </row>
    <row r="159" spans="2:22" ht="25.5" x14ac:dyDescent="0.25">
      <c r="B159" s="106"/>
      <c r="C159" s="155" t="s">
        <v>174</v>
      </c>
      <c r="D159" s="147" t="s">
        <v>395</v>
      </c>
      <c r="E159" s="111">
        <v>0</v>
      </c>
      <c r="F159" s="111">
        <v>0</v>
      </c>
      <c r="G159" s="111">
        <v>0</v>
      </c>
      <c r="H159" s="111">
        <v>36.96</v>
      </c>
      <c r="I159" s="111">
        <v>72</v>
      </c>
      <c r="J159" s="111">
        <v>492.84000000000003</v>
      </c>
      <c r="K159" s="111">
        <v>384.16999999999996</v>
      </c>
      <c r="L159" s="111">
        <v>0</v>
      </c>
      <c r="M159" s="111">
        <v>738.72</v>
      </c>
      <c r="N159" s="111">
        <v>416.56</v>
      </c>
      <c r="O159" s="111">
        <v>2135.02</v>
      </c>
      <c r="P159" s="111">
        <v>6195.9999999999991</v>
      </c>
      <c r="Q159" s="111">
        <f t="shared" si="2"/>
        <v>10472.27</v>
      </c>
      <c r="R159" s="108"/>
      <c r="T159" s="106"/>
      <c r="U159" s="111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108.96000000000001</v>
      </c>
      <c r="V159" s="108"/>
    </row>
    <row r="160" spans="2:22" ht="15" x14ac:dyDescent="0.25">
      <c r="B160" s="106"/>
      <c r="C160" s="155" t="s">
        <v>568</v>
      </c>
      <c r="D160" s="147" t="s">
        <v>596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0</v>
      </c>
      <c r="P160" s="111">
        <v>0</v>
      </c>
      <c r="Q160" s="111">
        <f t="shared" si="2"/>
        <v>0</v>
      </c>
      <c r="R160" s="108"/>
      <c r="T160" s="106"/>
      <c r="U160" s="111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08"/>
    </row>
    <row r="161" spans="2:22" ht="15" x14ac:dyDescent="0.25">
      <c r="B161" s="106"/>
      <c r="C161" s="155" t="s">
        <v>175</v>
      </c>
      <c r="D161" s="147" t="s">
        <v>396</v>
      </c>
      <c r="E161" s="111">
        <v>8136.76</v>
      </c>
      <c r="F161" s="111">
        <v>8148.5300000000007</v>
      </c>
      <c r="G161" s="111">
        <v>16700.440000000002</v>
      </c>
      <c r="H161" s="111">
        <v>32715.8</v>
      </c>
      <c r="I161" s="111">
        <v>39651.019999999997</v>
      </c>
      <c r="J161" s="111">
        <v>36124.33</v>
      </c>
      <c r="K161" s="111">
        <v>15782.599999999999</v>
      </c>
      <c r="L161" s="111">
        <v>25170.329999999998</v>
      </c>
      <c r="M161" s="111">
        <v>16751.25</v>
      </c>
      <c r="N161" s="111">
        <v>10372.49</v>
      </c>
      <c r="O161" s="111">
        <v>11374.909999999998</v>
      </c>
      <c r="P161" s="111">
        <v>252698.18</v>
      </c>
      <c r="Q161" s="111">
        <f t="shared" si="2"/>
        <v>473626.64</v>
      </c>
      <c r="R161" s="108"/>
      <c r="T161" s="106"/>
      <c r="U161" s="111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105352.54999999999</v>
      </c>
      <c r="V161" s="108"/>
    </row>
    <row r="162" spans="2:22" ht="25.5" x14ac:dyDescent="0.25">
      <c r="B162" s="106"/>
      <c r="C162" s="155" t="s">
        <v>176</v>
      </c>
      <c r="D162" s="147" t="s">
        <v>397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3850000</v>
      </c>
      <c r="K162" s="111">
        <v>100000</v>
      </c>
      <c r="L162" s="111">
        <v>0</v>
      </c>
      <c r="M162" s="111">
        <v>0</v>
      </c>
      <c r="N162" s="111">
        <v>0</v>
      </c>
      <c r="O162" s="111">
        <v>600000</v>
      </c>
      <c r="P162" s="111">
        <v>0</v>
      </c>
      <c r="Q162" s="111">
        <f t="shared" si="2"/>
        <v>4550000</v>
      </c>
      <c r="R162" s="108"/>
      <c r="T162" s="106"/>
      <c r="U162" s="111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08"/>
    </row>
    <row r="163" spans="2:22" ht="15" x14ac:dyDescent="0.25">
      <c r="B163" s="106"/>
      <c r="C163" s="155" t="s">
        <v>177</v>
      </c>
      <c r="D163" s="147" t="s">
        <v>398</v>
      </c>
      <c r="E163" s="111">
        <v>11658.76</v>
      </c>
      <c r="F163" s="111">
        <v>11742.82</v>
      </c>
      <c r="G163" s="111">
        <v>13474.429999999998</v>
      </c>
      <c r="H163" s="111">
        <v>14586.42</v>
      </c>
      <c r="I163" s="111">
        <v>16309.079999999998</v>
      </c>
      <c r="J163" s="111">
        <v>14616.680000000002</v>
      </c>
      <c r="K163" s="111">
        <v>14628.86</v>
      </c>
      <c r="L163" s="111">
        <v>12787.570000000002</v>
      </c>
      <c r="M163" s="111">
        <v>58556.1</v>
      </c>
      <c r="N163" s="111">
        <v>23475.96</v>
      </c>
      <c r="O163" s="111">
        <v>14416.500000000002</v>
      </c>
      <c r="P163" s="111">
        <v>32120.950000000004</v>
      </c>
      <c r="Q163" s="111">
        <f t="shared" si="2"/>
        <v>238374.13</v>
      </c>
      <c r="R163" s="108"/>
      <c r="T163" s="106"/>
      <c r="U163" s="111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67771.509999999995</v>
      </c>
      <c r="V163" s="108"/>
    </row>
    <row r="164" spans="2:22" ht="15" x14ac:dyDescent="0.25">
      <c r="B164" s="106"/>
      <c r="C164" s="155" t="s">
        <v>178</v>
      </c>
      <c r="D164" s="147" t="s">
        <v>399</v>
      </c>
      <c r="E164" s="111">
        <v>0</v>
      </c>
      <c r="F164" s="111">
        <v>738.72</v>
      </c>
      <c r="G164" s="111">
        <v>1131</v>
      </c>
      <c r="H164" s="111">
        <v>1249.21</v>
      </c>
      <c r="I164" s="111">
        <v>49562.59</v>
      </c>
      <c r="J164" s="111">
        <v>9666.48</v>
      </c>
      <c r="K164" s="111">
        <v>3584.3300000000004</v>
      </c>
      <c r="L164" s="111">
        <v>1049.8499999999999</v>
      </c>
      <c r="M164" s="111">
        <v>1711.23</v>
      </c>
      <c r="N164" s="111">
        <v>15488.7</v>
      </c>
      <c r="O164" s="111">
        <v>1543.78</v>
      </c>
      <c r="P164" s="111">
        <v>73164.34</v>
      </c>
      <c r="Q164" s="111">
        <f t="shared" si="2"/>
        <v>158890.22999999998</v>
      </c>
      <c r="R164" s="108"/>
      <c r="T164" s="106"/>
      <c r="U164" s="111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52681.52</v>
      </c>
      <c r="V164" s="108"/>
    </row>
    <row r="165" spans="2:22" ht="25.5" x14ac:dyDescent="0.25">
      <c r="B165" s="106"/>
      <c r="C165" s="155" t="s">
        <v>569</v>
      </c>
      <c r="D165" s="147" t="s">
        <v>597</v>
      </c>
      <c r="E165" s="111">
        <v>0</v>
      </c>
      <c r="F165" s="111">
        <v>0</v>
      </c>
      <c r="G165" s="111">
        <v>0</v>
      </c>
      <c r="H165" s="111">
        <v>0</v>
      </c>
      <c r="I165" s="111">
        <v>0</v>
      </c>
      <c r="J165" s="111">
        <v>0</v>
      </c>
      <c r="K165" s="111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0</v>
      </c>
      <c r="Q165" s="111">
        <f t="shared" si="2"/>
        <v>0</v>
      </c>
      <c r="R165" s="108"/>
      <c r="T165" s="106"/>
      <c r="U165" s="111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08"/>
    </row>
    <row r="166" spans="2:22" ht="15" x14ac:dyDescent="0.25">
      <c r="B166" s="106"/>
      <c r="C166" s="155" t="s">
        <v>501</v>
      </c>
      <c r="D166" s="147" t="s">
        <v>502</v>
      </c>
      <c r="E166" s="111">
        <v>35001.05000000001</v>
      </c>
      <c r="F166" s="111">
        <v>59815.499999999985</v>
      </c>
      <c r="G166" s="111">
        <v>66491.05</v>
      </c>
      <c r="H166" s="111">
        <v>61080.999999999985</v>
      </c>
      <c r="I166" s="111">
        <v>81403.98</v>
      </c>
      <c r="J166" s="111">
        <v>88644.87000000001</v>
      </c>
      <c r="K166" s="111">
        <v>85372.13</v>
      </c>
      <c r="L166" s="111">
        <v>55182.030000000006</v>
      </c>
      <c r="M166" s="111">
        <v>73484.319999999992</v>
      </c>
      <c r="N166" s="111">
        <v>114650.1</v>
      </c>
      <c r="O166" s="111">
        <v>94957.57</v>
      </c>
      <c r="P166" s="111">
        <v>145198.35999999996</v>
      </c>
      <c r="Q166" s="111">
        <f t="shared" si="2"/>
        <v>961281.95999999985</v>
      </c>
      <c r="R166" s="108"/>
      <c r="T166" s="106"/>
      <c r="U166" s="111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303792.57999999996</v>
      </c>
      <c r="V166" s="108"/>
    </row>
    <row r="167" spans="2:22" ht="15" x14ac:dyDescent="0.25">
      <c r="B167" s="106"/>
      <c r="C167" s="155" t="s">
        <v>570</v>
      </c>
      <c r="D167" s="147" t="s">
        <v>598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  <c r="O167" s="111">
        <v>0</v>
      </c>
      <c r="P167" s="111">
        <v>0</v>
      </c>
      <c r="Q167" s="111">
        <f t="shared" si="2"/>
        <v>0</v>
      </c>
      <c r="R167" s="108"/>
      <c r="T167" s="106"/>
      <c r="U167" s="111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08"/>
    </row>
    <row r="168" spans="2:22" ht="25.5" x14ac:dyDescent="0.25">
      <c r="B168" s="106"/>
      <c r="C168" s="155" t="s">
        <v>571</v>
      </c>
      <c r="D168" s="147" t="s">
        <v>599</v>
      </c>
      <c r="E168" s="111">
        <v>0</v>
      </c>
      <c r="F168" s="111">
        <v>0</v>
      </c>
      <c r="G168" s="111">
        <v>0</v>
      </c>
      <c r="H168" s="111">
        <v>0</v>
      </c>
      <c r="I168" s="111">
        <v>0</v>
      </c>
      <c r="J168" s="111">
        <v>0</v>
      </c>
      <c r="K168" s="111">
        <v>0</v>
      </c>
      <c r="L168" s="111">
        <v>0</v>
      </c>
      <c r="M168" s="111">
        <v>0</v>
      </c>
      <c r="N168" s="111">
        <v>0</v>
      </c>
      <c r="O168" s="111">
        <v>0</v>
      </c>
      <c r="P168" s="111">
        <v>0</v>
      </c>
      <c r="Q168" s="111">
        <f t="shared" si="2"/>
        <v>0</v>
      </c>
      <c r="R168" s="108"/>
      <c r="T168" s="106"/>
      <c r="U168" s="111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08"/>
    </row>
    <row r="169" spans="2:22" ht="15" x14ac:dyDescent="0.25">
      <c r="B169" s="106"/>
      <c r="C169" s="155" t="s">
        <v>572</v>
      </c>
      <c r="D169" s="147" t="s">
        <v>600</v>
      </c>
      <c r="E169" s="111">
        <v>0</v>
      </c>
      <c r="F169" s="111">
        <v>0</v>
      </c>
      <c r="G169" s="111">
        <v>0</v>
      </c>
      <c r="H169" s="111">
        <v>0</v>
      </c>
      <c r="I169" s="111">
        <v>0</v>
      </c>
      <c r="J169" s="111">
        <v>0</v>
      </c>
      <c r="K169" s="111">
        <v>0</v>
      </c>
      <c r="L169" s="111">
        <v>39394.58</v>
      </c>
      <c r="M169" s="111">
        <v>45193.42</v>
      </c>
      <c r="N169" s="111">
        <v>60912.789999999994</v>
      </c>
      <c r="O169" s="111">
        <v>53744.079999999994</v>
      </c>
      <c r="P169" s="111">
        <v>369370.57</v>
      </c>
      <c r="Q169" s="111">
        <f t="shared" si="2"/>
        <v>568615.43999999994</v>
      </c>
      <c r="R169" s="108"/>
      <c r="T169" s="106"/>
      <c r="U169" s="111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08"/>
    </row>
    <row r="170" spans="2:22" ht="15" x14ac:dyDescent="0.25">
      <c r="B170" s="106"/>
      <c r="C170" s="155" t="s">
        <v>536</v>
      </c>
      <c r="D170" s="147" t="s">
        <v>537</v>
      </c>
      <c r="E170" s="111">
        <v>12112.109999999999</v>
      </c>
      <c r="F170" s="111">
        <v>12421.23</v>
      </c>
      <c r="G170" s="111">
        <v>29710.959999999999</v>
      </c>
      <c r="H170" s="111">
        <v>21418.31</v>
      </c>
      <c r="I170" s="111">
        <v>22369.940000000002</v>
      </c>
      <c r="J170" s="111">
        <v>22430.46</v>
      </c>
      <c r="K170" s="111">
        <v>36756.78</v>
      </c>
      <c r="L170" s="111">
        <v>13447.49</v>
      </c>
      <c r="M170" s="111">
        <v>43603.39</v>
      </c>
      <c r="N170" s="111">
        <v>24347.689999999995</v>
      </c>
      <c r="O170" s="111">
        <v>15453.21</v>
      </c>
      <c r="P170" s="111">
        <v>123960.28</v>
      </c>
      <c r="Q170" s="111">
        <f t="shared" si="2"/>
        <v>378031.85</v>
      </c>
      <c r="R170" s="108"/>
      <c r="T170" s="106"/>
      <c r="U170" s="111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98032.55</v>
      </c>
      <c r="V170" s="108"/>
    </row>
    <row r="171" spans="2:22" ht="15" x14ac:dyDescent="0.25">
      <c r="B171" s="106"/>
      <c r="C171" s="155" t="s">
        <v>538</v>
      </c>
      <c r="D171" s="147" t="s">
        <v>539</v>
      </c>
      <c r="E171" s="111">
        <v>9615.9</v>
      </c>
      <c r="F171" s="111">
        <v>23851.46</v>
      </c>
      <c r="G171" s="111">
        <v>1338250.1399999999</v>
      </c>
      <c r="H171" s="111">
        <v>3343684.47</v>
      </c>
      <c r="I171" s="111">
        <v>744030.15</v>
      </c>
      <c r="J171" s="111">
        <v>18944.810000000001</v>
      </c>
      <c r="K171" s="111">
        <v>150520.77000000002</v>
      </c>
      <c r="L171" s="111">
        <v>149200.31</v>
      </c>
      <c r="M171" s="111">
        <v>316419.21999999997</v>
      </c>
      <c r="N171" s="111">
        <v>2148016.9299999997</v>
      </c>
      <c r="O171" s="111">
        <v>12307.919999999998</v>
      </c>
      <c r="P171" s="111">
        <v>1577161.34</v>
      </c>
      <c r="Q171" s="111">
        <f t="shared" si="2"/>
        <v>9832003.4199999999</v>
      </c>
      <c r="R171" s="108"/>
      <c r="T171" s="106"/>
      <c r="U171" s="111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5459432.120000001</v>
      </c>
      <c r="V171" s="108"/>
    </row>
    <row r="172" spans="2:22" ht="15" x14ac:dyDescent="0.25">
      <c r="B172" s="106"/>
      <c r="C172" s="155" t="s">
        <v>540</v>
      </c>
      <c r="D172" s="147" t="s">
        <v>541</v>
      </c>
      <c r="E172" s="111">
        <v>10015.67</v>
      </c>
      <c r="F172" s="111">
        <v>26553.530000000006</v>
      </c>
      <c r="G172" s="111">
        <v>20774.020000000004</v>
      </c>
      <c r="H172" s="111">
        <v>15121.310000000001</v>
      </c>
      <c r="I172" s="111">
        <v>9298.91</v>
      </c>
      <c r="J172" s="111">
        <v>12415.29</v>
      </c>
      <c r="K172" s="111">
        <v>12530.05</v>
      </c>
      <c r="L172" s="111">
        <v>0</v>
      </c>
      <c r="M172" s="111">
        <v>741</v>
      </c>
      <c r="N172" s="111">
        <v>0</v>
      </c>
      <c r="O172" s="111">
        <v>0</v>
      </c>
      <c r="P172" s="111">
        <v>3476.27</v>
      </c>
      <c r="Q172" s="111">
        <f t="shared" si="2"/>
        <v>110926.05000000002</v>
      </c>
      <c r="R172" s="108"/>
      <c r="T172" s="106"/>
      <c r="U172" s="111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81763.440000000017</v>
      </c>
      <c r="V172" s="108"/>
    </row>
    <row r="173" spans="2:22" ht="15" x14ac:dyDescent="0.25">
      <c r="B173" s="106"/>
      <c r="C173" s="155" t="s">
        <v>518</v>
      </c>
      <c r="D173" s="147" t="s">
        <v>519</v>
      </c>
      <c r="E173" s="111">
        <v>14123.16</v>
      </c>
      <c r="F173" s="111">
        <v>19630.580000000002</v>
      </c>
      <c r="G173" s="111">
        <v>20925.96</v>
      </c>
      <c r="H173" s="111">
        <v>25563.47</v>
      </c>
      <c r="I173" s="111">
        <v>21378.79</v>
      </c>
      <c r="J173" s="111">
        <v>29272.499999999993</v>
      </c>
      <c r="K173" s="111">
        <v>27436.079999999998</v>
      </c>
      <c r="L173" s="111">
        <v>0</v>
      </c>
      <c r="M173" s="111">
        <v>0</v>
      </c>
      <c r="N173" s="111">
        <v>0</v>
      </c>
      <c r="O173" s="111">
        <v>0</v>
      </c>
      <c r="P173" s="111">
        <v>0</v>
      </c>
      <c r="Q173" s="111">
        <f t="shared" si="2"/>
        <v>158330.54</v>
      </c>
      <c r="R173" s="108"/>
      <c r="T173" s="106"/>
      <c r="U173" s="111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101621.96000000002</v>
      </c>
      <c r="V173" s="108"/>
    </row>
    <row r="174" spans="2:22" ht="25.5" x14ac:dyDescent="0.25">
      <c r="B174" s="106"/>
      <c r="C174" s="155" t="s">
        <v>522</v>
      </c>
      <c r="D174" s="147" t="s">
        <v>523</v>
      </c>
      <c r="E174" s="111">
        <v>16505.740000000002</v>
      </c>
      <c r="F174" s="111">
        <v>25974.62</v>
      </c>
      <c r="G174" s="111">
        <v>37795.799999999996</v>
      </c>
      <c r="H174" s="111">
        <v>38238.810000000005</v>
      </c>
      <c r="I174" s="111">
        <v>25431.460000000003</v>
      </c>
      <c r="J174" s="111">
        <v>216059.01</v>
      </c>
      <c r="K174" s="111">
        <v>339742.02999999997</v>
      </c>
      <c r="L174" s="111">
        <v>193824.07</v>
      </c>
      <c r="M174" s="111">
        <v>318073.57</v>
      </c>
      <c r="N174" s="111">
        <v>170433.42</v>
      </c>
      <c r="O174" s="111">
        <v>125852.86</v>
      </c>
      <c r="P174" s="111">
        <v>401402.45999999996</v>
      </c>
      <c r="Q174" s="111">
        <f t="shared" si="2"/>
        <v>1909333.85</v>
      </c>
      <c r="R174" s="108"/>
      <c r="T174" s="106"/>
      <c r="U174" s="111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143946.43</v>
      </c>
      <c r="V174" s="108"/>
    </row>
    <row r="175" spans="2:22" ht="15" x14ac:dyDescent="0.25">
      <c r="B175" s="106"/>
      <c r="C175" s="155" t="s">
        <v>542</v>
      </c>
      <c r="D175" s="147" t="s">
        <v>543</v>
      </c>
      <c r="E175" s="111">
        <v>45615.100000000013</v>
      </c>
      <c r="F175" s="111">
        <v>47567.829999999994</v>
      </c>
      <c r="G175" s="111">
        <v>50534.999999999993</v>
      </c>
      <c r="H175" s="111">
        <v>51368.12999999999</v>
      </c>
      <c r="I175" s="111">
        <v>44352.189999999995</v>
      </c>
      <c r="J175" s="111">
        <v>56174.65</v>
      </c>
      <c r="K175" s="111">
        <v>53034.65</v>
      </c>
      <c r="L175" s="111">
        <v>64066.98000000001</v>
      </c>
      <c r="M175" s="111">
        <v>87854.48</v>
      </c>
      <c r="N175" s="111">
        <v>50666.850000000013</v>
      </c>
      <c r="O175" s="111">
        <v>50866.34</v>
      </c>
      <c r="P175" s="111">
        <v>79213.229999999981</v>
      </c>
      <c r="Q175" s="111">
        <f t="shared" si="2"/>
        <v>681315.42999999993</v>
      </c>
      <c r="R175" s="108"/>
      <c r="T175" s="106"/>
      <c r="U175" s="111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239438.25</v>
      </c>
      <c r="V175" s="108"/>
    </row>
    <row r="176" spans="2:22" ht="15" x14ac:dyDescent="0.25">
      <c r="B176" s="106"/>
      <c r="C176" s="155" t="s">
        <v>544</v>
      </c>
      <c r="D176" s="147" t="s">
        <v>545</v>
      </c>
      <c r="E176" s="111">
        <v>24115.310000000005</v>
      </c>
      <c r="F176" s="111">
        <v>59930.44</v>
      </c>
      <c r="G176" s="111">
        <v>655723.28</v>
      </c>
      <c r="H176" s="111">
        <v>107015.85000000002</v>
      </c>
      <c r="I176" s="111">
        <v>63427.049999999996</v>
      </c>
      <c r="J176" s="111">
        <v>60769.069999999992</v>
      </c>
      <c r="K176" s="111">
        <v>54612.979999999989</v>
      </c>
      <c r="L176" s="111">
        <v>59604.060000000005</v>
      </c>
      <c r="M176" s="111">
        <v>67677.179999999978</v>
      </c>
      <c r="N176" s="111">
        <v>52838.85</v>
      </c>
      <c r="O176" s="111">
        <v>51749.329999999994</v>
      </c>
      <c r="P176" s="111">
        <v>237034.95</v>
      </c>
      <c r="Q176" s="111">
        <f t="shared" si="2"/>
        <v>1494498.35</v>
      </c>
      <c r="R176" s="108"/>
      <c r="T176" s="106"/>
      <c r="U176" s="111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910211.93</v>
      </c>
      <c r="V176" s="108"/>
    </row>
    <row r="177" spans="2:22" ht="15" x14ac:dyDescent="0.25">
      <c r="B177" s="106"/>
      <c r="C177" s="155" t="s">
        <v>179</v>
      </c>
      <c r="D177" s="147" t="s">
        <v>400</v>
      </c>
      <c r="E177" s="111">
        <v>69134.310000000012</v>
      </c>
      <c r="F177" s="111">
        <v>76996.12</v>
      </c>
      <c r="G177" s="111">
        <v>76888.03</v>
      </c>
      <c r="H177" s="111">
        <v>5333510.8600000003</v>
      </c>
      <c r="I177" s="111">
        <v>595743.03</v>
      </c>
      <c r="J177" s="111">
        <v>2927643.6999999997</v>
      </c>
      <c r="K177" s="111">
        <v>1902294.9300000002</v>
      </c>
      <c r="L177" s="111">
        <v>2073374.8299999998</v>
      </c>
      <c r="M177" s="111">
        <v>677057.9800000001</v>
      </c>
      <c r="N177" s="111">
        <v>5992061.8999999994</v>
      </c>
      <c r="O177" s="111">
        <v>5238072.2700000005</v>
      </c>
      <c r="P177" s="111">
        <v>9415922.7100000028</v>
      </c>
      <c r="Q177" s="111">
        <f t="shared" si="2"/>
        <v>34378700.670000002</v>
      </c>
      <c r="R177" s="108"/>
      <c r="T177" s="106"/>
      <c r="U177" s="111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6152272.3500000006</v>
      </c>
      <c r="V177" s="108"/>
    </row>
    <row r="178" spans="2:22" ht="15" x14ac:dyDescent="0.25">
      <c r="B178" s="106"/>
      <c r="C178" s="155" t="s">
        <v>180</v>
      </c>
      <c r="D178" s="147" t="s">
        <v>401</v>
      </c>
      <c r="E178" s="111">
        <v>114683.79999999999</v>
      </c>
      <c r="F178" s="111">
        <v>532849.56000000006</v>
      </c>
      <c r="G178" s="111">
        <v>262569.62</v>
      </c>
      <c r="H178" s="111">
        <v>263144.19000000006</v>
      </c>
      <c r="I178" s="111">
        <v>330047.08999999997</v>
      </c>
      <c r="J178" s="111">
        <v>248227.55999999997</v>
      </c>
      <c r="K178" s="111">
        <v>310138.70999999996</v>
      </c>
      <c r="L178" s="111">
        <v>425190.49000000005</v>
      </c>
      <c r="M178" s="111">
        <v>348811.49</v>
      </c>
      <c r="N178" s="111">
        <v>338254.36000000004</v>
      </c>
      <c r="O178" s="111">
        <v>820741.99999999977</v>
      </c>
      <c r="P178" s="111">
        <v>1315935.95</v>
      </c>
      <c r="Q178" s="111">
        <f t="shared" si="2"/>
        <v>5310594.82</v>
      </c>
      <c r="R178" s="108"/>
      <c r="T178" s="106"/>
      <c r="U178" s="111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1503294.2600000002</v>
      </c>
      <c r="V178" s="108"/>
    </row>
    <row r="179" spans="2:22" ht="15" x14ac:dyDescent="0.25">
      <c r="B179" s="106"/>
      <c r="C179" s="155" t="s">
        <v>181</v>
      </c>
      <c r="D179" s="147" t="s">
        <v>402</v>
      </c>
      <c r="E179" s="111">
        <v>11366.580000000002</v>
      </c>
      <c r="F179" s="111">
        <v>13992.740000000002</v>
      </c>
      <c r="G179" s="111">
        <v>36509.919999999998</v>
      </c>
      <c r="H179" s="111">
        <v>137214.70999999996</v>
      </c>
      <c r="I179" s="111">
        <v>70420</v>
      </c>
      <c r="J179" s="111">
        <v>62782.149999999994</v>
      </c>
      <c r="K179" s="111">
        <v>93095.9</v>
      </c>
      <c r="L179" s="111">
        <v>2452597.59</v>
      </c>
      <c r="M179" s="111">
        <v>440159.08999999997</v>
      </c>
      <c r="N179" s="111">
        <v>585871.01</v>
      </c>
      <c r="O179" s="111">
        <v>1050484.03</v>
      </c>
      <c r="P179" s="111">
        <v>1416408.81</v>
      </c>
      <c r="Q179" s="111">
        <f t="shared" si="2"/>
        <v>6370902.5299999993</v>
      </c>
      <c r="R179" s="108"/>
      <c r="T179" s="106"/>
      <c r="U179" s="111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269503.94999999995</v>
      </c>
      <c r="V179" s="108"/>
    </row>
    <row r="180" spans="2:22" ht="15" x14ac:dyDescent="0.25">
      <c r="B180" s="106"/>
      <c r="C180" s="155" t="s">
        <v>182</v>
      </c>
      <c r="D180" s="147" t="s">
        <v>403</v>
      </c>
      <c r="E180" s="111">
        <v>87508.609999999986</v>
      </c>
      <c r="F180" s="111">
        <v>152437.29</v>
      </c>
      <c r="G180" s="111">
        <v>189203.56999999998</v>
      </c>
      <c r="H180" s="111">
        <v>248031.07</v>
      </c>
      <c r="I180" s="111">
        <v>489589.45</v>
      </c>
      <c r="J180" s="111">
        <v>719210.61</v>
      </c>
      <c r="K180" s="111">
        <v>1946070.22</v>
      </c>
      <c r="L180" s="111">
        <v>622467.59</v>
      </c>
      <c r="M180" s="111">
        <v>1450276.02</v>
      </c>
      <c r="N180" s="111">
        <v>3379014.2099999986</v>
      </c>
      <c r="O180" s="111">
        <v>4111990.8600000008</v>
      </c>
      <c r="P180" s="111">
        <v>10196545.359999999</v>
      </c>
      <c r="Q180" s="111">
        <f t="shared" si="2"/>
        <v>23592344.859999999</v>
      </c>
      <c r="R180" s="108"/>
      <c r="T180" s="106"/>
      <c r="U180" s="111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1166769.99</v>
      </c>
      <c r="V180" s="108"/>
    </row>
    <row r="181" spans="2:22" ht="25.5" x14ac:dyDescent="0.25">
      <c r="B181" s="106"/>
      <c r="C181" s="155" t="s">
        <v>183</v>
      </c>
      <c r="D181" s="147" t="s">
        <v>405</v>
      </c>
      <c r="E181" s="111">
        <v>0</v>
      </c>
      <c r="F181" s="111">
        <v>0</v>
      </c>
      <c r="G181" s="111">
        <v>0</v>
      </c>
      <c r="H181" s="111">
        <v>0</v>
      </c>
      <c r="I181" s="111">
        <v>0</v>
      </c>
      <c r="J181" s="111">
        <v>0</v>
      </c>
      <c r="K181" s="111">
        <v>0</v>
      </c>
      <c r="L181" s="111">
        <v>11150</v>
      </c>
      <c r="M181" s="111">
        <v>0</v>
      </c>
      <c r="N181" s="111">
        <v>0</v>
      </c>
      <c r="O181" s="111">
        <v>0</v>
      </c>
      <c r="P181" s="111">
        <v>0</v>
      </c>
      <c r="Q181" s="111">
        <f t="shared" si="2"/>
        <v>11150</v>
      </c>
      <c r="R181" s="108"/>
      <c r="T181" s="106"/>
      <c r="U181" s="111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08"/>
    </row>
    <row r="182" spans="2:22" ht="15" x14ac:dyDescent="0.25">
      <c r="B182" s="106"/>
      <c r="C182" s="155" t="s">
        <v>184</v>
      </c>
      <c r="D182" s="147" t="s">
        <v>406</v>
      </c>
      <c r="E182" s="111">
        <v>13377.82</v>
      </c>
      <c r="F182" s="111">
        <v>13677.97</v>
      </c>
      <c r="G182" s="111">
        <v>15551.31</v>
      </c>
      <c r="H182" s="111">
        <v>14745.439999999997</v>
      </c>
      <c r="I182" s="111">
        <v>14844.46</v>
      </c>
      <c r="J182" s="111">
        <v>34196.300000000003</v>
      </c>
      <c r="K182" s="111">
        <v>34058.03</v>
      </c>
      <c r="L182" s="111">
        <v>64393.020000000004</v>
      </c>
      <c r="M182" s="111">
        <v>58614.479999999996</v>
      </c>
      <c r="N182" s="111">
        <v>82306.59</v>
      </c>
      <c r="O182" s="111">
        <v>102129.84999999999</v>
      </c>
      <c r="P182" s="111">
        <v>810866.3899999999</v>
      </c>
      <c r="Q182" s="111">
        <f t="shared" si="2"/>
        <v>1258761.6599999999</v>
      </c>
      <c r="R182" s="108"/>
      <c r="T182" s="106"/>
      <c r="U182" s="111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72197</v>
      </c>
      <c r="V182" s="108"/>
    </row>
    <row r="183" spans="2:22" ht="15" x14ac:dyDescent="0.25">
      <c r="B183" s="106"/>
      <c r="C183" s="155" t="s">
        <v>185</v>
      </c>
      <c r="D183" s="147" t="s">
        <v>407</v>
      </c>
      <c r="E183" s="111">
        <v>9970.0800000000017</v>
      </c>
      <c r="F183" s="111">
        <v>9601.7900000000009</v>
      </c>
      <c r="G183" s="111">
        <v>9761.65</v>
      </c>
      <c r="H183" s="111">
        <v>28939.319999999996</v>
      </c>
      <c r="I183" s="111">
        <v>10442.540000000001</v>
      </c>
      <c r="J183" s="111">
        <v>26911.32</v>
      </c>
      <c r="K183" s="111">
        <v>11983.130000000001</v>
      </c>
      <c r="L183" s="111">
        <v>21887.5</v>
      </c>
      <c r="M183" s="111">
        <v>22674.62</v>
      </c>
      <c r="N183" s="111">
        <v>18399.249999999996</v>
      </c>
      <c r="O183" s="111">
        <v>14893.359999999999</v>
      </c>
      <c r="P183" s="111">
        <v>107136.44</v>
      </c>
      <c r="Q183" s="111">
        <f t="shared" si="2"/>
        <v>292601</v>
      </c>
      <c r="R183" s="108"/>
      <c r="T183" s="106"/>
      <c r="U183" s="111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68715.38</v>
      </c>
      <c r="V183" s="108"/>
    </row>
    <row r="184" spans="2:22" ht="15" x14ac:dyDescent="0.25">
      <c r="B184" s="106"/>
      <c r="C184" s="155" t="s">
        <v>186</v>
      </c>
      <c r="D184" s="147" t="s">
        <v>408</v>
      </c>
      <c r="E184" s="111">
        <v>382961.19</v>
      </c>
      <c r="F184" s="111">
        <v>464277.87</v>
      </c>
      <c r="G184" s="111">
        <v>517700.41</v>
      </c>
      <c r="H184" s="111">
        <v>453003</v>
      </c>
      <c r="I184" s="111">
        <v>469288</v>
      </c>
      <c r="J184" s="111">
        <v>571867.90000000014</v>
      </c>
      <c r="K184" s="111">
        <v>573532.88</v>
      </c>
      <c r="L184" s="111">
        <v>494023.68000000011</v>
      </c>
      <c r="M184" s="111">
        <v>520988.39999999997</v>
      </c>
      <c r="N184" s="111">
        <v>529480.5199999999</v>
      </c>
      <c r="O184" s="111">
        <v>631395.51999999979</v>
      </c>
      <c r="P184" s="111">
        <v>1012267.7099999998</v>
      </c>
      <c r="Q184" s="111">
        <f t="shared" si="2"/>
        <v>6620787.0799999991</v>
      </c>
      <c r="R184" s="108"/>
      <c r="T184" s="106"/>
      <c r="U184" s="111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2287230.4699999997</v>
      </c>
      <c r="V184" s="108"/>
    </row>
    <row r="185" spans="2:22" ht="15" x14ac:dyDescent="0.25">
      <c r="B185" s="106"/>
      <c r="C185" s="155" t="s">
        <v>187</v>
      </c>
      <c r="D185" s="147" t="s">
        <v>409</v>
      </c>
      <c r="E185" s="111">
        <v>665705.13</v>
      </c>
      <c r="F185" s="111">
        <v>466943.9</v>
      </c>
      <c r="G185" s="111">
        <v>16413.16</v>
      </c>
      <c r="H185" s="111">
        <v>898167.63000000012</v>
      </c>
      <c r="I185" s="111">
        <v>484953.41</v>
      </c>
      <c r="J185" s="111">
        <v>474858.71000000008</v>
      </c>
      <c r="K185" s="111">
        <v>377073.1100000001</v>
      </c>
      <c r="L185" s="111">
        <v>536198.64999999979</v>
      </c>
      <c r="M185" s="111">
        <v>978989.84999999986</v>
      </c>
      <c r="N185" s="111">
        <v>359450.25999999995</v>
      </c>
      <c r="O185" s="111">
        <v>802729.29999999993</v>
      </c>
      <c r="P185" s="111">
        <v>801230.99000000011</v>
      </c>
      <c r="Q185" s="111">
        <f t="shared" si="2"/>
        <v>6862714.0999999996</v>
      </c>
      <c r="R185" s="108"/>
      <c r="T185" s="106"/>
      <c r="U185" s="111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2532183.23</v>
      </c>
      <c r="V185" s="108"/>
    </row>
    <row r="186" spans="2:22" ht="15" x14ac:dyDescent="0.25">
      <c r="B186" s="106"/>
      <c r="C186" s="155" t="s">
        <v>188</v>
      </c>
      <c r="D186" s="147" t="s">
        <v>410</v>
      </c>
      <c r="E186" s="111">
        <v>22285.51</v>
      </c>
      <c r="F186" s="111">
        <v>29174.02</v>
      </c>
      <c r="G186" s="111">
        <v>37167.670000000006</v>
      </c>
      <c r="H186" s="111">
        <v>42570.71</v>
      </c>
      <c r="I186" s="111">
        <v>41020.520000000004</v>
      </c>
      <c r="J186" s="111">
        <v>45868.039999999994</v>
      </c>
      <c r="K186" s="111">
        <v>49158.2</v>
      </c>
      <c r="L186" s="111">
        <v>79772.609999999986</v>
      </c>
      <c r="M186" s="111">
        <v>62303.42</v>
      </c>
      <c r="N186" s="111">
        <v>50121.220000000016</v>
      </c>
      <c r="O186" s="111">
        <v>182268.33999999997</v>
      </c>
      <c r="P186" s="111">
        <v>264468.82999999996</v>
      </c>
      <c r="Q186" s="111">
        <f t="shared" si="2"/>
        <v>906179.09</v>
      </c>
      <c r="R186" s="108"/>
      <c r="T186" s="106"/>
      <c r="U186" s="111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172218.43</v>
      </c>
      <c r="V186" s="108"/>
    </row>
    <row r="187" spans="2:22" ht="25.5" x14ac:dyDescent="0.25">
      <c r="B187" s="106"/>
      <c r="C187" s="155" t="s">
        <v>189</v>
      </c>
      <c r="D187" s="147" t="s">
        <v>404</v>
      </c>
      <c r="E187" s="111">
        <v>44244.94</v>
      </c>
      <c r="F187" s="111">
        <v>88087.340000000026</v>
      </c>
      <c r="G187" s="111">
        <v>111434.70000000001</v>
      </c>
      <c r="H187" s="111">
        <v>112486.9</v>
      </c>
      <c r="I187" s="111">
        <v>114845.01999999999</v>
      </c>
      <c r="J187" s="111">
        <v>145317.97000000003</v>
      </c>
      <c r="K187" s="111">
        <v>95387.340000000011</v>
      </c>
      <c r="L187" s="111">
        <v>65582.289999999979</v>
      </c>
      <c r="M187" s="111">
        <v>126081.23</v>
      </c>
      <c r="N187" s="111">
        <v>163855.46999999997</v>
      </c>
      <c r="O187" s="111">
        <v>148045.53</v>
      </c>
      <c r="P187" s="111">
        <v>217728.83000000005</v>
      </c>
      <c r="Q187" s="111">
        <f t="shared" si="2"/>
        <v>1433097.56</v>
      </c>
      <c r="R187" s="108"/>
      <c r="T187" s="106"/>
      <c r="U187" s="111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471098.9</v>
      </c>
      <c r="V187" s="108"/>
    </row>
    <row r="188" spans="2:22" ht="15" x14ac:dyDescent="0.25">
      <c r="B188" s="106"/>
      <c r="C188" s="155" t="s">
        <v>573</v>
      </c>
      <c r="D188" s="147" t="s">
        <v>601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  <c r="P188" s="111">
        <v>0</v>
      </c>
      <c r="Q188" s="111">
        <f t="shared" si="2"/>
        <v>0</v>
      </c>
      <c r="R188" s="108"/>
      <c r="T188" s="106"/>
      <c r="U188" s="111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08"/>
    </row>
    <row r="189" spans="2:22" ht="15" x14ac:dyDescent="0.25">
      <c r="B189" s="106"/>
      <c r="C189" s="155" t="s">
        <v>574</v>
      </c>
      <c r="D189" s="147" t="s">
        <v>602</v>
      </c>
      <c r="E189" s="111">
        <v>0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11">
        <v>0</v>
      </c>
      <c r="P189" s="111">
        <v>0</v>
      </c>
      <c r="Q189" s="111">
        <f t="shared" si="2"/>
        <v>0</v>
      </c>
      <c r="R189" s="108"/>
      <c r="T189" s="106"/>
      <c r="U189" s="111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08"/>
    </row>
    <row r="190" spans="2:22" ht="15" x14ac:dyDescent="0.25">
      <c r="B190" s="106"/>
      <c r="C190" s="155" t="s">
        <v>190</v>
      </c>
      <c r="D190" s="147" t="s">
        <v>411</v>
      </c>
      <c r="E190" s="111">
        <v>52045.109999999993</v>
      </c>
      <c r="F190" s="111">
        <v>53824.700000000004</v>
      </c>
      <c r="G190" s="111">
        <v>65272.630000000012</v>
      </c>
      <c r="H190" s="111">
        <v>140596.35</v>
      </c>
      <c r="I190" s="111">
        <v>98182.6</v>
      </c>
      <c r="J190" s="111">
        <v>80874.37</v>
      </c>
      <c r="K190" s="111">
        <v>77496.829999999987</v>
      </c>
      <c r="L190" s="111">
        <v>81478.420000000027</v>
      </c>
      <c r="M190" s="111">
        <v>151317.26999999996</v>
      </c>
      <c r="N190" s="111">
        <v>87248.89</v>
      </c>
      <c r="O190" s="111">
        <v>70729.010000000009</v>
      </c>
      <c r="P190" s="111">
        <v>199238.5</v>
      </c>
      <c r="Q190" s="111">
        <f t="shared" si="2"/>
        <v>1158304.6800000002</v>
      </c>
      <c r="R190" s="108"/>
      <c r="T190" s="106"/>
      <c r="U190" s="111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409921.39</v>
      </c>
      <c r="V190" s="108"/>
    </row>
    <row r="191" spans="2:22" ht="15" x14ac:dyDescent="0.25">
      <c r="B191" s="106"/>
      <c r="C191" s="155" t="s">
        <v>575</v>
      </c>
      <c r="D191" s="147" t="s">
        <v>603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0</v>
      </c>
      <c r="O191" s="111">
        <v>0</v>
      </c>
      <c r="P191" s="111">
        <v>0</v>
      </c>
      <c r="Q191" s="111">
        <f t="shared" si="2"/>
        <v>0</v>
      </c>
      <c r="R191" s="108"/>
      <c r="T191" s="106"/>
      <c r="U191" s="111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08"/>
    </row>
    <row r="192" spans="2:22" ht="15" x14ac:dyDescent="0.25">
      <c r="B192" s="106"/>
      <c r="C192" s="155" t="s">
        <v>576</v>
      </c>
      <c r="D192" s="147" t="s">
        <v>604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11">
        <v>0</v>
      </c>
      <c r="L192" s="111">
        <v>0</v>
      </c>
      <c r="M192" s="111">
        <v>0</v>
      </c>
      <c r="N192" s="111">
        <v>0</v>
      </c>
      <c r="O192" s="111">
        <v>0</v>
      </c>
      <c r="P192" s="111">
        <v>0</v>
      </c>
      <c r="Q192" s="111">
        <f t="shared" si="2"/>
        <v>0</v>
      </c>
      <c r="R192" s="108"/>
      <c r="T192" s="106"/>
      <c r="U192" s="111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08"/>
    </row>
    <row r="193" spans="2:22" ht="15" x14ac:dyDescent="0.25">
      <c r="B193" s="106"/>
      <c r="C193" s="155" t="s">
        <v>191</v>
      </c>
      <c r="D193" s="147" t="s">
        <v>412</v>
      </c>
      <c r="E193" s="111">
        <v>61992.7</v>
      </c>
      <c r="F193" s="111">
        <v>93566.46</v>
      </c>
      <c r="G193" s="111">
        <v>91493.83</v>
      </c>
      <c r="H193" s="111">
        <v>104348.34999999996</v>
      </c>
      <c r="I193" s="111">
        <v>91580.329999999987</v>
      </c>
      <c r="J193" s="111">
        <v>104242.44999999998</v>
      </c>
      <c r="K193" s="111">
        <v>102844.96000000004</v>
      </c>
      <c r="L193" s="111">
        <v>117652.52999999998</v>
      </c>
      <c r="M193" s="111">
        <v>201309.1</v>
      </c>
      <c r="N193" s="111">
        <v>103876.18000000004</v>
      </c>
      <c r="O193" s="111">
        <v>175711.37000000002</v>
      </c>
      <c r="P193" s="111">
        <v>162379.06999999998</v>
      </c>
      <c r="Q193" s="111">
        <f t="shared" si="2"/>
        <v>1410997.33</v>
      </c>
      <c r="R193" s="108"/>
      <c r="T193" s="106"/>
      <c r="U193" s="111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442981.66999999993</v>
      </c>
      <c r="V193" s="108"/>
    </row>
    <row r="194" spans="2:22" ht="15" x14ac:dyDescent="0.25">
      <c r="B194" s="106"/>
      <c r="C194" s="155" t="s">
        <v>192</v>
      </c>
      <c r="D194" s="147" t="s">
        <v>413</v>
      </c>
      <c r="E194" s="111">
        <v>56003.970000000008</v>
      </c>
      <c r="F194" s="111">
        <v>1259589.0100000002</v>
      </c>
      <c r="G194" s="111">
        <v>2359747.61</v>
      </c>
      <c r="H194" s="111">
        <v>1460790.18</v>
      </c>
      <c r="I194" s="111">
        <v>1418542.62</v>
      </c>
      <c r="J194" s="111">
        <v>1198259.99</v>
      </c>
      <c r="K194" s="111">
        <v>1209737.06</v>
      </c>
      <c r="L194" s="111">
        <v>1201574.4400000002</v>
      </c>
      <c r="M194" s="111">
        <v>1193456.9400000002</v>
      </c>
      <c r="N194" s="111">
        <v>1255223.3400000001</v>
      </c>
      <c r="O194" s="111">
        <v>1216141.0999999999</v>
      </c>
      <c r="P194" s="111">
        <v>1484671.6300000001</v>
      </c>
      <c r="Q194" s="111">
        <f t="shared" si="2"/>
        <v>15313737.889999999</v>
      </c>
      <c r="R194" s="108"/>
      <c r="T194" s="106"/>
      <c r="U194" s="111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6554673.3899999997</v>
      </c>
      <c r="V194" s="108"/>
    </row>
    <row r="195" spans="2:22" ht="15" x14ac:dyDescent="0.25">
      <c r="B195" s="106"/>
      <c r="C195" s="155" t="s">
        <v>193</v>
      </c>
      <c r="D195" s="147" t="s">
        <v>414</v>
      </c>
      <c r="E195" s="111">
        <v>14777.91</v>
      </c>
      <c r="F195" s="111">
        <v>1413466.6800000002</v>
      </c>
      <c r="G195" s="111">
        <v>2544183.3600000003</v>
      </c>
      <c r="H195" s="111">
        <v>1233943.9099999999</v>
      </c>
      <c r="I195" s="111">
        <v>1419324.54</v>
      </c>
      <c r="J195" s="111">
        <v>1375806.25</v>
      </c>
      <c r="K195" s="111">
        <v>1375155.8</v>
      </c>
      <c r="L195" s="111">
        <v>2239625.08</v>
      </c>
      <c r="M195" s="111">
        <v>1849511.1800000002</v>
      </c>
      <c r="N195" s="111">
        <v>2319190.0700000003</v>
      </c>
      <c r="O195" s="111">
        <v>2152861.6399999997</v>
      </c>
      <c r="P195" s="111">
        <v>5074652.9000000004</v>
      </c>
      <c r="Q195" s="111">
        <f t="shared" si="2"/>
        <v>23012499.32</v>
      </c>
      <c r="R195" s="108"/>
      <c r="T195" s="106"/>
      <c r="U195" s="111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6625696.4000000004</v>
      </c>
      <c r="V195" s="108"/>
    </row>
    <row r="196" spans="2:22" ht="15" x14ac:dyDescent="0.25">
      <c r="B196" s="106"/>
      <c r="C196" s="155" t="s">
        <v>194</v>
      </c>
      <c r="D196" s="147" t="s">
        <v>415</v>
      </c>
      <c r="E196" s="111">
        <v>0</v>
      </c>
      <c r="F196" s="111">
        <v>890.83</v>
      </c>
      <c r="G196" s="111">
        <v>1680.1300000000003</v>
      </c>
      <c r="H196" s="111">
        <v>1447.31</v>
      </c>
      <c r="I196" s="111">
        <v>3673.1899999999996</v>
      </c>
      <c r="J196" s="111">
        <v>20888.699999999997</v>
      </c>
      <c r="K196" s="111">
        <v>3056.34</v>
      </c>
      <c r="L196" s="111">
        <v>3764.25</v>
      </c>
      <c r="M196" s="111">
        <v>5121.96</v>
      </c>
      <c r="N196" s="111">
        <v>4041.5199999999995</v>
      </c>
      <c r="O196" s="111">
        <v>12243.710000000001</v>
      </c>
      <c r="P196" s="111">
        <v>15136.06</v>
      </c>
      <c r="Q196" s="111">
        <f t="shared" si="2"/>
        <v>71944</v>
      </c>
      <c r="R196" s="108"/>
      <c r="T196" s="106"/>
      <c r="U196" s="111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7691.46</v>
      </c>
      <c r="V196" s="108"/>
    </row>
    <row r="197" spans="2:22" ht="15" x14ac:dyDescent="0.25">
      <c r="B197" s="106"/>
      <c r="C197" s="155" t="s">
        <v>577</v>
      </c>
      <c r="D197" s="147" t="s">
        <v>605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  <c r="P197" s="111">
        <v>0</v>
      </c>
      <c r="Q197" s="111">
        <f t="shared" si="2"/>
        <v>0</v>
      </c>
      <c r="R197" s="108"/>
      <c r="T197" s="106"/>
      <c r="U197" s="111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08"/>
    </row>
    <row r="198" spans="2:22" ht="15" x14ac:dyDescent="0.25">
      <c r="B198" s="106"/>
      <c r="C198" s="155" t="s">
        <v>195</v>
      </c>
      <c r="D198" s="147" t="s">
        <v>416</v>
      </c>
      <c r="E198" s="111">
        <v>0</v>
      </c>
      <c r="F198" s="111">
        <v>0</v>
      </c>
      <c r="G198" s="111">
        <v>228338.25</v>
      </c>
      <c r="H198" s="111">
        <v>127707.20000000001</v>
      </c>
      <c r="I198" s="111">
        <v>0</v>
      </c>
      <c r="J198" s="111">
        <v>164992.09</v>
      </c>
      <c r="K198" s="111">
        <v>18380</v>
      </c>
      <c r="L198" s="111">
        <v>885926.27</v>
      </c>
      <c r="M198" s="111">
        <v>0</v>
      </c>
      <c r="N198" s="111">
        <v>17.82</v>
      </c>
      <c r="O198" s="111">
        <v>69147.259999999995</v>
      </c>
      <c r="P198" s="111">
        <v>89</v>
      </c>
      <c r="Q198" s="111">
        <f t="shared" si="2"/>
        <v>1494597.8900000001</v>
      </c>
      <c r="R198" s="108"/>
      <c r="T198" s="106"/>
      <c r="U198" s="111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356045.45</v>
      </c>
      <c r="V198" s="108"/>
    </row>
    <row r="199" spans="2:22" ht="15" x14ac:dyDescent="0.25">
      <c r="B199" s="106"/>
      <c r="C199" s="155" t="s">
        <v>196</v>
      </c>
      <c r="D199" s="147" t="s">
        <v>417</v>
      </c>
      <c r="E199" s="111">
        <v>0</v>
      </c>
      <c r="F199" s="111">
        <v>4573789.34</v>
      </c>
      <c r="G199" s="111">
        <v>2492335.4500000002</v>
      </c>
      <c r="H199" s="111">
        <v>4786722</v>
      </c>
      <c r="I199" s="111">
        <v>2973323.15</v>
      </c>
      <c r="J199" s="111">
        <v>5839991.2199999997</v>
      </c>
      <c r="K199" s="111">
        <v>10374373.440000001</v>
      </c>
      <c r="L199" s="111">
        <v>3191699.33</v>
      </c>
      <c r="M199" s="111">
        <v>7471928.3500000006</v>
      </c>
      <c r="N199" s="111">
        <v>7073864.04</v>
      </c>
      <c r="O199" s="111">
        <v>12241666.68</v>
      </c>
      <c r="P199" s="111">
        <v>26796774.330000006</v>
      </c>
      <c r="Q199" s="111">
        <f t="shared" si="2"/>
        <v>87816467.330000013</v>
      </c>
      <c r="R199" s="108"/>
      <c r="T199" s="106"/>
      <c r="U199" s="111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14826169.939999999</v>
      </c>
      <c r="V199" s="108"/>
    </row>
    <row r="200" spans="2:22" ht="15" x14ac:dyDescent="0.25">
      <c r="B200" s="106"/>
      <c r="C200" s="155" t="s">
        <v>197</v>
      </c>
      <c r="D200" s="147" t="s">
        <v>418</v>
      </c>
      <c r="E200" s="111">
        <v>0</v>
      </c>
      <c r="F200" s="111">
        <v>0</v>
      </c>
      <c r="G200" s="111">
        <v>11223.11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3630</v>
      </c>
      <c r="N200" s="111">
        <v>0</v>
      </c>
      <c r="O200" s="111">
        <v>0</v>
      </c>
      <c r="P200" s="111">
        <v>209993.34000000003</v>
      </c>
      <c r="Q200" s="111">
        <f t="shared" ref="Q200:Q263" si="3">SUM(E200:P200)</f>
        <v>224846.45</v>
      </c>
      <c r="R200" s="108"/>
      <c r="T200" s="106"/>
      <c r="U200" s="111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11223.11</v>
      </c>
      <c r="V200" s="108"/>
    </row>
    <row r="201" spans="2:22" ht="15" x14ac:dyDescent="0.25">
      <c r="B201" s="106"/>
      <c r="C201" s="155" t="s">
        <v>198</v>
      </c>
      <c r="D201" s="147" t="s">
        <v>419</v>
      </c>
      <c r="E201" s="111">
        <v>0</v>
      </c>
      <c r="F201" s="111">
        <v>3177.76</v>
      </c>
      <c r="G201" s="111">
        <v>8702.6699999999983</v>
      </c>
      <c r="H201" s="111">
        <v>15877.480000000001</v>
      </c>
      <c r="I201" s="111">
        <v>26037.129999999997</v>
      </c>
      <c r="J201" s="111">
        <v>0</v>
      </c>
      <c r="K201" s="111">
        <v>8131.26</v>
      </c>
      <c r="L201" s="111">
        <v>2221.2399999999998</v>
      </c>
      <c r="M201" s="111">
        <v>0</v>
      </c>
      <c r="N201" s="111">
        <v>985978.24</v>
      </c>
      <c r="O201" s="111">
        <v>925687.39000000013</v>
      </c>
      <c r="P201" s="111">
        <v>599861.85</v>
      </c>
      <c r="Q201" s="111">
        <f t="shared" si="3"/>
        <v>2575675.02</v>
      </c>
      <c r="R201" s="108"/>
      <c r="T201" s="106"/>
      <c r="U201" s="111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53795.039999999994</v>
      </c>
      <c r="V201" s="108"/>
    </row>
    <row r="202" spans="2:22" ht="15" x14ac:dyDescent="0.25">
      <c r="B202" s="106"/>
      <c r="C202" s="155" t="s">
        <v>199</v>
      </c>
      <c r="D202" s="147" t="s">
        <v>420</v>
      </c>
      <c r="E202" s="111">
        <v>4862.6499999999996</v>
      </c>
      <c r="F202" s="111">
        <v>618937</v>
      </c>
      <c r="G202" s="111">
        <v>706254.3600000001</v>
      </c>
      <c r="H202" s="111">
        <v>1362338.64</v>
      </c>
      <c r="I202" s="111">
        <v>3156362.19</v>
      </c>
      <c r="J202" s="111">
        <v>307398.86000000004</v>
      </c>
      <c r="K202" s="111">
        <v>992460.84000000008</v>
      </c>
      <c r="L202" s="111">
        <v>3241738.1300000004</v>
      </c>
      <c r="M202" s="111">
        <v>1426102.64</v>
      </c>
      <c r="N202" s="111">
        <v>5892560.8499999996</v>
      </c>
      <c r="O202" s="111">
        <v>3338644.08</v>
      </c>
      <c r="P202" s="111">
        <v>19810095.049999997</v>
      </c>
      <c r="Q202" s="111">
        <f t="shared" si="3"/>
        <v>40857755.289999999</v>
      </c>
      <c r="R202" s="108"/>
      <c r="T202" s="106"/>
      <c r="U202" s="111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5848754.8399999999</v>
      </c>
      <c r="V202" s="108"/>
    </row>
    <row r="203" spans="2:22" ht="25.5" x14ac:dyDescent="0.25">
      <c r="B203" s="106"/>
      <c r="C203" s="155" t="s">
        <v>200</v>
      </c>
      <c r="D203" s="147" t="s">
        <v>421</v>
      </c>
      <c r="E203" s="111">
        <v>0</v>
      </c>
      <c r="F203" s="111">
        <v>300000</v>
      </c>
      <c r="G203" s="111">
        <v>580462.73</v>
      </c>
      <c r="H203" s="111">
        <v>972298.21</v>
      </c>
      <c r="I203" s="111">
        <v>320065.21999999997</v>
      </c>
      <c r="J203" s="111">
        <v>233219.24000000002</v>
      </c>
      <c r="K203" s="111">
        <v>569270.93999999994</v>
      </c>
      <c r="L203" s="111">
        <v>821527.41</v>
      </c>
      <c r="M203" s="111">
        <v>1458910.9199999997</v>
      </c>
      <c r="N203" s="111">
        <v>541827.6</v>
      </c>
      <c r="O203" s="111">
        <v>854680.41</v>
      </c>
      <c r="P203" s="111">
        <v>2434376.77</v>
      </c>
      <c r="Q203" s="111">
        <f t="shared" si="3"/>
        <v>9086639.4499999993</v>
      </c>
      <c r="R203" s="108"/>
      <c r="T203" s="106"/>
      <c r="U203" s="111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2172826.16</v>
      </c>
      <c r="V203" s="108"/>
    </row>
    <row r="204" spans="2:22" ht="15" x14ac:dyDescent="0.25">
      <c r="B204" s="106"/>
      <c r="C204" s="155" t="s">
        <v>512</v>
      </c>
      <c r="D204" s="147" t="s">
        <v>513</v>
      </c>
      <c r="E204" s="111">
        <v>9619.7800000000007</v>
      </c>
      <c r="F204" s="111">
        <v>24994.6</v>
      </c>
      <c r="G204" s="111">
        <v>1531216.45</v>
      </c>
      <c r="H204" s="111">
        <v>1550098.79</v>
      </c>
      <c r="I204" s="111">
        <v>1019951.15</v>
      </c>
      <c r="J204" s="111">
        <v>48802.69</v>
      </c>
      <c r="K204" s="111">
        <v>28073.639999999996</v>
      </c>
      <c r="L204" s="111">
        <v>40702.369999999995</v>
      </c>
      <c r="M204" s="111">
        <v>305750.17</v>
      </c>
      <c r="N204" s="111">
        <v>34841.93</v>
      </c>
      <c r="O204" s="111">
        <v>54324.69</v>
      </c>
      <c r="P204" s="111">
        <v>354062.97</v>
      </c>
      <c r="Q204" s="111">
        <f t="shared" si="3"/>
        <v>5002439.2299999995</v>
      </c>
      <c r="R204" s="108"/>
      <c r="T204" s="106"/>
      <c r="U204" s="111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4135880.77</v>
      </c>
      <c r="V204" s="108"/>
    </row>
    <row r="205" spans="2:22" ht="15" x14ac:dyDescent="0.25">
      <c r="B205" s="106"/>
      <c r="C205" s="155" t="s">
        <v>546</v>
      </c>
      <c r="D205" s="147" t="s">
        <v>547</v>
      </c>
      <c r="E205" s="111">
        <v>288581.2</v>
      </c>
      <c r="F205" s="111">
        <v>43912.960000000006</v>
      </c>
      <c r="G205" s="111">
        <v>163641.88</v>
      </c>
      <c r="H205" s="111">
        <v>88463.510000000009</v>
      </c>
      <c r="I205" s="111">
        <v>77067.960000000006</v>
      </c>
      <c r="J205" s="111">
        <v>78375.73000000001</v>
      </c>
      <c r="K205" s="111">
        <v>885301.90000000014</v>
      </c>
      <c r="L205" s="111">
        <v>96640.729999999981</v>
      </c>
      <c r="M205" s="111">
        <v>95506.000000000015</v>
      </c>
      <c r="N205" s="111">
        <v>147768.53000000003</v>
      </c>
      <c r="O205" s="111">
        <v>70337.429999999993</v>
      </c>
      <c r="P205" s="111">
        <v>310428.33</v>
      </c>
      <c r="Q205" s="111">
        <f t="shared" si="3"/>
        <v>2346026.16</v>
      </c>
      <c r="R205" s="108"/>
      <c r="T205" s="106"/>
      <c r="U205" s="111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661667.51</v>
      </c>
      <c r="V205" s="108"/>
    </row>
    <row r="206" spans="2:22" ht="15" x14ac:dyDescent="0.25">
      <c r="B206" s="106"/>
      <c r="C206" s="155" t="s">
        <v>548</v>
      </c>
      <c r="D206" s="147" t="s">
        <v>549</v>
      </c>
      <c r="E206" s="111">
        <v>42273.220000000008</v>
      </c>
      <c r="F206" s="111">
        <v>76257.74000000002</v>
      </c>
      <c r="G206" s="111">
        <v>170494.88</v>
      </c>
      <c r="H206" s="111">
        <v>93912.799999999988</v>
      </c>
      <c r="I206" s="111">
        <v>81488.569999999978</v>
      </c>
      <c r="J206" s="111">
        <v>84123.919999999984</v>
      </c>
      <c r="K206" s="111">
        <v>106222.20999999999</v>
      </c>
      <c r="L206" s="111">
        <v>157914.23999999999</v>
      </c>
      <c r="M206" s="111">
        <v>113673.93</v>
      </c>
      <c r="N206" s="111">
        <v>72088.110000000015</v>
      </c>
      <c r="O206" s="111">
        <v>77258.13</v>
      </c>
      <c r="P206" s="111">
        <v>343854.72</v>
      </c>
      <c r="Q206" s="111">
        <f t="shared" si="3"/>
        <v>1419562.4699999997</v>
      </c>
      <c r="R206" s="108"/>
      <c r="T206" s="106"/>
      <c r="U206" s="111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464427.20999999996</v>
      </c>
      <c r="V206" s="108"/>
    </row>
    <row r="207" spans="2:22" ht="15" x14ac:dyDescent="0.25">
      <c r="B207" s="106"/>
      <c r="C207" s="155" t="s">
        <v>201</v>
      </c>
      <c r="D207" s="147" t="s">
        <v>422</v>
      </c>
      <c r="E207" s="111">
        <v>23998.699999999997</v>
      </c>
      <c r="F207" s="111">
        <v>25176.560000000001</v>
      </c>
      <c r="G207" s="111">
        <v>40574.949999999997</v>
      </c>
      <c r="H207" s="111">
        <v>39672.71</v>
      </c>
      <c r="I207" s="111">
        <v>23356.99</v>
      </c>
      <c r="J207" s="111">
        <v>127681.37</v>
      </c>
      <c r="K207" s="111">
        <v>77173.42</v>
      </c>
      <c r="L207" s="111">
        <v>29579.780000000002</v>
      </c>
      <c r="M207" s="111">
        <v>35323.51</v>
      </c>
      <c r="N207" s="111">
        <v>71228.77</v>
      </c>
      <c r="O207" s="111">
        <v>109673.24000000002</v>
      </c>
      <c r="P207" s="111">
        <v>132795</v>
      </c>
      <c r="Q207" s="111">
        <f t="shared" si="3"/>
        <v>736235</v>
      </c>
      <c r="R207" s="108"/>
      <c r="T207" s="106"/>
      <c r="U207" s="111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152779.90999999997</v>
      </c>
      <c r="V207" s="108"/>
    </row>
    <row r="208" spans="2:22" ht="15" x14ac:dyDescent="0.25">
      <c r="B208" s="106"/>
      <c r="C208" s="155" t="s">
        <v>202</v>
      </c>
      <c r="D208" s="147" t="s">
        <v>423</v>
      </c>
      <c r="E208" s="111">
        <v>10220.049999999999</v>
      </c>
      <c r="F208" s="111">
        <v>111351.62</v>
      </c>
      <c r="G208" s="111">
        <v>791326.70000000007</v>
      </c>
      <c r="H208" s="111">
        <v>167774.58</v>
      </c>
      <c r="I208" s="111">
        <v>64941.88</v>
      </c>
      <c r="J208" s="111">
        <v>55227.17</v>
      </c>
      <c r="K208" s="111">
        <v>48016.77</v>
      </c>
      <c r="L208" s="111">
        <v>25476.45</v>
      </c>
      <c r="M208" s="111">
        <v>177887.92999999996</v>
      </c>
      <c r="N208" s="111">
        <v>56723.15</v>
      </c>
      <c r="O208" s="111">
        <v>185653.12000000002</v>
      </c>
      <c r="P208" s="111">
        <v>239763.21000000002</v>
      </c>
      <c r="Q208" s="111">
        <f t="shared" si="3"/>
        <v>1934362.63</v>
      </c>
      <c r="R208" s="108"/>
      <c r="T208" s="106"/>
      <c r="U208" s="111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1145614.83</v>
      </c>
      <c r="V208" s="108"/>
    </row>
    <row r="209" spans="2:22" ht="15" x14ac:dyDescent="0.25">
      <c r="B209" s="106"/>
      <c r="C209" s="155" t="s">
        <v>203</v>
      </c>
      <c r="D209" s="147" t="s">
        <v>424</v>
      </c>
      <c r="E209" s="111">
        <v>74416</v>
      </c>
      <c r="F209" s="111">
        <v>85841.309999999983</v>
      </c>
      <c r="G209" s="111">
        <v>146872.57</v>
      </c>
      <c r="H209" s="111">
        <v>220895.16</v>
      </c>
      <c r="I209" s="111">
        <v>116636.2</v>
      </c>
      <c r="J209" s="111">
        <v>397192.57999999996</v>
      </c>
      <c r="K209" s="111">
        <v>202848.38</v>
      </c>
      <c r="L209" s="111">
        <v>146874.81</v>
      </c>
      <c r="M209" s="111">
        <v>371629.38999999996</v>
      </c>
      <c r="N209" s="111">
        <v>493037.66</v>
      </c>
      <c r="O209" s="111">
        <v>226837.67999999993</v>
      </c>
      <c r="P209" s="111">
        <v>780748.65000000014</v>
      </c>
      <c r="Q209" s="111">
        <f t="shared" si="3"/>
        <v>3263830.3900000006</v>
      </c>
      <c r="R209" s="108"/>
      <c r="T209" s="106"/>
      <c r="U209" s="111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644661.24</v>
      </c>
      <c r="V209" s="108"/>
    </row>
    <row r="210" spans="2:22" ht="15" x14ac:dyDescent="0.25">
      <c r="B210" s="106"/>
      <c r="C210" s="155" t="s">
        <v>204</v>
      </c>
      <c r="D210" s="147" t="s">
        <v>425</v>
      </c>
      <c r="E210" s="111">
        <v>0</v>
      </c>
      <c r="F210" s="111">
        <v>585993.26</v>
      </c>
      <c r="G210" s="111">
        <v>130361.86</v>
      </c>
      <c r="H210" s="111">
        <v>0</v>
      </c>
      <c r="I210" s="111">
        <v>1418741.52</v>
      </c>
      <c r="J210" s="111">
        <v>872514.97</v>
      </c>
      <c r="K210" s="111">
        <v>2676299</v>
      </c>
      <c r="L210" s="111">
        <v>981765.01</v>
      </c>
      <c r="M210" s="111">
        <v>775223.55</v>
      </c>
      <c r="N210" s="111">
        <v>996419.52</v>
      </c>
      <c r="O210" s="111">
        <v>1164974.3400000001</v>
      </c>
      <c r="P210" s="111">
        <v>2909947.04</v>
      </c>
      <c r="Q210" s="111">
        <f t="shared" si="3"/>
        <v>12512240.07</v>
      </c>
      <c r="R210" s="108"/>
      <c r="T210" s="106"/>
      <c r="U210" s="111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2135096.64</v>
      </c>
      <c r="V210" s="108"/>
    </row>
    <row r="211" spans="2:22" ht="15" x14ac:dyDescent="0.25">
      <c r="B211" s="106"/>
      <c r="C211" s="155" t="s">
        <v>205</v>
      </c>
      <c r="D211" s="147" t="s">
        <v>426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436446.77</v>
      </c>
      <c r="K211" s="111">
        <v>280440</v>
      </c>
      <c r="L211" s="111">
        <v>499726.48</v>
      </c>
      <c r="M211" s="111">
        <v>274241.72000000003</v>
      </c>
      <c r="N211" s="111">
        <v>0</v>
      </c>
      <c r="O211" s="111">
        <v>11.13</v>
      </c>
      <c r="P211" s="111">
        <v>1260809.3599999999</v>
      </c>
      <c r="Q211" s="111">
        <f t="shared" si="3"/>
        <v>2751675.46</v>
      </c>
      <c r="R211" s="108"/>
      <c r="T211" s="106"/>
      <c r="U211" s="111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08"/>
    </row>
    <row r="212" spans="2:22" ht="15" x14ac:dyDescent="0.25">
      <c r="B212" s="106"/>
      <c r="C212" s="155" t="s">
        <v>206</v>
      </c>
      <c r="D212" s="147" t="s">
        <v>427</v>
      </c>
      <c r="E212" s="111">
        <v>124888.95000000004</v>
      </c>
      <c r="F212" s="111">
        <v>132234.41999999998</v>
      </c>
      <c r="G212" s="111">
        <v>179813.77</v>
      </c>
      <c r="H212" s="111">
        <v>446970.13000000006</v>
      </c>
      <c r="I212" s="111">
        <v>307693.61000000004</v>
      </c>
      <c r="J212" s="111">
        <v>129823.84999999999</v>
      </c>
      <c r="K212" s="111">
        <v>203650.78</v>
      </c>
      <c r="L212" s="111">
        <v>343635.25</v>
      </c>
      <c r="M212" s="111">
        <v>240200.81999999992</v>
      </c>
      <c r="N212" s="111">
        <v>216565.81</v>
      </c>
      <c r="O212" s="111">
        <v>274254.45999999996</v>
      </c>
      <c r="P212" s="111">
        <v>1597531.0899999975</v>
      </c>
      <c r="Q212" s="111">
        <f t="shared" si="3"/>
        <v>4197262.9399999976</v>
      </c>
      <c r="R212" s="108"/>
      <c r="T212" s="106"/>
      <c r="U212" s="111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1191600.8800000001</v>
      </c>
      <c r="V212" s="108"/>
    </row>
    <row r="213" spans="2:22" ht="15" x14ac:dyDescent="0.25">
      <c r="B213" s="106"/>
      <c r="C213" s="155" t="s">
        <v>207</v>
      </c>
      <c r="D213" s="147" t="s">
        <v>428</v>
      </c>
      <c r="E213" s="111">
        <v>63221.540000000008</v>
      </c>
      <c r="F213" s="111">
        <v>62260.95</v>
      </c>
      <c r="G213" s="111">
        <v>92840.180000000008</v>
      </c>
      <c r="H213" s="111">
        <v>70794.720000000001</v>
      </c>
      <c r="I213" s="111">
        <v>88577.08</v>
      </c>
      <c r="J213" s="111">
        <v>62842.049999999988</v>
      </c>
      <c r="K213" s="111">
        <v>60486.84</v>
      </c>
      <c r="L213" s="111">
        <v>58168.489999999991</v>
      </c>
      <c r="M213" s="111">
        <v>59995.49</v>
      </c>
      <c r="N213" s="111">
        <v>93878.949999999983</v>
      </c>
      <c r="O213" s="111">
        <v>120069.59</v>
      </c>
      <c r="P213" s="111">
        <v>133365.60999999999</v>
      </c>
      <c r="Q213" s="111">
        <f t="shared" si="3"/>
        <v>966501.48999999987</v>
      </c>
      <c r="R213" s="108"/>
      <c r="T213" s="106"/>
      <c r="U213" s="111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377694.47000000003</v>
      </c>
      <c r="V213" s="108"/>
    </row>
    <row r="214" spans="2:22" ht="25.5" x14ac:dyDescent="0.25">
      <c r="B214" s="106"/>
      <c r="C214" s="155" t="s">
        <v>578</v>
      </c>
      <c r="D214" s="147" t="s">
        <v>606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  <c r="O214" s="111">
        <v>0</v>
      </c>
      <c r="P214" s="111">
        <v>0</v>
      </c>
      <c r="Q214" s="111">
        <f t="shared" si="3"/>
        <v>0</v>
      </c>
      <c r="R214" s="108"/>
      <c r="T214" s="106"/>
      <c r="U214" s="111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08"/>
    </row>
    <row r="215" spans="2:22" ht="15" x14ac:dyDescent="0.25">
      <c r="B215" s="106"/>
      <c r="C215" s="155" t="s">
        <v>208</v>
      </c>
      <c r="D215" s="147" t="s">
        <v>429</v>
      </c>
      <c r="E215" s="111">
        <v>86358.509999999966</v>
      </c>
      <c r="F215" s="111">
        <v>263945.2</v>
      </c>
      <c r="G215" s="111">
        <v>117523.99999999999</v>
      </c>
      <c r="H215" s="111">
        <v>94692.7</v>
      </c>
      <c r="I215" s="111">
        <v>91694.75999999998</v>
      </c>
      <c r="J215" s="111">
        <v>183328.41999999998</v>
      </c>
      <c r="K215" s="111">
        <v>224191.50999999995</v>
      </c>
      <c r="L215" s="111">
        <v>390.27</v>
      </c>
      <c r="M215" s="111">
        <v>0</v>
      </c>
      <c r="N215" s="111">
        <v>0</v>
      </c>
      <c r="O215" s="111">
        <v>0</v>
      </c>
      <c r="P215" s="111">
        <v>0</v>
      </c>
      <c r="Q215" s="111">
        <f t="shared" si="3"/>
        <v>1062125.3699999999</v>
      </c>
      <c r="R215" s="108"/>
      <c r="T215" s="106"/>
      <c r="U215" s="111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654215.16999999993</v>
      </c>
      <c r="V215" s="108"/>
    </row>
    <row r="216" spans="2:22" ht="15" x14ac:dyDescent="0.25">
      <c r="B216" s="106"/>
      <c r="C216" s="155" t="s">
        <v>554</v>
      </c>
      <c r="D216" s="147" t="s">
        <v>555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  <c r="O216" s="111">
        <v>0</v>
      </c>
      <c r="P216" s="111">
        <v>0</v>
      </c>
      <c r="Q216" s="111">
        <f t="shared" si="3"/>
        <v>0</v>
      </c>
      <c r="R216" s="108"/>
      <c r="T216" s="106"/>
      <c r="U216" s="111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08"/>
    </row>
    <row r="217" spans="2:22" ht="25.5" x14ac:dyDescent="0.25">
      <c r="B217" s="106"/>
      <c r="C217" s="155" t="s">
        <v>579</v>
      </c>
      <c r="D217" s="147" t="s">
        <v>606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  <c r="O217" s="111">
        <v>0</v>
      </c>
      <c r="P217" s="111">
        <v>0</v>
      </c>
      <c r="Q217" s="111">
        <f t="shared" si="3"/>
        <v>0</v>
      </c>
      <c r="R217" s="108"/>
      <c r="T217" s="106"/>
      <c r="U217" s="111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08"/>
    </row>
    <row r="218" spans="2:22" ht="15" x14ac:dyDescent="0.25">
      <c r="B218" s="106"/>
      <c r="C218" s="155" t="s">
        <v>209</v>
      </c>
      <c r="D218" s="147" t="s">
        <v>430</v>
      </c>
      <c r="E218" s="111">
        <v>100198.88000000002</v>
      </c>
      <c r="F218" s="111">
        <v>138108.68</v>
      </c>
      <c r="G218" s="111">
        <v>158442.37999999998</v>
      </c>
      <c r="H218" s="111">
        <v>117270.13</v>
      </c>
      <c r="I218" s="111">
        <v>114399.99999999996</v>
      </c>
      <c r="J218" s="111">
        <v>123006.96000000002</v>
      </c>
      <c r="K218" s="111">
        <v>125183.29999999999</v>
      </c>
      <c r="L218" s="111">
        <v>108329.81000000001</v>
      </c>
      <c r="M218" s="111">
        <v>227417.08000000002</v>
      </c>
      <c r="N218" s="111">
        <v>147241.91</v>
      </c>
      <c r="O218" s="111">
        <v>134497.28999999992</v>
      </c>
      <c r="P218" s="111">
        <v>872295.3</v>
      </c>
      <c r="Q218" s="111">
        <f t="shared" si="3"/>
        <v>2366391.7199999997</v>
      </c>
      <c r="R218" s="108"/>
      <c r="T218" s="106"/>
      <c r="U218" s="111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628420.06999999995</v>
      </c>
      <c r="V218" s="108"/>
    </row>
    <row r="219" spans="2:22" ht="15" x14ac:dyDescent="0.25">
      <c r="B219" s="106"/>
      <c r="C219" s="155" t="s">
        <v>210</v>
      </c>
      <c r="D219" s="147" t="s">
        <v>431</v>
      </c>
      <c r="E219" s="111">
        <v>6531.41</v>
      </c>
      <c r="F219" s="111">
        <v>6536.35</v>
      </c>
      <c r="G219" s="111">
        <v>27738.970000000005</v>
      </c>
      <c r="H219" s="111">
        <v>8584.49</v>
      </c>
      <c r="I219" s="111">
        <v>9518.2099999999991</v>
      </c>
      <c r="J219" s="111">
        <v>10334.470000000001</v>
      </c>
      <c r="K219" s="111">
        <v>18581.95</v>
      </c>
      <c r="L219" s="111">
        <v>9180.880000000001</v>
      </c>
      <c r="M219" s="111">
        <v>9714.2400000000016</v>
      </c>
      <c r="N219" s="111">
        <v>11428.89</v>
      </c>
      <c r="O219" s="111">
        <v>17769.55</v>
      </c>
      <c r="P219" s="111">
        <v>44746.260000000009</v>
      </c>
      <c r="Q219" s="111">
        <f t="shared" si="3"/>
        <v>180665.67</v>
      </c>
      <c r="R219" s="108"/>
      <c r="T219" s="106"/>
      <c r="U219" s="111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58909.43</v>
      </c>
      <c r="V219" s="108"/>
    </row>
    <row r="220" spans="2:22" ht="25.5" x14ac:dyDescent="0.25">
      <c r="B220" s="106"/>
      <c r="C220" s="155" t="s">
        <v>503</v>
      </c>
      <c r="D220" s="147" t="s">
        <v>504</v>
      </c>
      <c r="E220" s="111">
        <v>201264.25</v>
      </c>
      <c r="F220" s="111">
        <v>430839.26</v>
      </c>
      <c r="G220" s="111">
        <v>1003003.6099999999</v>
      </c>
      <c r="H220" s="111">
        <v>261170.27999999994</v>
      </c>
      <c r="I220" s="111">
        <v>719699.01</v>
      </c>
      <c r="J220" s="111">
        <v>148326.38</v>
      </c>
      <c r="K220" s="111">
        <v>244987.69</v>
      </c>
      <c r="L220" s="111">
        <v>137639.93</v>
      </c>
      <c r="M220" s="111">
        <v>201228.41999999998</v>
      </c>
      <c r="N220" s="111">
        <v>808891.43000000017</v>
      </c>
      <c r="O220" s="111">
        <v>283392.5</v>
      </c>
      <c r="P220" s="111">
        <v>504284.71</v>
      </c>
      <c r="Q220" s="111">
        <f t="shared" si="3"/>
        <v>4944727.47</v>
      </c>
      <c r="R220" s="108"/>
      <c r="T220" s="106"/>
      <c r="U220" s="111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2615976.41</v>
      </c>
      <c r="V220" s="108"/>
    </row>
    <row r="221" spans="2:22" ht="15" x14ac:dyDescent="0.25">
      <c r="B221" s="106"/>
      <c r="C221" s="155" t="s">
        <v>505</v>
      </c>
      <c r="D221" s="147" t="s">
        <v>506</v>
      </c>
      <c r="E221" s="111">
        <v>40656.25</v>
      </c>
      <c r="F221" s="111">
        <v>46758.139999999992</v>
      </c>
      <c r="G221" s="111">
        <v>349092.49</v>
      </c>
      <c r="H221" s="111">
        <v>78904.310000000012</v>
      </c>
      <c r="I221" s="111">
        <v>98421.440000000002</v>
      </c>
      <c r="J221" s="111">
        <v>65334.19999999999</v>
      </c>
      <c r="K221" s="111">
        <v>70628.27</v>
      </c>
      <c r="L221" s="111">
        <v>68385.820000000007</v>
      </c>
      <c r="M221" s="111">
        <v>81943.469999999987</v>
      </c>
      <c r="N221" s="111">
        <v>125081.28000000001</v>
      </c>
      <c r="O221" s="111">
        <v>89160.39</v>
      </c>
      <c r="P221" s="111">
        <v>461903.66</v>
      </c>
      <c r="Q221" s="111">
        <f t="shared" si="3"/>
        <v>1576269.7199999997</v>
      </c>
      <c r="R221" s="108"/>
      <c r="T221" s="106"/>
      <c r="U221" s="111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613832.63</v>
      </c>
      <c r="V221" s="108"/>
    </row>
    <row r="222" spans="2:22" ht="15" x14ac:dyDescent="0.25">
      <c r="B222" s="106"/>
      <c r="C222" s="155" t="s">
        <v>507</v>
      </c>
      <c r="D222" s="147" t="s">
        <v>362</v>
      </c>
      <c r="E222" s="111">
        <v>49190.239999999991</v>
      </c>
      <c r="F222" s="111">
        <v>77139.11</v>
      </c>
      <c r="G222" s="111">
        <v>83872.830000000016</v>
      </c>
      <c r="H222" s="111">
        <v>119626.96999999999</v>
      </c>
      <c r="I222" s="111">
        <v>76027.410000000018</v>
      </c>
      <c r="J222" s="111">
        <v>60977.700000000012</v>
      </c>
      <c r="K222" s="111">
        <v>88865.98</v>
      </c>
      <c r="L222" s="111">
        <v>103899.46000000002</v>
      </c>
      <c r="M222" s="111">
        <v>94397.23</v>
      </c>
      <c r="N222" s="111">
        <v>86889.940000000017</v>
      </c>
      <c r="O222" s="111">
        <v>94392.12</v>
      </c>
      <c r="P222" s="111">
        <v>136587.14000000001</v>
      </c>
      <c r="Q222" s="111">
        <f t="shared" si="3"/>
        <v>1071866.1299999999</v>
      </c>
      <c r="R222" s="108"/>
      <c r="T222" s="106"/>
      <c r="U222" s="111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405856.56</v>
      </c>
      <c r="V222" s="108"/>
    </row>
    <row r="223" spans="2:22" ht="15" x14ac:dyDescent="0.25">
      <c r="B223" s="106"/>
      <c r="C223" s="155" t="s">
        <v>508</v>
      </c>
      <c r="D223" s="147" t="s">
        <v>509</v>
      </c>
      <c r="E223" s="111">
        <v>176960.52000000002</v>
      </c>
      <c r="F223" s="111">
        <v>267085.38000000006</v>
      </c>
      <c r="G223" s="111">
        <v>289799.79999999993</v>
      </c>
      <c r="H223" s="111">
        <v>376436.19000000006</v>
      </c>
      <c r="I223" s="111">
        <v>319260.88</v>
      </c>
      <c r="J223" s="111">
        <v>210930.92</v>
      </c>
      <c r="K223" s="111">
        <v>321400.71999999997</v>
      </c>
      <c r="L223" s="111">
        <v>399855.37</v>
      </c>
      <c r="M223" s="111">
        <v>309873.34000000008</v>
      </c>
      <c r="N223" s="111">
        <v>273022.99000000005</v>
      </c>
      <c r="O223" s="111">
        <v>341315.99</v>
      </c>
      <c r="P223" s="111">
        <v>977837.66999999993</v>
      </c>
      <c r="Q223" s="111">
        <f t="shared" si="3"/>
        <v>4263779.7700000005</v>
      </c>
      <c r="R223" s="108"/>
      <c r="T223" s="106"/>
      <c r="U223" s="111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1429542.77</v>
      </c>
      <c r="V223" s="108"/>
    </row>
    <row r="224" spans="2:22" ht="25.5" x14ac:dyDescent="0.25">
      <c r="B224" s="106"/>
      <c r="C224" s="155" t="s">
        <v>516</v>
      </c>
      <c r="D224" s="147" t="s">
        <v>517</v>
      </c>
      <c r="E224" s="111">
        <v>40615.97</v>
      </c>
      <c r="F224" s="111">
        <v>75922.499999999985</v>
      </c>
      <c r="G224" s="111">
        <v>862786.67</v>
      </c>
      <c r="H224" s="111">
        <v>150897.33000000005</v>
      </c>
      <c r="I224" s="111">
        <v>77400.170000000013</v>
      </c>
      <c r="J224" s="111">
        <v>127735.00000000001</v>
      </c>
      <c r="K224" s="111">
        <v>252244.7</v>
      </c>
      <c r="L224" s="111">
        <v>113661.91999999998</v>
      </c>
      <c r="M224" s="111">
        <v>109041.76000000004</v>
      </c>
      <c r="N224" s="111">
        <v>78606.11</v>
      </c>
      <c r="O224" s="111">
        <v>105972.10000000002</v>
      </c>
      <c r="P224" s="111">
        <v>364092.26999999996</v>
      </c>
      <c r="Q224" s="111">
        <f t="shared" si="3"/>
        <v>2358976.5</v>
      </c>
      <c r="R224" s="108"/>
      <c r="T224" s="106"/>
      <c r="U224" s="111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1207622.6399999999</v>
      </c>
      <c r="V224" s="108"/>
    </row>
    <row r="225" spans="2:22" ht="15" x14ac:dyDescent="0.25">
      <c r="B225" s="106"/>
      <c r="C225" s="155" t="s">
        <v>580</v>
      </c>
      <c r="D225" s="147" t="s">
        <v>607</v>
      </c>
      <c r="E225" s="111">
        <v>0</v>
      </c>
      <c r="F225" s="111">
        <v>0</v>
      </c>
      <c r="G225" s="111">
        <v>0</v>
      </c>
      <c r="H225" s="111">
        <v>0</v>
      </c>
      <c r="I225" s="111">
        <v>0</v>
      </c>
      <c r="J225" s="111">
        <v>0</v>
      </c>
      <c r="K225" s="111">
        <v>0</v>
      </c>
      <c r="L225" s="111">
        <v>142300.91</v>
      </c>
      <c r="M225" s="111">
        <v>144583.29000000004</v>
      </c>
      <c r="N225" s="111">
        <v>144196.74</v>
      </c>
      <c r="O225" s="111">
        <v>144867.05000000002</v>
      </c>
      <c r="P225" s="111">
        <v>260239</v>
      </c>
      <c r="Q225" s="111">
        <f t="shared" si="3"/>
        <v>836186.99000000011</v>
      </c>
      <c r="R225" s="108"/>
      <c r="T225" s="106"/>
      <c r="U225" s="111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08"/>
    </row>
    <row r="226" spans="2:22" ht="15" x14ac:dyDescent="0.25">
      <c r="B226" s="106"/>
      <c r="C226" s="155" t="s">
        <v>211</v>
      </c>
      <c r="D226" s="147" t="s">
        <v>432</v>
      </c>
      <c r="E226" s="111">
        <v>262820.45</v>
      </c>
      <c r="F226" s="111">
        <v>278973.22999999986</v>
      </c>
      <c r="G226" s="111">
        <v>493664.93</v>
      </c>
      <c r="H226" s="111">
        <v>374424.02</v>
      </c>
      <c r="I226" s="111">
        <v>485527.3899999999</v>
      </c>
      <c r="J226" s="111">
        <v>354817.24999999994</v>
      </c>
      <c r="K226" s="111">
        <v>348431.56</v>
      </c>
      <c r="L226" s="111">
        <v>498119.46</v>
      </c>
      <c r="M226" s="111">
        <v>510586.9</v>
      </c>
      <c r="N226" s="111">
        <v>487721.69000000006</v>
      </c>
      <c r="O226" s="111">
        <v>397832.62000000011</v>
      </c>
      <c r="P226" s="111">
        <v>639912.36</v>
      </c>
      <c r="Q226" s="111">
        <f t="shared" si="3"/>
        <v>5132831.8600000003</v>
      </c>
      <c r="R226" s="108"/>
      <c r="T226" s="106"/>
      <c r="U226" s="111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1895410.0199999998</v>
      </c>
      <c r="V226" s="108"/>
    </row>
    <row r="227" spans="2:22" ht="15" x14ac:dyDescent="0.25">
      <c r="B227" s="106"/>
      <c r="C227" s="155" t="s">
        <v>212</v>
      </c>
      <c r="D227" s="147" t="s">
        <v>433</v>
      </c>
      <c r="E227" s="111">
        <v>67671.8</v>
      </c>
      <c r="F227" s="111">
        <v>71512.98</v>
      </c>
      <c r="G227" s="111">
        <v>227088.07999999996</v>
      </c>
      <c r="H227" s="111">
        <v>164502.90999999997</v>
      </c>
      <c r="I227" s="111">
        <v>68204.820000000007</v>
      </c>
      <c r="J227" s="111">
        <v>160397.4</v>
      </c>
      <c r="K227" s="111">
        <v>94742.87000000001</v>
      </c>
      <c r="L227" s="111">
        <v>1403725.8499999999</v>
      </c>
      <c r="M227" s="111">
        <v>2197252.5</v>
      </c>
      <c r="N227" s="111">
        <v>214676.40999999997</v>
      </c>
      <c r="O227" s="111">
        <v>107508.95</v>
      </c>
      <c r="P227" s="111">
        <v>410994.22000000009</v>
      </c>
      <c r="Q227" s="111">
        <f t="shared" si="3"/>
        <v>5188278.79</v>
      </c>
      <c r="R227" s="108"/>
      <c r="T227" s="106"/>
      <c r="U227" s="111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598980.59000000008</v>
      </c>
      <c r="V227" s="108"/>
    </row>
    <row r="228" spans="2:22" ht="15" x14ac:dyDescent="0.25">
      <c r="B228" s="106"/>
      <c r="C228" s="155" t="s">
        <v>213</v>
      </c>
      <c r="D228" s="147" t="s">
        <v>434</v>
      </c>
      <c r="E228" s="111">
        <v>67379.639999999985</v>
      </c>
      <c r="F228" s="111">
        <v>73392.250000000015</v>
      </c>
      <c r="G228" s="111">
        <v>91696.170000000013</v>
      </c>
      <c r="H228" s="111">
        <v>229408.24000000002</v>
      </c>
      <c r="I228" s="111">
        <v>231746.18</v>
      </c>
      <c r="J228" s="111">
        <v>280242.31999999995</v>
      </c>
      <c r="K228" s="111">
        <v>121995.29999999999</v>
      </c>
      <c r="L228" s="111">
        <v>142101.37999999998</v>
      </c>
      <c r="M228" s="111">
        <v>109599.97000000003</v>
      </c>
      <c r="N228" s="111">
        <v>122123.81000000003</v>
      </c>
      <c r="O228" s="111">
        <v>144098.53999999998</v>
      </c>
      <c r="P228" s="111">
        <v>199553.72999999998</v>
      </c>
      <c r="Q228" s="111">
        <f t="shared" si="3"/>
        <v>1813337.5299999998</v>
      </c>
      <c r="R228" s="108"/>
      <c r="T228" s="106"/>
      <c r="U228" s="111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693622.48</v>
      </c>
      <c r="V228" s="108"/>
    </row>
    <row r="229" spans="2:22" ht="15" x14ac:dyDescent="0.25">
      <c r="B229" s="106"/>
      <c r="C229" s="155" t="s">
        <v>214</v>
      </c>
      <c r="D229" s="147" t="s">
        <v>435</v>
      </c>
      <c r="E229" s="111">
        <v>45781.15</v>
      </c>
      <c r="F229" s="111">
        <v>64278.53</v>
      </c>
      <c r="G229" s="111">
        <v>192285.37</v>
      </c>
      <c r="H229" s="111">
        <v>75959.87</v>
      </c>
      <c r="I229" s="111">
        <v>85888.909999999989</v>
      </c>
      <c r="J229" s="111">
        <v>194063.27999999997</v>
      </c>
      <c r="K229" s="111">
        <v>241574.24000000002</v>
      </c>
      <c r="L229" s="111">
        <v>166486.03000000003</v>
      </c>
      <c r="M229" s="111">
        <v>70557.060000000012</v>
      </c>
      <c r="N229" s="111">
        <v>126803.73000000003</v>
      </c>
      <c r="O229" s="111">
        <v>77307.12</v>
      </c>
      <c r="P229" s="111">
        <v>186100.72999999998</v>
      </c>
      <c r="Q229" s="111">
        <f t="shared" si="3"/>
        <v>1527086.02</v>
      </c>
      <c r="R229" s="108"/>
      <c r="T229" s="106"/>
      <c r="U229" s="111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464193.82999999996</v>
      </c>
      <c r="V229" s="108"/>
    </row>
    <row r="230" spans="2:22" ht="15" x14ac:dyDescent="0.25">
      <c r="B230" s="106"/>
      <c r="C230" s="155" t="s">
        <v>215</v>
      </c>
      <c r="D230" s="147" t="s">
        <v>436</v>
      </c>
      <c r="E230" s="111">
        <v>30707.709999999995</v>
      </c>
      <c r="F230" s="111">
        <v>59959.810000000012</v>
      </c>
      <c r="G230" s="111">
        <v>47997.739999999983</v>
      </c>
      <c r="H230" s="111">
        <v>75325.63</v>
      </c>
      <c r="I230" s="111">
        <v>64779.799999999996</v>
      </c>
      <c r="J230" s="111">
        <v>74500.45</v>
      </c>
      <c r="K230" s="111">
        <v>102228.32</v>
      </c>
      <c r="L230" s="111">
        <v>37305.62000000001</v>
      </c>
      <c r="M230" s="111">
        <v>62070.890000000014</v>
      </c>
      <c r="N230" s="111">
        <v>53603.99</v>
      </c>
      <c r="O230" s="111">
        <v>49621.55999999999</v>
      </c>
      <c r="P230" s="111">
        <v>131185.28999999998</v>
      </c>
      <c r="Q230" s="111">
        <f t="shared" si="3"/>
        <v>789286.80999999982</v>
      </c>
      <c r="R230" s="108"/>
      <c r="T230" s="106"/>
      <c r="U230" s="111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278770.69</v>
      </c>
      <c r="V230" s="108"/>
    </row>
    <row r="231" spans="2:22" ht="25.5" x14ac:dyDescent="0.25">
      <c r="B231" s="106"/>
      <c r="C231" s="155" t="s">
        <v>216</v>
      </c>
      <c r="D231" s="147" t="s">
        <v>437</v>
      </c>
      <c r="E231" s="111">
        <v>16947.210000000003</v>
      </c>
      <c r="F231" s="111">
        <v>29141.26</v>
      </c>
      <c r="G231" s="111">
        <v>29124.260000000002</v>
      </c>
      <c r="H231" s="111">
        <v>46701.52</v>
      </c>
      <c r="I231" s="111">
        <v>32650.059999999994</v>
      </c>
      <c r="J231" s="111">
        <v>24208.35</v>
      </c>
      <c r="K231" s="111">
        <v>43181.560000000005</v>
      </c>
      <c r="L231" s="111">
        <v>19424.560000000005</v>
      </c>
      <c r="M231" s="111">
        <v>67509.540000000008</v>
      </c>
      <c r="N231" s="111">
        <v>23898.170000000006</v>
      </c>
      <c r="O231" s="111">
        <v>26034.819999999996</v>
      </c>
      <c r="P231" s="111">
        <v>43901.04</v>
      </c>
      <c r="Q231" s="111">
        <f t="shared" si="3"/>
        <v>402722.35</v>
      </c>
      <c r="R231" s="108"/>
      <c r="T231" s="106"/>
      <c r="U231" s="111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154564.31</v>
      </c>
      <c r="V231" s="108"/>
    </row>
    <row r="232" spans="2:22" ht="15" x14ac:dyDescent="0.25">
      <c r="B232" s="106"/>
      <c r="C232" s="155" t="s">
        <v>217</v>
      </c>
      <c r="D232" s="147" t="s">
        <v>439</v>
      </c>
      <c r="E232" s="111">
        <v>0</v>
      </c>
      <c r="F232" s="111">
        <v>0</v>
      </c>
      <c r="G232" s="111">
        <v>0</v>
      </c>
      <c r="H232" s="111">
        <v>0</v>
      </c>
      <c r="I232" s="111">
        <v>1388.69</v>
      </c>
      <c r="J232" s="111">
        <v>0</v>
      </c>
      <c r="K232" s="111">
        <v>0</v>
      </c>
      <c r="L232" s="111">
        <v>0</v>
      </c>
      <c r="M232" s="111">
        <v>0</v>
      </c>
      <c r="N232" s="111">
        <v>0</v>
      </c>
      <c r="O232" s="111">
        <v>0</v>
      </c>
      <c r="P232" s="111">
        <v>0</v>
      </c>
      <c r="Q232" s="111">
        <f t="shared" si="3"/>
        <v>1388.69</v>
      </c>
      <c r="R232" s="108"/>
      <c r="T232" s="106"/>
      <c r="U232" s="111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08"/>
    </row>
    <row r="233" spans="2:22" ht="15" x14ac:dyDescent="0.25">
      <c r="B233" s="106"/>
      <c r="C233" s="155" t="s">
        <v>218</v>
      </c>
      <c r="D233" s="147" t="s">
        <v>440</v>
      </c>
      <c r="E233" s="111">
        <v>32375.51</v>
      </c>
      <c r="F233" s="111">
        <v>2577886.94</v>
      </c>
      <c r="G233" s="111">
        <v>1060226.79</v>
      </c>
      <c r="H233" s="111">
        <v>215134.46</v>
      </c>
      <c r="I233" s="111">
        <v>147992.28999999998</v>
      </c>
      <c r="J233" s="111">
        <v>289030.14</v>
      </c>
      <c r="K233" s="111">
        <v>417882.15</v>
      </c>
      <c r="L233" s="111">
        <v>4756804.24</v>
      </c>
      <c r="M233" s="111">
        <v>1130117.8099999998</v>
      </c>
      <c r="N233" s="111">
        <v>1233464.5000000002</v>
      </c>
      <c r="O233" s="111">
        <v>2048397.7499999998</v>
      </c>
      <c r="P233" s="111">
        <v>4210457.0999999996</v>
      </c>
      <c r="Q233" s="111">
        <f t="shared" si="3"/>
        <v>18119769.68</v>
      </c>
      <c r="R233" s="108"/>
      <c r="T233" s="106"/>
      <c r="U233" s="111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4033615.9899999998</v>
      </c>
      <c r="V233" s="108"/>
    </row>
    <row r="234" spans="2:22" ht="15" x14ac:dyDescent="0.25">
      <c r="B234" s="106"/>
      <c r="C234" s="155" t="s">
        <v>581</v>
      </c>
      <c r="D234" s="147" t="s">
        <v>439</v>
      </c>
      <c r="E234" s="111">
        <v>0</v>
      </c>
      <c r="F234" s="111">
        <v>0</v>
      </c>
      <c r="G234" s="111">
        <v>0</v>
      </c>
      <c r="H234" s="111">
        <v>0</v>
      </c>
      <c r="I234" s="111">
        <v>0</v>
      </c>
      <c r="J234" s="111">
        <v>0</v>
      </c>
      <c r="K234" s="111">
        <v>0</v>
      </c>
      <c r="L234" s="111">
        <v>0</v>
      </c>
      <c r="M234" s="111">
        <v>0</v>
      </c>
      <c r="N234" s="111">
        <v>0</v>
      </c>
      <c r="O234" s="111">
        <v>0</v>
      </c>
      <c r="P234" s="111">
        <v>0</v>
      </c>
      <c r="Q234" s="111">
        <f t="shared" si="3"/>
        <v>0</v>
      </c>
      <c r="R234" s="108"/>
      <c r="T234" s="106"/>
      <c r="U234" s="111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08"/>
    </row>
    <row r="235" spans="2:22" ht="15" x14ac:dyDescent="0.25">
      <c r="B235" s="106"/>
      <c r="C235" s="155" t="s">
        <v>219</v>
      </c>
      <c r="D235" s="147" t="s">
        <v>441</v>
      </c>
      <c r="E235" s="111">
        <v>3396445.61</v>
      </c>
      <c r="F235" s="111">
        <v>3500409.6600000011</v>
      </c>
      <c r="G235" s="111">
        <v>4156069.8400000003</v>
      </c>
      <c r="H235" s="111">
        <v>3709662.71</v>
      </c>
      <c r="I235" s="111">
        <v>3598872.3000000003</v>
      </c>
      <c r="J235" s="111">
        <v>3718534.5500000003</v>
      </c>
      <c r="K235" s="111">
        <v>3619297.0900000003</v>
      </c>
      <c r="L235" s="111">
        <v>3506183.3600000003</v>
      </c>
      <c r="M235" s="111">
        <v>3632730.8699999992</v>
      </c>
      <c r="N235" s="111">
        <v>3725010.0199999996</v>
      </c>
      <c r="O235" s="111">
        <v>3952628.6300000008</v>
      </c>
      <c r="P235" s="111">
        <v>4235312.0999999987</v>
      </c>
      <c r="Q235" s="111">
        <f t="shared" si="3"/>
        <v>44751156.74000001</v>
      </c>
      <c r="R235" s="108"/>
      <c r="T235" s="106"/>
      <c r="U235" s="111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18361460.120000001</v>
      </c>
      <c r="V235" s="108"/>
    </row>
    <row r="236" spans="2:22" ht="15" x14ac:dyDescent="0.25">
      <c r="B236" s="106"/>
      <c r="C236" s="155" t="s">
        <v>220</v>
      </c>
      <c r="D236" s="147" t="s">
        <v>442</v>
      </c>
      <c r="E236" s="111">
        <v>9722959.7100000009</v>
      </c>
      <c r="F236" s="111">
        <v>10469424.790000001</v>
      </c>
      <c r="G236" s="111">
        <v>11273721.1</v>
      </c>
      <c r="H236" s="111">
        <v>11279015.920000004</v>
      </c>
      <c r="I236" s="111">
        <v>10574893.170000002</v>
      </c>
      <c r="J236" s="111">
        <v>10601884.09</v>
      </c>
      <c r="K236" s="111">
        <v>10059019.490000002</v>
      </c>
      <c r="L236" s="111">
        <v>10120035.27</v>
      </c>
      <c r="M236" s="111">
        <v>9277539.2700000014</v>
      </c>
      <c r="N236" s="111">
        <v>12344723.249999998</v>
      </c>
      <c r="O236" s="111">
        <v>10456156.469999999</v>
      </c>
      <c r="P236" s="111">
        <v>14249526.169999996</v>
      </c>
      <c r="Q236" s="111">
        <f t="shared" si="3"/>
        <v>130428898.7</v>
      </c>
      <c r="R236" s="108"/>
      <c r="T236" s="106"/>
      <c r="U236" s="111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53320014.690000005</v>
      </c>
      <c r="V236" s="108"/>
    </row>
    <row r="237" spans="2:22" ht="15" x14ac:dyDescent="0.25">
      <c r="B237" s="106"/>
      <c r="C237" s="155" t="s">
        <v>221</v>
      </c>
      <c r="D237" s="147" t="s">
        <v>443</v>
      </c>
      <c r="E237" s="111">
        <v>3788034.62</v>
      </c>
      <c r="F237" s="111">
        <v>4209271.42</v>
      </c>
      <c r="G237" s="111">
        <v>4341573.7799999993</v>
      </c>
      <c r="H237" s="111">
        <v>4612846.57</v>
      </c>
      <c r="I237" s="111">
        <v>4295017.5900000008</v>
      </c>
      <c r="J237" s="111">
        <v>4137315.629999999</v>
      </c>
      <c r="K237" s="111">
        <v>3839917.2399999998</v>
      </c>
      <c r="L237" s="111">
        <v>3699923.7699999996</v>
      </c>
      <c r="M237" s="111">
        <v>4232400.9700000007</v>
      </c>
      <c r="N237" s="111">
        <v>4386382.7000000011</v>
      </c>
      <c r="O237" s="111">
        <v>4173340.4199999995</v>
      </c>
      <c r="P237" s="111">
        <v>5406216.1999999993</v>
      </c>
      <c r="Q237" s="111">
        <f t="shared" si="3"/>
        <v>51122240.909999996</v>
      </c>
      <c r="R237" s="108"/>
      <c r="T237" s="106"/>
      <c r="U237" s="111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21246743.98</v>
      </c>
      <c r="V237" s="108"/>
    </row>
    <row r="238" spans="2:22" ht="15" x14ac:dyDescent="0.25">
      <c r="B238" s="106"/>
      <c r="C238" s="155" t="s">
        <v>222</v>
      </c>
      <c r="D238" s="147" t="s">
        <v>444</v>
      </c>
      <c r="E238" s="111">
        <v>0</v>
      </c>
      <c r="F238" s="111">
        <v>638570.46999999986</v>
      </c>
      <c r="G238" s="111">
        <v>1389319.7599999998</v>
      </c>
      <c r="H238" s="111">
        <v>1393607.71</v>
      </c>
      <c r="I238" s="111">
        <v>1359187.2599999998</v>
      </c>
      <c r="J238" s="111">
        <v>1373542.26</v>
      </c>
      <c r="K238" s="111">
        <v>1397596.35</v>
      </c>
      <c r="L238" s="111">
        <v>1314213.1700000002</v>
      </c>
      <c r="M238" s="111">
        <v>1406917</v>
      </c>
      <c r="N238" s="111">
        <v>1326571.5899999999</v>
      </c>
      <c r="O238" s="111">
        <v>713374.44</v>
      </c>
      <c r="P238" s="111">
        <v>824343.6100000001</v>
      </c>
      <c r="Q238" s="111">
        <f t="shared" si="3"/>
        <v>13137243.619999997</v>
      </c>
      <c r="R238" s="108"/>
      <c r="T238" s="106"/>
      <c r="U238" s="111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4780685.1999999993</v>
      </c>
      <c r="V238" s="108"/>
    </row>
    <row r="239" spans="2:22" ht="15" x14ac:dyDescent="0.25">
      <c r="B239" s="106"/>
      <c r="C239" s="155" t="s">
        <v>223</v>
      </c>
      <c r="D239" s="147" t="s">
        <v>445</v>
      </c>
      <c r="E239" s="111">
        <v>2944177.87</v>
      </c>
      <c r="F239" s="111">
        <v>3475360.45</v>
      </c>
      <c r="G239" s="111">
        <v>3498379.7800000003</v>
      </c>
      <c r="H239" s="111">
        <v>3529617.2900000005</v>
      </c>
      <c r="I239" s="111">
        <v>3654758.9699999997</v>
      </c>
      <c r="J239" s="111">
        <v>3511466.54</v>
      </c>
      <c r="K239" s="111">
        <v>211652.29000000004</v>
      </c>
      <c r="L239" s="111">
        <v>3449168.35</v>
      </c>
      <c r="M239" s="111">
        <v>3685906.56</v>
      </c>
      <c r="N239" s="111">
        <v>6904166.5899999999</v>
      </c>
      <c r="O239" s="111">
        <v>309118.2</v>
      </c>
      <c r="P239" s="111">
        <v>6928975.04</v>
      </c>
      <c r="Q239" s="111">
        <f t="shared" si="3"/>
        <v>42102747.93</v>
      </c>
      <c r="R239" s="108"/>
      <c r="T239" s="106"/>
      <c r="U239" s="111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17102294.360000003</v>
      </c>
      <c r="V239" s="108"/>
    </row>
    <row r="240" spans="2:22" ht="15" x14ac:dyDescent="0.25">
      <c r="B240" s="106"/>
      <c r="C240" s="155" t="s">
        <v>224</v>
      </c>
      <c r="D240" s="147" t="s">
        <v>446</v>
      </c>
      <c r="E240" s="111">
        <v>0</v>
      </c>
      <c r="F240" s="111">
        <v>643448.18000000005</v>
      </c>
      <c r="G240" s="111">
        <v>620404.57999999996</v>
      </c>
      <c r="H240" s="111">
        <v>645896.30999999994</v>
      </c>
      <c r="I240" s="111">
        <v>465081.49000000005</v>
      </c>
      <c r="J240" s="111">
        <v>508180.92999999993</v>
      </c>
      <c r="K240" s="111">
        <v>370352.07</v>
      </c>
      <c r="L240" s="111">
        <v>93223.629999999976</v>
      </c>
      <c r="M240" s="111">
        <v>123050.11</v>
      </c>
      <c r="N240" s="111">
        <v>443208.66000000015</v>
      </c>
      <c r="O240" s="111">
        <v>541895.6</v>
      </c>
      <c r="P240" s="111">
        <v>1190866.75</v>
      </c>
      <c r="Q240" s="111">
        <f t="shared" si="3"/>
        <v>5645608.3099999996</v>
      </c>
      <c r="R240" s="108"/>
      <c r="T240" s="106"/>
      <c r="U240" s="111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2374830.56</v>
      </c>
      <c r="V240" s="108"/>
    </row>
    <row r="241" spans="2:22" ht="15" x14ac:dyDescent="0.25">
      <c r="B241" s="106"/>
      <c r="C241" s="155" t="s">
        <v>225</v>
      </c>
      <c r="D241" s="147" t="s">
        <v>447</v>
      </c>
      <c r="E241" s="111">
        <v>257001.94000000003</v>
      </c>
      <c r="F241" s="111">
        <v>1714940.92</v>
      </c>
      <c r="G241" s="111">
        <v>1095610.04</v>
      </c>
      <c r="H241" s="111">
        <v>1106548.3599999999</v>
      </c>
      <c r="I241" s="111">
        <v>997275.23</v>
      </c>
      <c r="J241" s="111">
        <v>989203.36</v>
      </c>
      <c r="K241" s="111">
        <v>244398.22999999995</v>
      </c>
      <c r="L241" s="111">
        <v>239846.44</v>
      </c>
      <c r="M241" s="111">
        <v>1122411.5899999999</v>
      </c>
      <c r="N241" s="111">
        <v>964145.45</v>
      </c>
      <c r="O241" s="111">
        <v>212718.56000000003</v>
      </c>
      <c r="P241" s="111">
        <v>1307008.5499999998</v>
      </c>
      <c r="Q241" s="111">
        <f t="shared" si="3"/>
        <v>10251108.670000002</v>
      </c>
      <c r="R241" s="108"/>
      <c r="T241" s="106"/>
      <c r="U241" s="111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5171376.49</v>
      </c>
      <c r="V241" s="108"/>
    </row>
    <row r="242" spans="2:22" ht="15" x14ac:dyDescent="0.25">
      <c r="B242" s="106"/>
      <c r="C242" s="155" t="s">
        <v>226</v>
      </c>
      <c r="D242" s="147" t="s">
        <v>448</v>
      </c>
      <c r="E242" s="111">
        <v>41500.71</v>
      </c>
      <c r="F242" s="111">
        <v>161172.34</v>
      </c>
      <c r="G242" s="111">
        <v>267133.51</v>
      </c>
      <c r="H242" s="111">
        <v>299378.50000000006</v>
      </c>
      <c r="I242" s="111">
        <v>103701.57</v>
      </c>
      <c r="J242" s="111">
        <v>263334.25</v>
      </c>
      <c r="K242" s="111">
        <v>246948.29</v>
      </c>
      <c r="L242" s="111">
        <v>124760.62</v>
      </c>
      <c r="M242" s="111">
        <v>225450.58000000002</v>
      </c>
      <c r="N242" s="111">
        <v>203577.36000000002</v>
      </c>
      <c r="O242" s="111">
        <v>282354.52999999997</v>
      </c>
      <c r="P242" s="111">
        <v>198078.22</v>
      </c>
      <c r="Q242" s="111">
        <f t="shared" si="3"/>
        <v>2417390.4800000004</v>
      </c>
      <c r="R242" s="108"/>
      <c r="T242" s="106"/>
      <c r="U242" s="111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872886.63000000012</v>
      </c>
      <c r="V242" s="108"/>
    </row>
    <row r="243" spans="2:22" ht="15" x14ac:dyDescent="0.25">
      <c r="B243" s="106"/>
      <c r="C243" s="155" t="s">
        <v>227</v>
      </c>
      <c r="D243" s="147" t="s">
        <v>449</v>
      </c>
      <c r="E243" s="111">
        <v>0</v>
      </c>
      <c r="F243" s="111">
        <v>0</v>
      </c>
      <c r="G243" s="111">
        <v>3658483.0100000002</v>
      </c>
      <c r="H243" s="111">
        <v>1308784.8900000001</v>
      </c>
      <c r="I243" s="111">
        <v>161463.26</v>
      </c>
      <c r="J243" s="111">
        <v>236222.21999999991</v>
      </c>
      <c r="K243" s="111">
        <v>3513729.32</v>
      </c>
      <c r="L243" s="111">
        <v>390986.04000000004</v>
      </c>
      <c r="M243" s="111">
        <v>227139.36999999988</v>
      </c>
      <c r="N243" s="111">
        <v>556830.71</v>
      </c>
      <c r="O243" s="111">
        <v>232251.8000000006</v>
      </c>
      <c r="P243" s="111">
        <v>813051.29000000097</v>
      </c>
      <c r="Q243" s="111">
        <f t="shared" si="3"/>
        <v>11098941.909999998</v>
      </c>
      <c r="R243" s="108"/>
      <c r="T243" s="106"/>
      <c r="U243" s="111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5128731.16</v>
      </c>
      <c r="V243" s="108"/>
    </row>
    <row r="244" spans="2:22" ht="15" x14ac:dyDescent="0.25">
      <c r="B244" s="106"/>
      <c r="C244" s="155" t="s">
        <v>582</v>
      </c>
      <c r="D244" s="147" t="s">
        <v>450</v>
      </c>
      <c r="E244" s="111">
        <v>0</v>
      </c>
      <c r="F244" s="111">
        <v>0</v>
      </c>
      <c r="G244" s="111">
        <v>0</v>
      </c>
      <c r="H244" s="111">
        <v>0</v>
      </c>
      <c r="I244" s="111">
        <v>0</v>
      </c>
      <c r="J244" s="111">
        <v>0</v>
      </c>
      <c r="K244" s="111">
        <v>0</v>
      </c>
      <c r="L244" s="111">
        <v>0</v>
      </c>
      <c r="M244" s="111">
        <v>0</v>
      </c>
      <c r="N244" s="111">
        <v>0</v>
      </c>
      <c r="O244" s="111">
        <v>0</v>
      </c>
      <c r="P244" s="111">
        <v>0</v>
      </c>
      <c r="Q244" s="111">
        <f t="shared" si="3"/>
        <v>0</v>
      </c>
      <c r="R244" s="108"/>
      <c r="T244" s="106"/>
      <c r="U244" s="111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08"/>
    </row>
    <row r="245" spans="2:22" ht="15" x14ac:dyDescent="0.25">
      <c r="B245" s="106"/>
      <c r="C245" s="155" t="s">
        <v>228</v>
      </c>
      <c r="D245" s="147" t="s">
        <v>438</v>
      </c>
      <c r="E245" s="111">
        <v>0</v>
      </c>
      <c r="F245" s="111">
        <v>0</v>
      </c>
      <c r="G245" s="111">
        <v>104420.34</v>
      </c>
      <c r="H245" s="111">
        <v>0</v>
      </c>
      <c r="I245" s="111">
        <v>0</v>
      </c>
      <c r="J245" s="111">
        <v>54550.720000000001</v>
      </c>
      <c r="K245" s="111">
        <v>0</v>
      </c>
      <c r="L245" s="111">
        <v>136704.13</v>
      </c>
      <c r="M245" s="111">
        <v>70263.539999999994</v>
      </c>
      <c r="N245" s="111">
        <v>113579.36</v>
      </c>
      <c r="O245" s="111">
        <v>56400.39</v>
      </c>
      <c r="P245" s="111">
        <v>1126604.23</v>
      </c>
      <c r="Q245" s="111">
        <f t="shared" si="3"/>
        <v>1662522.71</v>
      </c>
      <c r="R245" s="108"/>
      <c r="T245" s="106"/>
      <c r="U245" s="111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104420.34</v>
      </c>
      <c r="V245" s="108"/>
    </row>
    <row r="246" spans="2:22" ht="15" x14ac:dyDescent="0.25">
      <c r="B246" s="106"/>
      <c r="C246" s="155" t="s">
        <v>229</v>
      </c>
      <c r="D246" s="147" t="s">
        <v>451</v>
      </c>
      <c r="E246" s="111">
        <v>0</v>
      </c>
      <c r="F246" s="111">
        <v>10535</v>
      </c>
      <c r="G246" s="111">
        <v>22591</v>
      </c>
      <c r="H246" s="111">
        <v>6128.57</v>
      </c>
      <c r="I246" s="111">
        <v>3330</v>
      </c>
      <c r="J246" s="111">
        <v>29072.629999999997</v>
      </c>
      <c r="K246" s="111">
        <v>6740</v>
      </c>
      <c r="L246" s="111">
        <v>0</v>
      </c>
      <c r="M246" s="111">
        <v>1898.57</v>
      </c>
      <c r="N246" s="111">
        <v>9910</v>
      </c>
      <c r="O246" s="111">
        <v>3970</v>
      </c>
      <c r="P246" s="111">
        <v>140799.75</v>
      </c>
      <c r="Q246" s="111">
        <f t="shared" si="3"/>
        <v>234975.52000000002</v>
      </c>
      <c r="R246" s="108"/>
      <c r="T246" s="106"/>
      <c r="U246" s="111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42584.57</v>
      </c>
      <c r="V246" s="108"/>
    </row>
    <row r="247" spans="2:22" ht="15" x14ac:dyDescent="0.25">
      <c r="B247" s="106"/>
      <c r="C247" s="155" t="s">
        <v>230</v>
      </c>
      <c r="D247" s="147" t="s">
        <v>452</v>
      </c>
      <c r="E247" s="111">
        <v>16540.650000000001</v>
      </c>
      <c r="F247" s="111">
        <v>36976</v>
      </c>
      <c r="G247" s="111">
        <v>78486.289999999994</v>
      </c>
      <c r="H247" s="111">
        <v>215966.60000000003</v>
      </c>
      <c r="I247" s="111">
        <v>1659540.18</v>
      </c>
      <c r="J247" s="111">
        <v>58556.59</v>
      </c>
      <c r="K247" s="111">
        <v>738594.46000000008</v>
      </c>
      <c r="L247" s="111">
        <v>426824.5</v>
      </c>
      <c r="M247" s="111">
        <v>122055.63</v>
      </c>
      <c r="N247" s="111">
        <v>361897.18999999994</v>
      </c>
      <c r="O247" s="111">
        <v>105670.01</v>
      </c>
      <c r="P247" s="111">
        <v>1555957.4599999995</v>
      </c>
      <c r="Q247" s="111">
        <f t="shared" si="3"/>
        <v>5377065.5599999987</v>
      </c>
      <c r="R247" s="108"/>
      <c r="T247" s="106"/>
      <c r="U247" s="111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2007509.72</v>
      </c>
      <c r="V247" s="108"/>
    </row>
    <row r="248" spans="2:22" ht="25.5" x14ac:dyDescent="0.25">
      <c r="B248" s="106"/>
      <c r="C248" s="155" t="s">
        <v>583</v>
      </c>
      <c r="D248" s="147" t="s">
        <v>608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  <c r="O248" s="111">
        <v>0</v>
      </c>
      <c r="P248" s="111">
        <v>0</v>
      </c>
      <c r="Q248" s="111">
        <f t="shared" si="3"/>
        <v>0</v>
      </c>
      <c r="R248" s="108"/>
      <c r="T248" s="106"/>
      <c r="U248" s="111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08"/>
    </row>
    <row r="249" spans="2:22" ht="15" x14ac:dyDescent="0.25">
      <c r="B249" s="106"/>
      <c r="C249" s="155" t="s">
        <v>231</v>
      </c>
      <c r="D249" s="147" t="s">
        <v>453</v>
      </c>
      <c r="E249" s="111">
        <v>0</v>
      </c>
      <c r="F249" s="111">
        <v>642219.99</v>
      </c>
      <c r="G249" s="111">
        <v>0</v>
      </c>
      <c r="H249" s="111">
        <v>0</v>
      </c>
      <c r="I249" s="111">
        <v>0</v>
      </c>
      <c r="J249" s="111">
        <v>351546.79</v>
      </c>
      <c r="K249" s="111">
        <v>0</v>
      </c>
      <c r="L249" s="111">
        <v>0</v>
      </c>
      <c r="M249" s="111">
        <v>0</v>
      </c>
      <c r="N249" s="111">
        <v>0</v>
      </c>
      <c r="O249" s="111">
        <v>254666.07</v>
      </c>
      <c r="P249" s="111">
        <v>0</v>
      </c>
      <c r="Q249" s="111">
        <f t="shared" si="3"/>
        <v>1248432.8500000001</v>
      </c>
      <c r="R249" s="108"/>
      <c r="T249" s="106"/>
      <c r="U249" s="111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642219.99</v>
      </c>
      <c r="V249" s="108"/>
    </row>
    <row r="250" spans="2:22" ht="15" x14ac:dyDescent="0.25">
      <c r="B250" s="106"/>
      <c r="C250" s="155" t="s">
        <v>584</v>
      </c>
      <c r="D250" s="147" t="s">
        <v>609</v>
      </c>
      <c r="E250" s="111">
        <v>0</v>
      </c>
      <c r="F250" s="111">
        <v>0</v>
      </c>
      <c r="G250" s="111">
        <v>0</v>
      </c>
      <c r="H250" s="111">
        <v>0</v>
      </c>
      <c r="I250" s="111">
        <v>0</v>
      </c>
      <c r="J250" s="111">
        <v>0</v>
      </c>
      <c r="K250" s="111">
        <v>0</v>
      </c>
      <c r="L250" s="111">
        <v>0</v>
      </c>
      <c r="M250" s="111">
        <v>0</v>
      </c>
      <c r="N250" s="111">
        <v>0</v>
      </c>
      <c r="O250" s="111">
        <v>0</v>
      </c>
      <c r="P250" s="111">
        <v>0</v>
      </c>
      <c r="Q250" s="111">
        <f t="shared" si="3"/>
        <v>0</v>
      </c>
      <c r="R250" s="108"/>
      <c r="T250" s="106"/>
      <c r="U250" s="111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08"/>
    </row>
    <row r="251" spans="2:22" ht="15" x14ac:dyDescent="0.25">
      <c r="B251" s="106"/>
      <c r="C251" s="155" t="s">
        <v>232</v>
      </c>
      <c r="D251" s="147" t="s">
        <v>450</v>
      </c>
      <c r="E251" s="111">
        <v>40815.56</v>
      </c>
      <c r="F251" s="111">
        <v>50145.830000000016</v>
      </c>
      <c r="G251" s="111">
        <v>62488.19</v>
      </c>
      <c r="H251" s="111">
        <v>89420.790000000037</v>
      </c>
      <c r="I251" s="111">
        <v>83701.009999999995</v>
      </c>
      <c r="J251" s="111">
        <v>101854.48999999998</v>
      </c>
      <c r="K251" s="111">
        <v>91656.299999999988</v>
      </c>
      <c r="L251" s="111">
        <v>77299.899999999994</v>
      </c>
      <c r="M251" s="111">
        <v>103541.43</v>
      </c>
      <c r="N251" s="111">
        <v>97225.51</v>
      </c>
      <c r="O251" s="111">
        <v>77815.739999999991</v>
      </c>
      <c r="P251" s="111">
        <v>591495.36999999988</v>
      </c>
      <c r="Q251" s="111">
        <f t="shared" si="3"/>
        <v>1467460.1199999999</v>
      </c>
      <c r="R251" s="108"/>
      <c r="T251" s="106"/>
      <c r="U251" s="111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326571.38000000006</v>
      </c>
      <c r="V251" s="108"/>
    </row>
    <row r="252" spans="2:22" ht="15" x14ac:dyDescent="0.25">
      <c r="B252" s="106"/>
      <c r="C252" s="155" t="s">
        <v>585</v>
      </c>
      <c r="D252" s="147" t="s">
        <v>610</v>
      </c>
      <c r="E252" s="111">
        <v>0</v>
      </c>
      <c r="F252" s="111">
        <v>0</v>
      </c>
      <c r="G252" s="111">
        <v>0</v>
      </c>
      <c r="H252" s="111">
        <v>0</v>
      </c>
      <c r="I252" s="111">
        <v>0</v>
      </c>
      <c r="J252" s="111">
        <v>0</v>
      </c>
      <c r="K252" s="111">
        <v>0</v>
      </c>
      <c r="L252" s="111">
        <v>0</v>
      </c>
      <c r="M252" s="111">
        <v>0</v>
      </c>
      <c r="N252" s="111">
        <v>0</v>
      </c>
      <c r="O252" s="111">
        <v>0</v>
      </c>
      <c r="P252" s="111">
        <v>0</v>
      </c>
      <c r="Q252" s="111">
        <f t="shared" si="3"/>
        <v>0</v>
      </c>
      <c r="R252" s="108"/>
      <c r="T252" s="106"/>
      <c r="U252" s="111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08"/>
    </row>
    <row r="253" spans="2:22" ht="25.5" x14ac:dyDescent="0.25">
      <c r="B253" s="106"/>
      <c r="C253" s="155" t="s">
        <v>510</v>
      </c>
      <c r="D253" s="147" t="s">
        <v>511</v>
      </c>
      <c r="E253" s="111">
        <v>174406.84000000005</v>
      </c>
      <c r="F253" s="111">
        <v>572275.76</v>
      </c>
      <c r="G253" s="111">
        <v>1110533.67</v>
      </c>
      <c r="H253" s="111">
        <v>981766.04000000015</v>
      </c>
      <c r="I253" s="111">
        <v>514205.54000000004</v>
      </c>
      <c r="J253" s="111">
        <v>520587.46</v>
      </c>
      <c r="K253" s="111">
        <v>370112.1</v>
      </c>
      <c r="L253" s="111">
        <v>463092.9</v>
      </c>
      <c r="M253" s="111">
        <v>994886.20999999985</v>
      </c>
      <c r="N253" s="111">
        <v>631098.55000000016</v>
      </c>
      <c r="O253" s="111">
        <v>625301.4</v>
      </c>
      <c r="P253" s="111">
        <v>2089536.1800000002</v>
      </c>
      <c r="Q253" s="111">
        <f t="shared" si="3"/>
        <v>9047802.6500000004</v>
      </c>
      <c r="R253" s="108"/>
      <c r="T253" s="106"/>
      <c r="U253" s="111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3353187.85</v>
      </c>
      <c r="V253" s="108"/>
    </row>
    <row r="254" spans="2:22" ht="15" x14ac:dyDescent="0.25">
      <c r="B254" s="106"/>
      <c r="C254" s="155" t="s">
        <v>233</v>
      </c>
      <c r="D254" s="147" t="s">
        <v>454</v>
      </c>
      <c r="E254" s="111">
        <v>4540.17</v>
      </c>
      <c r="F254" s="111">
        <v>42396.46</v>
      </c>
      <c r="G254" s="111">
        <v>50863.16</v>
      </c>
      <c r="H254" s="111">
        <v>249469.64</v>
      </c>
      <c r="I254" s="111">
        <v>19715.599999999999</v>
      </c>
      <c r="J254" s="111">
        <v>364101.64</v>
      </c>
      <c r="K254" s="111">
        <v>719840.66</v>
      </c>
      <c r="L254" s="111">
        <v>387645.75</v>
      </c>
      <c r="M254" s="111">
        <v>347523.46</v>
      </c>
      <c r="N254" s="111">
        <v>267094.08</v>
      </c>
      <c r="O254" s="111">
        <v>199889.41999999998</v>
      </c>
      <c r="P254" s="111">
        <v>479740.04000000004</v>
      </c>
      <c r="Q254" s="111">
        <f t="shared" si="3"/>
        <v>3132820.08</v>
      </c>
      <c r="R254" s="108"/>
      <c r="T254" s="106"/>
      <c r="U254" s="111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366985.03</v>
      </c>
      <c r="V254" s="108"/>
    </row>
    <row r="255" spans="2:22" ht="15" x14ac:dyDescent="0.25">
      <c r="B255" s="106"/>
      <c r="C255" s="155" t="s">
        <v>234</v>
      </c>
      <c r="D255" s="147" t="s">
        <v>455</v>
      </c>
      <c r="E255" s="111">
        <v>317742.67999999993</v>
      </c>
      <c r="F255" s="111">
        <v>483907.04000000015</v>
      </c>
      <c r="G255" s="111">
        <v>553587.05000000016</v>
      </c>
      <c r="H255" s="111">
        <v>768590.71999999986</v>
      </c>
      <c r="I255" s="111">
        <v>640377.12999999989</v>
      </c>
      <c r="J255" s="111">
        <v>725633.09999999974</v>
      </c>
      <c r="K255" s="111">
        <v>827207.59</v>
      </c>
      <c r="L255" s="111">
        <v>632256.52999999991</v>
      </c>
      <c r="M255" s="111">
        <v>620121.1</v>
      </c>
      <c r="N255" s="111">
        <v>736636.55999999982</v>
      </c>
      <c r="O255" s="111">
        <v>1453828.0200000003</v>
      </c>
      <c r="P255" s="111">
        <v>1688532.9400000002</v>
      </c>
      <c r="Q255" s="111">
        <f t="shared" si="3"/>
        <v>9448420.459999999</v>
      </c>
      <c r="R255" s="108"/>
      <c r="T255" s="106"/>
      <c r="U255" s="111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2764204.62</v>
      </c>
      <c r="V255" s="108"/>
    </row>
    <row r="256" spans="2:22" ht="15" x14ac:dyDescent="0.25">
      <c r="B256" s="106"/>
      <c r="C256" s="155" t="s">
        <v>235</v>
      </c>
      <c r="D256" s="147" t="s">
        <v>456</v>
      </c>
      <c r="E256" s="111">
        <v>984.97</v>
      </c>
      <c r="F256" s="111">
        <v>567.46</v>
      </c>
      <c r="G256" s="111">
        <v>1552.43</v>
      </c>
      <c r="H256" s="111">
        <v>1984.25</v>
      </c>
      <c r="I256" s="111">
        <v>448.26</v>
      </c>
      <c r="J256" s="111">
        <v>2299.4799999999996</v>
      </c>
      <c r="K256" s="111">
        <v>53917.86</v>
      </c>
      <c r="L256" s="111">
        <v>28240.89</v>
      </c>
      <c r="M256" s="111">
        <v>8965.8499999999985</v>
      </c>
      <c r="N256" s="111">
        <v>11060.529999999999</v>
      </c>
      <c r="O256" s="111">
        <v>491266.05</v>
      </c>
      <c r="P256" s="111">
        <v>414322.89</v>
      </c>
      <c r="Q256" s="111">
        <f t="shared" si="3"/>
        <v>1015610.92</v>
      </c>
      <c r="R256" s="108"/>
      <c r="T256" s="106"/>
      <c r="U256" s="111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5537.3700000000008</v>
      </c>
      <c r="V256" s="108"/>
    </row>
    <row r="257" spans="2:22" ht="15" x14ac:dyDescent="0.25">
      <c r="B257" s="106"/>
      <c r="C257" s="155" t="s">
        <v>236</v>
      </c>
      <c r="D257" s="147" t="s">
        <v>458</v>
      </c>
      <c r="E257" s="111">
        <v>2820.51</v>
      </c>
      <c r="F257" s="111">
        <v>2836.5299999999997</v>
      </c>
      <c r="G257" s="111">
        <v>44663.869999999995</v>
      </c>
      <c r="H257" s="111">
        <v>18064.379999999997</v>
      </c>
      <c r="I257" s="111">
        <v>10179.940000000002</v>
      </c>
      <c r="J257" s="111">
        <v>8403.9500000000007</v>
      </c>
      <c r="K257" s="111">
        <v>7210.05</v>
      </c>
      <c r="L257" s="111">
        <v>11343.310000000001</v>
      </c>
      <c r="M257" s="111">
        <v>16496.25</v>
      </c>
      <c r="N257" s="111">
        <v>21485.16</v>
      </c>
      <c r="O257" s="111">
        <v>11137.52</v>
      </c>
      <c r="P257" s="111">
        <v>941114.95</v>
      </c>
      <c r="Q257" s="111">
        <f t="shared" si="3"/>
        <v>1095756.42</v>
      </c>
      <c r="R257" s="108"/>
      <c r="T257" s="106"/>
      <c r="U257" s="111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78565.23</v>
      </c>
      <c r="V257" s="108"/>
    </row>
    <row r="258" spans="2:22" ht="15" x14ac:dyDescent="0.25">
      <c r="B258" s="106"/>
      <c r="C258" s="155" t="s">
        <v>237</v>
      </c>
      <c r="D258" s="147" t="s">
        <v>459</v>
      </c>
      <c r="E258" s="111">
        <v>233000.74000000002</v>
      </c>
      <c r="F258" s="111">
        <v>277120.35999999993</v>
      </c>
      <c r="G258" s="111">
        <v>285976.36000000004</v>
      </c>
      <c r="H258" s="111">
        <v>343273.60000000003</v>
      </c>
      <c r="I258" s="111">
        <v>295018.89999999997</v>
      </c>
      <c r="J258" s="111">
        <v>336213.82999999996</v>
      </c>
      <c r="K258" s="111">
        <v>365101.22999999992</v>
      </c>
      <c r="L258" s="111">
        <v>331138.56</v>
      </c>
      <c r="M258" s="111">
        <v>323887.16000000009</v>
      </c>
      <c r="N258" s="111">
        <v>302887.27000000014</v>
      </c>
      <c r="O258" s="111">
        <v>415227.44999999995</v>
      </c>
      <c r="P258" s="111">
        <v>946133.31</v>
      </c>
      <c r="Q258" s="111">
        <f t="shared" si="3"/>
        <v>4454978.7699999996</v>
      </c>
      <c r="R258" s="108"/>
      <c r="T258" s="106"/>
      <c r="U258" s="111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1434389.96</v>
      </c>
      <c r="V258" s="108"/>
    </row>
    <row r="259" spans="2:22" ht="15" x14ac:dyDescent="0.25">
      <c r="B259" s="106"/>
      <c r="C259" s="155" t="s">
        <v>238</v>
      </c>
      <c r="D259" s="147" t="s">
        <v>460</v>
      </c>
      <c r="E259" s="111">
        <v>102788.00000000001</v>
      </c>
      <c r="F259" s="111">
        <v>113286.20000000001</v>
      </c>
      <c r="G259" s="111">
        <v>143542.31</v>
      </c>
      <c r="H259" s="111">
        <v>131194.61999999994</v>
      </c>
      <c r="I259" s="111">
        <v>108120.20000000001</v>
      </c>
      <c r="J259" s="111">
        <v>136226.87</v>
      </c>
      <c r="K259" s="111">
        <v>152324.90000000002</v>
      </c>
      <c r="L259" s="111">
        <v>114604.63000000002</v>
      </c>
      <c r="M259" s="111">
        <v>127124.04999999999</v>
      </c>
      <c r="N259" s="111">
        <v>168517.96000000002</v>
      </c>
      <c r="O259" s="111">
        <v>215636.37</v>
      </c>
      <c r="P259" s="111">
        <v>249044.38999999996</v>
      </c>
      <c r="Q259" s="111">
        <f t="shared" si="3"/>
        <v>1762410.4999999998</v>
      </c>
      <c r="R259" s="108"/>
      <c r="T259" s="106"/>
      <c r="U259" s="111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598931.32999999996</v>
      </c>
      <c r="V259" s="108"/>
    </row>
    <row r="260" spans="2:22" ht="15" x14ac:dyDescent="0.25">
      <c r="B260" s="106"/>
      <c r="C260" s="155" t="s">
        <v>239</v>
      </c>
      <c r="D260" s="147" t="s">
        <v>461</v>
      </c>
      <c r="E260" s="111">
        <v>66754.610000000015</v>
      </c>
      <c r="F260" s="111">
        <v>76078.909999999989</v>
      </c>
      <c r="G260" s="111">
        <v>76873.789999999994</v>
      </c>
      <c r="H260" s="111">
        <v>80448.53</v>
      </c>
      <c r="I260" s="111">
        <v>77077.640000000029</v>
      </c>
      <c r="J260" s="111">
        <v>79062.459999999992</v>
      </c>
      <c r="K260" s="111">
        <v>74442.420000000013</v>
      </c>
      <c r="L260" s="111">
        <v>74323.390000000014</v>
      </c>
      <c r="M260" s="111">
        <v>79302.73000000001</v>
      </c>
      <c r="N260" s="111">
        <v>85097.020000000019</v>
      </c>
      <c r="O260" s="111">
        <v>108139.61000000002</v>
      </c>
      <c r="P260" s="111">
        <v>171705.07</v>
      </c>
      <c r="Q260" s="111">
        <f t="shared" si="3"/>
        <v>1049306.18</v>
      </c>
      <c r="R260" s="108"/>
      <c r="T260" s="106"/>
      <c r="U260" s="111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377233.48</v>
      </c>
      <c r="V260" s="108"/>
    </row>
    <row r="261" spans="2:22" x14ac:dyDescent="0.2">
      <c r="B261" s="106"/>
      <c r="C261" s="156" t="s">
        <v>240</v>
      </c>
      <c r="D261" s="147" t="s">
        <v>462</v>
      </c>
      <c r="E261" s="111">
        <v>150823.1</v>
      </c>
      <c r="F261" s="111">
        <v>170914.41999999998</v>
      </c>
      <c r="G261" s="111">
        <v>199384.49999999994</v>
      </c>
      <c r="H261" s="111">
        <v>168307.87999999998</v>
      </c>
      <c r="I261" s="111">
        <v>185174.33999999997</v>
      </c>
      <c r="J261" s="111">
        <v>212516.18000000005</v>
      </c>
      <c r="K261" s="111">
        <v>184003.77999999997</v>
      </c>
      <c r="L261" s="111">
        <v>169117.96999999997</v>
      </c>
      <c r="M261" s="111">
        <v>160692.58000000005</v>
      </c>
      <c r="N261" s="111">
        <v>172209.8600000001</v>
      </c>
      <c r="O261" s="111">
        <v>193824.6</v>
      </c>
      <c r="P261" s="111">
        <v>241954.61000000004</v>
      </c>
      <c r="Q261" s="111">
        <f t="shared" si="3"/>
        <v>2208923.8200000003</v>
      </c>
      <c r="R261" s="108"/>
      <c r="T261" s="106"/>
      <c r="U261" s="111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874604.23999999987</v>
      </c>
      <c r="V261" s="108"/>
    </row>
    <row r="262" spans="2:22" x14ac:dyDescent="0.2">
      <c r="B262" s="106"/>
      <c r="C262" s="156" t="s">
        <v>241</v>
      </c>
      <c r="D262" s="147" t="s">
        <v>463</v>
      </c>
      <c r="E262" s="111">
        <v>34106.83</v>
      </c>
      <c r="F262" s="111">
        <v>37959.55999999999</v>
      </c>
      <c r="G262" s="111">
        <v>42842.33</v>
      </c>
      <c r="H262" s="111">
        <v>57247.280000000013</v>
      </c>
      <c r="I262" s="111">
        <v>42518.460000000006</v>
      </c>
      <c r="J262" s="111">
        <v>66639.010000000009</v>
      </c>
      <c r="K262" s="111">
        <v>114350.91</v>
      </c>
      <c r="L262" s="111">
        <v>38706.1</v>
      </c>
      <c r="M262" s="111">
        <v>49556.23000000001</v>
      </c>
      <c r="N262" s="111">
        <v>45060.97</v>
      </c>
      <c r="O262" s="111">
        <v>61707.490000000005</v>
      </c>
      <c r="P262" s="111">
        <v>145139.26</v>
      </c>
      <c r="Q262" s="111">
        <f t="shared" si="3"/>
        <v>735834.42999999993</v>
      </c>
      <c r="R262" s="108"/>
      <c r="T262" s="106"/>
      <c r="U262" s="111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214674.46000000002</v>
      </c>
      <c r="V262" s="108"/>
    </row>
    <row r="263" spans="2:22" x14ac:dyDescent="0.2">
      <c r="B263" s="106"/>
      <c r="C263" s="156" t="s">
        <v>242</v>
      </c>
      <c r="D263" s="147" t="s">
        <v>464</v>
      </c>
      <c r="E263" s="111">
        <v>27979.63</v>
      </c>
      <c r="F263" s="111">
        <v>27979.63</v>
      </c>
      <c r="G263" s="111">
        <v>27979.63</v>
      </c>
      <c r="H263" s="111">
        <v>27979.63</v>
      </c>
      <c r="I263" s="111">
        <v>27979.63</v>
      </c>
      <c r="J263" s="111">
        <v>27979.63</v>
      </c>
      <c r="K263" s="111">
        <v>164252.73000000001</v>
      </c>
      <c r="L263" s="111">
        <v>76000.37</v>
      </c>
      <c r="M263" s="111">
        <v>20000</v>
      </c>
      <c r="N263" s="111">
        <v>30590</v>
      </c>
      <c r="O263" s="111">
        <v>30590</v>
      </c>
      <c r="P263" s="111">
        <v>30589.119999999999</v>
      </c>
      <c r="Q263" s="111">
        <f t="shared" si="3"/>
        <v>519900</v>
      </c>
      <c r="R263" s="108"/>
      <c r="T263" s="106"/>
      <c r="U263" s="111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139898.15</v>
      </c>
      <c r="V263" s="108"/>
    </row>
    <row r="264" spans="2:22" x14ac:dyDescent="0.2">
      <c r="B264" s="106"/>
      <c r="C264" s="156" t="s">
        <v>243</v>
      </c>
      <c r="D264" s="147" t="s">
        <v>465</v>
      </c>
      <c r="E264" s="111">
        <v>11506.26</v>
      </c>
      <c r="F264" s="111">
        <v>16225.15</v>
      </c>
      <c r="G264" s="111">
        <v>58922.229999999996</v>
      </c>
      <c r="H264" s="111">
        <v>36970.880000000005</v>
      </c>
      <c r="I264" s="111">
        <v>38193.42</v>
      </c>
      <c r="J264" s="111">
        <v>35802.28</v>
      </c>
      <c r="K264" s="111">
        <v>38496.94</v>
      </c>
      <c r="L264" s="111">
        <v>45401.89</v>
      </c>
      <c r="M264" s="111">
        <v>30898.780000000002</v>
      </c>
      <c r="N264" s="111">
        <v>29437.530000000006</v>
      </c>
      <c r="O264" s="111">
        <v>29306.730000000003</v>
      </c>
      <c r="P264" s="111">
        <v>27277.800000000003</v>
      </c>
      <c r="Q264" s="111">
        <f t="shared" ref="Q264:Q290" si="4">SUM(E264:P264)</f>
        <v>398439.89</v>
      </c>
      <c r="R264" s="108"/>
      <c r="T264" s="106"/>
      <c r="U264" s="111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161817.94</v>
      </c>
      <c r="V264" s="108"/>
    </row>
    <row r="265" spans="2:22" x14ac:dyDescent="0.2">
      <c r="B265" s="106"/>
      <c r="C265" s="156" t="s">
        <v>244</v>
      </c>
      <c r="D265" s="147" t="s">
        <v>466</v>
      </c>
      <c r="E265" s="111">
        <v>0</v>
      </c>
      <c r="F265" s="111">
        <v>0</v>
      </c>
      <c r="G265" s="111">
        <v>0</v>
      </c>
      <c r="H265" s="111">
        <v>0</v>
      </c>
      <c r="I265" s="111">
        <v>0</v>
      </c>
      <c r="J265" s="111">
        <v>0</v>
      </c>
      <c r="K265" s="111">
        <v>0</v>
      </c>
      <c r="L265" s="111">
        <v>126644.82</v>
      </c>
      <c r="M265" s="111">
        <v>209416.54</v>
      </c>
      <c r="N265" s="111">
        <v>578555.98</v>
      </c>
      <c r="O265" s="111">
        <v>0</v>
      </c>
      <c r="P265" s="111">
        <v>241034.76</v>
      </c>
      <c r="Q265" s="111">
        <f t="shared" si="4"/>
        <v>1155652.1000000001</v>
      </c>
      <c r="R265" s="108"/>
      <c r="T265" s="106"/>
      <c r="U265" s="111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08"/>
    </row>
    <row r="266" spans="2:22" x14ac:dyDescent="0.2">
      <c r="B266" s="106"/>
      <c r="C266" s="156" t="s">
        <v>245</v>
      </c>
      <c r="D266" s="147" t="s">
        <v>467</v>
      </c>
      <c r="E266" s="111">
        <v>4962.8499999999995</v>
      </c>
      <c r="F266" s="111">
        <v>5026.2599999999993</v>
      </c>
      <c r="G266" s="111">
        <v>6481.0700000000006</v>
      </c>
      <c r="H266" s="111">
        <v>5612.56</v>
      </c>
      <c r="I266" s="111">
        <v>4793.7699999999995</v>
      </c>
      <c r="J266" s="111">
        <v>5656.5299999999988</v>
      </c>
      <c r="K266" s="111">
        <v>6297.0300000000007</v>
      </c>
      <c r="L266" s="111">
        <v>6768.1500000000015</v>
      </c>
      <c r="M266" s="111">
        <v>6009.7800000000007</v>
      </c>
      <c r="N266" s="111">
        <v>8701.9700000000012</v>
      </c>
      <c r="O266" s="111">
        <v>11134.510000000002</v>
      </c>
      <c r="P266" s="111">
        <v>3925.2599999999998</v>
      </c>
      <c r="Q266" s="111">
        <f t="shared" si="4"/>
        <v>75369.740000000005</v>
      </c>
      <c r="R266" s="108"/>
      <c r="T266" s="106"/>
      <c r="U266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26876.510000000002</v>
      </c>
      <c r="V266" s="108"/>
    </row>
    <row r="267" spans="2:22" x14ac:dyDescent="0.2">
      <c r="B267" s="106"/>
      <c r="C267" s="156" t="s">
        <v>246</v>
      </c>
      <c r="D267" s="147" t="s">
        <v>457</v>
      </c>
      <c r="E267" s="111">
        <v>63049.16</v>
      </c>
      <c r="F267" s="111">
        <v>155309.35</v>
      </c>
      <c r="G267" s="111">
        <v>120071.82999999999</v>
      </c>
      <c r="H267" s="111">
        <v>100861.02</v>
      </c>
      <c r="I267" s="111">
        <v>115682.18000000004</v>
      </c>
      <c r="J267" s="111">
        <v>116987.00000000001</v>
      </c>
      <c r="K267" s="111">
        <v>118434.98000000003</v>
      </c>
      <c r="L267" s="111">
        <v>105419.05000000002</v>
      </c>
      <c r="M267" s="111">
        <v>103924.67000000001</v>
      </c>
      <c r="N267" s="111">
        <v>175455.98</v>
      </c>
      <c r="O267" s="111">
        <v>218661.5</v>
      </c>
      <c r="P267" s="111">
        <v>612833.06999999995</v>
      </c>
      <c r="Q267" s="111">
        <f t="shared" si="4"/>
        <v>2006689.79</v>
      </c>
      <c r="R267" s="108"/>
      <c r="T267" s="106"/>
      <c r="U267" s="111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554973.54</v>
      </c>
      <c r="V267" s="108"/>
    </row>
    <row r="268" spans="2:22" x14ac:dyDescent="0.2">
      <c r="B268" s="106"/>
      <c r="C268" s="156" t="s">
        <v>247</v>
      </c>
      <c r="D268" s="147" t="s">
        <v>468</v>
      </c>
      <c r="E268" s="111">
        <v>0</v>
      </c>
      <c r="F268" s="111">
        <v>5260.67</v>
      </c>
      <c r="G268" s="111">
        <v>38594</v>
      </c>
      <c r="H268" s="111">
        <v>33333.33</v>
      </c>
      <c r="I268" s="111">
        <v>61406.01</v>
      </c>
      <c r="J268" s="111">
        <v>33333.33</v>
      </c>
      <c r="K268" s="111">
        <v>33333.33</v>
      </c>
      <c r="L268" s="111">
        <v>0</v>
      </c>
      <c r="M268" s="111">
        <v>91229.06</v>
      </c>
      <c r="N268" s="111">
        <v>45614.53</v>
      </c>
      <c r="O268" s="111">
        <v>12281.21</v>
      </c>
      <c r="P268" s="111">
        <v>45614.53</v>
      </c>
      <c r="Q268" s="111">
        <f t="shared" si="4"/>
        <v>400000</v>
      </c>
      <c r="R268" s="108"/>
      <c r="T268" s="106"/>
      <c r="U268" s="111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138594.01</v>
      </c>
      <c r="V268" s="108"/>
    </row>
    <row r="269" spans="2:22" x14ac:dyDescent="0.2">
      <c r="B269" s="106"/>
      <c r="C269" s="156" t="s">
        <v>248</v>
      </c>
      <c r="D269" s="147" t="s">
        <v>469</v>
      </c>
      <c r="E269" s="111">
        <v>0</v>
      </c>
      <c r="F269" s="111">
        <v>376167.12</v>
      </c>
      <c r="G269" s="111">
        <v>213057.11</v>
      </c>
      <c r="H269" s="111">
        <v>8544.1499999999978</v>
      </c>
      <c r="I269" s="111">
        <v>15756.699999999997</v>
      </c>
      <c r="J269" s="111">
        <v>4197.4699999999993</v>
      </c>
      <c r="K269" s="111">
        <v>72253.08</v>
      </c>
      <c r="L269" s="111">
        <v>26383.979999999996</v>
      </c>
      <c r="M269" s="111">
        <v>446315.04</v>
      </c>
      <c r="N269" s="111">
        <v>67727.829999999987</v>
      </c>
      <c r="O269" s="111">
        <v>28679.629999999997</v>
      </c>
      <c r="P269" s="111">
        <v>4037221.41</v>
      </c>
      <c r="Q269" s="111">
        <f t="shared" si="4"/>
        <v>5296303.5199999996</v>
      </c>
      <c r="R269" s="108"/>
      <c r="T269" s="106"/>
      <c r="U269" s="111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613525.07999999996</v>
      </c>
      <c r="V269" s="108"/>
    </row>
    <row r="270" spans="2:22" x14ac:dyDescent="0.2">
      <c r="B270" s="106"/>
      <c r="C270" s="156" t="s">
        <v>249</v>
      </c>
      <c r="D270" s="147" t="s">
        <v>470</v>
      </c>
      <c r="E270" s="111">
        <v>13227834.549999999</v>
      </c>
      <c r="F270" s="111">
        <v>15268692.500000006</v>
      </c>
      <c r="G270" s="111">
        <v>19226864.550000004</v>
      </c>
      <c r="H270" s="111">
        <v>18630682.479999997</v>
      </c>
      <c r="I270" s="111">
        <v>14844277.74</v>
      </c>
      <c r="J270" s="111">
        <v>19206800.589999996</v>
      </c>
      <c r="K270" s="111">
        <v>17090289.41</v>
      </c>
      <c r="L270" s="111">
        <v>17237209.59</v>
      </c>
      <c r="M270" s="111">
        <v>18396599.409999996</v>
      </c>
      <c r="N270" s="111">
        <v>18674985.920000002</v>
      </c>
      <c r="O270" s="111">
        <v>17838909.740000002</v>
      </c>
      <c r="P270" s="111">
        <v>20994911.989999998</v>
      </c>
      <c r="Q270" s="111">
        <f t="shared" si="4"/>
        <v>210638058.47000003</v>
      </c>
      <c r="R270" s="108"/>
      <c r="T270" s="106"/>
      <c r="U270" s="111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81198351.820000008</v>
      </c>
      <c r="V270" s="108"/>
    </row>
    <row r="271" spans="2:22" x14ac:dyDescent="0.2">
      <c r="B271" s="106"/>
      <c r="C271" s="156" t="s">
        <v>250</v>
      </c>
      <c r="D271" s="147" t="s">
        <v>471</v>
      </c>
      <c r="E271" s="111">
        <v>0</v>
      </c>
      <c r="F271" s="111">
        <v>4642427.6500000004</v>
      </c>
      <c r="G271" s="111">
        <v>4743390.7600000007</v>
      </c>
      <c r="H271" s="111">
        <v>3137269.27</v>
      </c>
      <c r="I271" s="111">
        <v>3851024.39</v>
      </c>
      <c r="J271" s="111">
        <v>4435525.6800000006</v>
      </c>
      <c r="K271" s="111">
        <v>3964701.8999999994</v>
      </c>
      <c r="L271" s="111">
        <v>4581444.51</v>
      </c>
      <c r="M271" s="111">
        <v>4632531.63</v>
      </c>
      <c r="N271" s="111">
        <v>4588553.3900000006</v>
      </c>
      <c r="O271" s="111">
        <v>4106749.81</v>
      </c>
      <c r="P271" s="111">
        <v>6605943.4700000007</v>
      </c>
      <c r="Q271" s="111">
        <f t="shared" si="4"/>
        <v>49289562.460000001</v>
      </c>
      <c r="R271" s="108"/>
      <c r="T271" s="106"/>
      <c r="U271" s="111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16374112.07</v>
      </c>
      <c r="V271" s="108"/>
    </row>
    <row r="272" spans="2:22" x14ac:dyDescent="0.2">
      <c r="B272" s="106"/>
      <c r="C272" s="156" t="s">
        <v>251</v>
      </c>
      <c r="D272" s="147" t="s">
        <v>472</v>
      </c>
      <c r="E272" s="111">
        <v>230867.39999999997</v>
      </c>
      <c r="F272" s="111">
        <v>339898.16</v>
      </c>
      <c r="G272" s="111">
        <v>387743.96999999991</v>
      </c>
      <c r="H272" s="111">
        <v>503387.11000000004</v>
      </c>
      <c r="I272" s="111">
        <v>398505.24</v>
      </c>
      <c r="J272" s="111">
        <v>359023.45</v>
      </c>
      <c r="K272" s="111">
        <v>1623828.550000001</v>
      </c>
      <c r="L272" s="111">
        <v>742328.69</v>
      </c>
      <c r="M272" s="111">
        <v>417663.82999999996</v>
      </c>
      <c r="N272" s="111">
        <v>408384.89999999997</v>
      </c>
      <c r="O272" s="111">
        <v>335538.20000000007</v>
      </c>
      <c r="P272" s="111">
        <v>563153.22000000009</v>
      </c>
      <c r="Q272" s="111">
        <f t="shared" si="4"/>
        <v>6310322.7200000007</v>
      </c>
      <c r="R272" s="108"/>
      <c r="T272" s="106"/>
      <c r="U272" s="111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1860401.88</v>
      </c>
      <c r="V272" s="108"/>
    </row>
    <row r="273" spans="2:22" x14ac:dyDescent="0.2">
      <c r="B273" s="106"/>
      <c r="C273" s="156" t="s">
        <v>252</v>
      </c>
      <c r="D273" s="147" t="s">
        <v>473</v>
      </c>
      <c r="E273" s="111">
        <v>370332.51000000007</v>
      </c>
      <c r="F273" s="111">
        <v>362593.56</v>
      </c>
      <c r="G273" s="111">
        <v>636588.85</v>
      </c>
      <c r="H273" s="111">
        <v>514318.29</v>
      </c>
      <c r="I273" s="111">
        <v>408138.71999999991</v>
      </c>
      <c r="J273" s="111">
        <v>795641.12</v>
      </c>
      <c r="K273" s="111">
        <v>818128.08</v>
      </c>
      <c r="L273" s="111">
        <v>358758.07999999996</v>
      </c>
      <c r="M273" s="111">
        <v>707693.08999999985</v>
      </c>
      <c r="N273" s="111">
        <v>499544.58</v>
      </c>
      <c r="O273" s="111">
        <v>727063.01</v>
      </c>
      <c r="P273" s="111">
        <v>473064.95999999996</v>
      </c>
      <c r="Q273" s="111">
        <f t="shared" si="4"/>
        <v>6671864.8499999996</v>
      </c>
      <c r="R273" s="108"/>
      <c r="T273" s="106"/>
      <c r="U273" s="111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2291971.9299999997</v>
      </c>
      <c r="V273" s="108"/>
    </row>
    <row r="274" spans="2:22" ht="25.5" x14ac:dyDescent="0.2">
      <c r="B274" s="106"/>
      <c r="C274" s="156" t="s">
        <v>550</v>
      </c>
      <c r="D274" s="147" t="s">
        <v>551</v>
      </c>
      <c r="E274" s="111">
        <v>660992.79</v>
      </c>
      <c r="F274" s="111">
        <v>16069688.1</v>
      </c>
      <c r="G274" s="111">
        <v>21052206.229999997</v>
      </c>
      <c r="H274" s="111">
        <v>12977283.48</v>
      </c>
      <c r="I274" s="111">
        <v>28392919.920000002</v>
      </c>
      <c r="J274" s="111">
        <v>15193507.73</v>
      </c>
      <c r="K274" s="111">
        <v>3031530.14</v>
      </c>
      <c r="L274" s="111">
        <v>15388176.59</v>
      </c>
      <c r="M274" s="111">
        <v>17311514.469999999</v>
      </c>
      <c r="N274" s="111">
        <v>15641769.610000001</v>
      </c>
      <c r="O274" s="111">
        <v>16323288.5</v>
      </c>
      <c r="P274" s="111">
        <v>28879165.390000004</v>
      </c>
      <c r="Q274" s="111">
        <f t="shared" si="4"/>
        <v>190922042.95000002</v>
      </c>
      <c r="R274" s="108"/>
      <c r="T274" s="106"/>
      <c r="U274" s="111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79153090.519999996</v>
      </c>
      <c r="V274" s="108"/>
    </row>
    <row r="275" spans="2:22" x14ac:dyDescent="0.2">
      <c r="B275" s="106"/>
      <c r="C275" s="156" t="s">
        <v>253</v>
      </c>
      <c r="D275" s="147" t="s">
        <v>474</v>
      </c>
      <c r="E275" s="111">
        <v>0</v>
      </c>
      <c r="F275" s="111">
        <v>29139.43</v>
      </c>
      <c r="G275" s="111">
        <v>369150.98</v>
      </c>
      <c r="H275" s="111">
        <v>287115.84999999998</v>
      </c>
      <c r="I275" s="111">
        <v>13852.93</v>
      </c>
      <c r="J275" s="111">
        <v>145800</v>
      </c>
      <c r="K275" s="111">
        <v>90544.3</v>
      </c>
      <c r="L275" s="111">
        <v>933301.29</v>
      </c>
      <c r="M275" s="111">
        <v>4152657.39</v>
      </c>
      <c r="N275" s="111">
        <v>187663.55</v>
      </c>
      <c r="O275" s="111">
        <v>252301.41</v>
      </c>
      <c r="P275" s="111">
        <v>4278333.5299999993</v>
      </c>
      <c r="Q275" s="111">
        <f t="shared" si="4"/>
        <v>10739860.66</v>
      </c>
      <c r="R275" s="108"/>
      <c r="T275" s="106"/>
      <c r="U275" s="111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699259.19000000006</v>
      </c>
      <c r="V275" s="108"/>
    </row>
    <row r="276" spans="2:22" x14ac:dyDescent="0.2">
      <c r="B276" s="106"/>
      <c r="C276" s="156" t="s">
        <v>254</v>
      </c>
      <c r="D276" s="147" t="s">
        <v>475</v>
      </c>
      <c r="E276" s="111">
        <v>0</v>
      </c>
      <c r="F276" s="111">
        <v>172662.35</v>
      </c>
      <c r="G276" s="111">
        <v>481641.06</v>
      </c>
      <c r="H276" s="111">
        <v>0</v>
      </c>
      <c r="I276" s="111">
        <v>0</v>
      </c>
      <c r="J276" s="111">
        <v>378077.32</v>
      </c>
      <c r="K276" s="111">
        <v>253818.44</v>
      </c>
      <c r="L276" s="111">
        <v>447250.05</v>
      </c>
      <c r="M276" s="111">
        <v>235004.88</v>
      </c>
      <c r="N276" s="111">
        <v>2397.9699999999998</v>
      </c>
      <c r="O276" s="111">
        <v>0</v>
      </c>
      <c r="P276" s="111">
        <v>9950</v>
      </c>
      <c r="Q276" s="111">
        <f t="shared" si="4"/>
        <v>1980802.07</v>
      </c>
      <c r="R276" s="108"/>
      <c r="T276" s="106"/>
      <c r="U276" s="111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654303.41</v>
      </c>
      <c r="V276" s="108"/>
    </row>
    <row r="277" spans="2:22" x14ac:dyDescent="0.2">
      <c r="B277" s="106"/>
      <c r="C277" s="156" t="s">
        <v>255</v>
      </c>
      <c r="D277" s="147" t="s">
        <v>476</v>
      </c>
      <c r="E277" s="111">
        <v>151436.94</v>
      </c>
      <c r="F277" s="111">
        <v>168826.11</v>
      </c>
      <c r="G277" s="111">
        <v>234285.92000000004</v>
      </c>
      <c r="H277" s="111">
        <v>214388.99000000002</v>
      </c>
      <c r="I277" s="111">
        <v>197492.62000000005</v>
      </c>
      <c r="J277" s="111">
        <v>214404.99000000002</v>
      </c>
      <c r="K277" s="111">
        <v>229218.13</v>
      </c>
      <c r="L277" s="111">
        <v>183045.5</v>
      </c>
      <c r="M277" s="111">
        <v>208718.47999999998</v>
      </c>
      <c r="N277" s="111">
        <v>282377.71999999997</v>
      </c>
      <c r="O277" s="111">
        <v>239663.26</v>
      </c>
      <c r="P277" s="111">
        <v>1102576.8499999999</v>
      </c>
      <c r="Q277" s="111">
        <f t="shared" si="4"/>
        <v>3426435.51</v>
      </c>
      <c r="R277" s="108"/>
      <c r="T277" s="106"/>
      <c r="U277" s="111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966430.58000000007</v>
      </c>
      <c r="V277" s="108"/>
    </row>
    <row r="278" spans="2:22" x14ac:dyDescent="0.2">
      <c r="B278" s="106"/>
      <c r="C278" s="156" t="s">
        <v>256</v>
      </c>
      <c r="D278" s="147" t="s">
        <v>477</v>
      </c>
      <c r="E278" s="111">
        <v>62931303.340000018</v>
      </c>
      <c r="F278" s="111">
        <v>65497529.850000009</v>
      </c>
      <c r="G278" s="111">
        <v>65458140.899999984</v>
      </c>
      <c r="H278" s="111">
        <v>65623487.379999988</v>
      </c>
      <c r="I278" s="111">
        <v>65646943.670000024</v>
      </c>
      <c r="J278" s="111">
        <v>66986411.459999993</v>
      </c>
      <c r="K278" s="111">
        <v>66789126.960000008</v>
      </c>
      <c r="L278" s="111">
        <v>66911161.069999985</v>
      </c>
      <c r="M278" s="111">
        <v>67160706.24000001</v>
      </c>
      <c r="N278" s="111">
        <v>67815727.030000001</v>
      </c>
      <c r="O278" s="111">
        <v>67918600.040000007</v>
      </c>
      <c r="P278" s="111">
        <v>67958080.970000014</v>
      </c>
      <c r="Q278" s="111">
        <f t="shared" si="4"/>
        <v>796697218.91000009</v>
      </c>
      <c r="R278" s="108"/>
      <c r="T278" s="106"/>
      <c r="U278" s="111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325157405.14000005</v>
      </c>
      <c r="V278" s="108"/>
    </row>
    <row r="279" spans="2:22" x14ac:dyDescent="0.2">
      <c r="B279" s="106"/>
      <c r="C279" s="156" t="s">
        <v>257</v>
      </c>
      <c r="D279" s="147" t="s">
        <v>478</v>
      </c>
      <c r="E279" s="111">
        <v>0</v>
      </c>
      <c r="F279" s="111">
        <v>7600</v>
      </c>
      <c r="G279" s="111">
        <v>23300</v>
      </c>
      <c r="H279" s="111">
        <v>238300</v>
      </c>
      <c r="I279" s="111">
        <v>57500</v>
      </c>
      <c r="J279" s="111">
        <v>84200</v>
      </c>
      <c r="K279" s="111">
        <v>58450</v>
      </c>
      <c r="L279" s="111">
        <v>67900</v>
      </c>
      <c r="M279" s="111">
        <v>0</v>
      </c>
      <c r="N279" s="111">
        <v>165850</v>
      </c>
      <c r="O279" s="111">
        <v>0</v>
      </c>
      <c r="P279" s="111">
        <v>389029.5</v>
      </c>
      <c r="Q279" s="111">
        <f t="shared" si="4"/>
        <v>1092129.5</v>
      </c>
      <c r="R279" s="108"/>
      <c r="T279" s="106"/>
      <c r="U279" s="111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326700</v>
      </c>
      <c r="V279" s="108"/>
    </row>
    <row r="280" spans="2:22" ht="25.5" x14ac:dyDescent="0.2">
      <c r="B280" s="106"/>
      <c r="C280" s="156" t="s">
        <v>258</v>
      </c>
      <c r="D280" s="147" t="s">
        <v>479</v>
      </c>
      <c r="E280" s="111">
        <v>217401.71</v>
      </c>
      <c r="F280" s="111">
        <v>213837.15000000002</v>
      </c>
      <c r="G280" s="111">
        <v>288908.28999999992</v>
      </c>
      <c r="H280" s="111">
        <v>309656.94</v>
      </c>
      <c r="I280" s="111">
        <v>291118.07000000007</v>
      </c>
      <c r="J280" s="111">
        <v>274444.30000000005</v>
      </c>
      <c r="K280" s="111">
        <v>305874.86</v>
      </c>
      <c r="L280" s="111">
        <v>266910.89999999991</v>
      </c>
      <c r="M280" s="111">
        <v>271073.12000000005</v>
      </c>
      <c r="N280" s="111">
        <v>306976.94999999995</v>
      </c>
      <c r="O280" s="111">
        <v>240065.28999999995</v>
      </c>
      <c r="P280" s="111">
        <v>498730.84</v>
      </c>
      <c r="Q280" s="111">
        <f t="shared" si="4"/>
        <v>3484998.42</v>
      </c>
      <c r="R280" s="108"/>
      <c r="T280" s="106"/>
      <c r="U280" s="111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1320922.1599999999</v>
      </c>
      <c r="V280" s="108"/>
    </row>
    <row r="281" spans="2:22" x14ac:dyDescent="0.2">
      <c r="B281" s="106"/>
      <c r="C281" s="156" t="s">
        <v>259</v>
      </c>
      <c r="D281" s="147" t="s">
        <v>480</v>
      </c>
      <c r="E281" s="111">
        <v>37564.020000000004</v>
      </c>
      <c r="F281" s="111">
        <v>54864.94000000001</v>
      </c>
      <c r="G281" s="111">
        <v>26302.159999999996</v>
      </c>
      <c r="H281" s="111">
        <v>25865.609999999997</v>
      </c>
      <c r="I281" s="111">
        <v>27734.839999999993</v>
      </c>
      <c r="J281" s="111">
        <v>24846.94</v>
      </c>
      <c r="K281" s="111">
        <v>27324.350000000002</v>
      </c>
      <c r="L281" s="111">
        <v>26206.400000000005</v>
      </c>
      <c r="M281" s="111">
        <v>32911.490000000005</v>
      </c>
      <c r="N281" s="111">
        <v>25966.519999999993</v>
      </c>
      <c r="O281" s="111">
        <v>47327.210000000021</v>
      </c>
      <c r="P281" s="111">
        <v>29008.599999999995</v>
      </c>
      <c r="Q281" s="111">
        <f t="shared" si="4"/>
        <v>385923.08</v>
      </c>
      <c r="R281" s="108"/>
      <c r="T281" s="106"/>
      <c r="U281" s="111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172331.57</v>
      </c>
      <c r="V281" s="108"/>
    </row>
    <row r="282" spans="2:22" x14ac:dyDescent="0.2">
      <c r="B282" s="106"/>
      <c r="C282" s="156" t="s">
        <v>260</v>
      </c>
      <c r="D282" s="147" t="s">
        <v>481</v>
      </c>
      <c r="E282" s="111">
        <v>1183338.3999999999</v>
      </c>
      <c r="F282" s="111">
        <v>1234315.2700000005</v>
      </c>
      <c r="G282" s="111">
        <v>1118110.8600000015</v>
      </c>
      <c r="H282" s="111">
        <v>1654266.6</v>
      </c>
      <c r="I282" s="111">
        <v>1563028.4</v>
      </c>
      <c r="J282" s="111">
        <v>1518043.5999999999</v>
      </c>
      <c r="K282" s="111">
        <v>1532133.3499999992</v>
      </c>
      <c r="L282" s="111">
        <v>1516441.1300000015</v>
      </c>
      <c r="M282" s="111">
        <v>1501229.1200000013</v>
      </c>
      <c r="N282" s="111">
        <v>1446052.6300000001</v>
      </c>
      <c r="O282" s="111">
        <v>1653026.8900000004</v>
      </c>
      <c r="P282" s="111">
        <v>1787540.4100000004</v>
      </c>
      <c r="Q282" s="111">
        <f t="shared" si="4"/>
        <v>17707526.660000008</v>
      </c>
      <c r="R282" s="108"/>
      <c r="T282" s="106"/>
      <c r="U282" s="111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6753059.5300000031</v>
      </c>
      <c r="V282" s="108"/>
    </row>
    <row r="283" spans="2:22" x14ac:dyDescent="0.2">
      <c r="B283" s="106"/>
      <c r="C283" s="156" t="s">
        <v>261</v>
      </c>
      <c r="D283" s="147" t="s">
        <v>482</v>
      </c>
      <c r="E283" s="111">
        <v>19254195.610000003</v>
      </c>
      <c r="F283" s="111">
        <v>22474917.830000002</v>
      </c>
      <c r="G283" s="111">
        <v>22135310.160000004</v>
      </c>
      <c r="H283" s="111">
        <v>20827612.93</v>
      </c>
      <c r="I283" s="111">
        <v>20501819.98</v>
      </c>
      <c r="J283" s="111">
        <v>21320191.190000005</v>
      </c>
      <c r="K283" s="111">
        <v>22231267.440000001</v>
      </c>
      <c r="L283" s="111">
        <v>21410897.940000001</v>
      </c>
      <c r="M283" s="111">
        <v>20044278.900000002</v>
      </c>
      <c r="N283" s="111">
        <v>25289384.170000006</v>
      </c>
      <c r="O283" s="111">
        <v>18881428.529999997</v>
      </c>
      <c r="P283" s="111">
        <v>18377104.169999998</v>
      </c>
      <c r="Q283" s="111">
        <f t="shared" si="4"/>
        <v>252748408.85000002</v>
      </c>
      <c r="R283" s="108"/>
      <c r="T283" s="106"/>
      <c r="U283" s="111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105193856.51000001</v>
      </c>
      <c r="V283" s="108"/>
    </row>
    <row r="284" spans="2:22" x14ac:dyDescent="0.2">
      <c r="B284" s="106"/>
      <c r="C284" s="156" t="s">
        <v>262</v>
      </c>
      <c r="D284" s="147" t="s">
        <v>483</v>
      </c>
      <c r="E284" s="111">
        <v>1456.37</v>
      </c>
      <c r="F284" s="111">
        <v>1484.5499999999997</v>
      </c>
      <c r="G284" s="111">
        <v>6156.37</v>
      </c>
      <c r="H284" s="111">
        <v>4900.9099999999989</v>
      </c>
      <c r="I284" s="111">
        <v>0</v>
      </c>
      <c r="J284" s="111">
        <v>5475.2000000000007</v>
      </c>
      <c r="K284" s="111">
        <v>8817.1899999999987</v>
      </c>
      <c r="L284" s="111">
        <v>1556.4099999999999</v>
      </c>
      <c r="M284" s="111">
        <v>7194.7</v>
      </c>
      <c r="N284" s="111">
        <v>3803.7100000000005</v>
      </c>
      <c r="O284" s="111">
        <v>6988.27</v>
      </c>
      <c r="P284" s="111">
        <v>10055.630000000001</v>
      </c>
      <c r="Q284" s="111">
        <f t="shared" si="4"/>
        <v>57889.31</v>
      </c>
      <c r="R284" s="108"/>
      <c r="T284" s="106"/>
      <c r="U284" s="111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13998.199999999997</v>
      </c>
      <c r="V284" s="108"/>
    </row>
    <row r="285" spans="2:22" x14ac:dyDescent="0.2">
      <c r="B285" s="106"/>
      <c r="C285" s="156" t="s">
        <v>263</v>
      </c>
      <c r="D285" s="147" t="s">
        <v>484</v>
      </c>
      <c r="E285" s="111">
        <v>20706.839999999993</v>
      </c>
      <c r="F285" s="111">
        <v>24070.320000000007</v>
      </c>
      <c r="G285" s="111">
        <v>32508.470000000005</v>
      </c>
      <c r="H285" s="111">
        <v>36822.11</v>
      </c>
      <c r="I285" s="111">
        <v>40711.18</v>
      </c>
      <c r="J285" s="111">
        <v>37927.53</v>
      </c>
      <c r="K285" s="111">
        <v>36434.080000000016</v>
      </c>
      <c r="L285" s="111">
        <v>26551.100000000006</v>
      </c>
      <c r="M285" s="111">
        <v>29711.829999999998</v>
      </c>
      <c r="N285" s="111">
        <v>36152.54</v>
      </c>
      <c r="O285" s="111">
        <v>46206.86</v>
      </c>
      <c r="P285" s="111">
        <v>76279.059999999983</v>
      </c>
      <c r="Q285" s="111">
        <f t="shared" si="4"/>
        <v>444081.91999999998</v>
      </c>
      <c r="R285" s="108"/>
      <c r="T285" s="106"/>
      <c r="U285" s="111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154818.92000000001</v>
      </c>
      <c r="V285" s="108"/>
    </row>
    <row r="286" spans="2:22" x14ac:dyDescent="0.2">
      <c r="B286" s="106"/>
      <c r="C286" s="156" t="s">
        <v>586</v>
      </c>
      <c r="D286" s="147" t="s">
        <v>611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11">
        <v>0</v>
      </c>
      <c r="N286" s="111">
        <v>0</v>
      </c>
      <c r="O286" s="111">
        <v>0</v>
      </c>
      <c r="P286" s="111">
        <v>0</v>
      </c>
      <c r="Q286" s="111">
        <f t="shared" si="4"/>
        <v>0</v>
      </c>
      <c r="R286" s="108"/>
      <c r="T286" s="106"/>
      <c r="U286" s="111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08"/>
    </row>
    <row r="287" spans="2:22" x14ac:dyDescent="0.2">
      <c r="B287" s="106"/>
      <c r="C287" s="156" t="s">
        <v>264</v>
      </c>
      <c r="D287" s="147" t="s">
        <v>485</v>
      </c>
      <c r="E287" s="111">
        <v>21771.05</v>
      </c>
      <c r="F287" s="111">
        <v>62028.7</v>
      </c>
      <c r="G287" s="111">
        <v>484</v>
      </c>
      <c r="H287" s="111">
        <v>230579.96</v>
      </c>
      <c r="I287" s="111">
        <v>215480.18</v>
      </c>
      <c r="J287" s="111">
        <v>3420.84</v>
      </c>
      <c r="K287" s="111">
        <v>0</v>
      </c>
      <c r="L287" s="111">
        <v>401858.63</v>
      </c>
      <c r="M287" s="111">
        <v>246000</v>
      </c>
      <c r="N287" s="111">
        <v>267129.28000000003</v>
      </c>
      <c r="O287" s="111">
        <v>0</v>
      </c>
      <c r="P287" s="111">
        <v>928769.1</v>
      </c>
      <c r="Q287" s="111">
        <f t="shared" si="4"/>
        <v>2377521.7399999998</v>
      </c>
      <c r="R287" s="108"/>
      <c r="T287" s="106"/>
      <c r="U287" s="111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530343.8899999999</v>
      </c>
      <c r="V287" s="108"/>
    </row>
    <row r="288" spans="2:22" ht="25.5" x14ac:dyDescent="0.2">
      <c r="B288" s="106"/>
      <c r="C288" s="156" t="s">
        <v>587</v>
      </c>
      <c r="D288" s="147" t="s">
        <v>612</v>
      </c>
      <c r="E288" s="111">
        <v>0</v>
      </c>
      <c r="F288" s="111">
        <v>0</v>
      </c>
      <c r="G288" s="111">
        <v>0</v>
      </c>
      <c r="H288" s="111">
        <v>0</v>
      </c>
      <c r="I288" s="111">
        <v>0</v>
      </c>
      <c r="J288" s="111">
        <v>0</v>
      </c>
      <c r="K288" s="111">
        <v>0</v>
      </c>
      <c r="L288" s="111">
        <v>0</v>
      </c>
      <c r="M288" s="111">
        <v>0</v>
      </c>
      <c r="N288" s="111">
        <v>0</v>
      </c>
      <c r="O288" s="111">
        <v>0</v>
      </c>
      <c r="P288" s="111">
        <v>0</v>
      </c>
      <c r="Q288" s="111">
        <f t="shared" si="4"/>
        <v>0</v>
      </c>
      <c r="R288" s="108"/>
      <c r="T288" s="106"/>
      <c r="U288" s="111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08"/>
    </row>
    <row r="289" spans="2:22" ht="25.5" x14ac:dyDescent="0.2">
      <c r="B289" s="106"/>
      <c r="C289" s="156" t="s">
        <v>514</v>
      </c>
      <c r="D289" s="147" t="s">
        <v>515</v>
      </c>
      <c r="E289" s="111">
        <v>55041.640000000007</v>
      </c>
      <c r="F289" s="111">
        <v>59647.360000000001</v>
      </c>
      <c r="G289" s="111">
        <v>83428.3</v>
      </c>
      <c r="H289" s="111">
        <v>92755.04</v>
      </c>
      <c r="I289" s="111">
        <v>81519.37999999999</v>
      </c>
      <c r="J289" s="111">
        <v>85802.93</v>
      </c>
      <c r="K289" s="111">
        <v>98301.980000000025</v>
      </c>
      <c r="L289" s="111">
        <v>87734.23</v>
      </c>
      <c r="M289" s="111">
        <v>1328653.21</v>
      </c>
      <c r="N289" s="111">
        <v>235915.52999999997</v>
      </c>
      <c r="O289" s="111">
        <v>91698.460000000036</v>
      </c>
      <c r="P289" s="111">
        <v>185450.92</v>
      </c>
      <c r="Q289" s="111">
        <f t="shared" si="4"/>
        <v>2485948.9799999995</v>
      </c>
      <c r="R289" s="108"/>
      <c r="T289" s="106"/>
      <c r="U289" s="111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372391.72</v>
      </c>
      <c r="V289" s="108"/>
    </row>
    <row r="290" spans="2:22" ht="25.5" x14ac:dyDescent="0.2">
      <c r="B290" s="106"/>
      <c r="C290" s="156" t="s">
        <v>552</v>
      </c>
      <c r="D290" s="147" t="s">
        <v>553</v>
      </c>
      <c r="E290" s="111">
        <v>29544.499999999996</v>
      </c>
      <c r="F290" s="111">
        <v>57194.770000000011</v>
      </c>
      <c r="G290" s="111">
        <v>95897.57</v>
      </c>
      <c r="H290" s="111">
        <v>72545.050000000017</v>
      </c>
      <c r="I290" s="111">
        <v>37800.610000000015</v>
      </c>
      <c r="J290" s="111">
        <v>46193.08</v>
      </c>
      <c r="K290" s="111">
        <v>58881.64</v>
      </c>
      <c r="L290" s="111">
        <v>66453.990000000005</v>
      </c>
      <c r="M290" s="111">
        <v>115394.86</v>
      </c>
      <c r="N290" s="111">
        <v>135356.01</v>
      </c>
      <c r="O290" s="111">
        <v>116834.54000000001</v>
      </c>
      <c r="P290" s="111">
        <v>211496.26999999996</v>
      </c>
      <c r="Q290" s="111">
        <f t="shared" si="4"/>
        <v>1043592.8900000001</v>
      </c>
      <c r="R290" s="108"/>
      <c r="T290" s="106"/>
      <c r="U290" s="111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292982.50000000006</v>
      </c>
      <c r="V290" s="108"/>
    </row>
    <row r="291" spans="2:22" x14ac:dyDescent="0.2">
      <c r="B291" s="106"/>
      <c r="C291" s="148"/>
      <c r="D291" s="110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08"/>
      <c r="T291" s="106"/>
      <c r="U291" s="111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08"/>
    </row>
    <row r="292" spans="2:22" ht="13.5" thickBot="1" x14ac:dyDescent="0.25">
      <c r="B292" s="84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90"/>
      <c r="T292" s="84"/>
      <c r="U292" s="112"/>
      <c r="V292" s="90"/>
    </row>
    <row r="293" spans="2:22" ht="13.5" thickTop="1" x14ac:dyDescent="0.2"/>
    <row r="295" spans="2:22" ht="13.5" thickBot="1" x14ac:dyDescent="0.25"/>
    <row r="296" spans="2:22" s="100" customFormat="1" ht="14.25" thickTop="1" thickBot="1" x14ac:dyDescent="0.25">
      <c r="B296" s="32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8"/>
      <c r="T296" s="32"/>
      <c r="U296" s="34"/>
      <c r="V296" s="38"/>
    </row>
    <row r="297" spans="2:22" s="100" customFormat="1" ht="19.5" thickBot="1" x14ac:dyDescent="0.25">
      <c r="B297" s="49"/>
      <c r="C297" s="27"/>
      <c r="D297" s="27"/>
      <c r="E297" s="171" t="s">
        <v>556</v>
      </c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3"/>
      <c r="R297" s="52"/>
      <c r="T297" s="49"/>
      <c r="V297" s="52"/>
    </row>
    <row r="298" spans="2:22" s="100" customFormat="1" ht="24.75" customHeight="1" x14ac:dyDescent="0.2">
      <c r="B298" s="49"/>
      <c r="C298" s="27"/>
      <c r="D298" s="27"/>
      <c r="E298" s="101" t="s">
        <v>4</v>
      </c>
      <c r="F298" s="101" t="s">
        <v>15</v>
      </c>
      <c r="G298" s="101" t="s">
        <v>16</v>
      </c>
      <c r="H298" s="101" t="s">
        <v>17</v>
      </c>
      <c r="I298" s="101" t="s">
        <v>18</v>
      </c>
      <c r="J298" s="101" t="s">
        <v>19</v>
      </c>
      <c r="K298" s="101" t="s">
        <v>20</v>
      </c>
      <c r="L298" s="101" t="s">
        <v>21</v>
      </c>
      <c r="M298" s="101" t="s">
        <v>22</v>
      </c>
      <c r="N298" s="101" t="s">
        <v>23</v>
      </c>
      <c r="O298" s="101" t="s">
        <v>24</v>
      </c>
      <c r="P298" s="101" t="s">
        <v>25</v>
      </c>
      <c r="Q298" s="101" t="s">
        <v>26</v>
      </c>
      <c r="R298" s="52"/>
      <c r="T298" s="49"/>
      <c r="U298" s="101" t="s">
        <v>26</v>
      </c>
      <c r="V298" s="52"/>
    </row>
    <row r="299" spans="2:22" s="105" customFormat="1" ht="13.5" thickBot="1" x14ac:dyDescent="0.3">
      <c r="B299" s="64"/>
      <c r="C299" s="102" t="s">
        <v>489</v>
      </c>
      <c r="D299" s="103" t="s">
        <v>27</v>
      </c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69"/>
      <c r="T299" s="64"/>
      <c r="U299" s="104"/>
      <c r="V299" s="69"/>
    </row>
    <row r="300" spans="2:22" ht="13.5" thickBot="1" x14ac:dyDescent="0.25">
      <c r="B300" s="106"/>
      <c r="C300" s="169" t="s">
        <v>31</v>
      </c>
      <c r="D300" s="170"/>
      <c r="E300" s="107">
        <f>SUM(E301:E585)</f>
        <v>226473885.42999992</v>
      </c>
      <c r="F300" s="107">
        <f t="shared" ref="F300:P300" si="5">SUM(F301:F585)</f>
        <v>217710873.48999998</v>
      </c>
      <c r="G300" s="107">
        <f t="shared" si="5"/>
        <v>307702707.5200001</v>
      </c>
      <c r="H300" s="107">
        <f t="shared" si="5"/>
        <v>792753938.4600004</v>
      </c>
      <c r="I300" s="107">
        <f t="shared" si="5"/>
        <v>309961110.41000003</v>
      </c>
      <c r="J300" s="107">
        <f t="shared" si="5"/>
        <v>281975374.79000002</v>
      </c>
      <c r="K300" s="107">
        <f t="shared" si="5"/>
        <v>319655308.01999998</v>
      </c>
      <c r="L300" s="107">
        <f t="shared" si="5"/>
        <v>347329601.01999992</v>
      </c>
      <c r="M300" s="107">
        <f t="shared" si="5"/>
        <v>302748947.89999998</v>
      </c>
      <c r="N300" s="107">
        <f t="shared" si="5"/>
        <v>305103558.04000008</v>
      </c>
      <c r="O300" s="107">
        <f t="shared" si="5"/>
        <v>298920892.89000005</v>
      </c>
      <c r="P300" s="107">
        <f t="shared" si="5"/>
        <v>316498831.7100001</v>
      </c>
      <c r="Q300" s="107">
        <f>SUM(Q301:Q585)</f>
        <v>4026835029.6799984</v>
      </c>
      <c r="R300" s="108"/>
      <c r="T300" s="106"/>
      <c r="U300" s="107">
        <f>SUM(U301:U585)</f>
        <v>1854602515.3099999</v>
      </c>
      <c r="V300" s="108"/>
    </row>
    <row r="301" spans="2:22" ht="15" x14ac:dyDescent="0.25">
      <c r="B301" s="106"/>
      <c r="C301" s="150" t="s">
        <v>45</v>
      </c>
      <c r="D301" s="110" t="s">
        <v>265</v>
      </c>
      <c r="E301" s="111">
        <v>28015.790000000005</v>
      </c>
      <c r="F301" s="111">
        <v>31607.510000000002</v>
      </c>
      <c r="G301" s="111">
        <v>38604.879999999997</v>
      </c>
      <c r="H301" s="111">
        <v>34293.120000000003</v>
      </c>
      <c r="I301" s="111">
        <v>28865.64</v>
      </c>
      <c r="J301" s="111">
        <v>30732.649999999998</v>
      </c>
      <c r="K301" s="111">
        <v>30744.380000000008</v>
      </c>
      <c r="L301" s="111">
        <v>44175.649999999987</v>
      </c>
      <c r="M301" s="111">
        <v>62819.339999999982</v>
      </c>
      <c r="N301" s="111">
        <v>65504.709999999992</v>
      </c>
      <c r="O301" s="111">
        <v>65504.709999999992</v>
      </c>
      <c r="P301" s="111">
        <v>64921.869999999981</v>
      </c>
      <c r="Q301" s="111">
        <f>SUM(E301:P301)</f>
        <v>525790.24999999988</v>
      </c>
      <c r="R301" s="108"/>
      <c r="T301" s="106"/>
      <c r="U301" s="111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161386.94</v>
      </c>
      <c r="V301" s="108"/>
    </row>
    <row r="302" spans="2:22" ht="25.5" x14ac:dyDescent="0.25">
      <c r="B302" s="106"/>
      <c r="C302" s="151" t="s">
        <v>46</v>
      </c>
      <c r="D302" s="110" t="s">
        <v>266</v>
      </c>
      <c r="E302" s="111">
        <v>3400</v>
      </c>
      <c r="F302" s="111">
        <v>3400</v>
      </c>
      <c r="G302" s="111">
        <v>3400</v>
      </c>
      <c r="H302" s="111">
        <v>3400</v>
      </c>
      <c r="I302" s="111">
        <v>2880</v>
      </c>
      <c r="J302" s="111">
        <v>2880</v>
      </c>
      <c r="K302" s="111">
        <v>3630</v>
      </c>
      <c r="L302" s="111">
        <v>4182.2</v>
      </c>
      <c r="M302" s="111">
        <v>4182.2</v>
      </c>
      <c r="N302" s="111">
        <v>4182.2</v>
      </c>
      <c r="O302" s="111">
        <v>4182.2</v>
      </c>
      <c r="P302" s="111">
        <v>4182.2</v>
      </c>
      <c r="Q302" s="111">
        <f t="shared" ref="Q302:Q365" si="6">SUM(E302:P302)</f>
        <v>43900.999999999993</v>
      </c>
      <c r="R302" s="108"/>
      <c r="T302" s="106"/>
      <c r="U302" s="111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16480</v>
      </c>
      <c r="V302" s="108"/>
    </row>
    <row r="303" spans="2:22" ht="25.5" x14ac:dyDescent="0.25">
      <c r="B303" s="106"/>
      <c r="C303" s="151" t="s">
        <v>47</v>
      </c>
      <c r="D303" s="110" t="s">
        <v>267</v>
      </c>
      <c r="E303" s="111">
        <v>90040.400000000052</v>
      </c>
      <c r="F303" s="111">
        <v>112247.80000000002</v>
      </c>
      <c r="G303" s="111">
        <v>118870.36000000002</v>
      </c>
      <c r="H303" s="111">
        <v>165756.34</v>
      </c>
      <c r="I303" s="111">
        <v>141130.53</v>
      </c>
      <c r="J303" s="111">
        <v>153906.69999999998</v>
      </c>
      <c r="K303" s="111">
        <v>160052.09000000003</v>
      </c>
      <c r="L303" s="111">
        <v>277499.74000000011</v>
      </c>
      <c r="M303" s="111">
        <v>281445.89000000013</v>
      </c>
      <c r="N303" s="111">
        <v>274151.9600000002</v>
      </c>
      <c r="O303" s="111">
        <v>280777.65000000014</v>
      </c>
      <c r="P303" s="111">
        <v>282864.79000000015</v>
      </c>
      <c r="Q303" s="111">
        <f t="shared" si="6"/>
        <v>2338744.2500000005</v>
      </c>
      <c r="R303" s="108"/>
      <c r="T303" s="106"/>
      <c r="U303" s="111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628045.43000000005</v>
      </c>
      <c r="V303" s="108"/>
    </row>
    <row r="304" spans="2:22" ht="15" x14ac:dyDescent="0.25">
      <c r="B304" s="106"/>
      <c r="C304" s="151" t="s">
        <v>48</v>
      </c>
      <c r="D304" s="110" t="s">
        <v>268</v>
      </c>
      <c r="E304" s="111">
        <v>21759.910000000003</v>
      </c>
      <c r="F304" s="111">
        <v>27428.490000000009</v>
      </c>
      <c r="G304" s="111">
        <v>34739.929999999993</v>
      </c>
      <c r="H304" s="111">
        <v>32733.790000000005</v>
      </c>
      <c r="I304" s="111">
        <v>30783.359999999997</v>
      </c>
      <c r="J304" s="111">
        <v>41810.1</v>
      </c>
      <c r="K304" s="111">
        <v>31540.860000000004</v>
      </c>
      <c r="L304" s="111">
        <v>157206.63999999998</v>
      </c>
      <c r="M304" s="111">
        <v>60079.769999999982</v>
      </c>
      <c r="N304" s="111">
        <v>59586.049999999981</v>
      </c>
      <c r="O304" s="111">
        <v>62547.349999999984</v>
      </c>
      <c r="P304" s="111">
        <v>62723.799999999974</v>
      </c>
      <c r="Q304" s="111">
        <f t="shared" si="6"/>
        <v>622940.04999999993</v>
      </c>
      <c r="R304" s="108"/>
      <c r="T304" s="106"/>
      <c r="U304" s="111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147445.48000000001</v>
      </c>
      <c r="V304" s="108"/>
    </row>
    <row r="305" spans="2:22" ht="15" x14ac:dyDescent="0.25">
      <c r="B305" s="106"/>
      <c r="C305" s="151" t="s">
        <v>49</v>
      </c>
      <c r="D305" s="110" t="s">
        <v>269</v>
      </c>
      <c r="E305" s="111">
        <v>104125.79000000004</v>
      </c>
      <c r="F305" s="111">
        <v>107805.65999999997</v>
      </c>
      <c r="G305" s="111">
        <v>198651.7699999999</v>
      </c>
      <c r="H305" s="111">
        <v>165870.23000000001</v>
      </c>
      <c r="I305" s="111">
        <v>167635.16000000003</v>
      </c>
      <c r="J305" s="111">
        <v>186815.5799999999</v>
      </c>
      <c r="K305" s="111">
        <v>182423.90000000008</v>
      </c>
      <c r="L305" s="111">
        <v>196092.41999999995</v>
      </c>
      <c r="M305" s="111">
        <v>242844.52000000002</v>
      </c>
      <c r="N305" s="111">
        <v>257867.92</v>
      </c>
      <c r="O305" s="111">
        <v>258313.34999999998</v>
      </c>
      <c r="P305" s="111">
        <v>258442.82</v>
      </c>
      <c r="Q305" s="111">
        <f t="shared" si="6"/>
        <v>2326889.1199999996</v>
      </c>
      <c r="R305" s="108"/>
      <c r="T305" s="106"/>
      <c r="U305" s="111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744088.61</v>
      </c>
      <c r="V305" s="108"/>
    </row>
    <row r="306" spans="2:22" ht="15" x14ac:dyDescent="0.25">
      <c r="B306" s="106"/>
      <c r="C306" s="151" t="s">
        <v>558</v>
      </c>
      <c r="D306" s="110" t="s">
        <v>588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  <c r="O306" s="111">
        <v>0</v>
      </c>
      <c r="P306" s="111">
        <v>0</v>
      </c>
      <c r="Q306" s="111">
        <f t="shared" si="6"/>
        <v>0</v>
      </c>
      <c r="R306" s="108"/>
      <c r="T306" s="106"/>
      <c r="U306" s="111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08"/>
    </row>
    <row r="307" spans="2:22" ht="25.5" x14ac:dyDescent="0.25">
      <c r="B307" s="106"/>
      <c r="C307" s="151" t="s">
        <v>50</v>
      </c>
      <c r="D307" s="110" t="s">
        <v>270</v>
      </c>
      <c r="E307" s="111">
        <v>50762.820000000007</v>
      </c>
      <c r="F307" s="111">
        <v>52167.230000000018</v>
      </c>
      <c r="G307" s="111">
        <v>138024.22</v>
      </c>
      <c r="H307" s="111">
        <v>76601.000000000015</v>
      </c>
      <c r="I307" s="111">
        <v>69062.59</v>
      </c>
      <c r="J307" s="111">
        <v>69429.529999999984</v>
      </c>
      <c r="K307" s="111">
        <v>90154.180000000022</v>
      </c>
      <c r="L307" s="111">
        <v>122800.15999999999</v>
      </c>
      <c r="M307" s="111">
        <v>119500.98000000001</v>
      </c>
      <c r="N307" s="111">
        <v>117237.16</v>
      </c>
      <c r="O307" s="111">
        <v>118676.07</v>
      </c>
      <c r="P307" s="111">
        <v>82884.25</v>
      </c>
      <c r="Q307" s="111">
        <f t="shared" si="6"/>
        <v>1107300.19</v>
      </c>
      <c r="R307" s="108"/>
      <c r="T307" s="106"/>
      <c r="U307" s="111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386617.86</v>
      </c>
      <c r="V307" s="108"/>
    </row>
    <row r="308" spans="2:22" ht="15" x14ac:dyDescent="0.25">
      <c r="B308" s="106"/>
      <c r="C308" s="151" t="s">
        <v>51</v>
      </c>
      <c r="D308" s="110" t="s">
        <v>271</v>
      </c>
      <c r="E308" s="111">
        <v>49794.560000000005</v>
      </c>
      <c r="F308" s="111">
        <v>62265.439999999995</v>
      </c>
      <c r="G308" s="111">
        <v>106782.79999999999</v>
      </c>
      <c r="H308" s="111">
        <v>67870.34</v>
      </c>
      <c r="I308" s="111">
        <v>74919.59</v>
      </c>
      <c r="J308" s="111">
        <v>67232.989999999991</v>
      </c>
      <c r="K308" s="111">
        <v>78652.290000000008</v>
      </c>
      <c r="L308" s="111">
        <v>111829.25</v>
      </c>
      <c r="M308" s="111">
        <v>115230.88999999998</v>
      </c>
      <c r="N308" s="111">
        <v>115230.88999999998</v>
      </c>
      <c r="O308" s="111">
        <v>114986.28</v>
      </c>
      <c r="P308" s="111">
        <v>57898.48</v>
      </c>
      <c r="Q308" s="111">
        <f t="shared" si="6"/>
        <v>1022693.8</v>
      </c>
      <c r="R308" s="108"/>
      <c r="T308" s="106"/>
      <c r="U308" s="111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361632.73</v>
      </c>
      <c r="V308" s="108"/>
    </row>
    <row r="309" spans="2:22" ht="15" x14ac:dyDescent="0.25">
      <c r="B309" s="106"/>
      <c r="C309" s="151" t="s">
        <v>52</v>
      </c>
      <c r="D309" s="110" t="s">
        <v>272</v>
      </c>
      <c r="E309" s="111">
        <v>8371.09</v>
      </c>
      <c r="F309" s="111">
        <v>8371.09</v>
      </c>
      <c r="G309" s="111">
        <v>11679.54</v>
      </c>
      <c r="H309" s="111">
        <v>13672.59</v>
      </c>
      <c r="I309" s="111">
        <v>8648.07</v>
      </c>
      <c r="J309" s="111">
        <v>15381.24</v>
      </c>
      <c r="K309" s="111">
        <v>0</v>
      </c>
      <c r="L309" s="111">
        <v>38550.28</v>
      </c>
      <c r="M309" s="111">
        <v>38000.28</v>
      </c>
      <c r="N309" s="111">
        <v>36775.279999999999</v>
      </c>
      <c r="O309" s="111">
        <v>37775.279999999999</v>
      </c>
      <c r="P309" s="111">
        <v>37775.259999999995</v>
      </c>
      <c r="Q309" s="111">
        <f t="shared" si="6"/>
        <v>255000</v>
      </c>
      <c r="R309" s="108"/>
      <c r="T309" s="106"/>
      <c r="U309" s="111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50742.38</v>
      </c>
      <c r="V309" s="108"/>
    </row>
    <row r="310" spans="2:22" ht="15" x14ac:dyDescent="0.25">
      <c r="B310" s="106"/>
      <c r="C310" s="151" t="s">
        <v>53</v>
      </c>
      <c r="D310" s="110" t="s">
        <v>273</v>
      </c>
      <c r="E310" s="111">
        <v>92958.58</v>
      </c>
      <c r="F310" s="111">
        <v>100815.90999999999</v>
      </c>
      <c r="G310" s="111">
        <v>206133.19</v>
      </c>
      <c r="H310" s="111">
        <v>150294.69999999995</v>
      </c>
      <c r="I310" s="111">
        <v>103138.65000000001</v>
      </c>
      <c r="J310" s="111">
        <v>292121.11</v>
      </c>
      <c r="K310" s="111">
        <v>85273.05</v>
      </c>
      <c r="L310" s="111">
        <v>102765.00999999998</v>
      </c>
      <c r="M310" s="111">
        <v>136163.28000000003</v>
      </c>
      <c r="N310" s="111">
        <v>133775.78000000003</v>
      </c>
      <c r="O310" s="111">
        <v>133588.23000000001</v>
      </c>
      <c r="P310" s="111">
        <v>139805.09000000003</v>
      </c>
      <c r="Q310" s="111">
        <f t="shared" si="6"/>
        <v>1676832.58</v>
      </c>
      <c r="R310" s="108"/>
      <c r="T310" s="106"/>
      <c r="U310" s="111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653341.02999999991</v>
      </c>
      <c r="V310" s="108"/>
    </row>
    <row r="311" spans="2:22" ht="25.5" x14ac:dyDescent="0.25">
      <c r="B311" s="106"/>
      <c r="C311" s="151" t="s">
        <v>54</v>
      </c>
      <c r="D311" s="110" t="s">
        <v>274</v>
      </c>
      <c r="E311" s="111">
        <v>280528.90000000002</v>
      </c>
      <c r="F311" s="111">
        <v>330858.01999999996</v>
      </c>
      <c r="G311" s="111">
        <v>454887.12</v>
      </c>
      <c r="H311" s="111">
        <v>455290.78</v>
      </c>
      <c r="I311" s="111">
        <v>1265314.26</v>
      </c>
      <c r="J311" s="111">
        <v>597074.43999999994</v>
      </c>
      <c r="K311" s="111">
        <v>592636.96</v>
      </c>
      <c r="L311" s="111">
        <v>758637.23999999987</v>
      </c>
      <c r="M311" s="111">
        <v>763495.91999999993</v>
      </c>
      <c r="N311" s="111">
        <v>772328.92999999993</v>
      </c>
      <c r="O311" s="111">
        <v>810896.89999999991</v>
      </c>
      <c r="P311" s="111">
        <v>823815.01000000013</v>
      </c>
      <c r="Q311" s="111">
        <f t="shared" si="6"/>
        <v>7905764.4799999986</v>
      </c>
      <c r="R311" s="108"/>
      <c r="T311" s="106"/>
      <c r="U311" s="111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2786879.08</v>
      </c>
      <c r="V311" s="108"/>
    </row>
    <row r="312" spans="2:22" ht="15" x14ac:dyDescent="0.25">
      <c r="B312" s="106"/>
      <c r="C312" s="151" t="s">
        <v>55</v>
      </c>
      <c r="D312" s="110" t="s">
        <v>275</v>
      </c>
      <c r="E312" s="111">
        <v>378051.57999999996</v>
      </c>
      <c r="F312" s="111">
        <v>342333.92000000004</v>
      </c>
      <c r="G312" s="111">
        <v>658010.31000000006</v>
      </c>
      <c r="H312" s="111">
        <v>558050.87</v>
      </c>
      <c r="I312" s="111">
        <v>752325.05</v>
      </c>
      <c r="J312" s="111">
        <v>499634.44</v>
      </c>
      <c r="K312" s="111">
        <v>476129.6</v>
      </c>
      <c r="L312" s="111">
        <v>590182.19000000006</v>
      </c>
      <c r="M312" s="111">
        <v>595421.84</v>
      </c>
      <c r="N312" s="111">
        <v>595815.14</v>
      </c>
      <c r="O312" s="111">
        <v>594385.71000000008</v>
      </c>
      <c r="P312" s="111">
        <v>547400.82999999996</v>
      </c>
      <c r="Q312" s="111">
        <f t="shared" si="6"/>
        <v>6587741.4800000004</v>
      </c>
      <c r="R312" s="108"/>
      <c r="T312" s="106"/>
      <c r="U312" s="111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2688771.7300000004</v>
      </c>
      <c r="V312" s="108"/>
    </row>
    <row r="313" spans="2:22" ht="15" x14ac:dyDescent="0.25">
      <c r="B313" s="106"/>
      <c r="C313" s="151" t="s">
        <v>56</v>
      </c>
      <c r="D313" s="110" t="s">
        <v>276</v>
      </c>
      <c r="E313" s="111">
        <v>305230.84000000008</v>
      </c>
      <c r="F313" s="111">
        <v>372220.47000000003</v>
      </c>
      <c r="G313" s="111">
        <v>462718.08</v>
      </c>
      <c r="H313" s="111">
        <v>439456.19</v>
      </c>
      <c r="I313" s="111">
        <v>418373.21999999991</v>
      </c>
      <c r="J313" s="111">
        <v>428153.33000000007</v>
      </c>
      <c r="K313" s="111">
        <v>531892.62000000011</v>
      </c>
      <c r="L313" s="111">
        <v>606526.37</v>
      </c>
      <c r="M313" s="111">
        <v>613762.04</v>
      </c>
      <c r="N313" s="111">
        <v>579239.75</v>
      </c>
      <c r="O313" s="111">
        <v>577189.75</v>
      </c>
      <c r="P313" s="111">
        <v>347355.72000000015</v>
      </c>
      <c r="Q313" s="111">
        <f t="shared" si="6"/>
        <v>5682118.3799999999</v>
      </c>
      <c r="R313" s="108"/>
      <c r="T313" s="106"/>
      <c r="U313" s="111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1997998.8</v>
      </c>
      <c r="V313" s="108"/>
    </row>
    <row r="314" spans="2:22" ht="25.5" x14ac:dyDescent="0.25">
      <c r="B314" s="106"/>
      <c r="C314" s="151" t="s">
        <v>57</v>
      </c>
      <c r="D314" s="110" t="s">
        <v>277</v>
      </c>
      <c r="E314" s="111">
        <v>11416.04</v>
      </c>
      <c r="F314" s="111">
        <v>11711.25</v>
      </c>
      <c r="G314" s="111">
        <v>12919.61</v>
      </c>
      <c r="H314" s="111">
        <v>11351.17</v>
      </c>
      <c r="I314" s="111">
        <v>11196.51</v>
      </c>
      <c r="J314" s="111">
        <v>11265.17</v>
      </c>
      <c r="K314" s="111">
        <v>11393.070000000002</v>
      </c>
      <c r="L314" s="111">
        <v>21348.69</v>
      </c>
      <c r="M314" s="111">
        <v>21348.69</v>
      </c>
      <c r="N314" s="111">
        <v>21348.69</v>
      </c>
      <c r="O314" s="111">
        <v>21348.69</v>
      </c>
      <c r="P314" s="111">
        <v>12539.610000000004</v>
      </c>
      <c r="Q314" s="111">
        <f t="shared" si="6"/>
        <v>179187.19000000003</v>
      </c>
      <c r="R314" s="108"/>
      <c r="T314" s="106"/>
      <c r="U314" s="111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58594.58</v>
      </c>
      <c r="V314" s="108"/>
    </row>
    <row r="315" spans="2:22" ht="15" x14ac:dyDescent="0.25">
      <c r="B315" s="106"/>
      <c r="C315" s="151" t="s">
        <v>58</v>
      </c>
      <c r="D315" s="110" t="s">
        <v>278</v>
      </c>
      <c r="E315" s="111">
        <v>3512.11</v>
      </c>
      <c r="F315" s="111">
        <v>1642.59</v>
      </c>
      <c r="G315" s="111">
        <v>5154.7</v>
      </c>
      <c r="H315" s="111">
        <v>3776.19</v>
      </c>
      <c r="I315" s="111">
        <v>5110.92</v>
      </c>
      <c r="J315" s="111">
        <v>5014.05</v>
      </c>
      <c r="K315" s="111">
        <v>8073.92</v>
      </c>
      <c r="L315" s="111">
        <v>8081.2999999999993</v>
      </c>
      <c r="M315" s="111">
        <v>8081.2999999999993</v>
      </c>
      <c r="N315" s="111">
        <v>8081.2999999999993</v>
      </c>
      <c r="O315" s="111">
        <v>8081.2999999999993</v>
      </c>
      <c r="P315" s="111">
        <v>5118.3199999999988</v>
      </c>
      <c r="Q315" s="111">
        <f t="shared" si="6"/>
        <v>69728</v>
      </c>
      <c r="R315" s="108"/>
      <c r="T315" s="106"/>
      <c r="U315" s="111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19196.510000000002</v>
      </c>
      <c r="V315" s="108"/>
    </row>
    <row r="316" spans="2:22" ht="15" x14ac:dyDescent="0.25">
      <c r="B316" s="106"/>
      <c r="C316" s="151" t="s">
        <v>59</v>
      </c>
      <c r="D316" s="110" t="s">
        <v>279</v>
      </c>
      <c r="E316" s="111">
        <v>52349.850000000006</v>
      </c>
      <c r="F316" s="111">
        <v>82373.569999999992</v>
      </c>
      <c r="G316" s="111">
        <v>86761.140000000014</v>
      </c>
      <c r="H316" s="111">
        <v>83718.97000000003</v>
      </c>
      <c r="I316" s="111">
        <v>183304.45</v>
      </c>
      <c r="J316" s="111">
        <v>94729.330000000016</v>
      </c>
      <c r="K316" s="111">
        <v>95338.020000000019</v>
      </c>
      <c r="L316" s="111">
        <v>145908.12</v>
      </c>
      <c r="M316" s="111">
        <v>147338.38</v>
      </c>
      <c r="N316" s="111">
        <v>145697.29</v>
      </c>
      <c r="O316" s="111">
        <v>128733.87999999999</v>
      </c>
      <c r="P316" s="111">
        <v>71453.159999999989</v>
      </c>
      <c r="Q316" s="111">
        <f t="shared" si="6"/>
        <v>1317706.1599999999</v>
      </c>
      <c r="R316" s="108"/>
      <c r="T316" s="106"/>
      <c r="U316" s="111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488507.98000000004</v>
      </c>
      <c r="V316" s="108"/>
    </row>
    <row r="317" spans="2:22" ht="15" x14ac:dyDescent="0.25">
      <c r="B317" s="106"/>
      <c r="C317" s="151" t="s">
        <v>60</v>
      </c>
      <c r="D317" s="110" t="s">
        <v>280</v>
      </c>
      <c r="E317" s="111">
        <v>35943.21</v>
      </c>
      <c r="F317" s="111">
        <v>35713.25</v>
      </c>
      <c r="G317" s="111">
        <v>27504.129999999997</v>
      </c>
      <c r="H317" s="111">
        <v>68955.34</v>
      </c>
      <c r="I317" s="111">
        <v>39093.050000000003</v>
      </c>
      <c r="J317" s="111">
        <v>65536.250000000015</v>
      </c>
      <c r="K317" s="111">
        <v>43801.73</v>
      </c>
      <c r="L317" s="111">
        <v>48201.01999999999</v>
      </c>
      <c r="M317" s="111">
        <v>48201.01999999999</v>
      </c>
      <c r="N317" s="111">
        <v>48201.01999999999</v>
      </c>
      <c r="O317" s="111">
        <v>48201.01999999999</v>
      </c>
      <c r="P317" s="111">
        <v>48200.959999999992</v>
      </c>
      <c r="Q317" s="111">
        <f t="shared" si="6"/>
        <v>557552</v>
      </c>
      <c r="R317" s="108"/>
      <c r="T317" s="106"/>
      <c r="U317" s="111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207208.97999999998</v>
      </c>
      <c r="V317" s="108"/>
    </row>
    <row r="318" spans="2:22" ht="15" x14ac:dyDescent="0.25">
      <c r="B318" s="106"/>
      <c r="C318" s="151" t="s">
        <v>61</v>
      </c>
      <c r="D318" s="110" t="s">
        <v>281</v>
      </c>
      <c r="E318" s="111">
        <v>27700.75</v>
      </c>
      <c r="F318" s="111">
        <v>36081.299999999996</v>
      </c>
      <c r="G318" s="111">
        <v>31228.26</v>
      </c>
      <c r="H318" s="111">
        <v>34472.929999999993</v>
      </c>
      <c r="I318" s="111">
        <v>35520.480000000003</v>
      </c>
      <c r="J318" s="111">
        <v>40281.129999999997</v>
      </c>
      <c r="K318" s="111">
        <v>36938.25</v>
      </c>
      <c r="L318" s="111">
        <v>56317.900000000016</v>
      </c>
      <c r="M318" s="111">
        <v>55680.840000000018</v>
      </c>
      <c r="N318" s="111">
        <v>55060.840000000018</v>
      </c>
      <c r="O318" s="111">
        <v>55060.840000000018</v>
      </c>
      <c r="P318" s="111">
        <v>24801.629999999997</v>
      </c>
      <c r="Q318" s="111">
        <f t="shared" si="6"/>
        <v>489145.15000000008</v>
      </c>
      <c r="R318" s="108"/>
      <c r="T318" s="106"/>
      <c r="U318" s="111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165003.72</v>
      </c>
      <c r="V318" s="108"/>
    </row>
    <row r="319" spans="2:22" ht="15" x14ac:dyDescent="0.25">
      <c r="B319" s="106"/>
      <c r="C319" s="151" t="s">
        <v>62</v>
      </c>
      <c r="D319" s="110" t="s">
        <v>282</v>
      </c>
      <c r="E319" s="111">
        <v>2810.33</v>
      </c>
      <c r="F319" s="111">
        <v>0</v>
      </c>
      <c r="G319" s="111">
        <v>6279.76</v>
      </c>
      <c r="H319" s="111">
        <v>3107.79</v>
      </c>
      <c r="I319" s="111">
        <v>3107.62</v>
      </c>
      <c r="J319" s="111">
        <v>3107.79</v>
      </c>
      <c r="K319" s="111">
        <v>3107.79</v>
      </c>
      <c r="L319" s="111">
        <v>3421.31</v>
      </c>
      <c r="M319" s="111">
        <v>3421.31</v>
      </c>
      <c r="N319" s="111">
        <v>3421.31</v>
      </c>
      <c r="O319" s="111">
        <v>3421.31</v>
      </c>
      <c r="P319" s="111">
        <v>3421.31</v>
      </c>
      <c r="Q319" s="111">
        <f t="shared" si="6"/>
        <v>38627.630000000005</v>
      </c>
      <c r="R319" s="108"/>
      <c r="T319" s="106"/>
      <c r="U319" s="111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15305.5</v>
      </c>
      <c r="V319" s="108"/>
    </row>
    <row r="320" spans="2:22" ht="15" x14ac:dyDescent="0.25">
      <c r="B320" s="106"/>
      <c r="C320" s="151" t="s">
        <v>63</v>
      </c>
      <c r="D320" s="110" t="s">
        <v>283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2520</v>
      </c>
      <c r="M320" s="111">
        <v>2520</v>
      </c>
      <c r="N320" s="111">
        <v>2520</v>
      </c>
      <c r="O320" s="111">
        <v>2520</v>
      </c>
      <c r="P320" s="111">
        <v>2520</v>
      </c>
      <c r="Q320" s="111">
        <f t="shared" si="6"/>
        <v>12600</v>
      </c>
      <c r="R320" s="108"/>
      <c r="T320" s="106"/>
      <c r="U320" s="111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08"/>
    </row>
    <row r="321" spans="2:22" ht="15" x14ac:dyDescent="0.25">
      <c r="B321" s="106"/>
      <c r="C321" s="151" t="s">
        <v>64</v>
      </c>
      <c r="D321" s="110" t="s">
        <v>284</v>
      </c>
      <c r="E321" s="111">
        <v>635708.26</v>
      </c>
      <c r="F321" s="111">
        <v>751622.4</v>
      </c>
      <c r="G321" s="111">
        <v>0</v>
      </c>
      <c r="H321" s="111">
        <v>1387330.6600000001</v>
      </c>
      <c r="I321" s="111">
        <v>0</v>
      </c>
      <c r="J321" s="111">
        <v>693665.33000000007</v>
      </c>
      <c r="K321" s="111">
        <v>693665.33000000007</v>
      </c>
      <c r="L321" s="111">
        <v>832398.44</v>
      </c>
      <c r="M321" s="111">
        <v>832398.44</v>
      </c>
      <c r="N321" s="111">
        <v>832398.44</v>
      </c>
      <c r="O321" s="111">
        <v>832398.44</v>
      </c>
      <c r="P321" s="111">
        <v>832398.42</v>
      </c>
      <c r="Q321" s="111">
        <f t="shared" si="6"/>
        <v>8323984.1599999983</v>
      </c>
      <c r="R321" s="108"/>
      <c r="T321" s="106"/>
      <c r="U321" s="111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2774661.3200000003</v>
      </c>
      <c r="V321" s="108"/>
    </row>
    <row r="322" spans="2:22" ht="15" x14ac:dyDescent="0.25">
      <c r="B322" s="106"/>
      <c r="C322" s="151" t="s">
        <v>65</v>
      </c>
      <c r="D322" s="110" t="s">
        <v>285</v>
      </c>
      <c r="E322" s="111">
        <v>1210326.3700000001</v>
      </c>
      <c r="F322" s="111">
        <v>1131438.6800000002</v>
      </c>
      <c r="G322" s="111">
        <v>1311954.3900000004</v>
      </c>
      <c r="H322" s="111">
        <v>1369568.0800000005</v>
      </c>
      <c r="I322" s="111">
        <v>1304405.5300000005</v>
      </c>
      <c r="J322" s="111">
        <v>1402299.6800000002</v>
      </c>
      <c r="K322" s="111">
        <v>1576996.8900000001</v>
      </c>
      <c r="L322" s="111">
        <v>1824559.7999999993</v>
      </c>
      <c r="M322" s="111">
        <v>1598706.8399999989</v>
      </c>
      <c r="N322" s="111">
        <v>1175546.0199999989</v>
      </c>
      <c r="O322" s="111">
        <v>1134362.929999999</v>
      </c>
      <c r="P322" s="111">
        <v>1064556.7999999989</v>
      </c>
      <c r="Q322" s="111">
        <f t="shared" si="6"/>
        <v>16104722.01</v>
      </c>
      <c r="R322" s="108"/>
      <c r="T322" s="106"/>
      <c r="U322" s="111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6327693.0500000017</v>
      </c>
      <c r="V322" s="108"/>
    </row>
    <row r="323" spans="2:22" ht="15" x14ac:dyDescent="0.25">
      <c r="B323" s="106"/>
      <c r="C323" s="151" t="s">
        <v>66</v>
      </c>
      <c r="D323" s="110" t="s">
        <v>286</v>
      </c>
      <c r="E323" s="111">
        <v>199874.08000000002</v>
      </c>
      <c r="F323" s="111">
        <v>228210.75</v>
      </c>
      <c r="G323" s="111">
        <v>451640.49999999994</v>
      </c>
      <c r="H323" s="111">
        <v>344192.58000000007</v>
      </c>
      <c r="I323" s="111">
        <v>668995.75</v>
      </c>
      <c r="J323" s="111">
        <v>368369.23</v>
      </c>
      <c r="K323" s="111">
        <v>200394.39000000004</v>
      </c>
      <c r="L323" s="111">
        <v>549118.72000000009</v>
      </c>
      <c r="M323" s="111">
        <v>526123.21000000008</v>
      </c>
      <c r="N323" s="111">
        <v>522762.28</v>
      </c>
      <c r="O323" s="111">
        <v>525600.04</v>
      </c>
      <c r="P323" s="111">
        <v>430202.14000000007</v>
      </c>
      <c r="Q323" s="111">
        <f t="shared" si="6"/>
        <v>5015483.67</v>
      </c>
      <c r="R323" s="108"/>
      <c r="T323" s="106"/>
      <c r="U323" s="111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1892913.6600000001</v>
      </c>
      <c r="V323" s="108"/>
    </row>
    <row r="324" spans="2:22" ht="15" x14ac:dyDescent="0.25">
      <c r="B324" s="106"/>
      <c r="C324" s="151" t="s">
        <v>67</v>
      </c>
      <c r="D324" s="110" t="s">
        <v>287</v>
      </c>
      <c r="E324" s="111">
        <v>8087.27</v>
      </c>
      <c r="F324" s="111">
        <v>14328.519999999999</v>
      </c>
      <c r="G324" s="111">
        <v>10230.61</v>
      </c>
      <c r="H324" s="111">
        <v>10047.77</v>
      </c>
      <c r="I324" s="111">
        <v>271301.36</v>
      </c>
      <c r="J324" s="111">
        <v>160099.62</v>
      </c>
      <c r="K324" s="111">
        <v>13085.68</v>
      </c>
      <c r="L324" s="111">
        <v>45041.84</v>
      </c>
      <c r="M324" s="111">
        <v>45041.84</v>
      </c>
      <c r="N324" s="111">
        <v>45041.84</v>
      </c>
      <c r="O324" s="111">
        <v>45041.84</v>
      </c>
      <c r="P324" s="111">
        <v>45041.87999999999</v>
      </c>
      <c r="Q324" s="111">
        <f t="shared" si="6"/>
        <v>712390.06999999983</v>
      </c>
      <c r="R324" s="108"/>
      <c r="T324" s="106"/>
      <c r="U324" s="111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313995.52999999997</v>
      </c>
      <c r="V324" s="108"/>
    </row>
    <row r="325" spans="2:22" ht="25.5" x14ac:dyDescent="0.25">
      <c r="B325" s="106"/>
      <c r="C325" s="151" t="s">
        <v>68</v>
      </c>
      <c r="D325" s="110" t="s">
        <v>288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4000.2</v>
      </c>
      <c r="M325" s="111">
        <v>4000.2</v>
      </c>
      <c r="N325" s="111">
        <v>4000.2</v>
      </c>
      <c r="O325" s="111">
        <v>4000.2</v>
      </c>
      <c r="P325" s="111">
        <v>213800.2</v>
      </c>
      <c r="Q325" s="111">
        <f t="shared" si="6"/>
        <v>229801</v>
      </c>
      <c r="R325" s="108"/>
      <c r="T325" s="106"/>
      <c r="U325" s="111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08"/>
    </row>
    <row r="326" spans="2:22" ht="15" x14ac:dyDescent="0.25">
      <c r="B326" s="106"/>
      <c r="C326" s="151" t="s">
        <v>491</v>
      </c>
      <c r="D326" s="110" t="s">
        <v>492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2000.6000000000001</v>
      </c>
      <c r="M326" s="111">
        <v>2000.6000000000001</v>
      </c>
      <c r="N326" s="111">
        <v>2000.6000000000001</v>
      </c>
      <c r="O326" s="111">
        <v>2000.6000000000001</v>
      </c>
      <c r="P326" s="111">
        <v>2000.6000000000001</v>
      </c>
      <c r="Q326" s="111">
        <f t="shared" si="6"/>
        <v>10003</v>
      </c>
      <c r="R326" s="108"/>
      <c r="T326" s="106"/>
      <c r="U326" s="111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08"/>
    </row>
    <row r="327" spans="2:22" ht="15" x14ac:dyDescent="0.25">
      <c r="B327" s="106"/>
      <c r="C327" s="151" t="s">
        <v>69</v>
      </c>
      <c r="D327" s="110" t="s">
        <v>289</v>
      </c>
      <c r="E327" s="111">
        <v>146043.81999999998</v>
      </c>
      <c r="F327" s="111">
        <v>168634.91</v>
      </c>
      <c r="G327" s="111">
        <v>589983.99</v>
      </c>
      <c r="H327" s="111">
        <v>1176895.1200000001</v>
      </c>
      <c r="I327" s="111">
        <v>1946617.3299999998</v>
      </c>
      <c r="J327" s="111">
        <v>361644</v>
      </c>
      <c r="K327" s="111">
        <v>551296.67000000004</v>
      </c>
      <c r="L327" s="111">
        <v>662390.46</v>
      </c>
      <c r="M327" s="111">
        <v>640211.80999999994</v>
      </c>
      <c r="N327" s="111">
        <v>648569.11</v>
      </c>
      <c r="O327" s="111">
        <v>650390.46</v>
      </c>
      <c r="P327" s="111">
        <v>650426.89000000013</v>
      </c>
      <c r="Q327" s="111">
        <f t="shared" si="6"/>
        <v>8193104.5700000003</v>
      </c>
      <c r="R327" s="108"/>
      <c r="T327" s="106"/>
      <c r="U327" s="111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4028175.17</v>
      </c>
      <c r="V327" s="108"/>
    </row>
    <row r="328" spans="2:22" ht="15" x14ac:dyDescent="0.25">
      <c r="B328" s="106"/>
      <c r="C328" s="151" t="s">
        <v>70</v>
      </c>
      <c r="D328" s="110" t="s">
        <v>290</v>
      </c>
      <c r="E328" s="111">
        <v>5917.35</v>
      </c>
      <c r="F328" s="111">
        <v>10027.890000000001</v>
      </c>
      <c r="G328" s="111">
        <v>103320.56</v>
      </c>
      <c r="H328" s="111">
        <v>62576.929999999993</v>
      </c>
      <c r="I328" s="111">
        <v>69282.61</v>
      </c>
      <c r="J328" s="111">
        <v>50914.92</v>
      </c>
      <c r="K328" s="111">
        <v>87213.38</v>
      </c>
      <c r="L328" s="111">
        <v>125006.76999999999</v>
      </c>
      <c r="M328" s="111">
        <v>125006.76999999999</v>
      </c>
      <c r="N328" s="111">
        <v>125006.76999999999</v>
      </c>
      <c r="O328" s="111">
        <v>125006.76999999999</v>
      </c>
      <c r="P328" s="111">
        <v>125006.73</v>
      </c>
      <c r="Q328" s="111">
        <f t="shared" si="6"/>
        <v>1014287.45</v>
      </c>
      <c r="R328" s="108"/>
      <c r="T328" s="106"/>
      <c r="U328" s="111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251125.33999999997</v>
      </c>
      <c r="V328" s="108"/>
    </row>
    <row r="329" spans="2:22" ht="15" x14ac:dyDescent="0.25">
      <c r="B329" s="106"/>
      <c r="C329" s="151" t="s">
        <v>71</v>
      </c>
      <c r="D329" s="110" t="s">
        <v>293</v>
      </c>
      <c r="E329" s="111">
        <v>1559333.33</v>
      </c>
      <c r="F329" s="111">
        <v>1559333.33</v>
      </c>
      <c r="G329" s="111">
        <v>1696133.37</v>
      </c>
      <c r="H329" s="111">
        <v>1696133.33</v>
      </c>
      <c r="I329" s="111">
        <v>1696133.33</v>
      </c>
      <c r="J329" s="111">
        <v>1696133.33</v>
      </c>
      <c r="K329" s="111">
        <v>1696133.33</v>
      </c>
      <c r="L329" s="111">
        <v>1696133.33</v>
      </c>
      <c r="M329" s="111">
        <v>1696133.33</v>
      </c>
      <c r="N329" s="111">
        <v>1696133.33</v>
      </c>
      <c r="O329" s="111">
        <v>1696133.33</v>
      </c>
      <c r="P329" s="111">
        <v>1696133.33</v>
      </c>
      <c r="Q329" s="111">
        <f t="shared" si="6"/>
        <v>20080000</v>
      </c>
      <c r="R329" s="108"/>
      <c r="T329" s="106"/>
      <c r="U329" s="111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8207066.6900000004</v>
      </c>
      <c r="V329" s="108"/>
    </row>
    <row r="330" spans="2:22" ht="15" x14ac:dyDescent="0.25">
      <c r="B330" s="106"/>
      <c r="C330" s="151" t="s">
        <v>72</v>
      </c>
      <c r="D330" s="110" t="s">
        <v>291</v>
      </c>
      <c r="E330" s="111">
        <v>77411.59</v>
      </c>
      <c r="F330" s="111">
        <v>71231.819999999992</v>
      </c>
      <c r="G330" s="111">
        <v>107435.81999999999</v>
      </c>
      <c r="H330" s="111">
        <v>74859.899999999994</v>
      </c>
      <c r="I330" s="111">
        <v>8209.5500000000011</v>
      </c>
      <c r="J330" s="111">
        <v>70369.009999999995</v>
      </c>
      <c r="K330" s="111">
        <v>9172.9600000000009</v>
      </c>
      <c r="L330" s="111">
        <v>745655.98</v>
      </c>
      <c r="M330" s="111">
        <v>745892.05</v>
      </c>
      <c r="N330" s="111">
        <v>748139.68</v>
      </c>
      <c r="O330" s="111">
        <v>749027.32</v>
      </c>
      <c r="P330" s="111">
        <v>749036.76</v>
      </c>
      <c r="Q330" s="111">
        <f t="shared" si="6"/>
        <v>4156442.4399999995</v>
      </c>
      <c r="R330" s="108"/>
      <c r="T330" s="106"/>
      <c r="U330" s="111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339148.68</v>
      </c>
      <c r="V330" s="108"/>
    </row>
    <row r="331" spans="2:22" ht="15" x14ac:dyDescent="0.25">
      <c r="B331" s="106"/>
      <c r="C331" s="151" t="s">
        <v>73</v>
      </c>
      <c r="D331" s="110" t="s">
        <v>294</v>
      </c>
      <c r="E331" s="111">
        <v>72656.499999999971</v>
      </c>
      <c r="F331" s="111">
        <v>81358.409999999974</v>
      </c>
      <c r="G331" s="111">
        <v>130095.23999999999</v>
      </c>
      <c r="H331" s="111">
        <v>83076.780000000013</v>
      </c>
      <c r="I331" s="111">
        <v>89914.280000000013</v>
      </c>
      <c r="J331" s="111">
        <v>198842.68</v>
      </c>
      <c r="K331" s="111">
        <v>85945.889999999985</v>
      </c>
      <c r="L331" s="111">
        <v>113971.44999999991</v>
      </c>
      <c r="M331" s="111">
        <v>120317.93999999992</v>
      </c>
      <c r="N331" s="111">
        <v>109519.78999999992</v>
      </c>
      <c r="O331" s="111">
        <v>94592.149999999921</v>
      </c>
      <c r="P331" s="111">
        <v>91121.149999999936</v>
      </c>
      <c r="Q331" s="111">
        <f t="shared" si="6"/>
        <v>1271412.2599999995</v>
      </c>
      <c r="R331" s="108"/>
      <c r="T331" s="106"/>
      <c r="U331" s="111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457101.20999999996</v>
      </c>
      <c r="V331" s="108"/>
    </row>
    <row r="332" spans="2:22" ht="15" x14ac:dyDescent="0.25">
      <c r="B332" s="106"/>
      <c r="C332" s="151" t="s">
        <v>74</v>
      </c>
      <c r="D332" s="110" t="s">
        <v>292</v>
      </c>
      <c r="E332" s="111">
        <v>113559.06999999999</v>
      </c>
      <c r="F332" s="111">
        <v>118551.42999999998</v>
      </c>
      <c r="G332" s="111">
        <v>135344.19</v>
      </c>
      <c r="H332" s="111">
        <v>274594.39999999997</v>
      </c>
      <c r="I332" s="111">
        <v>144027.90999999995</v>
      </c>
      <c r="J332" s="111">
        <v>127130.75999999997</v>
      </c>
      <c r="K332" s="111">
        <v>131052.71</v>
      </c>
      <c r="L332" s="111">
        <v>201489.62000000008</v>
      </c>
      <c r="M332" s="111">
        <v>169889.62000000008</v>
      </c>
      <c r="N332" s="111">
        <v>169889.62000000008</v>
      </c>
      <c r="O332" s="111">
        <v>169889.62000000008</v>
      </c>
      <c r="P332" s="111">
        <v>169889.81000000011</v>
      </c>
      <c r="Q332" s="111">
        <f t="shared" si="6"/>
        <v>1925308.7600000002</v>
      </c>
      <c r="R332" s="108"/>
      <c r="T332" s="106"/>
      <c r="U332" s="111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786076.99999999977</v>
      </c>
      <c r="V332" s="108"/>
    </row>
    <row r="333" spans="2:22" ht="15" x14ac:dyDescent="0.25">
      <c r="B333" s="106"/>
      <c r="C333" s="151" t="s">
        <v>524</v>
      </c>
      <c r="D333" s="110" t="s">
        <v>525</v>
      </c>
      <c r="E333" s="111">
        <v>31640.28</v>
      </c>
      <c r="F333" s="111">
        <v>26786.030000000002</v>
      </c>
      <c r="G333" s="111">
        <v>37254.490000000005</v>
      </c>
      <c r="H333" s="111">
        <v>144101.00999999998</v>
      </c>
      <c r="I333" s="111">
        <v>37525.06</v>
      </c>
      <c r="J333" s="111">
        <v>56879.32</v>
      </c>
      <c r="K333" s="111">
        <v>39346.079999999987</v>
      </c>
      <c r="L333" s="111">
        <v>50220.569999999992</v>
      </c>
      <c r="M333" s="111">
        <v>62391.689999999988</v>
      </c>
      <c r="N333" s="111">
        <v>66920.349999999991</v>
      </c>
      <c r="O333" s="111">
        <v>66920.349999999991</v>
      </c>
      <c r="P333" s="111">
        <v>66920.439999999973</v>
      </c>
      <c r="Q333" s="111">
        <f t="shared" si="6"/>
        <v>686905.66999999993</v>
      </c>
      <c r="R333" s="108"/>
      <c r="T333" s="106"/>
      <c r="U333" s="111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277306.87</v>
      </c>
      <c r="V333" s="108"/>
    </row>
    <row r="334" spans="2:22" ht="15" x14ac:dyDescent="0.25">
      <c r="B334" s="106"/>
      <c r="C334" s="151" t="s">
        <v>526</v>
      </c>
      <c r="D334" s="110" t="s">
        <v>527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157881.00000000003</v>
      </c>
      <c r="M334" s="111">
        <v>157881.00000000003</v>
      </c>
      <c r="N334" s="111">
        <v>157881.00000000003</v>
      </c>
      <c r="O334" s="111">
        <v>157881.00000000003</v>
      </c>
      <c r="P334" s="111">
        <v>157881</v>
      </c>
      <c r="Q334" s="111">
        <f t="shared" si="6"/>
        <v>789405.00000000012</v>
      </c>
      <c r="R334" s="108"/>
      <c r="T334" s="106"/>
      <c r="U334" s="111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08"/>
    </row>
    <row r="335" spans="2:22" ht="15" x14ac:dyDescent="0.25">
      <c r="B335" s="106"/>
      <c r="C335" s="151" t="s">
        <v>528</v>
      </c>
      <c r="D335" s="110" t="s">
        <v>529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198422.18</v>
      </c>
      <c r="M335" s="111">
        <v>198422.18</v>
      </c>
      <c r="N335" s="111">
        <v>198422.18</v>
      </c>
      <c r="O335" s="111">
        <v>198422.18</v>
      </c>
      <c r="P335" s="111">
        <v>198422.18</v>
      </c>
      <c r="Q335" s="111">
        <f t="shared" si="6"/>
        <v>992110.89999999991</v>
      </c>
      <c r="R335" s="108"/>
      <c r="T335" s="106"/>
      <c r="U335" s="111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08"/>
    </row>
    <row r="336" spans="2:22" ht="15" x14ac:dyDescent="0.25">
      <c r="B336" s="106"/>
      <c r="C336" s="151" t="s">
        <v>75</v>
      </c>
      <c r="D336" s="110" t="s">
        <v>295</v>
      </c>
      <c r="E336" s="111">
        <v>73529.189999999988</v>
      </c>
      <c r="F336" s="111">
        <v>77607.25</v>
      </c>
      <c r="G336" s="111">
        <v>104199.47999999997</v>
      </c>
      <c r="H336" s="111">
        <v>94421.810000000027</v>
      </c>
      <c r="I336" s="111">
        <v>89152.46</v>
      </c>
      <c r="J336" s="111">
        <v>89525.389999999985</v>
      </c>
      <c r="K336" s="111">
        <v>88521.449999999953</v>
      </c>
      <c r="L336" s="111">
        <v>99537.539999999979</v>
      </c>
      <c r="M336" s="111">
        <v>162470.98000000004</v>
      </c>
      <c r="N336" s="111">
        <v>159942.86000000007</v>
      </c>
      <c r="O336" s="111">
        <v>159942.85000000006</v>
      </c>
      <c r="P336" s="111">
        <v>162471.04000000007</v>
      </c>
      <c r="Q336" s="111">
        <f t="shared" si="6"/>
        <v>1361322.3</v>
      </c>
      <c r="R336" s="108"/>
      <c r="T336" s="106"/>
      <c r="U336" s="111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438910.19</v>
      </c>
      <c r="V336" s="108"/>
    </row>
    <row r="337" spans="2:22" ht="15" x14ac:dyDescent="0.25">
      <c r="B337" s="106"/>
      <c r="C337" s="151" t="s">
        <v>76</v>
      </c>
      <c r="D337" s="110" t="s">
        <v>296</v>
      </c>
      <c r="E337" s="111">
        <v>173410.53000000006</v>
      </c>
      <c r="F337" s="111">
        <v>178237.97000000003</v>
      </c>
      <c r="G337" s="111">
        <v>199465.40999999995</v>
      </c>
      <c r="H337" s="111">
        <v>204940.02999999994</v>
      </c>
      <c r="I337" s="111">
        <v>227445.88</v>
      </c>
      <c r="J337" s="111">
        <v>211201.53000000003</v>
      </c>
      <c r="K337" s="111">
        <v>251935.89</v>
      </c>
      <c r="L337" s="111">
        <v>272291.75000000006</v>
      </c>
      <c r="M337" s="111">
        <v>274865.52</v>
      </c>
      <c r="N337" s="111">
        <v>347762.16000000009</v>
      </c>
      <c r="O337" s="111">
        <v>348718.9800000001</v>
      </c>
      <c r="P337" s="111">
        <v>351115.06000000017</v>
      </c>
      <c r="Q337" s="111">
        <f t="shared" si="6"/>
        <v>3041390.7100000004</v>
      </c>
      <c r="R337" s="108"/>
      <c r="T337" s="106"/>
      <c r="U337" s="111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983499.82</v>
      </c>
      <c r="V337" s="108"/>
    </row>
    <row r="338" spans="2:22" ht="15" x14ac:dyDescent="0.25">
      <c r="B338" s="106"/>
      <c r="C338" s="151" t="s">
        <v>77</v>
      </c>
      <c r="D338" s="110" t="s">
        <v>297</v>
      </c>
      <c r="E338" s="111">
        <v>188010.57999999996</v>
      </c>
      <c r="F338" s="111">
        <v>181786.85999999996</v>
      </c>
      <c r="G338" s="111">
        <v>219883.51</v>
      </c>
      <c r="H338" s="111">
        <v>216441.72</v>
      </c>
      <c r="I338" s="111">
        <v>208944.06999999995</v>
      </c>
      <c r="J338" s="111">
        <v>234598.71000000002</v>
      </c>
      <c r="K338" s="111">
        <v>208152.79999999996</v>
      </c>
      <c r="L338" s="111">
        <v>282869.84000000026</v>
      </c>
      <c r="M338" s="111">
        <v>202942.01000000021</v>
      </c>
      <c r="N338" s="111">
        <v>337111.03000000026</v>
      </c>
      <c r="O338" s="111">
        <v>337508.79000000027</v>
      </c>
      <c r="P338" s="111">
        <v>337430.16000000009</v>
      </c>
      <c r="Q338" s="111">
        <f t="shared" si="6"/>
        <v>2955680.080000001</v>
      </c>
      <c r="R338" s="108"/>
      <c r="T338" s="106"/>
      <c r="U338" s="111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1015066.7399999999</v>
      </c>
      <c r="V338" s="108"/>
    </row>
    <row r="339" spans="2:22" ht="15" x14ac:dyDescent="0.25">
      <c r="B339" s="106"/>
      <c r="C339" s="151" t="s">
        <v>78</v>
      </c>
      <c r="D339" s="110" t="s">
        <v>298</v>
      </c>
      <c r="E339" s="111">
        <v>344413.47000000003</v>
      </c>
      <c r="F339" s="111">
        <v>345809.96000000008</v>
      </c>
      <c r="G339" s="111">
        <v>477934.9200000001</v>
      </c>
      <c r="H339" s="111">
        <v>453903.75999999983</v>
      </c>
      <c r="I339" s="111">
        <v>442514.67000000016</v>
      </c>
      <c r="J339" s="111">
        <v>451207.2699999999</v>
      </c>
      <c r="K339" s="111">
        <v>455455.45000000013</v>
      </c>
      <c r="L339" s="111">
        <v>499892.12</v>
      </c>
      <c r="M339" s="111">
        <v>310357.3000000001</v>
      </c>
      <c r="N339" s="111">
        <v>523598.33000000007</v>
      </c>
      <c r="O339" s="111">
        <v>534756.41999999993</v>
      </c>
      <c r="P339" s="111">
        <v>516376.27</v>
      </c>
      <c r="Q339" s="111">
        <f t="shared" si="6"/>
        <v>5356219.9400000013</v>
      </c>
      <c r="R339" s="108"/>
      <c r="T339" s="106"/>
      <c r="U339" s="111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2064576.7800000003</v>
      </c>
      <c r="V339" s="108"/>
    </row>
    <row r="340" spans="2:22" ht="15" x14ac:dyDescent="0.25">
      <c r="B340" s="106"/>
      <c r="C340" s="151" t="s">
        <v>79</v>
      </c>
      <c r="D340" s="110" t="s">
        <v>299</v>
      </c>
      <c r="E340" s="111">
        <v>872720.46000000101</v>
      </c>
      <c r="F340" s="111">
        <v>861172.71000000031</v>
      </c>
      <c r="G340" s="111">
        <v>1098118.3699999992</v>
      </c>
      <c r="H340" s="111">
        <v>1030643.9499999988</v>
      </c>
      <c r="I340" s="111">
        <v>1006308.3900000002</v>
      </c>
      <c r="J340" s="111">
        <v>1027785.7099999996</v>
      </c>
      <c r="K340" s="111">
        <v>1028702.7000000005</v>
      </c>
      <c r="L340" s="111">
        <v>1227058.4299999953</v>
      </c>
      <c r="M340" s="111">
        <v>1007985.7799999971</v>
      </c>
      <c r="N340" s="111">
        <v>1477204.0899999954</v>
      </c>
      <c r="O340" s="111">
        <v>1484943.5499999954</v>
      </c>
      <c r="P340" s="111">
        <v>1478222.8799999957</v>
      </c>
      <c r="Q340" s="111">
        <f t="shared" si="6"/>
        <v>13600867.019999979</v>
      </c>
      <c r="R340" s="108"/>
      <c r="T340" s="106"/>
      <c r="U340" s="111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4868963.88</v>
      </c>
      <c r="V340" s="108"/>
    </row>
    <row r="341" spans="2:22" ht="15" x14ac:dyDescent="0.25">
      <c r="B341" s="106"/>
      <c r="C341" s="151" t="s">
        <v>80</v>
      </c>
      <c r="D341" s="110" t="s">
        <v>300</v>
      </c>
      <c r="E341" s="111">
        <v>358740.10999999987</v>
      </c>
      <c r="F341" s="111">
        <v>360367.32999999996</v>
      </c>
      <c r="G341" s="111">
        <v>471673.15999999992</v>
      </c>
      <c r="H341" s="111">
        <v>438542.43000000017</v>
      </c>
      <c r="I341" s="111">
        <v>401315.10000000003</v>
      </c>
      <c r="J341" s="111">
        <v>462567.33999999985</v>
      </c>
      <c r="K341" s="111">
        <v>425562.61000000016</v>
      </c>
      <c r="L341" s="111">
        <v>715651.6399999992</v>
      </c>
      <c r="M341" s="111">
        <v>562007.02000000014</v>
      </c>
      <c r="N341" s="111">
        <v>759856.40999999898</v>
      </c>
      <c r="O341" s="111">
        <v>724900.57999999926</v>
      </c>
      <c r="P341" s="111">
        <v>772910.84999999916</v>
      </c>
      <c r="Q341" s="111">
        <f t="shared" si="6"/>
        <v>6454094.5799999963</v>
      </c>
      <c r="R341" s="108"/>
      <c r="T341" s="106"/>
      <c r="U341" s="111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2030638.13</v>
      </c>
      <c r="V341" s="108"/>
    </row>
    <row r="342" spans="2:22" ht="15" x14ac:dyDescent="0.25">
      <c r="B342" s="106"/>
      <c r="C342" s="151" t="s">
        <v>81</v>
      </c>
      <c r="D342" s="110" t="s">
        <v>301</v>
      </c>
      <c r="E342" s="111">
        <v>417838.5399999998</v>
      </c>
      <c r="F342" s="111">
        <v>425760.24999999994</v>
      </c>
      <c r="G342" s="111">
        <v>505974.13999999996</v>
      </c>
      <c r="H342" s="111">
        <v>530175.11999999953</v>
      </c>
      <c r="I342" s="111">
        <v>502809.96999999956</v>
      </c>
      <c r="J342" s="111">
        <v>602525.82999999961</v>
      </c>
      <c r="K342" s="111">
        <v>519793.30999999976</v>
      </c>
      <c r="L342" s="111">
        <v>843001.72999999695</v>
      </c>
      <c r="M342" s="111">
        <v>801763.94999999704</v>
      </c>
      <c r="N342" s="111">
        <v>812131.46999999706</v>
      </c>
      <c r="O342" s="111">
        <v>799155.08999999694</v>
      </c>
      <c r="P342" s="111">
        <v>444344.93000000028</v>
      </c>
      <c r="Q342" s="111">
        <f t="shared" si="6"/>
        <v>7205274.329999987</v>
      </c>
      <c r="R342" s="108"/>
      <c r="T342" s="106"/>
      <c r="U342" s="111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2382558.0199999991</v>
      </c>
      <c r="V342" s="108"/>
    </row>
    <row r="343" spans="2:22" ht="15" x14ac:dyDescent="0.25">
      <c r="B343" s="106"/>
      <c r="C343" s="151" t="s">
        <v>82</v>
      </c>
      <c r="D343" s="110" t="s">
        <v>302</v>
      </c>
      <c r="E343" s="111">
        <v>113959.97</v>
      </c>
      <c r="F343" s="111">
        <v>122576.18999999997</v>
      </c>
      <c r="G343" s="111">
        <v>146020.79000000004</v>
      </c>
      <c r="H343" s="111">
        <v>140586.85999999999</v>
      </c>
      <c r="I343" s="111">
        <v>143376.79999999999</v>
      </c>
      <c r="J343" s="111">
        <v>156738.51000000004</v>
      </c>
      <c r="K343" s="111">
        <v>160786.13999999998</v>
      </c>
      <c r="L343" s="111">
        <v>213876.60000000012</v>
      </c>
      <c r="M343" s="111">
        <v>213833.79000000012</v>
      </c>
      <c r="N343" s="111">
        <v>213833.79000000012</v>
      </c>
      <c r="O343" s="111">
        <v>213833.79000000012</v>
      </c>
      <c r="P343" s="111">
        <v>105181.20999999998</v>
      </c>
      <c r="Q343" s="111">
        <f t="shared" si="6"/>
        <v>1944604.4400000002</v>
      </c>
      <c r="R343" s="108"/>
      <c r="T343" s="106"/>
      <c r="U343" s="111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666520.61</v>
      </c>
      <c r="V343" s="108"/>
    </row>
    <row r="344" spans="2:22" ht="15" x14ac:dyDescent="0.25">
      <c r="B344" s="106"/>
      <c r="C344" s="151" t="s">
        <v>83</v>
      </c>
      <c r="D344" s="110" t="s">
        <v>303</v>
      </c>
      <c r="E344" s="111">
        <v>153932.58000000005</v>
      </c>
      <c r="F344" s="111">
        <v>155070.74000000005</v>
      </c>
      <c r="G344" s="111">
        <v>165610.52999999997</v>
      </c>
      <c r="H344" s="111">
        <v>258536.9</v>
      </c>
      <c r="I344" s="111">
        <v>186607.6</v>
      </c>
      <c r="J344" s="111">
        <v>177436.41000000003</v>
      </c>
      <c r="K344" s="111">
        <v>180040.52000000005</v>
      </c>
      <c r="L344" s="111">
        <v>462275.94000000006</v>
      </c>
      <c r="M344" s="111">
        <v>462275.94000000006</v>
      </c>
      <c r="N344" s="111">
        <v>462275.94000000006</v>
      </c>
      <c r="O344" s="111">
        <v>462275.94000000006</v>
      </c>
      <c r="P344" s="111">
        <v>309551.85000000009</v>
      </c>
      <c r="Q344" s="111">
        <f t="shared" si="6"/>
        <v>3435890.89</v>
      </c>
      <c r="R344" s="108"/>
      <c r="T344" s="106"/>
      <c r="U344" s="111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919758.35</v>
      </c>
      <c r="V344" s="108"/>
    </row>
    <row r="345" spans="2:22" ht="15" x14ac:dyDescent="0.25">
      <c r="B345" s="106"/>
      <c r="C345" s="151" t="s">
        <v>84</v>
      </c>
      <c r="D345" s="110" t="s">
        <v>304</v>
      </c>
      <c r="E345" s="111">
        <v>85264.770000000019</v>
      </c>
      <c r="F345" s="111">
        <v>86092.24</v>
      </c>
      <c r="G345" s="111">
        <v>101618.24000000003</v>
      </c>
      <c r="H345" s="111">
        <v>99663.52999999997</v>
      </c>
      <c r="I345" s="111">
        <v>103383.21999999999</v>
      </c>
      <c r="J345" s="111">
        <v>99543.310000000012</v>
      </c>
      <c r="K345" s="111">
        <v>91860.079999999987</v>
      </c>
      <c r="L345" s="111">
        <v>277773.12000000011</v>
      </c>
      <c r="M345" s="111">
        <v>277773.12000000011</v>
      </c>
      <c r="N345" s="111">
        <v>277773.12000000011</v>
      </c>
      <c r="O345" s="111">
        <v>277773.12000000011</v>
      </c>
      <c r="P345" s="111">
        <v>198426.4</v>
      </c>
      <c r="Q345" s="111">
        <f t="shared" si="6"/>
        <v>1976944.2700000005</v>
      </c>
      <c r="R345" s="108"/>
      <c r="T345" s="106"/>
      <c r="U345" s="111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476022</v>
      </c>
      <c r="V345" s="108"/>
    </row>
    <row r="346" spans="2:22" ht="15" x14ac:dyDescent="0.25">
      <c r="B346" s="106"/>
      <c r="C346" s="151" t="s">
        <v>85</v>
      </c>
      <c r="D346" s="110" t="s">
        <v>305</v>
      </c>
      <c r="E346" s="111">
        <v>875103.55000000016</v>
      </c>
      <c r="F346" s="111">
        <v>1104452.8400000003</v>
      </c>
      <c r="G346" s="111">
        <v>1208123.7499999995</v>
      </c>
      <c r="H346" s="111">
        <v>1051295.5699999996</v>
      </c>
      <c r="I346" s="111">
        <v>1047393.3699999999</v>
      </c>
      <c r="J346" s="111">
        <v>1201382.54</v>
      </c>
      <c r="K346" s="111">
        <v>1372798.3499999996</v>
      </c>
      <c r="L346" s="111">
        <v>1243870.9599999997</v>
      </c>
      <c r="M346" s="111">
        <v>1256706.4199999997</v>
      </c>
      <c r="N346" s="111">
        <v>1220478.1099999999</v>
      </c>
      <c r="O346" s="111">
        <v>1238050.7299999997</v>
      </c>
      <c r="P346" s="111">
        <v>1312739.3799999992</v>
      </c>
      <c r="Q346" s="111">
        <f t="shared" si="6"/>
        <v>14132395.569999998</v>
      </c>
      <c r="R346" s="108"/>
      <c r="T346" s="106"/>
      <c r="U346" s="111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5286369.08</v>
      </c>
      <c r="V346" s="108"/>
    </row>
    <row r="347" spans="2:22" ht="25.5" x14ac:dyDescent="0.25">
      <c r="B347" s="106"/>
      <c r="C347" s="151" t="s">
        <v>86</v>
      </c>
      <c r="D347" s="110" t="s">
        <v>306</v>
      </c>
      <c r="E347" s="111">
        <v>32865.809999999983</v>
      </c>
      <c r="F347" s="111">
        <v>27742.759999999991</v>
      </c>
      <c r="G347" s="111">
        <v>31979.990000000005</v>
      </c>
      <c r="H347" s="111">
        <v>49078.639999999992</v>
      </c>
      <c r="I347" s="111">
        <v>40550.959999999999</v>
      </c>
      <c r="J347" s="111">
        <v>45464.800000000003</v>
      </c>
      <c r="K347" s="111">
        <v>2041038.02</v>
      </c>
      <c r="L347" s="111">
        <v>58542.05</v>
      </c>
      <c r="M347" s="111">
        <v>40738.5</v>
      </c>
      <c r="N347" s="111">
        <v>48702.6</v>
      </c>
      <c r="O347" s="111">
        <v>48402.390000000007</v>
      </c>
      <c r="P347" s="111">
        <v>48280.649999999994</v>
      </c>
      <c r="Q347" s="111">
        <f t="shared" si="6"/>
        <v>2513387.17</v>
      </c>
      <c r="R347" s="108"/>
      <c r="T347" s="106"/>
      <c r="U347" s="111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182218.15999999997</v>
      </c>
      <c r="V347" s="108"/>
    </row>
    <row r="348" spans="2:22" ht="15" x14ac:dyDescent="0.25">
      <c r="B348" s="106"/>
      <c r="C348" s="151" t="s">
        <v>87</v>
      </c>
      <c r="D348" s="110" t="s">
        <v>307</v>
      </c>
      <c r="E348" s="111">
        <v>54980.089999999989</v>
      </c>
      <c r="F348" s="111">
        <v>54781.609999999993</v>
      </c>
      <c r="G348" s="111">
        <v>66449.84</v>
      </c>
      <c r="H348" s="111">
        <v>64630.16</v>
      </c>
      <c r="I348" s="111">
        <v>63056.290000000008</v>
      </c>
      <c r="J348" s="111">
        <v>79672.739999999991</v>
      </c>
      <c r="K348" s="111">
        <v>66426.49000000002</v>
      </c>
      <c r="L348" s="111">
        <v>101652.51999999999</v>
      </c>
      <c r="M348" s="111">
        <v>100370.48</v>
      </c>
      <c r="N348" s="111">
        <v>100553.5</v>
      </c>
      <c r="O348" s="111">
        <v>100365.73999999999</v>
      </c>
      <c r="P348" s="111">
        <v>55366.549999999988</v>
      </c>
      <c r="Q348" s="111">
        <f t="shared" si="6"/>
        <v>908306.01</v>
      </c>
      <c r="R348" s="108"/>
      <c r="T348" s="106"/>
      <c r="U348" s="111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303897.99</v>
      </c>
      <c r="V348" s="108"/>
    </row>
    <row r="349" spans="2:22" ht="25.5" x14ac:dyDescent="0.25">
      <c r="B349" s="106"/>
      <c r="C349" s="151" t="s">
        <v>88</v>
      </c>
      <c r="D349" s="110" t="s">
        <v>308</v>
      </c>
      <c r="E349" s="111">
        <v>52591.559999999983</v>
      </c>
      <c r="F349" s="111">
        <v>52976.570000000007</v>
      </c>
      <c r="G349" s="111">
        <v>74858.739999999976</v>
      </c>
      <c r="H349" s="111">
        <v>69967.570000000007</v>
      </c>
      <c r="I349" s="111">
        <v>68062.62000000001</v>
      </c>
      <c r="J349" s="111">
        <v>65656.94</v>
      </c>
      <c r="K349" s="111">
        <v>67313.430000000008</v>
      </c>
      <c r="L349" s="111">
        <v>74378.030000000013</v>
      </c>
      <c r="M349" s="111">
        <v>89626.229999999981</v>
      </c>
      <c r="N349" s="111">
        <v>89636.049999999988</v>
      </c>
      <c r="O349" s="111">
        <v>89619.62</v>
      </c>
      <c r="P349" s="111">
        <v>51749.199999999975</v>
      </c>
      <c r="Q349" s="111">
        <f t="shared" si="6"/>
        <v>846436.55999999994</v>
      </c>
      <c r="R349" s="108"/>
      <c r="T349" s="106"/>
      <c r="U349" s="111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318457.06</v>
      </c>
      <c r="V349" s="108"/>
    </row>
    <row r="350" spans="2:22" ht="15" x14ac:dyDescent="0.25">
      <c r="B350" s="106"/>
      <c r="C350" s="151" t="s">
        <v>89</v>
      </c>
      <c r="D350" s="110" t="s">
        <v>309</v>
      </c>
      <c r="E350" s="111">
        <v>78027.570000000007</v>
      </c>
      <c r="F350" s="111">
        <v>80294.52</v>
      </c>
      <c r="G350" s="111">
        <v>120929.95000000001</v>
      </c>
      <c r="H350" s="111">
        <v>82510.55</v>
      </c>
      <c r="I350" s="111">
        <v>150172.35999999999</v>
      </c>
      <c r="J350" s="111">
        <v>113825.26999999999</v>
      </c>
      <c r="K350" s="111">
        <v>150006.35999999999</v>
      </c>
      <c r="L350" s="111">
        <v>360477.77999999997</v>
      </c>
      <c r="M350" s="111">
        <v>553306.55999999994</v>
      </c>
      <c r="N350" s="111">
        <v>382284.89999999997</v>
      </c>
      <c r="O350" s="111">
        <v>432645.1</v>
      </c>
      <c r="P350" s="111">
        <v>433241.12</v>
      </c>
      <c r="Q350" s="111">
        <f t="shared" si="6"/>
        <v>2937722.04</v>
      </c>
      <c r="R350" s="108"/>
      <c r="T350" s="106"/>
      <c r="U350" s="111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511934.95</v>
      </c>
      <c r="V350" s="108"/>
    </row>
    <row r="351" spans="2:22" ht="15" x14ac:dyDescent="0.25">
      <c r="B351" s="106"/>
      <c r="C351" s="151" t="s">
        <v>90</v>
      </c>
      <c r="D351" s="110" t="s">
        <v>310</v>
      </c>
      <c r="E351" s="111">
        <v>145306.5</v>
      </c>
      <c r="F351" s="111">
        <v>149663.76</v>
      </c>
      <c r="G351" s="111">
        <v>211473.33</v>
      </c>
      <c r="H351" s="111">
        <v>195995.22999999998</v>
      </c>
      <c r="I351" s="111">
        <v>160489.01</v>
      </c>
      <c r="J351" s="111">
        <v>204167.73</v>
      </c>
      <c r="K351" s="111">
        <v>211040.7</v>
      </c>
      <c r="L351" s="111">
        <v>476860.88000000006</v>
      </c>
      <c r="M351" s="111">
        <v>268978.46000000014</v>
      </c>
      <c r="N351" s="111">
        <v>250744.69000000006</v>
      </c>
      <c r="O351" s="111">
        <v>272720.94000000012</v>
      </c>
      <c r="P351" s="111">
        <v>328301.71000000008</v>
      </c>
      <c r="Q351" s="111">
        <f t="shared" si="6"/>
        <v>2875742.9400000004</v>
      </c>
      <c r="R351" s="108"/>
      <c r="T351" s="106"/>
      <c r="U351" s="111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862927.83</v>
      </c>
      <c r="V351" s="108"/>
    </row>
    <row r="352" spans="2:22" ht="15" x14ac:dyDescent="0.25">
      <c r="B352" s="106"/>
      <c r="C352" s="151" t="s">
        <v>91</v>
      </c>
      <c r="D352" s="110" t="s">
        <v>311</v>
      </c>
      <c r="E352" s="111">
        <v>41511.329999999994</v>
      </c>
      <c r="F352" s="111">
        <v>40250.539999999994</v>
      </c>
      <c r="G352" s="111">
        <v>49917.94999999999</v>
      </c>
      <c r="H352" s="111">
        <v>47745.14</v>
      </c>
      <c r="I352" s="111">
        <v>44590.81</v>
      </c>
      <c r="J352" s="111">
        <v>51447.060000000005</v>
      </c>
      <c r="K352" s="111">
        <v>44006.649999999994</v>
      </c>
      <c r="L352" s="111">
        <v>76726.759999999995</v>
      </c>
      <c r="M352" s="111">
        <v>74474.540000000023</v>
      </c>
      <c r="N352" s="111">
        <v>74474.540000000023</v>
      </c>
      <c r="O352" s="111">
        <v>74474.540000000023</v>
      </c>
      <c r="P352" s="111">
        <v>41821.910000000018</v>
      </c>
      <c r="Q352" s="111">
        <f t="shared" si="6"/>
        <v>661441.77000000014</v>
      </c>
      <c r="R352" s="108"/>
      <c r="T352" s="106"/>
      <c r="U352" s="111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224015.76999999996</v>
      </c>
      <c r="V352" s="108"/>
    </row>
    <row r="353" spans="2:22" ht="15" x14ac:dyDescent="0.25">
      <c r="B353" s="106"/>
      <c r="C353" s="151" t="s">
        <v>92</v>
      </c>
      <c r="D353" s="110" t="s">
        <v>312</v>
      </c>
      <c r="E353" s="111">
        <v>42108.94</v>
      </c>
      <c r="F353" s="111">
        <v>58058.289999999994</v>
      </c>
      <c r="G353" s="111">
        <v>50442.130000000005</v>
      </c>
      <c r="H353" s="111">
        <v>72197.949999999983</v>
      </c>
      <c r="I353" s="111">
        <v>48852.83</v>
      </c>
      <c r="J353" s="111">
        <v>55757.82</v>
      </c>
      <c r="K353" s="111">
        <v>113025.54000000001</v>
      </c>
      <c r="L353" s="111">
        <v>89422.489999999991</v>
      </c>
      <c r="M353" s="111">
        <v>81226.069999999992</v>
      </c>
      <c r="N353" s="111">
        <v>80545.209999999992</v>
      </c>
      <c r="O353" s="111">
        <v>79398.149999999994</v>
      </c>
      <c r="P353" s="111">
        <v>55239.48</v>
      </c>
      <c r="Q353" s="111">
        <f t="shared" si="6"/>
        <v>826274.89999999991</v>
      </c>
      <c r="R353" s="108"/>
      <c r="T353" s="106"/>
      <c r="U353" s="111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271660.13999999996</v>
      </c>
      <c r="V353" s="108"/>
    </row>
    <row r="354" spans="2:22" ht="25.5" x14ac:dyDescent="0.25">
      <c r="B354" s="106"/>
      <c r="C354" s="151" t="s">
        <v>93</v>
      </c>
      <c r="D354" s="110" t="s">
        <v>313</v>
      </c>
      <c r="E354" s="111">
        <v>22482.029999999995</v>
      </c>
      <c r="F354" s="111">
        <v>20370.709999999995</v>
      </c>
      <c r="G354" s="111">
        <v>72252.239999999991</v>
      </c>
      <c r="H354" s="111">
        <v>45561.140000000014</v>
      </c>
      <c r="I354" s="111">
        <v>58788.330000000016</v>
      </c>
      <c r="J354" s="111">
        <v>34219.140000000007</v>
      </c>
      <c r="K354" s="111">
        <v>36250.35</v>
      </c>
      <c r="L354" s="111">
        <v>59258.01999999999</v>
      </c>
      <c r="M354" s="111">
        <v>59578.599999999984</v>
      </c>
      <c r="N354" s="111">
        <v>61734.029999999992</v>
      </c>
      <c r="O354" s="111">
        <v>65113.599999999984</v>
      </c>
      <c r="P354" s="111">
        <v>57093.599999999977</v>
      </c>
      <c r="Q354" s="111">
        <f t="shared" si="6"/>
        <v>592701.78999999992</v>
      </c>
      <c r="R354" s="108"/>
      <c r="T354" s="106"/>
      <c r="U354" s="111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219454.45</v>
      </c>
      <c r="V354" s="108"/>
    </row>
    <row r="355" spans="2:22" ht="15" x14ac:dyDescent="0.25">
      <c r="B355" s="106"/>
      <c r="C355" s="151" t="s">
        <v>94</v>
      </c>
      <c r="D355" s="110" t="s">
        <v>314</v>
      </c>
      <c r="E355" s="111">
        <v>18690.93</v>
      </c>
      <c r="F355" s="111">
        <v>975.56</v>
      </c>
      <c r="G355" s="111">
        <v>28754.38</v>
      </c>
      <c r="H355" s="111">
        <v>23723.440000000002</v>
      </c>
      <c r="I355" s="111">
        <v>30022.260000000002</v>
      </c>
      <c r="J355" s="111">
        <v>22833.89</v>
      </c>
      <c r="K355" s="111">
        <v>27600.43</v>
      </c>
      <c r="L355" s="111">
        <v>33185.939999999995</v>
      </c>
      <c r="M355" s="111">
        <v>19728.23</v>
      </c>
      <c r="N355" s="111">
        <v>19728.23</v>
      </c>
      <c r="O355" s="111">
        <v>19728.23</v>
      </c>
      <c r="P355" s="111">
        <v>6270.44</v>
      </c>
      <c r="Q355" s="111">
        <f t="shared" si="6"/>
        <v>251241.96000000005</v>
      </c>
      <c r="R355" s="108"/>
      <c r="T355" s="106"/>
      <c r="U355" s="111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102166.57</v>
      </c>
      <c r="V355" s="108"/>
    </row>
    <row r="356" spans="2:22" ht="25.5" x14ac:dyDescent="0.25">
      <c r="B356" s="106"/>
      <c r="C356" s="151" t="s">
        <v>95</v>
      </c>
      <c r="D356" s="110" t="s">
        <v>315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62036.599999999991</v>
      </c>
      <c r="M356" s="111">
        <v>95774.109999999986</v>
      </c>
      <c r="N356" s="111">
        <v>28299.090000000004</v>
      </c>
      <c r="O356" s="111">
        <v>62036.599999999991</v>
      </c>
      <c r="P356" s="111">
        <v>62036.599999999991</v>
      </c>
      <c r="Q356" s="111">
        <f t="shared" si="6"/>
        <v>310182.99999999994</v>
      </c>
      <c r="R356" s="108"/>
      <c r="T356" s="106"/>
      <c r="U356" s="111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08"/>
    </row>
    <row r="357" spans="2:22" ht="15" x14ac:dyDescent="0.25">
      <c r="B357" s="106"/>
      <c r="C357" s="151" t="s">
        <v>96</v>
      </c>
      <c r="D357" s="110" t="s">
        <v>316</v>
      </c>
      <c r="E357" s="111">
        <v>0</v>
      </c>
      <c r="F357" s="111">
        <v>0</v>
      </c>
      <c r="G357" s="111">
        <v>65655.75</v>
      </c>
      <c r="H357" s="111">
        <v>2333.7200000000003</v>
      </c>
      <c r="I357" s="111">
        <v>2333.6400000000003</v>
      </c>
      <c r="J357" s="111">
        <v>123588.15000000001</v>
      </c>
      <c r="K357" s="111">
        <v>157315.41999999998</v>
      </c>
      <c r="L357" s="111">
        <v>279995.79000000004</v>
      </c>
      <c r="M357" s="111">
        <v>400870.23</v>
      </c>
      <c r="N357" s="111">
        <v>590433.02999999991</v>
      </c>
      <c r="O357" s="111">
        <v>590433.0199999999</v>
      </c>
      <c r="P357" s="111">
        <v>590433.25</v>
      </c>
      <c r="Q357" s="111">
        <f t="shared" si="6"/>
        <v>2803392</v>
      </c>
      <c r="R357" s="108"/>
      <c r="T357" s="106"/>
      <c r="U357" s="111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70323.11</v>
      </c>
      <c r="V357" s="108"/>
    </row>
    <row r="358" spans="2:22" ht="15" x14ac:dyDescent="0.25">
      <c r="B358" s="106"/>
      <c r="C358" s="151" t="s">
        <v>97</v>
      </c>
      <c r="D358" s="110" t="s">
        <v>317</v>
      </c>
      <c r="E358" s="111">
        <v>75361.420000000013</v>
      </c>
      <c r="F358" s="111">
        <v>134134.20000000001</v>
      </c>
      <c r="G358" s="111">
        <v>137134.93</v>
      </c>
      <c r="H358" s="111">
        <v>205759.05000000002</v>
      </c>
      <c r="I358" s="111">
        <v>219505.27999999997</v>
      </c>
      <c r="J358" s="111">
        <v>177607.42</v>
      </c>
      <c r="K358" s="111">
        <v>269588.16000000003</v>
      </c>
      <c r="L358" s="111">
        <v>214396.49</v>
      </c>
      <c r="M358" s="111">
        <v>198618.82</v>
      </c>
      <c r="N358" s="111">
        <v>221968.69</v>
      </c>
      <c r="O358" s="111">
        <v>221992.40999999997</v>
      </c>
      <c r="P358" s="111">
        <v>220680.03000000003</v>
      </c>
      <c r="Q358" s="111">
        <f t="shared" si="6"/>
        <v>2296746.9000000004</v>
      </c>
      <c r="R358" s="108"/>
      <c r="T358" s="106"/>
      <c r="U358" s="111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771894.88000000012</v>
      </c>
      <c r="V358" s="108"/>
    </row>
    <row r="359" spans="2:22" ht="15" x14ac:dyDescent="0.25">
      <c r="B359" s="106"/>
      <c r="C359" s="151" t="s">
        <v>98</v>
      </c>
      <c r="D359" s="110" t="s">
        <v>318</v>
      </c>
      <c r="E359" s="111">
        <v>30279.490000000005</v>
      </c>
      <c r="F359" s="111">
        <v>29535.130000000008</v>
      </c>
      <c r="G359" s="111">
        <v>33698.23000000001</v>
      </c>
      <c r="H359" s="111">
        <v>39317.14</v>
      </c>
      <c r="I359" s="111">
        <v>31640.989999999998</v>
      </c>
      <c r="J359" s="111">
        <v>36194.240000000013</v>
      </c>
      <c r="K359" s="111">
        <v>1727832.5499999998</v>
      </c>
      <c r="L359" s="111">
        <v>118411.80000000002</v>
      </c>
      <c r="M359" s="111">
        <v>34017.21</v>
      </c>
      <c r="N359" s="111">
        <v>57399.770000000026</v>
      </c>
      <c r="O359" s="111">
        <v>57399.770000000026</v>
      </c>
      <c r="P359" s="111">
        <v>57399.76</v>
      </c>
      <c r="Q359" s="111">
        <f t="shared" si="6"/>
        <v>2253126.0799999996</v>
      </c>
      <c r="R359" s="108"/>
      <c r="T359" s="106"/>
      <c r="U359" s="111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164470.98000000001</v>
      </c>
      <c r="V359" s="108"/>
    </row>
    <row r="360" spans="2:22" ht="15" x14ac:dyDescent="0.25">
      <c r="B360" s="106"/>
      <c r="C360" s="151" t="s">
        <v>99</v>
      </c>
      <c r="D360" s="110" t="s">
        <v>319</v>
      </c>
      <c r="E360" s="111">
        <v>72125.599999999977</v>
      </c>
      <c r="F360" s="111">
        <v>69562.729999999981</v>
      </c>
      <c r="G360" s="111">
        <v>127960.30999999998</v>
      </c>
      <c r="H360" s="111">
        <v>79359.08</v>
      </c>
      <c r="I360" s="111">
        <v>114675.40999999997</v>
      </c>
      <c r="J360" s="111">
        <v>105171.51</v>
      </c>
      <c r="K360" s="111">
        <v>85998.290000000008</v>
      </c>
      <c r="L360" s="111">
        <v>123410.94999999997</v>
      </c>
      <c r="M360" s="111">
        <v>91820.739999999976</v>
      </c>
      <c r="N360" s="111">
        <v>89849.859999999986</v>
      </c>
      <c r="O360" s="111">
        <v>89849.889999999985</v>
      </c>
      <c r="P360" s="111">
        <v>89454.959999999977</v>
      </c>
      <c r="Q360" s="111">
        <f t="shared" si="6"/>
        <v>1139239.3299999998</v>
      </c>
      <c r="R360" s="108"/>
      <c r="T360" s="106"/>
      <c r="U360" s="111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463683.12999999995</v>
      </c>
      <c r="V360" s="108"/>
    </row>
    <row r="361" spans="2:22" ht="15" x14ac:dyDescent="0.25">
      <c r="B361" s="106"/>
      <c r="C361" s="151" t="s">
        <v>100</v>
      </c>
      <c r="D361" s="110" t="s">
        <v>320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41400</v>
      </c>
      <c r="K361" s="111">
        <v>0</v>
      </c>
      <c r="L361" s="111">
        <v>80046.91</v>
      </c>
      <c r="M361" s="111">
        <v>80046.91</v>
      </c>
      <c r="N361" s="111">
        <v>80046.91</v>
      </c>
      <c r="O361" s="111">
        <v>80046.91</v>
      </c>
      <c r="P361" s="111">
        <v>80046.92</v>
      </c>
      <c r="Q361" s="111">
        <f t="shared" si="6"/>
        <v>441634.56</v>
      </c>
      <c r="R361" s="108"/>
      <c r="T361" s="106"/>
      <c r="U361" s="111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08"/>
    </row>
    <row r="362" spans="2:22" ht="25.5" x14ac:dyDescent="0.25">
      <c r="B362" s="106"/>
      <c r="C362" s="151" t="s">
        <v>101</v>
      </c>
      <c r="D362" s="110" t="s">
        <v>321</v>
      </c>
      <c r="E362" s="111">
        <v>287459.34999999998</v>
      </c>
      <c r="F362" s="111">
        <v>318549.60999999993</v>
      </c>
      <c r="G362" s="111">
        <v>426620.39</v>
      </c>
      <c r="H362" s="111">
        <v>369012.69999999984</v>
      </c>
      <c r="I362" s="111">
        <v>724900.1100000001</v>
      </c>
      <c r="J362" s="111">
        <v>686907.36999999988</v>
      </c>
      <c r="K362" s="111">
        <v>355660.21</v>
      </c>
      <c r="L362" s="111">
        <v>1477632.1999999997</v>
      </c>
      <c r="M362" s="111">
        <v>1172918.2399999998</v>
      </c>
      <c r="N362" s="111">
        <v>1166328.9499999997</v>
      </c>
      <c r="O362" s="111">
        <v>1166328.9499999997</v>
      </c>
      <c r="P362" s="111">
        <v>917127.75000000012</v>
      </c>
      <c r="Q362" s="111">
        <f t="shared" si="6"/>
        <v>9069445.8299999982</v>
      </c>
      <c r="R362" s="108"/>
      <c r="T362" s="106"/>
      <c r="U362" s="111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2126542.16</v>
      </c>
      <c r="V362" s="108"/>
    </row>
    <row r="363" spans="2:22" ht="15" x14ac:dyDescent="0.25">
      <c r="B363" s="106"/>
      <c r="C363" s="151" t="s">
        <v>102</v>
      </c>
      <c r="D363" s="110" t="s">
        <v>322</v>
      </c>
      <c r="E363" s="111">
        <v>33676.33</v>
      </c>
      <c r="F363" s="111">
        <v>34483.850000000006</v>
      </c>
      <c r="G363" s="111">
        <v>61793.78</v>
      </c>
      <c r="H363" s="111">
        <v>36607.630000000005</v>
      </c>
      <c r="I363" s="111">
        <v>37734.729999999989</v>
      </c>
      <c r="J363" s="111">
        <v>33354.480000000003</v>
      </c>
      <c r="K363" s="111">
        <v>31298.230000000003</v>
      </c>
      <c r="L363" s="111">
        <v>101850.73999999999</v>
      </c>
      <c r="M363" s="111">
        <v>104663</v>
      </c>
      <c r="N363" s="111">
        <v>93268.13</v>
      </c>
      <c r="O363" s="111">
        <v>93268.13</v>
      </c>
      <c r="P363" s="111">
        <v>105298.37</v>
      </c>
      <c r="Q363" s="111">
        <f t="shared" si="6"/>
        <v>767297.4</v>
      </c>
      <c r="R363" s="108"/>
      <c r="T363" s="106"/>
      <c r="U363" s="111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204296.32000000001</v>
      </c>
      <c r="V363" s="108"/>
    </row>
    <row r="364" spans="2:22" ht="15" x14ac:dyDescent="0.25">
      <c r="B364" s="106"/>
      <c r="C364" s="151" t="s">
        <v>103</v>
      </c>
      <c r="D364" s="110" t="s">
        <v>323</v>
      </c>
      <c r="E364" s="111">
        <v>787169.89999999967</v>
      </c>
      <c r="F364" s="111">
        <v>1267306.5599999998</v>
      </c>
      <c r="G364" s="111">
        <v>961620.94000000006</v>
      </c>
      <c r="H364" s="111">
        <v>1239071.1300000001</v>
      </c>
      <c r="I364" s="111">
        <v>1491691.3599999999</v>
      </c>
      <c r="J364" s="111">
        <v>999670.79</v>
      </c>
      <c r="K364" s="111">
        <v>1765574.3499999999</v>
      </c>
      <c r="L364" s="111">
        <v>3911699.28</v>
      </c>
      <c r="M364" s="111">
        <v>1657983.0599999996</v>
      </c>
      <c r="N364" s="111">
        <v>1664305.8399999996</v>
      </c>
      <c r="O364" s="111">
        <v>1635370.2299999995</v>
      </c>
      <c r="P364" s="111">
        <v>1248669.2</v>
      </c>
      <c r="Q364" s="111">
        <f t="shared" si="6"/>
        <v>18630132.639999997</v>
      </c>
      <c r="R364" s="108"/>
      <c r="T364" s="106"/>
      <c r="U364" s="111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5746859.8899999987</v>
      </c>
      <c r="V364" s="108"/>
    </row>
    <row r="365" spans="2:22" ht="25.5" x14ac:dyDescent="0.25">
      <c r="B365" s="106"/>
      <c r="C365" s="151" t="s">
        <v>104</v>
      </c>
      <c r="D365" s="110" t="s">
        <v>324</v>
      </c>
      <c r="E365" s="111">
        <v>30162.86</v>
      </c>
      <c r="F365" s="111">
        <v>26892.969999999998</v>
      </c>
      <c r="G365" s="111">
        <v>35909.03</v>
      </c>
      <c r="H365" s="111">
        <v>39793.25999999998</v>
      </c>
      <c r="I365" s="111">
        <v>38819.12000000001</v>
      </c>
      <c r="J365" s="111">
        <v>37322.35</v>
      </c>
      <c r="K365" s="111">
        <v>38597.14</v>
      </c>
      <c r="L365" s="111">
        <v>48537.460000000006</v>
      </c>
      <c r="M365" s="111">
        <v>48537.460000000006</v>
      </c>
      <c r="N365" s="111">
        <v>48195.680000000008</v>
      </c>
      <c r="O365" s="111">
        <v>48195.680000000008</v>
      </c>
      <c r="P365" s="111">
        <v>48195.659999999982</v>
      </c>
      <c r="Q365" s="111">
        <f t="shared" si="6"/>
        <v>489158.67</v>
      </c>
      <c r="R365" s="108"/>
      <c r="T365" s="106"/>
      <c r="U365" s="111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171577.24</v>
      </c>
      <c r="V365" s="108"/>
    </row>
    <row r="366" spans="2:22" ht="15" x14ac:dyDescent="0.25">
      <c r="B366" s="106"/>
      <c r="C366" s="151" t="s">
        <v>105</v>
      </c>
      <c r="D366" s="110" t="s">
        <v>325</v>
      </c>
      <c r="E366" s="111">
        <v>930195.62000000011</v>
      </c>
      <c r="F366" s="111">
        <v>961529.44000000006</v>
      </c>
      <c r="G366" s="111">
        <v>1211144.1399999999</v>
      </c>
      <c r="H366" s="111">
        <v>1459741.8699999999</v>
      </c>
      <c r="I366" s="111">
        <v>1364767.4300000002</v>
      </c>
      <c r="J366" s="111">
        <v>1443396.1800000004</v>
      </c>
      <c r="K366" s="111">
        <v>1981872.4599999997</v>
      </c>
      <c r="L366" s="111">
        <v>2037845.3299999996</v>
      </c>
      <c r="M366" s="111">
        <v>1921487.4899999998</v>
      </c>
      <c r="N366" s="111">
        <v>1849086.5699999998</v>
      </c>
      <c r="O366" s="111">
        <v>1826319.2999999998</v>
      </c>
      <c r="P366" s="111">
        <v>1254858.4899999995</v>
      </c>
      <c r="Q366" s="111">
        <f t="shared" ref="Q366:Q429" si="7">SUM(E366:P366)</f>
        <v>18242244.32</v>
      </c>
      <c r="R366" s="108"/>
      <c r="T366" s="106"/>
      <c r="U366" s="111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5927378.5</v>
      </c>
      <c r="V366" s="108"/>
    </row>
    <row r="367" spans="2:22" ht="15" x14ac:dyDescent="0.25">
      <c r="B367" s="106"/>
      <c r="C367" s="151" t="s">
        <v>106</v>
      </c>
      <c r="D367" s="110" t="s">
        <v>327</v>
      </c>
      <c r="E367" s="111">
        <v>5846105.3499999987</v>
      </c>
      <c r="F367" s="111">
        <v>7226760.3699999973</v>
      </c>
      <c r="G367" s="111">
        <v>6872390.1600000011</v>
      </c>
      <c r="H367" s="111">
        <v>7335000.1799999988</v>
      </c>
      <c r="I367" s="111">
        <v>7227713.0300000012</v>
      </c>
      <c r="J367" s="111">
        <v>7300923.950000003</v>
      </c>
      <c r="K367" s="111">
        <v>6888832.7300000004</v>
      </c>
      <c r="L367" s="111">
        <v>9413812.589999998</v>
      </c>
      <c r="M367" s="111">
        <v>8578219.2999999989</v>
      </c>
      <c r="N367" s="111">
        <v>8338804.9099999992</v>
      </c>
      <c r="O367" s="111">
        <v>7830582.6799999988</v>
      </c>
      <c r="P367" s="111">
        <v>6324696.3600000003</v>
      </c>
      <c r="Q367" s="111">
        <f t="shared" si="7"/>
        <v>89183841.609999985</v>
      </c>
      <c r="R367" s="108"/>
      <c r="T367" s="106"/>
      <c r="U367" s="111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34507969.089999996</v>
      </c>
      <c r="V367" s="108"/>
    </row>
    <row r="368" spans="2:22" ht="25.5" x14ac:dyDescent="0.25">
      <c r="B368" s="106"/>
      <c r="C368" s="151" t="s">
        <v>107</v>
      </c>
      <c r="D368" s="110" t="s">
        <v>328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2000</v>
      </c>
      <c r="M368" s="111">
        <v>156542.49</v>
      </c>
      <c r="N368" s="111">
        <v>32000</v>
      </c>
      <c r="O368" s="111">
        <v>32000</v>
      </c>
      <c r="P368" s="111">
        <v>167457.51</v>
      </c>
      <c r="Q368" s="111">
        <f t="shared" si="7"/>
        <v>390000</v>
      </c>
      <c r="R368" s="108"/>
      <c r="T368" s="106"/>
      <c r="U368" s="111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08"/>
    </row>
    <row r="369" spans="2:22" ht="25.5" x14ac:dyDescent="0.25">
      <c r="B369" s="106"/>
      <c r="C369" s="151" t="s">
        <v>108</v>
      </c>
      <c r="D369" s="110" t="s">
        <v>330</v>
      </c>
      <c r="E369" s="111">
        <v>109459.55</v>
      </c>
      <c r="F369" s="111">
        <v>27696.9</v>
      </c>
      <c r="G369" s="111">
        <v>252357.45</v>
      </c>
      <c r="H369" s="111">
        <v>1432275.97</v>
      </c>
      <c r="I369" s="111">
        <v>155916.38</v>
      </c>
      <c r="J369" s="111">
        <v>326426.34999999998</v>
      </c>
      <c r="K369" s="111">
        <v>69494.53</v>
      </c>
      <c r="L369" s="111">
        <v>2439860.39</v>
      </c>
      <c r="M369" s="111">
        <v>443507.72</v>
      </c>
      <c r="N369" s="111">
        <v>562098.54999999993</v>
      </c>
      <c r="O369" s="111">
        <v>592842.59</v>
      </c>
      <c r="P369" s="111">
        <v>675063.62</v>
      </c>
      <c r="Q369" s="111">
        <f t="shared" si="7"/>
        <v>7086999.9999999991</v>
      </c>
      <c r="R369" s="108"/>
      <c r="T369" s="106"/>
      <c r="U369" s="111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1977706.25</v>
      </c>
      <c r="V369" s="108"/>
    </row>
    <row r="370" spans="2:22" ht="25.5" x14ac:dyDescent="0.25">
      <c r="B370" s="106"/>
      <c r="C370" s="151" t="s">
        <v>109</v>
      </c>
      <c r="D370" s="110" t="s">
        <v>331</v>
      </c>
      <c r="E370" s="111">
        <v>424346.47</v>
      </c>
      <c r="F370" s="111">
        <v>600158.81999999983</v>
      </c>
      <c r="G370" s="111">
        <v>539981.11</v>
      </c>
      <c r="H370" s="111">
        <v>656626.01999999979</v>
      </c>
      <c r="I370" s="111">
        <v>580226.97000000009</v>
      </c>
      <c r="J370" s="111">
        <v>657355.15</v>
      </c>
      <c r="K370" s="111">
        <v>968945.51999999979</v>
      </c>
      <c r="L370" s="111">
        <v>871626.21999999986</v>
      </c>
      <c r="M370" s="111">
        <v>815431.2799999998</v>
      </c>
      <c r="N370" s="111">
        <v>745159.07999999973</v>
      </c>
      <c r="O370" s="111">
        <v>720556.68999999983</v>
      </c>
      <c r="P370" s="111">
        <v>708988.44000000006</v>
      </c>
      <c r="Q370" s="111">
        <f t="shared" si="7"/>
        <v>8289401.7699999986</v>
      </c>
      <c r="R370" s="108"/>
      <c r="T370" s="106"/>
      <c r="U370" s="111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2801339.39</v>
      </c>
      <c r="V370" s="108"/>
    </row>
    <row r="371" spans="2:22" ht="15" x14ac:dyDescent="0.25">
      <c r="B371" s="106"/>
      <c r="C371" s="151" t="s">
        <v>110</v>
      </c>
      <c r="D371" s="110" t="s">
        <v>326</v>
      </c>
      <c r="E371" s="111">
        <v>48175.06</v>
      </c>
      <c r="F371" s="111">
        <v>51651.979999999996</v>
      </c>
      <c r="G371" s="111">
        <v>66234.25</v>
      </c>
      <c r="H371" s="111">
        <v>4026.35</v>
      </c>
      <c r="I371" s="111">
        <v>197890.71000000002</v>
      </c>
      <c r="J371" s="111">
        <v>230606.53999999998</v>
      </c>
      <c r="K371" s="111">
        <v>0</v>
      </c>
      <c r="L371" s="111">
        <v>565083.21</v>
      </c>
      <c r="M371" s="111">
        <v>565083.21</v>
      </c>
      <c r="N371" s="111">
        <v>573763.21</v>
      </c>
      <c r="O371" s="111">
        <v>605083.21</v>
      </c>
      <c r="P371" s="111">
        <v>605083.16999999993</v>
      </c>
      <c r="Q371" s="111">
        <f t="shared" si="7"/>
        <v>3512680.8999999994</v>
      </c>
      <c r="R371" s="108"/>
      <c r="T371" s="106"/>
      <c r="U371" s="111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367978.35</v>
      </c>
      <c r="V371" s="108"/>
    </row>
    <row r="372" spans="2:22" ht="15" x14ac:dyDescent="0.25">
      <c r="B372" s="106"/>
      <c r="C372" s="151" t="s">
        <v>111</v>
      </c>
      <c r="D372" s="110" t="s">
        <v>329</v>
      </c>
      <c r="E372" s="111">
        <v>606945.22000000032</v>
      </c>
      <c r="F372" s="111">
        <v>593051.96000000008</v>
      </c>
      <c r="G372" s="111">
        <v>728455.0399999998</v>
      </c>
      <c r="H372" s="111">
        <v>773555.03</v>
      </c>
      <c r="I372" s="111">
        <v>729804.62999999977</v>
      </c>
      <c r="J372" s="111">
        <v>794753.61</v>
      </c>
      <c r="K372" s="111">
        <v>868880.31</v>
      </c>
      <c r="L372" s="111">
        <v>1030278.4700000001</v>
      </c>
      <c r="M372" s="111">
        <v>1018831.2700000001</v>
      </c>
      <c r="N372" s="111">
        <v>912485.19000000006</v>
      </c>
      <c r="O372" s="111">
        <v>911917.92</v>
      </c>
      <c r="P372" s="111">
        <v>912243.54999999993</v>
      </c>
      <c r="Q372" s="111">
        <f t="shared" si="7"/>
        <v>9881202.200000003</v>
      </c>
      <c r="R372" s="108"/>
      <c r="T372" s="106"/>
      <c r="U372" s="111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3431811.88</v>
      </c>
      <c r="V372" s="108"/>
    </row>
    <row r="373" spans="2:22" ht="15" x14ac:dyDescent="0.25">
      <c r="B373" s="106"/>
      <c r="C373" s="151" t="s">
        <v>112</v>
      </c>
      <c r="D373" s="110" t="s">
        <v>332</v>
      </c>
      <c r="E373" s="111">
        <v>203120.33000000005</v>
      </c>
      <c r="F373" s="111">
        <v>228536.82000000004</v>
      </c>
      <c r="G373" s="111">
        <v>306749.07999999996</v>
      </c>
      <c r="H373" s="111">
        <v>374940.82</v>
      </c>
      <c r="I373" s="111">
        <v>510395.57</v>
      </c>
      <c r="J373" s="111">
        <v>6576454.2000000011</v>
      </c>
      <c r="K373" s="111">
        <v>383094.76999999996</v>
      </c>
      <c r="L373" s="111">
        <v>1362764.9499999997</v>
      </c>
      <c r="M373" s="111">
        <v>434764.9499999999</v>
      </c>
      <c r="N373" s="111">
        <v>369764.94999999995</v>
      </c>
      <c r="O373" s="111">
        <v>364764.94999999995</v>
      </c>
      <c r="P373" s="111">
        <v>349833.06999999995</v>
      </c>
      <c r="Q373" s="111">
        <f t="shared" si="7"/>
        <v>11465184.459999999</v>
      </c>
      <c r="R373" s="108"/>
      <c r="T373" s="106"/>
      <c r="U373" s="111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1623742.62</v>
      </c>
      <c r="V373" s="108"/>
    </row>
    <row r="374" spans="2:22" ht="15" x14ac:dyDescent="0.25">
      <c r="B374" s="106"/>
      <c r="C374" s="151" t="s">
        <v>113</v>
      </c>
      <c r="D374" s="110" t="s">
        <v>333</v>
      </c>
      <c r="E374" s="111">
        <v>129802.73000000001</v>
      </c>
      <c r="F374" s="111">
        <v>215124.72999999998</v>
      </c>
      <c r="G374" s="111">
        <v>315805.69999999995</v>
      </c>
      <c r="H374" s="111">
        <v>372027.05000000005</v>
      </c>
      <c r="I374" s="111">
        <v>283209.0199999999</v>
      </c>
      <c r="J374" s="111">
        <v>211338.79999999996</v>
      </c>
      <c r="K374" s="111">
        <v>288438.94000000006</v>
      </c>
      <c r="L374" s="111">
        <v>404141.81999999989</v>
      </c>
      <c r="M374" s="111">
        <v>402131.81999999989</v>
      </c>
      <c r="N374" s="111">
        <v>402131.81999999989</v>
      </c>
      <c r="O374" s="111">
        <v>402131.81999999989</v>
      </c>
      <c r="P374" s="111">
        <v>402131.91999999993</v>
      </c>
      <c r="Q374" s="111">
        <f t="shared" si="7"/>
        <v>3828416.1699999995</v>
      </c>
      <c r="R374" s="108"/>
      <c r="T374" s="106"/>
      <c r="U374" s="111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1315969.23</v>
      </c>
      <c r="V374" s="108"/>
    </row>
    <row r="375" spans="2:22" ht="15" x14ac:dyDescent="0.25">
      <c r="B375" s="106"/>
      <c r="C375" s="151" t="s">
        <v>114</v>
      </c>
      <c r="D375" s="110" t="s">
        <v>334</v>
      </c>
      <c r="E375" s="111">
        <v>3116090.4800000004</v>
      </c>
      <c r="F375" s="111">
        <v>3479491.7800000017</v>
      </c>
      <c r="G375" s="111">
        <v>3199305.73</v>
      </c>
      <c r="H375" s="111">
        <v>3719110.6100000003</v>
      </c>
      <c r="I375" s="111">
        <v>3698146.23</v>
      </c>
      <c r="J375" s="111">
        <v>3446198.9100000006</v>
      </c>
      <c r="K375" s="111">
        <v>3909494.17</v>
      </c>
      <c r="L375" s="111">
        <v>4596020.6899999985</v>
      </c>
      <c r="M375" s="111">
        <v>4365646.629999999</v>
      </c>
      <c r="N375" s="111">
        <v>4361648.629999999</v>
      </c>
      <c r="O375" s="111">
        <v>4353108.5299999984</v>
      </c>
      <c r="P375" s="111">
        <v>4051790.61</v>
      </c>
      <c r="Q375" s="111">
        <f t="shared" si="7"/>
        <v>46296053</v>
      </c>
      <c r="R375" s="108"/>
      <c r="T375" s="106"/>
      <c r="U375" s="111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17212144.830000002</v>
      </c>
      <c r="V375" s="108"/>
    </row>
    <row r="376" spans="2:22" ht="15" x14ac:dyDescent="0.25">
      <c r="B376" s="106"/>
      <c r="C376" s="151" t="s">
        <v>115</v>
      </c>
      <c r="D376" s="110" t="s">
        <v>335</v>
      </c>
      <c r="E376" s="111">
        <v>71585.700000000012</v>
      </c>
      <c r="F376" s="111">
        <v>83896.35000000002</v>
      </c>
      <c r="G376" s="111">
        <v>117089.66000000002</v>
      </c>
      <c r="H376" s="111">
        <v>137841.61000000002</v>
      </c>
      <c r="I376" s="111">
        <v>180016.41</v>
      </c>
      <c r="J376" s="111">
        <v>124233.92999999998</v>
      </c>
      <c r="K376" s="111">
        <v>149522.78</v>
      </c>
      <c r="L376" s="111">
        <v>177518.1</v>
      </c>
      <c r="M376" s="111">
        <v>163489.50000000003</v>
      </c>
      <c r="N376" s="111">
        <v>144489.50000000003</v>
      </c>
      <c r="O376" s="111">
        <v>134879.94999999998</v>
      </c>
      <c r="P376" s="111">
        <v>99010.689999999988</v>
      </c>
      <c r="Q376" s="111">
        <f t="shared" si="7"/>
        <v>1583574.18</v>
      </c>
      <c r="R376" s="108"/>
      <c r="T376" s="106"/>
      <c r="U376" s="111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590429.7300000001</v>
      </c>
      <c r="V376" s="108"/>
    </row>
    <row r="377" spans="2:22" ht="15" x14ac:dyDescent="0.25">
      <c r="B377" s="106"/>
      <c r="C377" s="151" t="s">
        <v>116</v>
      </c>
      <c r="D377" s="110" t="s">
        <v>336</v>
      </c>
      <c r="E377" s="111">
        <v>18580.77</v>
      </c>
      <c r="F377" s="111">
        <v>32230.77</v>
      </c>
      <c r="G377" s="111">
        <v>73217.72</v>
      </c>
      <c r="H377" s="111">
        <v>76335.48000000001</v>
      </c>
      <c r="I377" s="111">
        <v>131250.79</v>
      </c>
      <c r="J377" s="111">
        <v>117004.48999999999</v>
      </c>
      <c r="K377" s="111">
        <v>60065.710000000006</v>
      </c>
      <c r="L377" s="111">
        <v>230074.32</v>
      </c>
      <c r="M377" s="111">
        <v>220074.32</v>
      </c>
      <c r="N377" s="111">
        <v>220074.32</v>
      </c>
      <c r="O377" s="111">
        <v>215074.32</v>
      </c>
      <c r="P377" s="111">
        <v>215074.36</v>
      </c>
      <c r="Q377" s="111">
        <f t="shared" si="7"/>
        <v>1609057.37</v>
      </c>
      <c r="R377" s="108"/>
      <c r="T377" s="106"/>
      <c r="U377" s="111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331615.53000000003</v>
      </c>
      <c r="V377" s="108"/>
    </row>
    <row r="378" spans="2:22" ht="15" x14ac:dyDescent="0.25">
      <c r="B378" s="106"/>
      <c r="C378" s="151" t="s">
        <v>117</v>
      </c>
      <c r="D378" s="110" t="s">
        <v>337</v>
      </c>
      <c r="E378" s="111">
        <v>226907.2</v>
      </c>
      <c r="F378" s="111">
        <v>226907.2</v>
      </c>
      <c r="G378" s="111">
        <v>38110.22</v>
      </c>
      <c r="H378" s="111">
        <v>710717.17</v>
      </c>
      <c r="I378" s="111">
        <v>542741.73</v>
      </c>
      <c r="J378" s="111">
        <v>523376.89</v>
      </c>
      <c r="K378" s="111">
        <v>1169870.6399999999</v>
      </c>
      <c r="L378" s="111">
        <v>700665.09999999986</v>
      </c>
      <c r="M378" s="111">
        <v>700665.09999999986</v>
      </c>
      <c r="N378" s="111">
        <v>700665.09999999986</v>
      </c>
      <c r="O378" s="111">
        <v>700665.09999999986</v>
      </c>
      <c r="P378" s="111">
        <v>700665.12999999989</v>
      </c>
      <c r="Q378" s="111">
        <f t="shared" si="7"/>
        <v>6941956.5799999982</v>
      </c>
      <c r="R378" s="108"/>
      <c r="T378" s="106"/>
      <c r="U378" s="111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1745383.52</v>
      </c>
      <c r="V378" s="108"/>
    </row>
    <row r="379" spans="2:22" ht="15" x14ac:dyDescent="0.25">
      <c r="B379" s="106"/>
      <c r="C379" s="151" t="s">
        <v>118</v>
      </c>
      <c r="D379" s="110" t="s">
        <v>338</v>
      </c>
      <c r="E379" s="111">
        <v>0</v>
      </c>
      <c r="F379" s="111">
        <v>0</v>
      </c>
      <c r="G379" s="111">
        <v>0</v>
      </c>
      <c r="H379" s="111">
        <v>0</v>
      </c>
      <c r="I379" s="111">
        <v>52468.02</v>
      </c>
      <c r="J379" s="111">
        <v>29709.41</v>
      </c>
      <c r="K379" s="111">
        <v>42981.32</v>
      </c>
      <c r="L379" s="111">
        <v>89268.25</v>
      </c>
      <c r="M379" s="111">
        <v>89268.25</v>
      </c>
      <c r="N379" s="111">
        <v>89268.25</v>
      </c>
      <c r="O379" s="111">
        <v>89268.25</v>
      </c>
      <c r="P379" s="111">
        <v>89268.25</v>
      </c>
      <c r="Q379" s="111">
        <f t="shared" si="7"/>
        <v>571500</v>
      </c>
      <c r="R379" s="108"/>
      <c r="T379" s="106"/>
      <c r="U379" s="111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52468.02</v>
      </c>
      <c r="V379" s="108"/>
    </row>
    <row r="380" spans="2:22" ht="25.5" x14ac:dyDescent="0.25">
      <c r="B380" s="106"/>
      <c r="C380" s="151" t="s">
        <v>119</v>
      </c>
      <c r="D380" s="110" t="s">
        <v>339</v>
      </c>
      <c r="E380" s="111">
        <v>136710.82999999996</v>
      </c>
      <c r="F380" s="111">
        <v>142666.57999999999</v>
      </c>
      <c r="G380" s="111">
        <v>157505.25999999998</v>
      </c>
      <c r="H380" s="111">
        <v>200780.16999999998</v>
      </c>
      <c r="I380" s="111">
        <v>208838.38</v>
      </c>
      <c r="J380" s="111">
        <v>209507.34999999998</v>
      </c>
      <c r="K380" s="111">
        <v>192732.99</v>
      </c>
      <c r="L380" s="111">
        <v>330912.01000000007</v>
      </c>
      <c r="M380" s="111">
        <v>280840.69000000012</v>
      </c>
      <c r="N380" s="111">
        <v>280840.69000000012</v>
      </c>
      <c r="O380" s="111">
        <v>280840.69000000012</v>
      </c>
      <c r="P380" s="111">
        <v>280863.30000000005</v>
      </c>
      <c r="Q380" s="111">
        <f t="shared" si="7"/>
        <v>2703038.9400000004</v>
      </c>
      <c r="R380" s="108"/>
      <c r="T380" s="106"/>
      <c r="U380" s="111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846501.21999999986</v>
      </c>
      <c r="V380" s="108"/>
    </row>
    <row r="381" spans="2:22" ht="15" x14ac:dyDescent="0.25">
      <c r="B381" s="106"/>
      <c r="C381" s="151" t="s">
        <v>120</v>
      </c>
      <c r="D381" s="110" t="s">
        <v>340</v>
      </c>
      <c r="E381" s="111">
        <v>33342.770000000004</v>
      </c>
      <c r="F381" s="111">
        <v>34480.619999999995</v>
      </c>
      <c r="G381" s="111">
        <v>106348.34999999999</v>
      </c>
      <c r="H381" s="111">
        <v>42293.72</v>
      </c>
      <c r="I381" s="111">
        <v>41394.12999999999</v>
      </c>
      <c r="J381" s="111">
        <v>58044.399999999994</v>
      </c>
      <c r="K381" s="111">
        <v>28620.940000000002</v>
      </c>
      <c r="L381" s="111">
        <v>61292.049999999988</v>
      </c>
      <c r="M381" s="111">
        <v>61292.049999999988</v>
      </c>
      <c r="N381" s="111">
        <v>61292.049999999988</v>
      </c>
      <c r="O381" s="111">
        <v>61292.049999999988</v>
      </c>
      <c r="P381" s="111">
        <v>61292.2</v>
      </c>
      <c r="Q381" s="111">
        <f t="shared" si="7"/>
        <v>650985.32999999984</v>
      </c>
      <c r="R381" s="108"/>
      <c r="T381" s="106"/>
      <c r="U381" s="111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257859.58999999997</v>
      </c>
      <c r="V381" s="108"/>
    </row>
    <row r="382" spans="2:22" ht="15" x14ac:dyDescent="0.25">
      <c r="B382" s="106"/>
      <c r="C382" s="151" t="s">
        <v>121</v>
      </c>
      <c r="D382" s="110" t="s">
        <v>341</v>
      </c>
      <c r="E382" s="111">
        <v>66834.590000000011</v>
      </c>
      <c r="F382" s="111">
        <v>76427.499999999985</v>
      </c>
      <c r="G382" s="111">
        <v>80022.33</v>
      </c>
      <c r="H382" s="111">
        <v>89883.810000000012</v>
      </c>
      <c r="I382" s="111">
        <v>109850.31999999998</v>
      </c>
      <c r="J382" s="111">
        <v>112126.20999999999</v>
      </c>
      <c r="K382" s="111">
        <v>148305.18</v>
      </c>
      <c r="L382" s="111">
        <v>282588.15999999997</v>
      </c>
      <c r="M382" s="111">
        <v>282548.84999999998</v>
      </c>
      <c r="N382" s="111">
        <v>281255.82999999996</v>
      </c>
      <c r="O382" s="111">
        <v>262002.72000000003</v>
      </c>
      <c r="P382" s="111">
        <v>255998.62</v>
      </c>
      <c r="Q382" s="111">
        <f t="shared" si="7"/>
        <v>2047844.1199999996</v>
      </c>
      <c r="R382" s="108"/>
      <c r="T382" s="106"/>
      <c r="U382" s="111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423018.54999999993</v>
      </c>
      <c r="V382" s="108"/>
    </row>
    <row r="383" spans="2:22" ht="15" x14ac:dyDescent="0.25">
      <c r="B383" s="106"/>
      <c r="C383" s="151" t="s">
        <v>122</v>
      </c>
      <c r="D383" s="110" t="s">
        <v>342</v>
      </c>
      <c r="E383" s="111">
        <v>2182184.0999999996</v>
      </c>
      <c r="F383" s="111">
        <v>972991.67999999993</v>
      </c>
      <c r="G383" s="111">
        <v>6097735.3599999994</v>
      </c>
      <c r="H383" s="111">
        <v>4851642.93</v>
      </c>
      <c r="I383" s="111">
        <v>127884.63999999998</v>
      </c>
      <c r="J383" s="111">
        <v>2518981.5099999998</v>
      </c>
      <c r="K383" s="111">
        <v>2800175.11</v>
      </c>
      <c r="L383" s="111">
        <v>3438309.58</v>
      </c>
      <c r="M383" s="111">
        <v>3603034.79</v>
      </c>
      <c r="N383" s="111">
        <v>2573154.9000000004</v>
      </c>
      <c r="O383" s="111">
        <v>1616759.14</v>
      </c>
      <c r="P383" s="111">
        <v>1515957.3399999999</v>
      </c>
      <c r="Q383" s="111">
        <f t="shared" si="7"/>
        <v>32298811.079999994</v>
      </c>
      <c r="R383" s="108"/>
      <c r="T383" s="106"/>
      <c r="U383" s="111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14232438.709999999</v>
      </c>
      <c r="V383" s="108"/>
    </row>
    <row r="384" spans="2:22" ht="15" x14ac:dyDescent="0.25">
      <c r="B384" s="106"/>
      <c r="C384" s="151" t="s">
        <v>123</v>
      </c>
      <c r="D384" s="110" t="s">
        <v>343</v>
      </c>
      <c r="E384" s="111">
        <v>49598.84</v>
      </c>
      <c r="F384" s="111">
        <v>59023.330000000009</v>
      </c>
      <c r="G384" s="111">
        <v>422550.36000000004</v>
      </c>
      <c r="H384" s="111">
        <v>58037.389999999992</v>
      </c>
      <c r="I384" s="111">
        <v>56886.309999999983</v>
      </c>
      <c r="J384" s="111">
        <v>63529.410000000011</v>
      </c>
      <c r="K384" s="111">
        <v>59372.480000000003</v>
      </c>
      <c r="L384" s="111">
        <v>735109.83000000007</v>
      </c>
      <c r="M384" s="111">
        <v>767826.07000000007</v>
      </c>
      <c r="N384" s="111">
        <v>769237.17</v>
      </c>
      <c r="O384" s="111">
        <v>769144.93</v>
      </c>
      <c r="P384" s="111">
        <v>750345.77</v>
      </c>
      <c r="Q384" s="111">
        <f t="shared" si="7"/>
        <v>4560661.8900000006</v>
      </c>
      <c r="R384" s="108"/>
      <c r="T384" s="106"/>
      <c r="U384" s="111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646096.23</v>
      </c>
      <c r="V384" s="108"/>
    </row>
    <row r="385" spans="2:22" ht="15" x14ac:dyDescent="0.25">
      <c r="B385" s="106"/>
      <c r="C385" s="151" t="s">
        <v>124</v>
      </c>
      <c r="D385" s="110" t="s">
        <v>344</v>
      </c>
      <c r="E385" s="111">
        <v>0</v>
      </c>
      <c r="F385" s="111">
        <v>1209850</v>
      </c>
      <c r="G385" s="111">
        <v>3097639.84</v>
      </c>
      <c r="H385" s="111">
        <v>60929.33</v>
      </c>
      <c r="I385" s="111">
        <v>23004.35</v>
      </c>
      <c r="J385" s="111">
        <v>203203.49</v>
      </c>
      <c r="K385" s="111">
        <v>24767.07</v>
      </c>
      <c r="L385" s="111">
        <v>1232013.7</v>
      </c>
      <c r="M385" s="111">
        <v>452013.7</v>
      </c>
      <c r="N385" s="111">
        <v>2452013.7000000002</v>
      </c>
      <c r="O385" s="111">
        <v>2452013.7000000002</v>
      </c>
      <c r="P385" s="111">
        <v>2576498.7200000002</v>
      </c>
      <c r="Q385" s="111">
        <f t="shared" si="7"/>
        <v>13783947.6</v>
      </c>
      <c r="R385" s="108"/>
      <c r="T385" s="106"/>
      <c r="U385" s="111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4391423.5199999996</v>
      </c>
      <c r="V385" s="108"/>
    </row>
    <row r="386" spans="2:22" ht="15" x14ac:dyDescent="0.25">
      <c r="B386" s="106"/>
      <c r="C386" s="151" t="s">
        <v>125</v>
      </c>
      <c r="D386" s="110" t="s">
        <v>345</v>
      </c>
      <c r="E386" s="111">
        <v>44588158.5</v>
      </c>
      <c r="F386" s="111">
        <v>13711151.58</v>
      </c>
      <c r="G386" s="111">
        <v>57507963.190000005</v>
      </c>
      <c r="H386" s="111">
        <v>557552422.50000012</v>
      </c>
      <c r="I386" s="111">
        <v>65631032.360000007</v>
      </c>
      <c r="J386" s="111">
        <v>43511657.130000003</v>
      </c>
      <c r="K386" s="111">
        <v>58842876.540000014</v>
      </c>
      <c r="L386" s="111">
        <v>46367769.140000008</v>
      </c>
      <c r="M386" s="111">
        <v>45533946</v>
      </c>
      <c r="N386" s="111">
        <v>34223191.549999997</v>
      </c>
      <c r="O386" s="111">
        <v>27677484.999999993</v>
      </c>
      <c r="P386" s="111">
        <v>47027046.650000006</v>
      </c>
      <c r="Q386" s="111">
        <f t="shared" si="7"/>
        <v>1042174700.14</v>
      </c>
      <c r="R386" s="108"/>
      <c r="T386" s="106"/>
      <c r="U386" s="111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738990728.13000011</v>
      </c>
      <c r="V386" s="108"/>
    </row>
    <row r="387" spans="2:22" ht="25.5" x14ac:dyDescent="0.25">
      <c r="B387" s="106"/>
      <c r="C387" s="151" t="s">
        <v>126</v>
      </c>
      <c r="D387" s="110" t="s">
        <v>346</v>
      </c>
      <c r="E387" s="111">
        <v>63030.240000000005</v>
      </c>
      <c r="F387" s="111">
        <v>66548.150000000009</v>
      </c>
      <c r="G387" s="111">
        <v>125400.03000000001</v>
      </c>
      <c r="H387" s="111">
        <v>86462.089999999967</v>
      </c>
      <c r="I387" s="111">
        <v>70818.690000000017</v>
      </c>
      <c r="J387" s="111">
        <v>84083.060000000012</v>
      </c>
      <c r="K387" s="111">
        <v>80944.62</v>
      </c>
      <c r="L387" s="111">
        <v>83408.149999999994</v>
      </c>
      <c r="M387" s="111">
        <v>117986.64999999997</v>
      </c>
      <c r="N387" s="111">
        <v>119446.64999999997</v>
      </c>
      <c r="O387" s="111">
        <v>119879.84999999996</v>
      </c>
      <c r="P387" s="111">
        <v>98356.989999999962</v>
      </c>
      <c r="Q387" s="111">
        <f t="shared" si="7"/>
        <v>1116365.1699999997</v>
      </c>
      <c r="R387" s="108"/>
      <c r="T387" s="106"/>
      <c r="U387" s="111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412259.2</v>
      </c>
      <c r="V387" s="108"/>
    </row>
    <row r="388" spans="2:22" ht="15" x14ac:dyDescent="0.25">
      <c r="B388" s="106"/>
      <c r="C388" s="151" t="s">
        <v>127</v>
      </c>
      <c r="D388" s="110" t="s">
        <v>347</v>
      </c>
      <c r="E388" s="111">
        <v>129620.45000000006</v>
      </c>
      <c r="F388" s="111">
        <v>197075.41</v>
      </c>
      <c r="G388" s="111">
        <v>211655.14</v>
      </c>
      <c r="H388" s="111">
        <v>177536.41</v>
      </c>
      <c r="I388" s="111">
        <v>199065.79999999996</v>
      </c>
      <c r="J388" s="111">
        <v>176991.67</v>
      </c>
      <c r="K388" s="111">
        <v>210200.71</v>
      </c>
      <c r="L388" s="111">
        <v>388840.40000000014</v>
      </c>
      <c r="M388" s="111">
        <v>323346.24000000011</v>
      </c>
      <c r="N388" s="111">
        <v>341632.91000000015</v>
      </c>
      <c r="O388" s="111">
        <v>350272.50000000012</v>
      </c>
      <c r="P388" s="111">
        <v>351712.47000000015</v>
      </c>
      <c r="Q388" s="111">
        <f t="shared" si="7"/>
        <v>3057950.1100000003</v>
      </c>
      <c r="R388" s="108"/>
      <c r="T388" s="106"/>
      <c r="U388" s="111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914953.21</v>
      </c>
      <c r="V388" s="108"/>
    </row>
    <row r="389" spans="2:22" ht="25.5" x14ac:dyDescent="0.25">
      <c r="B389" s="106"/>
      <c r="C389" s="151" t="s">
        <v>128</v>
      </c>
      <c r="D389" s="110" t="s">
        <v>348</v>
      </c>
      <c r="E389" s="111">
        <v>26721.889999999992</v>
      </c>
      <c r="F389" s="111">
        <v>29892.479999999996</v>
      </c>
      <c r="G389" s="111">
        <v>32687.710000000003</v>
      </c>
      <c r="H389" s="111">
        <v>37535.01</v>
      </c>
      <c r="I389" s="111">
        <v>41350.529999999992</v>
      </c>
      <c r="J389" s="111">
        <v>40227.859999999993</v>
      </c>
      <c r="K389" s="111">
        <v>44308.94999999999</v>
      </c>
      <c r="L389" s="111">
        <v>41774.069999999985</v>
      </c>
      <c r="M389" s="111">
        <v>61073.619999999995</v>
      </c>
      <c r="N389" s="111">
        <v>61073.619999999995</v>
      </c>
      <c r="O389" s="111">
        <v>54606.579999999994</v>
      </c>
      <c r="P389" s="111">
        <v>57177.549999999988</v>
      </c>
      <c r="Q389" s="111">
        <f t="shared" si="7"/>
        <v>528429.86999999988</v>
      </c>
      <c r="R389" s="108"/>
      <c r="T389" s="106"/>
      <c r="U389" s="111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168187.62</v>
      </c>
      <c r="V389" s="108"/>
    </row>
    <row r="390" spans="2:22" ht="15" x14ac:dyDescent="0.25">
      <c r="B390" s="106"/>
      <c r="C390" s="151" t="s">
        <v>129</v>
      </c>
      <c r="D390" s="110" t="s">
        <v>349</v>
      </c>
      <c r="E390" s="111">
        <v>35757.629999999997</v>
      </c>
      <c r="F390" s="111">
        <v>38274.079999999994</v>
      </c>
      <c r="G390" s="111">
        <v>44842.669999999984</v>
      </c>
      <c r="H390" s="111">
        <v>38551.069999999985</v>
      </c>
      <c r="I390" s="111">
        <v>36080.44999999999</v>
      </c>
      <c r="J390" s="111">
        <v>39633.97</v>
      </c>
      <c r="K390" s="111">
        <v>38760.449999999983</v>
      </c>
      <c r="L390" s="111">
        <v>42265.889999999992</v>
      </c>
      <c r="M390" s="111">
        <v>51357.55999999999</v>
      </c>
      <c r="N390" s="111">
        <v>63836.299999999988</v>
      </c>
      <c r="O390" s="111">
        <v>63836.299999999988</v>
      </c>
      <c r="P390" s="111">
        <v>63836.529999999984</v>
      </c>
      <c r="Q390" s="111">
        <f t="shared" si="7"/>
        <v>557032.89999999991</v>
      </c>
      <c r="R390" s="108"/>
      <c r="T390" s="106"/>
      <c r="U390" s="111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193505.89999999994</v>
      </c>
      <c r="V390" s="108"/>
    </row>
    <row r="391" spans="2:22" ht="15" x14ac:dyDescent="0.25">
      <c r="B391" s="106"/>
      <c r="C391" s="151" t="s">
        <v>130</v>
      </c>
      <c r="D391" s="110" t="s">
        <v>350</v>
      </c>
      <c r="E391" s="111">
        <v>463.26</v>
      </c>
      <c r="F391" s="111">
        <v>1014.3600000000001</v>
      </c>
      <c r="G391" s="111">
        <v>2885.5599999999995</v>
      </c>
      <c r="H391" s="111">
        <v>963.05</v>
      </c>
      <c r="I391" s="111">
        <v>1621.36</v>
      </c>
      <c r="J391" s="111">
        <v>1830.4499999999998</v>
      </c>
      <c r="K391" s="111">
        <v>1863.85</v>
      </c>
      <c r="L391" s="111">
        <v>3607.12</v>
      </c>
      <c r="M391" s="111">
        <v>3607.12</v>
      </c>
      <c r="N391" s="111">
        <v>3607.12</v>
      </c>
      <c r="O391" s="111">
        <v>3607.12</v>
      </c>
      <c r="P391" s="111">
        <v>3607.13</v>
      </c>
      <c r="Q391" s="111">
        <f t="shared" si="7"/>
        <v>28677.499999999996</v>
      </c>
      <c r="R391" s="108"/>
      <c r="T391" s="106"/>
      <c r="U391" s="111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6947.5899999999992</v>
      </c>
      <c r="V391" s="108"/>
    </row>
    <row r="392" spans="2:22" ht="15" x14ac:dyDescent="0.25">
      <c r="B392" s="106"/>
      <c r="C392" s="151" t="s">
        <v>131</v>
      </c>
      <c r="D392" s="110" t="s">
        <v>351</v>
      </c>
      <c r="E392" s="111">
        <v>72634.26999999999</v>
      </c>
      <c r="F392" s="111">
        <v>75999.199999999983</v>
      </c>
      <c r="G392" s="111">
        <v>107651.89000000001</v>
      </c>
      <c r="H392" s="111">
        <v>111533.56999999998</v>
      </c>
      <c r="I392" s="111">
        <v>81280.959999999992</v>
      </c>
      <c r="J392" s="111">
        <v>82284.479999999981</v>
      </c>
      <c r="K392" s="111">
        <v>88703.25999999998</v>
      </c>
      <c r="L392" s="111">
        <v>333303.70999999996</v>
      </c>
      <c r="M392" s="111">
        <v>358131.53999999992</v>
      </c>
      <c r="N392" s="111">
        <v>362061.25</v>
      </c>
      <c r="O392" s="111">
        <v>364012.16</v>
      </c>
      <c r="P392" s="111">
        <v>346919.62999999989</v>
      </c>
      <c r="Q392" s="111">
        <f t="shared" si="7"/>
        <v>2384515.92</v>
      </c>
      <c r="R392" s="108"/>
      <c r="T392" s="106"/>
      <c r="U392" s="111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449099.8899999999</v>
      </c>
      <c r="V392" s="108"/>
    </row>
    <row r="393" spans="2:22" ht="15" x14ac:dyDescent="0.25">
      <c r="B393" s="106"/>
      <c r="C393" s="151" t="s">
        <v>132</v>
      </c>
      <c r="D393" s="110" t="s">
        <v>356</v>
      </c>
      <c r="E393" s="111">
        <v>13421.439999999999</v>
      </c>
      <c r="F393" s="111">
        <v>14469.75</v>
      </c>
      <c r="G393" s="111">
        <v>22130.789999999997</v>
      </c>
      <c r="H393" s="111">
        <v>15500.8</v>
      </c>
      <c r="I393" s="111">
        <v>18088.59</v>
      </c>
      <c r="J393" s="111">
        <v>20006.190000000002</v>
      </c>
      <c r="K393" s="111">
        <v>9269573.3200000003</v>
      </c>
      <c r="L393" s="111">
        <v>26736.880000000001</v>
      </c>
      <c r="M393" s="111">
        <v>31127.540000000005</v>
      </c>
      <c r="N393" s="111">
        <v>34139.469999999994</v>
      </c>
      <c r="O393" s="111">
        <v>34139.469999999994</v>
      </c>
      <c r="P393" s="111">
        <v>34139.360000000001</v>
      </c>
      <c r="Q393" s="111">
        <f t="shared" si="7"/>
        <v>9533473.6000000015</v>
      </c>
      <c r="R393" s="108"/>
      <c r="T393" s="106"/>
      <c r="U393" s="111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83611.37</v>
      </c>
      <c r="V393" s="108"/>
    </row>
    <row r="394" spans="2:22" ht="15" x14ac:dyDescent="0.25">
      <c r="B394" s="106"/>
      <c r="C394" s="151" t="s">
        <v>133</v>
      </c>
      <c r="D394" s="110" t="s">
        <v>357</v>
      </c>
      <c r="E394" s="111">
        <v>91198.67</v>
      </c>
      <c r="F394" s="111">
        <v>90598.45</v>
      </c>
      <c r="G394" s="111">
        <v>95603.43</v>
      </c>
      <c r="H394" s="111">
        <v>110508.27999999998</v>
      </c>
      <c r="I394" s="111">
        <v>120091.45999999998</v>
      </c>
      <c r="J394" s="111">
        <v>111410.16</v>
      </c>
      <c r="K394" s="111">
        <v>123109.01</v>
      </c>
      <c r="L394" s="111">
        <v>206338.86000000002</v>
      </c>
      <c r="M394" s="111">
        <v>206338.86000000002</v>
      </c>
      <c r="N394" s="111">
        <v>206338.86000000002</v>
      </c>
      <c r="O394" s="111">
        <v>197755.72</v>
      </c>
      <c r="P394" s="111">
        <v>143941.67000000001</v>
      </c>
      <c r="Q394" s="111">
        <f t="shared" si="7"/>
        <v>1703233.43</v>
      </c>
      <c r="R394" s="108"/>
      <c r="T394" s="106"/>
      <c r="U394" s="111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508000.28999999992</v>
      </c>
      <c r="V394" s="108"/>
    </row>
    <row r="395" spans="2:22" ht="15" x14ac:dyDescent="0.25">
      <c r="B395" s="106"/>
      <c r="C395" s="151" t="s">
        <v>134</v>
      </c>
      <c r="D395" s="110" t="s">
        <v>358</v>
      </c>
      <c r="E395" s="111">
        <v>126529.45999999999</v>
      </c>
      <c r="F395" s="111">
        <v>132885.15000000002</v>
      </c>
      <c r="G395" s="111">
        <v>159104.34000000003</v>
      </c>
      <c r="H395" s="111">
        <v>147081.48000000001</v>
      </c>
      <c r="I395" s="111">
        <v>159643.20000000001</v>
      </c>
      <c r="J395" s="111">
        <v>163684.26</v>
      </c>
      <c r="K395" s="111">
        <v>203004.55999999997</v>
      </c>
      <c r="L395" s="111">
        <v>198120.53</v>
      </c>
      <c r="M395" s="111">
        <v>204366.61</v>
      </c>
      <c r="N395" s="111">
        <v>201243.55999999997</v>
      </c>
      <c r="O395" s="111">
        <v>201243.55999999997</v>
      </c>
      <c r="P395" s="111">
        <v>201243.58000000002</v>
      </c>
      <c r="Q395" s="111">
        <f t="shared" si="7"/>
        <v>2098150.2900000005</v>
      </c>
      <c r="R395" s="108"/>
      <c r="T395" s="106"/>
      <c r="U395" s="111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725243.63000000012</v>
      </c>
      <c r="V395" s="108"/>
    </row>
    <row r="396" spans="2:22" ht="15" x14ac:dyDescent="0.25">
      <c r="B396" s="106"/>
      <c r="C396" s="151" t="s">
        <v>135</v>
      </c>
      <c r="D396" s="110" t="s">
        <v>359</v>
      </c>
      <c r="E396" s="111">
        <v>10731.46</v>
      </c>
      <c r="F396" s="111">
        <v>9738.2000000000007</v>
      </c>
      <c r="G396" s="111">
        <v>16451.16</v>
      </c>
      <c r="H396" s="111">
        <v>11191.54</v>
      </c>
      <c r="I396" s="111">
        <v>26275.06</v>
      </c>
      <c r="J396" s="111">
        <v>24105.980000000003</v>
      </c>
      <c r="K396" s="111">
        <v>13940.550000000001</v>
      </c>
      <c r="L396" s="111">
        <v>81062.399999999994</v>
      </c>
      <c r="M396" s="111">
        <v>81062.399999999994</v>
      </c>
      <c r="N396" s="111">
        <v>81062.399999999994</v>
      </c>
      <c r="O396" s="111">
        <v>81062.399999999994</v>
      </c>
      <c r="P396" s="111">
        <v>78647.710000000006</v>
      </c>
      <c r="Q396" s="111">
        <f t="shared" si="7"/>
        <v>515331.26000000007</v>
      </c>
      <c r="R396" s="108"/>
      <c r="T396" s="106"/>
      <c r="U396" s="111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74387.42</v>
      </c>
      <c r="V396" s="108"/>
    </row>
    <row r="397" spans="2:22" ht="15" x14ac:dyDescent="0.25">
      <c r="B397" s="106"/>
      <c r="C397" s="151" t="s">
        <v>136</v>
      </c>
      <c r="D397" s="110" t="s">
        <v>360</v>
      </c>
      <c r="E397" s="111">
        <v>32392.570000000007</v>
      </c>
      <c r="F397" s="111">
        <v>32070.800000000007</v>
      </c>
      <c r="G397" s="111">
        <v>45978.179999999993</v>
      </c>
      <c r="H397" s="111">
        <v>38655.060000000005</v>
      </c>
      <c r="I397" s="111">
        <v>39731.130000000005</v>
      </c>
      <c r="J397" s="111">
        <v>38807.610000000008</v>
      </c>
      <c r="K397" s="111">
        <v>44884.159999999996</v>
      </c>
      <c r="L397" s="111">
        <v>46661.819999999992</v>
      </c>
      <c r="M397" s="111">
        <v>46661.819999999992</v>
      </c>
      <c r="N397" s="111">
        <v>46661.80999999999</v>
      </c>
      <c r="O397" s="111">
        <v>46661.80999999999</v>
      </c>
      <c r="P397" s="111">
        <v>45285.03</v>
      </c>
      <c r="Q397" s="111">
        <f t="shared" si="7"/>
        <v>504451.80000000005</v>
      </c>
      <c r="R397" s="108"/>
      <c r="T397" s="106"/>
      <c r="U397" s="111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188827.74000000002</v>
      </c>
      <c r="V397" s="108"/>
    </row>
    <row r="398" spans="2:22" ht="15" x14ac:dyDescent="0.25">
      <c r="B398" s="106"/>
      <c r="C398" s="151" t="s">
        <v>137</v>
      </c>
      <c r="D398" s="110" t="s">
        <v>361</v>
      </c>
      <c r="E398" s="111">
        <v>1146207.8899999999</v>
      </c>
      <c r="F398" s="111">
        <v>936024.42999999993</v>
      </c>
      <c r="G398" s="111">
        <v>9771243.7500000019</v>
      </c>
      <c r="H398" s="111">
        <v>2100255.31</v>
      </c>
      <c r="I398" s="111">
        <v>1713372.4899999998</v>
      </c>
      <c r="J398" s="111">
        <v>1775832.09</v>
      </c>
      <c r="K398" s="111">
        <v>2633151.21</v>
      </c>
      <c r="L398" s="111">
        <v>2869834.0600000005</v>
      </c>
      <c r="M398" s="111">
        <v>2725348.8300000005</v>
      </c>
      <c r="N398" s="111">
        <v>2725348.8300000005</v>
      </c>
      <c r="O398" s="111">
        <v>2725348.8300000005</v>
      </c>
      <c r="P398" s="111">
        <v>2370441.3400000008</v>
      </c>
      <c r="Q398" s="111">
        <f t="shared" si="7"/>
        <v>33492409.06000001</v>
      </c>
      <c r="R398" s="108"/>
      <c r="T398" s="106"/>
      <c r="U398" s="111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15667103.870000003</v>
      </c>
      <c r="V398" s="108"/>
    </row>
    <row r="399" spans="2:22" ht="25.5" x14ac:dyDescent="0.25">
      <c r="B399" s="106"/>
      <c r="C399" s="151" t="s">
        <v>493</v>
      </c>
      <c r="D399" s="110" t="s">
        <v>494</v>
      </c>
      <c r="E399" s="111">
        <v>31409.800000000003</v>
      </c>
      <c r="F399" s="111">
        <v>213270.84000000003</v>
      </c>
      <c r="G399" s="111">
        <v>191515.6</v>
      </c>
      <c r="H399" s="111">
        <v>92182.67</v>
      </c>
      <c r="I399" s="111">
        <v>34040.47</v>
      </c>
      <c r="J399" s="111">
        <v>149816.6</v>
      </c>
      <c r="K399" s="111">
        <v>77043.439999999988</v>
      </c>
      <c r="L399" s="111">
        <v>319814.68</v>
      </c>
      <c r="M399" s="111">
        <v>321344.68</v>
      </c>
      <c r="N399" s="111">
        <v>321143.99</v>
      </c>
      <c r="O399" s="111">
        <v>321109.63999999996</v>
      </c>
      <c r="P399" s="111">
        <v>290916.40999999997</v>
      </c>
      <c r="Q399" s="111">
        <f t="shared" si="7"/>
        <v>2363608.8199999998</v>
      </c>
      <c r="R399" s="108"/>
      <c r="T399" s="106"/>
      <c r="U399" s="111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562419.38</v>
      </c>
      <c r="V399" s="108"/>
    </row>
    <row r="400" spans="2:22" ht="15" x14ac:dyDescent="0.25">
      <c r="B400" s="106"/>
      <c r="C400" s="151" t="s">
        <v>559</v>
      </c>
      <c r="D400" s="110" t="s">
        <v>362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  <c r="O400" s="111">
        <v>0</v>
      </c>
      <c r="P400" s="111">
        <v>0</v>
      </c>
      <c r="Q400" s="111">
        <f t="shared" si="7"/>
        <v>0</v>
      </c>
      <c r="R400" s="108"/>
      <c r="T400" s="106"/>
      <c r="U400" s="111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08"/>
    </row>
    <row r="401" spans="2:22" ht="25.5" x14ac:dyDescent="0.25">
      <c r="B401" s="106"/>
      <c r="C401" s="151" t="s">
        <v>560</v>
      </c>
      <c r="D401" s="110" t="s">
        <v>589</v>
      </c>
      <c r="E401" s="111">
        <v>0</v>
      </c>
      <c r="F401" s="111">
        <v>0</v>
      </c>
      <c r="G401" s="111">
        <v>0</v>
      </c>
      <c r="H401" s="111">
        <v>0</v>
      </c>
      <c r="I401" s="111">
        <v>0</v>
      </c>
      <c r="J401" s="111">
        <v>0</v>
      </c>
      <c r="K401" s="111">
        <v>0</v>
      </c>
      <c r="L401" s="111">
        <v>0</v>
      </c>
      <c r="M401" s="111">
        <v>0</v>
      </c>
      <c r="N401" s="111">
        <v>0</v>
      </c>
      <c r="O401" s="111">
        <v>0</v>
      </c>
      <c r="P401" s="111">
        <v>0</v>
      </c>
      <c r="Q401" s="111">
        <f t="shared" si="7"/>
        <v>0</v>
      </c>
      <c r="R401" s="108"/>
      <c r="T401" s="106"/>
      <c r="U401" s="111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08"/>
    </row>
    <row r="402" spans="2:22" ht="15" x14ac:dyDescent="0.25">
      <c r="B402" s="106"/>
      <c r="C402" s="151" t="s">
        <v>561</v>
      </c>
      <c r="D402" s="110" t="s">
        <v>590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  <c r="O402" s="111">
        <v>0</v>
      </c>
      <c r="P402" s="111">
        <v>0</v>
      </c>
      <c r="Q402" s="111">
        <f t="shared" si="7"/>
        <v>0</v>
      </c>
      <c r="R402" s="108"/>
      <c r="T402" s="106"/>
      <c r="U402" s="111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08"/>
    </row>
    <row r="403" spans="2:22" ht="15" x14ac:dyDescent="0.25">
      <c r="B403" s="106"/>
      <c r="C403" s="151" t="s">
        <v>138</v>
      </c>
      <c r="D403" s="110" t="s">
        <v>363</v>
      </c>
      <c r="E403" s="111">
        <v>283611.25000000006</v>
      </c>
      <c r="F403" s="111">
        <v>283101.26</v>
      </c>
      <c r="G403" s="111">
        <v>493999.48000000004</v>
      </c>
      <c r="H403" s="111">
        <v>276016.97999999992</v>
      </c>
      <c r="I403" s="111">
        <v>273658.74000000005</v>
      </c>
      <c r="J403" s="111">
        <v>544905.6</v>
      </c>
      <c r="K403" s="111">
        <v>462348.02</v>
      </c>
      <c r="L403" s="111">
        <v>563622.50999999978</v>
      </c>
      <c r="M403" s="111">
        <v>561814.50999999978</v>
      </c>
      <c r="N403" s="111">
        <v>561814.50999999978</v>
      </c>
      <c r="O403" s="111">
        <v>550904.31999999983</v>
      </c>
      <c r="P403" s="111">
        <v>341223.68000000011</v>
      </c>
      <c r="Q403" s="111">
        <f t="shared" si="7"/>
        <v>5197020.8599999994</v>
      </c>
      <c r="R403" s="108"/>
      <c r="T403" s="106"/>
      <c r="U403" s="111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1610387.71</v>
      </c>
      <c r="V403" s="108"/>
    </row>
    <row r="404" spans="2:22" ht="15" x14ac:dyDescent="0.25">
      <c r="B404" s="106"/>
      <c r="C404" s="151" t="s">
        <v>139</v>
      </c>
      <c r="D404" s="110" t="s">
        <v>352</v>
      </c>
      <c r="E404" s="111">
        <v>374540.87</v>
      </c>
      <c r="F404" s="111">
        <v>370114.83999999997</v>
      </c>
      <c r="G404" s="111">
        <v>385096.32</v>
      </c>
      <c r="H404" s="111">
        <v>377589.62</v>
      </c>
      <c r="I404" s="111">
        <v>383979.83</v>
      </c>
      <c r="J404" s="111">
        <v>387073.93999999994</v>
      </c>
      <c r="K404" s="111">
        <v>382979.99</v>
      </c>
      <c r="L404" s="111">
        <v>519461.33999999991</v>
      </c>
      <c r="M404" s="111">
        <v>525620.50999999989</v>
      </c>
      <c r="N404" s="111">
        <v>525168.56999999983</v>
      </c>
      <c r="O404" s="111">
        <v>494140.11999999988</v>
      </c>
      <c r="P404" s="111">
        <v>181841.27</v>
      </c>
      <c r="Q404" s="111">
        <f t="shared" si="7"/>
        <v>4907607.22</v>
      </c>
      <c r="R404" s="108"/>
      <c r="T404" s="106"/>
      <c r="U404" s="111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1891321.48</v>
      </c>
      <c r="V404" s="108"/>
    </row>
    <row r="405" spans="2:22" ht="15" x14ac:dyDescent="0.25">
      <c r="B405" s="106"/>
      <c r="C405" s="151" t="s">
        <v>140</v>
      </c>
      <c r="D405" s="110" t="s">
        <v>353</v>
      </c>
      <c r="E405" s="111">
        <v>32543.690000000002</v>
      </c>
      <c r="F405" s="111">
        <v>31331.480000000003</v>
      </c>
      <c r="G405" s="111">
        <v>42959.23</v>
      </c>
      <c r="H405" s="111">
        <v>42222.080000000002</v>
      </c>
      <c r="I405" s="111">
        <v>62309.91</v>
      </c>
      <c r="J405" s="111">
        <v>53351.690000000017</v>
      </c>
      <c r="K405" s="111">
        <v>67644.5</v>
      </c>
      <c r="L405" s="111">
        <v>94050.95</v>
      </c>
      <c r="M405" s="111">
        <v>94400.599999999991</v>
      </c>
      <c r="N405" s="111">
        <v>110646.81000000001</v>
      </c>
      <c r="O405" s="111">
        <v>110646.81000000001</v>
      </c>
      <c r="P405" s="111">
        <v>110646.79999999997</v>
      </c>
      <c r="Q405" s="111">
        <f t="shared" si="7"/>
        <v>852754.55</v>
      </c>
      <c r="R405" s="108"/>
      <c r="T405" s="106"/>
      <c r="U405" s="111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211366.39</v>
      </c>
      <c r="V405" s="108"/>
    </row>
    <row r="406" spans="2:22" ht="15" x14ac:dyDescent="0.25">
      <c r="B406" s="106"/>
      <c r="C406" s="151" t="s">
        <v>141</v>
      </c>
      <c r="D406" s="110" t="s">
        <v>354</v>
      </c>
      <c r="E406" s="111">
        <v>107056.73000000003</v>
      </c>
      <c r="F406" s="111">
        <v>101844.77</v>
      </c>
      <c r="G406" s="111">
        <v>246491.59</v>
      </c>
      <c r="H406" s="111">
        <v>142614.48000000001</v>
      </c>
      <c r="I406" s="111">
        <v>165323.06</v>
      </c>
      <c r="J406" s="111">
        <v>136562.46000000002</v>
      </c>
      <c r="K406" s="111">
        <v>129152.34000000001</v>
      </c>
      <c r="L406" s="111">
        <v>338860.94000000006</v>
      </c>
      <c r="M406" s="111">
        <v>335622.72000000003</v>
      </c>
      <c r="N406" s="111">
        <v>336164.22000000003</v>
      </c>
      <c r="O406" s="111">
        <v>337854.68000000005</v>
      </c>
      <c r="P406" s="111">
        <v>265243.25</v>
      </c>
      <c r="Q406" s="111">
        <f t="shared" si="7"/>
        <v>2642791.2400000002</v>
      </c>
      <c r="R406" s="108"/>
      <c r="T406" s="106"/>
      <c r="U406" s="111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763330.63000000012</v>
      </c>
      <c r="V406" s="108"/>
    </row>
    <row r="407" spans="2:22" ht="15" x14ac:dyDescent="0.25">
      <c r="B407" s="106"/>
      <c r="C407" s="151" t="s">
        <v>142</v>
      </c>
      <c r="D407" s="110" t="s">
        <v>355</v>
      </c>
      <c r="E407" s="111">
        <v>395519.33999999997</v>
      </c>
      <c r="F407" s="111">
        <v>422512.91</v>
      </c>
      <c r="G407" s="111">
        <v>414126.49</v>
      </c>
      <c r="H407" s="111">
        <v>425262.84999999986</v>
      </c>
      <c r="I407" s="111">
        <v>454563.73</v>
      </c>
      <c r="J407" s="111">
        <v>1280245.8099999998</v>
      </c>
      <c r="K407" s="111">
        <v>393645.93999999994</v>
      </c>
      <c r="L407" s="111">
        <v>703135.89999999991</v>
      </c>
      <c r="M407" s="111">
        <v>704109.71999999986</v>
      </c>
      <c r="N407" s="111">
        <v>701886.04999999993</v>
      </c>
      <c r="O407" s="111">
        <v>703370</v>
      </c>
      <c r="P407" s="111">
        <v>327158.62</v>
      </c>
      <c r="Q407" s="111">
        <f t="shared" si="7"/>
        <v>6925537.3599999994</v>
      </c>
      <c r="R407" s="108"/>
      <c r="T407" s="106"/>
      <c r="U407" s="111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2111985.3199999998</v>
      </c>
      <c r="V407" s="108"/>
    </row>
    <row r="408" spans="2:22" ht="15" x14ac:dyDescent="0.25">
      <c r="B408" s="106"/>
      <c r="C408" s="151" t="s">
        <v>562</v>
      </c>
      <c r="D408" s="110" t="s">
        <v>496</v>
      </c>
      <c r="E408" s="111">
        <v>0</v>
      </c>
      <c r="F408" s="111">
        <v>0</v>
      </c>
      <c r="G408" s="111">
        <v>0</v>
      </c>
      <c r="H408" s="111">
        <v>0</v>
      </c>
      <c r="I408" s="111">
        <v>0</v>
      </c>
      <c r="J408" s="111">
        <v>0</v>
      </c>
      <c r="K408" s="111">
        <v>0</v>
      </c>
      <c r="L408" s="111">
        <v>0</v>
      </c>
      <c r="M408" s="111">
        <v>0</v>
      </c>
      <c r="N408" s="111">
        <v>0</v>
      </c>
      <c r="O408" s="111">
        <v>0</v>
      </c>
      <c r="P408" s="111">
        <v>0</v>
      </c>
      <c r="Q408" s="111">
        <f t="shared" si="7"/>
        <v>0</v>
      </c>
      <c r="R408" s="108"/>
      <c r="T408" s="106"/>
      <c r="U408" s="111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08"/>
    </row>
    <row r="409" spans="2:22" ht="15" x14ac:dyDescent="0.25">
      <c r="B409" s="106"/>
      <c r="C409" s="151" t="s">
        <v>143</v>
      </c>
      <c r="D409" s="110" t="s">
        <v>364</v>
      </c>
      <c r="E409" s="111">
        <v>76734.060000000012</v>
      </c>
      <c r="F409" s="111">
        <v>101448.81999999999</v>
      </c>
      <c r="G409" s="111">
        <v>187715.94000000003</v>
      </c>
      <c r="H409" s="111">
        <v>172754.57</v>
      </c>
      <c r="I409" s="111">
        <v>160762.1</v>
      </c>
      <c r="J409" s="111">
        <v>109990.29000000001</v>
      </c>
      <c r="K409" s="111">
        <v>119173.45999999999</v>
      </c>
      <c r="L409" s="111">
        <v>249367.27000000005</v>
      </c>
      <c r="M409" s="111">
        <v>270581.74000000005</v>
      </c>
      <c r="N409" s="111">
        <v>258624.40000000008</v>
      </c>
      <c r="O409" s="111">
        <v>251617.70000000007</v>
      </c>
      <c r="P409" s="111">
        <v>217700.66000000006</v>
      </c>
      <c r="Q409" s="111">
        <f t="shared" si="7"/>
        <v>2176471.0100000007</v>
      </c>
      <c r="R409" s="108"/>
      <c r="T409" s="106"/>
      <c r="U409" s="111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699415.49000000011</v>
      </c>
      <c r="V409" s="108"/>
    </row>
    <row r="410" spans="2:22" ht="15" x14ac:dyDescent="0.25">
      <c r="B410" s="106"/>
      <c r="C410" s="151" t="s">
        <v>144</v>
      </c>
      <c r="D410" s="110" t="s">
        <v>365</v>
      </c>
      <c r="E410" s="111">
        <v>25355.379999999997</v>
      </c>
      <c r="F410" s="111">
        <v>27626.190000000002</v>
      </c>
      <c r="G410" s="111">
        <v>76690</v>
      </c>
      <c r="H410" s="111">
        <v>52269.180000000008</v>
      </c>
      <c r="I410" s="111">
        <v>50438.570000000007</v>
      </c>
      <c r="J410" s="111">
        <v>80316.51999999999</v>
      </c>
      <c r="K410" s="111">
        <v>28432.73</v>
      </c>
      <c r="L410" s="111">
        <v>88913.94</v>
      </c>
      <c r="M410" s="111">
        <v>105498.17</v>
      </c>
      <c r="N410" s="111">
        <v>104086.08</v>
      </c>
      <c r="O410" s="111">
        <v>104194.14</v>
      </c>
      <c r="P410" s="111">
        <v>95698.13</v>
      </c>
      <c r="Q410" s="111">
        <f t="shared" si="7"/>
        <v>839519.02999999991</v>
      </c>
      <c r="R410" s="108"/>
      <c r="T410" s="106"/>
      <c r="U410" s="111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232379.32</v>
      </c>
      <c r="V410" s="108"/>
    </row>
    <row r="411" spans="2:22" ht="15" x14ac:dyDescent="0.25">
      <c r="B411" s="106"/>
      <c r="C411" s="151" t="s">
        <v>530</v>
      </c>
      <c r="D411" s="110" t="s">
        <v>531</v>
      </c>
      <c r="E411" s="111">
        <v>0</v>
      </c>
      <c r="F411" s="111">
        <v>1988.73</v>
      </c>
      <c r="G411" s="111">
        <v>0</v>
      </c>
      <c r="H411" s="111">
        <v>0</v>
      </c>
      <c r="I411" s="111">
        <v>0</v>
      </c>
      <c r="J411" s="111">
        <v>0</v>
      </c>
      <c r="K411" s="111">
        <v>0</v>
      </c>
      <c r="L411" s="111">
        <v>7502.25</v>
      </c>
      <c r="M411" s="111">
        <v>7502.25</v>
      </c>
      <c r="N411" s="111">
        <v>7502.25</v>
      </c>
      <c r="O411" s="111">
        <v>7502.25</v>
      </c>
      <c r="P411" s="111">
        <v>7502.27</v>
      </c>
      <c r="Q411" s="111">
        <f t="shared" si="7"/>
        <v>39500</v>
      </c>
      <c r="R411" s="108"/>
      <c r="T411" s="106"/>
      <c r="U411" s="111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1988.73</v>
      </c>
      <c r="V411" s="108"/>
    </row>
    <row r="412" spans="2:22" ht="15" x14ac:dyDescent="0.25">
      <c r="B412" s="106"/>
      <c r="C412" s="151" t="s">
        <v>495</v>
      </c>
      <c r="D412" s="110" t="s">
        <v>496</v>
      </c>
      <c r="E412" s="111">
        <v>100592.16</v>
      </c>
      <c r="F412" s="111">
        <v>102710.24999999999</v>
      </c>
      <c r="G412" s="111">
        <v>190694.2</v>
      </c>
      <c r="H412" s="111">
        <v>144461.02000000002</v>
      </c>
      <c r="I412" s="111">
        <v>137870.75</v>
      </c>
      <c r="J412" s="111">
        <v>135181.94</v>
      </c>
      <c r="K412" s="111">
        <v>152125.13000000003</v>
      </c>
      <c r="L412" s="111">
        <v>160675.25000000003</v>
      </c>
      <c r="M412" s="111">
        <v>156480.72000000003</v>
      </c>
      <c r="N412" s="111">
        <v>156460.72000000003</v>
      </c>
      <c r="O412" s="111">
        <v>154360.72</v>
      </c>
      <c r="P412" s="111">
        <v>66658.739999999991</v>
      </c>
      <c r="Q412" s="111">
        <f t="shared" si="7"/>
        <v>1658271.6</v>
      </c>
      <c r="R412" s="108"/>
      <c r="T412" s="106"/>
      <c r="U412" s="111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676328.38</v>
      </c>
      <c r="V412" s="108"/>
    </row>
    <row r="413" spans="2:22" ht="15" x14ac:dyDescent="0.25">
      <c r="B413" s="106"/>
      <c r="C413" s="151" t="s">
        <v>497</v>
      </c>
      <c r="D413" s="110" t="s">
        <v>498</v>
      </c>
      <c r="E413" s="111">
        <v>169124.10999999996</v>
      </c>
      <c r="F413" s="111">
        <v>145843.74</v>
      </c>
      <c r="G413" s="111">
        <v>560814.57000000007</v>
      </c>
      <c r="H413" s="111">
        <v>135395.16999999998</v>
      </c>
      <c r="I413" s="111">
        <v>112005.05999999998</v>
      </c>
      <c r="J413" s="111">
        <v>548801.76</v>
      </c>
      <c r="K413" s="111">
        <v>133100.04999999999</v>
      </c>
      <c r="L413" s="111">
        <v>283212.33</v>
      </c>
      <c r="M413" s="111">
        <v>166033.48000000004</v>
      </c>
      <c r="N413" s="111">
        <v>256678.77000000005</v>
      </c>
      <c r="O413" s="111">
        <v>254798.63000000006</v>
      </c>
      <c r="P413" s="111">
        <v>233665.99000000005</v>
      </c>
      <c r="Q413" s="111">
        <f t="shared" si="7"/>
        <v>2999473.6600000006</v>
      </c>
      <c r="R413" s="108"/>
      <c r="T413" s="106"/>
      <c r="U413" s="111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1123182.6500000001</v>
      </c>
      <c r="V413" s="108"/>
    </row>
    <row r="414" spans="2:22" ht="15" x14ac:dyDescent="0.25">
      <c r="B414" s="106"/>
      <c r="C414" s="151" t="s">
        <v>499</v>
      </c>
      <c r="D414" s="110" t="s">
        <v>500</v>
      </c>
      <c r="E414" s="111">
        <v>159846.67000000001</v>
      </c>
      <c r="F414" s="111">
        <v>171179.08000000005</v>
      </c>
      <c r="G414" s="111">
        <v>184765.77999999994</v>
      </c>
      <c r="H414" s="111">
        <v>185139.61</v>
      </c>
      <c r="I414" s="111">
        <v>204887.38000000003</v>
      </c>
      <c r="J414" s="111">
        <v>183835.96999999997</v>
      </c>
      <c r="K414" s="111">
        <v>199166.98</v>
      </c>
      <c r="L414" s="111">
        <v>409230.10000000003</v>
      </c>
      <c r="M414" s="111">
        <v>409120.06</v>
      </c>
      <c r="N414" s="111">
        <v>409120.06</v>
      </c>
      <c r="O414" s="111">
        <v>408507.07</v>
      </c>
      <c r="P414" s="111">
        <v>254190.82</v>
      </c>
      <c r="Q414" s="111">
        <f t="shared" si="7"/>
        <v>3178989.5799999996</v>
      </c>
      <c r="R414" s="108"/>
      <c r="T414" s="106"/>
      <c r="U414" s="111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905818.52</v>
      </c>
      <c r="V414" s="108"/>
    </row>
    <row r="415" spans="2:22" ht="15" x14ac:dyDescent="0.25">
      <c r="B415" s="106"/>
      <c r="C415" s="151" t="s">
        <v>145</v>
      </c>
      <c r="D415" s="110" t="s">
        <v>366</v>
      </c>
      <c r="E415" s="111">
        <v>60976.539999999994</v>
      </c>
      <c r="F415" s="111">
        <v>42704.57</v>
      </c>
      <c r="G415" s="111">
        <v>302272.27</v>
      </c>
      <c r="H415" s="111">
        <v>68204.91</v>
      </c>
      <c r="I415" s="111">
        <v>1735086.02</v>
      </c>
      <c r="J415" s="111">
        <v>68809.919999999984</v>
      </c>
      <c r="K415" s="111">
        <v>41226.280000000006</v>
      </c>
      <c r="L415" s="111">
        <v>305261.61</v>
      </c>
      <c r="M415" s="111">
        <v>233593.09999999998</v>
      </c>
      <c r="N415" s="111">
        <v>205628.85999999993</v>
      </c>
      <c r="O415" s="111">
        <v>225297.61999999991</v>
      </c>
      <c r="P415" s="111">
        <v>201950.01000000004</v>
      </c>
      <c r="Q415" s="111">
        <f t="shared" si="7"/>
        <v>3491011.71</v>
      </c>
      <c r="R415" s="108"/>
      <c r="T415" s="106"/>
      <c r="U415" s="111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2209244.31</v>
      </c>
      <c r="V415" s="108"/>
    </row>
    <row r="416" spans="2:22" ht="15" x14ac:dyDescent="0.25">
      <c r="B416" s="106"/>
      <c r="C416" s="151" t="s">
        <v>146</v>
      </c>
      <c r="D416" s="110" t="s">
        <v>367</v>
      </c>
      <c r="E416" s="111">
        <v>129730.62999999998</v>
      </c>
      <c r="F416" s="111">
        <v>129385.34999999999</v>
      </c>
      <c r="G416" s="111">
        <v>164169.83000000002</v>
      </c>
      <c r="H416" s="111">
        <v>153961.40999999997</v>
      </c>
      <c r="I416" s="111">
        <v>133513.37</v>
      </c>
      <c r="J416" s="111">
        <v>156930.69</v>
      </c>
      <c r="K416" s="111">
        <v>146447.93000000002</v>
      </c>
      <c r="L416" s="111">
        <v>223341.27000000008</v>
      </c>
      <c r="M416" s="111">
        <v>157688.25</v>
      </c>
      <c r="N416" s="111">
        <v>220512.4200000001</v>
      </c>
      <c r="O416" s="111">
        <v>220512.4200000001</v>
      </c>
      <c r="P416" s="111">
        <v>216044.94999999995</v>
      </c>
      <c r="Q416" s="111">
        <f t="shared" si="7"/>
        <v>2052238.5200000005</v>
      </c>
      <c r="R416" s="108"/>
      <c r="T416" s="106"/>
      <c r="U416" s="111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710760.59</v>
      </c>
      <c r="V416" s="108"/>
    </row>
    <row r="417" spans="2:22" ht="25.5" x14ac:dyDescent="0.25">
      <c r="B417" s="106"/>
      <c r="C417" s="151" t="s">
        <v>147</v>
      </c>
      <c r="D417" s="110" t="s">
        <v>368</v>
      </c>
      <c r="E417" s="111">
        <v>53449.210000000006</v>
      </c>
      <c r="F417" s="111">
        <v>53798.549999999996</v>
      </c>
      <c r="G417" s="111">
        <v>76606.899999999994</v>
      </c>
      <c r="H417" s="111">
        <v>63880.960000000006</v>
      </c>
      <c r="I417" s="111">
        <v>61248.899999999987</v>
      </c>
      <c r="J417" s="111">
        <v>68567.739999999991</v>
      </c>
      <c r="K417" s="111">
        <v>66232.31</v>
      </c>
      <c r="L417" s="111">
        <v>65290.91</v>
      </c>
      <c r="M417" s="111">
        <v>89347.29</v>
      </c>
      <c r="N417" s="111">
        <v>89347.29</v>
      </c>
      <c r="O417" s="111">
        <v>89347.29</v>
      </c>
      <c r="P417" s="111">
        <v>69347.75999999998</v>
      </c>
      <c r="Q417" s="111">
        <f t="shared" si="7"/>
        <v>846465.1100000001</v>
      </c>
      <c r="R417" s="108"/>
      <c r="T417" s="106"/>
      <c r="U417" s="111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308984.51999999996</v>
      </c>
      <c r="V417" s="108"/>
    </row>
    <row r="418" spans="2:22" ht="15" x14ac:dyDescent="0.25">
      <c r="B418" s="106"/>
      <c r="C418" s="151" t="s">
        <v>148</v>
      </c>
      <c r="D418" s="110" t="s">
        <v>369</v>
      </c>
      <c r="E418" s="111">
        <v>0</v>
      </c>
      <c r="F418" s="111">
        <v>0</v>
      </c>
      <c r="G418" s="111">
        <v>0</v>
      </c>
      <c r="H418" s="111">
        <v>27500</v>
      </c>
      <c r="I418" s="111">
        <v>0</v>
      </c>
      <c r="J418" s="111">
        <v>0</v>
      </c>
      <c r="K418" s="111">
        <v>7800.98</v>
      </c>
      <c r="L418" s="111">
        <v>161865.10999999999</v>
      </c>
      <c r="M418" s="111">
        <v>73565.11</v>
      </c>
      <c r="N418" s="111">
        <v>73565.11</v>
      </c>
      <c r="O418" s="111">
        <v>73565.11</v>
      </c>
      <c r="P418" s="111">
        <v>73565.06</v>
      </c>
      <c r="Q418" s="111">
        <f t="shared" si="7"/>
        <v>491426.47999999992</v>
      </c>
      <c r="R418" s="108"/>
      <c r="T418" s="106"/>
      <c r="U418" s="111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27500</v>
      </c>
      <c r="V418" s="108"/>
    </row>
    <row r="419" spans="2:22" ht="25.5" x14ac:dyDescent="0.25">
      <c r="B419" s="106"/>
      <c r="C419" s="151" t="s">
        <v>532</v>
      </c>
      <c r="D419" s="110" t="s">
        <v>533</v>
      </c>
      <c r="E419" s="111">
        <v>14168.96</v>
      </c>
      <c r="F419" s="111">
        <v>15643.240000000002</v>
      </c>
      <c r="G419" s="111">
        <v>19659.100000000002</v>
      </c>
      <c r="H419" s="111">
        <v>17260.29</v>
      </c>
      <c r="I419" s="111">
        <v>18418.699999999997</v>
      </c>
      <c r="J419" s="111">
        <v>17214.499999999996</v>
      </c>
      <c r="K419" s="111">
        <v>16965.89</v>
      </c>
      <c r="L419" s="111">
        <v>33385.570000000007</v>
      </c>
      <c r="M419" s="111">
        <v>18826.550000000003</v>
      </c>
      <c r="N419" s="111">
        <v>33039.64</v>
      </c>
      <c r="O419" s="111">
        <v>33171.17</v>
      </c>
      <c r="P419" s="111">
        <v>33171.15</v>
      </c>
      <c r="Q419" s="111">
        <f t="shared" si="7"/>
        <v>270924.76</v>
      </c>
      <c r="R419" s="108"/>
      <c r="T419" s="106"/>
      <c r="U419" s="111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85150.29</v>
      </c>
      <c r="V419" s="108"/>
    </row>
    <row r="420" spans="2:22" ht="25.5" x14ac:dyDescent="0.25">
      <c r="B420" s="106"/>
      <c r="C420" s="151" t="s">
        <v>534</v>
      </c>
      <c r="D420" s="110" t="s">
        <v>535</v>
      </c>
      <c r="E420" s="111">
        <v>81426.149999999994</v>
      </c>
      <c r="F420" s="111">
        <v>81974.06</v>
      </c>
      <c r="G420" s="111">
        <v>41831.179999999986</v>
      </c>
      <c r="H420" s="111">
        <v>47862.170000000006</v>
      </c>
      <c r="I420" s="111">
        <v>189581.99</v>
      </c>
      <c r="J420" s="111">
        <v>322800.21999999991</v>
      </c>
      <c r="K420" s="111">
        <v>1041001.0599999999</v>
      </c>
      <c r="L420" s="111">
        <v>119310.23</v>
      </c>
      <c r="M420" s="111">
        <v>119310.23</v>
      </c>
      <c r="N420" s="111">
        <v>119310.23</v>
      </c>
      <c r="O420" s="111">
        <v>119310.23</v>
      </c>
      <c r="P420" s="111">
        <v>119310.25</v>
      </c>
      <c r="Q420" s="111">
        <f t="shared" si="7"/>
        <v>2403028</v>
      </c>
      <c r="R420" s="108"/>
      <c r="T420" s="106"/>
      <c r="U420" s="111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442675.55</v>
      </c>
      <c r="V420" s="108"/>
    </row>
    <row r="421" spans="2:22" ht="15" x14ac:dyDescent="0.25">
      <c r="B421" s="106"/>
      <c r="C421" s="151" t="s">
        <v>149</v>
      </c>
      <c r="D421" s="110" t="s">
        <v>370</v>
      </c>
      <c r="E421" s="111">
        <v>39622.319999999992</v>
      </c>
      <c r="F421" s="111">
        <v>38493.879999999997</v>
      </c>
      <c r="G421" s="111">
        <v>73102.37000000001</v>
      </c>
      <c r="H421" s="111">
        <v>60262.010000000009</v>
      </c>
      <c r="I421" s="111">
        <v>36492.550000000003</v>
      </c>
      <c r="J421" s="111">
        <v>40144.400000000009</v>
      </c>
      <c r="K421" s="111">
        <v>36349</v>
      </c>
      <c r="L421" s="111">
        <v>89948.37000000001</v>
      </c>
      <c r="M421" s="111">
        <v>102839.62999999999</v>
      </c>
      <c r="N421" s="111">
        <v>101913.76</v>
      </c>
      <c r="O421" s="111">
        <v>101913.76</v>
      </c>
      <c r="P421" s="111">
        <v>76604.26999999999</v>
      </c>
      <c r="Q421" s="111">
        <f t="shared" si="7"/>
        <v>797686.32000000007</v>
      </c>
      <c r="R421" s="108"/>
      <c r="T421" s="106"/>
      <c r="U421" s="111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247973.13</v>
      </c>
      <c r="V421" s="108"/>
    </row>
    <row r="422" spans="2:22" ht="15" x14ac:dyDescent="0.25">
      <c r="B422" s="106"/>
      <c r="C422" s="151" t="s">
        <v>150</v>
      </c>
      <c r="D422" s="110" t="s">
        <v>371</v>
      </c>
      <c r="E422" s="111">
        <v>7062.76</v>
      </c>
      <c r="F422" s="111">
        <v>4982.37</v>
      </c>
      <c r="G422" s="111">
        <v>6983.5300000000007</v>
      </c>
      <c r="H422" s="111">
        <v>49869.279999999999</v>
      </c>
      <c r="I422" s="111">
        <v>0</v>
      </c>
      <c r="J422" s="111">
        <v>0</v>
      </c>
      <c r="K422" s="111">
        <v>0</v>
      </c>
      <c r="L422" s="111">
        <v>177334.32</v>
      </c>
      <c r="M422" s="111">
        <v>154062.51999999999</v>
      </c>
      <c r="N422" s="111">
        <v>158575.87</v>
      </c>
      <c r="O422" s="111">
        <v>157517.03</v>
      </c>
      <c r="P422" s="111">
        <v>114880.42000000001</v>
      </c>
      <c r="Q422" s="111">
        <f t="shared" si="7"/>
        <v>831268.10000000009</v>
      </c>
      <c r="R422" s="108"/>
      <c r="T422" s="106"/>
      <c r="U422" s="111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68897.94</v>
      </c>
      <c r="V422" s="108"/>
    </row>
    <row r="423" spans="2:22" ht="15" x14ac:dyDescent="0.25">
      <c r="B423" s="106"/>
      <c r="C423" s="151" t="s">
        <v>151</v>
      </c>
      <c r="D423" s="110" t="s">
        <v>372</v>
      </c>
      <c r="E423" s="111">
        <v>4630.16</v>
      </c>
      <c r="F423" s="111">
        <v>4171.29</v>
      </c>
      <c r="G423" s="111">
        <v>1969.96</v>
      </c>
      <c r="H423" s="111">
        <v>2720.19</v>
      </c>
      <c r="I423" s="111">
        <v>4104.18</v>
      </c>
      <c r="J423" s="111">
        <v>62002.22</v>
      </c>
      <c r="K423" s="111">
        <v>10477.879999999999</v>
      </c>
      <c r="L423" s="111">
        <v>81198.83</v>
      </c>
      <c r="M423" s="111">
        <v>100310.17000000001</v>
      </c>
      <c r="N423" s="111">
        <v>81198.83</v>
      </c>
      <c r="O423" s="111">
        <v>65855.56</v>
      </c>
      <c r="P423" s="111">
        <v>77430.73</v>
      </c>
      <c r="Q423" s="111">
        <f t="shared" si="7"/>
        <v>496070</v>
      </c>
      <c r="R423" s="108"/>
      <c r="T423" s="106"/>
      <c r="U423" s="111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17595.78</v>
      </c>
      <c r="V423" s="108"/>
    </row>
    <row r="424" spans="2:22" ht="15" x14ac:dyDescent="0.25">
      <c r="B424" s="106"/>
      <c r="C424" s="151" t="s">
        <v>152</v>
      </c>
      <c r="D424" s="110" t="s">
        <v>373</v>
      </c>
      <c r="E424" s="111">
        <v>305.92</v>
      </c>
      <c r="F424" s="111">
        <v>152.96</v>
      </c>
      <c r="G424" s="111">
        <v>298.06</v>
      </c>
      <c r="H424" s="111">
        <v>0</v>
      </c>
      <c r="I424" s="111">
        <v>3222.6</v>
      </c>
      <c r="J424" s="111">
        <v>0</v>
      </c>
      <c r="K424" s="111">
        <v>3255.66</v>
      </c>
      <c r="L424" s="111">
        <v>3260.7400000000002</v>
      </c>
      <c r="M424" s="111">
        <v>3260.7400000000002</v>
      </c>
      <c r="N424" s="111">
        <v>3260.7400000000002</v>
      </c>
      <c r="O424" s="111">
        <v>3260.7400000000002</v>
      </c>
      <c r="P424" s="111">
        <v>3260.75</v>
      </c>
      <c r="Q424" s="111">
        <f t="shared" si="7"/>
        <v>23538.910000000003</v>
      </c>
      <c r="R424" s="108"/>
      <c r="T424" s="106"/>
      <c r="U424" s="111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3979.54</v>
      </c>
      <c r="V424" s="108"/>
    </row>
    <row r="425" spans="2:22" ht="15" x14ac:dyDescent="0.25">
      <c r="B425" s="106"/>
      <c r="C425" s="151" t="s">
        <v>153</v>
      </c>
      <c r="D425" s="110" t="s">
        <v>374</v>
      </c>
      <c r="E425" s="111">
        <v>164922.30000000002</v>
      </c>
      <c r="F425" s="111">
        <v>178209.01</v>
      </c>
      <c r="G425" s="111">
        <v>224691.78999999998</v>
      </c>
      <c r="H425" s="111">
        <v>150824.89000000001</v>
      </c>
      <c r="I425" s="111">
        <v>298174.69999999995</v>
      </c>
      <c r="J425" s="111">
        <v>274750.72999999992</v>
      </c>
      <c r="K425" s="111">
        <v>425920.64999999997</v>
      </c>
      <c r="L425" s="111">
        <v>293547.39000000007</v>
      </c>
      <c r="M425" s="111">
        <v>293929.95</v>
      </c>
      <c r="N425" s="111">
        <v>292542.42000000004</v>
      </c>
      <c r="O425" s="111">
        <v>292542.42000000004</v>
      </c>
      <c r="P425" s="111">
        <v>295255.3</v>
      </c>
      <c r="Q425" s="111">
        <f t="shared" si="7"/>
        <v>3185311.55</v>
      </c>
      <c r="R425" s="108"/>
      <c r="T425" s="106"/>
      <c r="U425" s="111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1016822.6900000001</v>
      </c>
      <c r="V425" s="108"/>
    </row>
    <row r="426" spans="2:22" ht="15" x14ac:dyDescent="0.25">
      <c r="B426" s="106"/>
      <c r="C426" s="151" t="s">
        <v>154</v>
      </c>
      <c r="D426" s="110" t="s">
        <v>375</v>
      </c>
      <c r="E426" s="111">
        <v>17402.629999999997</v>
      </c>
      <c r="F426" s="111">
        <v>1105140.8500000001</v>
      </c>
      <c r="G426" s="111">
        <v>327159.62999999995</v>
      </c>
      <c r="H426" s="111">
        <v>328812.27</v>
      </c>
      <c r="I426" s="111">
        <v>481539.99</v>
      </c>
      <c r="J426" s="111">
        <v>66873.490000000005</v>
      </c>
      <c r="K426" s="111">
        <v>553749.04</v>
      </c>
      <c r="L426" s="111">
        <v>2935384.0500000031</v>
      </c>
      <c r="M426" s="111">
        <v>1154772.1099999992</v>
      </c>
      <c r="N426" s="111">
        <v>1156017.4999999991</v>
      </c>
      <c r="O426" s="111">
        <v>1156017.4999999991</v>
      </c>
      <c r="P426" s="111">
        <v>3873247.9400000032</v>
      </c>
      <c r="Q426" s="111">
        <f t="shared" si="7"/>
        <v>13156117.000000004</v>
      </c>
      <c r="R426" s="108"/>
      <c r="T426" s="106"/>
      <c r="U426" s="111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2260055.37</v>
      </c>
      <c r="V426" s="108"/>
    </row>
    <row r="427" spans="2:22" ht="15" x14ac:dyDescent="0.25">
      <c r="B427" s="106"/>
      <c r="C427" s="151" t="s">
        <v>155</v>
      </c>
      <c r="D427" s="110" t="s">
        <v>376</v>
      </c>
      <c r="E427" s="111">
        <v>101516.47</v>
      </c>
      <c r="F427" s="111">
        <v>116218.46999999999</v>
      </c>
      <c r="G427" s="111">
        <v>256399.28</v>
      </c>
      <c r="H427" s="111">
        <v>178718.69999999998</v>
      </c>
      <c r="I427" s="111">
        <v>158843.04</v>
      </c>
      <c r="J427" s="111">
        <v>348630.05</v>
      </c>
      <c r="K427" s="111">
        <v>615391.39</v>
      </c>
      <c r="L427" s="111">
        <v>222423.86000000004</v>
      </c>
      <c r="M427" s="111">
        <v>265657.85000000003</v>
      </c>
      <c r="N427" s="111">
        <v>246550.17000000004</v>
      </c>
      <c r="O427" s="111">
        <v>255276.43</v>
      </c>
      <c r="P427" s="111">
        <v>198058.46000000002</v>
      </c>
      <c r="Q427" s="111">
        <f t="shared" si="7"/>
        <v>2963684.17</v>
      </c>
      <c r="R427" s="108"/>
      <c r="T427" s="106"/>
      <c r="U427" s="111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811695.96</v>
      </c>
      <c r="V427" s="108"/>
    </row>
    <row r="428" spans="2:22" ht="15" x14ac:dyDescent="0.25">
      <c r="B428" s="106"/>
      <c r="C428" s="151" t="s">
        <v>156</v>
      </c>
      <c r="D428" s="110" t="s">
        <v>377</v>
      </c>
      <c r="E428" s="111">
        <v>1991672.93</v>
      </c>
      <c r="F428" s="111">
        <v>1991672.93</v>
      </c>
      <c r="G428" s="111">
        <v>5001025.58</v>
      </c>
      <c r="H428" s="111">
        <v>4024140.9899999998</v>
      </c>
      <c r="I428" s="111">
        <v>4633333.34</v>
      </c>
      <c r="J428" s="111">
        <v>4074315.9499999997</v>
      </c>
      <c r="K428" s="111">
        <v>2363093.77</v>
      </c>
      <c r="L428" s="111">
        <v>2189548.9</v>
      </c>
      <c r="M428" s="111">
        <v>169548.9</v>
      </c>
      <c r="N428" s="111">
        <v>169548.9</v>
      </c>
      <c r="O428" s="111">
        <v>169548.9</v>
      </c>
      <c r="P428" s="111">
        <v>149548.91</v>
      </c>
      <c r="Q428" s="111">
        <f t="shared" si="7"/>
        <v>26926999.999999993</v>
      </c>
      <c r="R428" s="108"/>
      <c r="T428" s="106"/>
      <c r="U428" s="111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17641845.77</v>
      </c>
      <c r="V428" s="108"/>
    </row>
    <row r="429" spans="2:22" ht="15" x14ac:dyDescent="0.25">
      <c r="B429" s="106"/>
      <c r="C429" s="151" t="s">
        <v>157</v>
      </c>
      <c r="D429" s="110" t="s">
        <v>378</v>
      </c>
      <c r="E429" s="111">
        <v>144018.27000000002</v>
      </c>
      <c r="F429" s="111">
        <v>144018.27000000002</v>
      </c>
      <c r="G429" s="111">
        <v>181766.92</v>
      </c>
      <c r="H429" s="111">
        <v>39989.74</v>
      </c>
      <c r="I429" s="111">
        <v>0</v>
      </c>
      <c r="J429" s="111">
        <v>0</v>
      </c>
      <c r="K429" s="111">
        <v>0</v>
      </c>
      <c r="L429" s="111">
        <v>638041.56000000006</v>
      </c>
      <c r="M429" s="111">
        <v>638041.56000000006</v>
      </c>
      <c r="N429" s="111">
        <v>638041.56000000006</v>
      </c>
      <c r="O429" s="111">
        <v>638041.56000000006</v>
      </c>
      <c r="P429" s="111">
        <v>638041.56000000006</v>
      </c>
      <c r="Q429" s="111">
        <f t="shared" si="7"/>
        <v>3700001.0000000005</v>
      </c>
      <c r="R429" s="108"/>
      <c r="T429" s="106"/>
      <c r="U429" s="111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509793.20000000007</v>
      </c>
      <c r="V429" s="108"/>
    </row>
    <row r="430" spans="2:22" ht="15" x14ac:dyDescent="0.25">
      <c r="B430" s="106"/>
      <c r="C430" s="151" t="s">
        <v>158</v>
      </c>
      <c r="D430" s="110" t="s">
        <v>379</v>
      </c>
      <c r="E430" s="111">
        <v>397247.69999999984</v>
      </c>
      <c r="F430" s="111">
        <v>398384.86999999982</v>
      </c>
      <c r="G430" s="111">
        <v>508808.1100000001</v>
      </c>
      <c r="H430" s="111">
        <v>451926.12000000005</v>
      </c>
      <c r="I430" s="111">
        <v>472800.8000000001</v>
      </c>
      <c r="J430" s="111">
        <v>448552.36</v>
      </c>
      <c r="K430" s="111">
        <v>483766.69999999995</v>
      </c>
      <c r="L430" s="111">
        <v>582069.94000000006</v>
      </c>
      <c r="M430" s="111">
        <v>609639.9800000001</v>
      </c>
      <c r="N430" s="111">
        <v>588200.47000000009</v>
      </c>
      <c r="O430" s="111">
        <v>588200.47000000009</v>
      </c>
      <c r="P430" s="111">
        <v>256843.52000000008</v>
      </c>
      <c r="Q430" s="111">
        <f t="shared" ref="Q430:Q493" si="8">SUM(E430:P430)</f>
        <v>5786441.04</v>
      </c>
      <c r="R430" s="108"/>
      <c r="T430" s="106"/>
      <c r="U430" s="111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2229167.6</v>
      </c>
      <c r="V430" s="108"/>
    </row>
    <row r="431" spans="2:22" ht="15" x14ac:dyDescent="0.25">
      <c r="B431" s="106"/>
      <c r="C431" s="151" t="s">
        <v>159</v>
      </c>
      <c r="D431" s="110" t="s">
        <v>380</v>
      </c>
      <c r="E431" s="111">
        <v>47051.96</v>
      </c>
      <c r="F431" s="111">
        <v>47051.96</v>
      </c>
      <c r="G431" s="111">
        <v>86919.61</v>
      </c>
      <c r="H431" s="111">
        <v>108050.9</v>
      </c>
      <c r="I431" s="111">
        <v>72743.86</v>
      </c>
      <c r="J431" s="111">
        <v>79432.13</v>
      </c>
      <c r="K431" s="111">
        <v>108050.9</v>
      </c>
      <c r="L431" s="111">
        <v>89399.74</v>
      </c>
      <c r="M431" s="111">
        <v>89399.74</v>
      </c>
      <c r="N431" s="111">
        <v>89399.74</v>
      </c>
      <c r="O431" s="111">
        <v>89399.74</v>
      </c>
      <c r="P431" s="111">
        <v>89399.72</v>
      </c>
      <c r="Q431" s="111">
        <f t="shared" si="8"/>
        <v>996299.99999999988</v>
      </c>
      <c r="R431" s="108"/>
      <c r="T431" s="106"/>
      <c r="U431" s="111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361818.29</v>
      </c>
      <c r="V431" s="108"/>
    </row>
    <row r="432" spans="2:22" ht="15" x14ac:dyDescent="0.25">
      <c r="B432" s="106"/>
      <c r="C432" s="151" t="s">
        <v>160</v>
      </c>
      <c r="D432" s="110" t="s">
        <v>381</v>
      </c>
      <c r="E432" s="111">
        <v>17053.789999999997</v>
      </c>
      <c r="F432" s="111">
        <v>17076.899999999998</v>
      </c>
      <c r="G432" s="111">
        <v>16234.519999999999</v>
      </c>
      <c r="H432" s="111">
        <v>20596.3</v>
      </c>
      <c r="I432" s="111">
        <v>17855.789999999997</v>
      </c>
      <c r="J432" s="111">
        <v>20187.650000000005</v>
      </c>
      <c r="K432" s="111">
        <v>21096.919999999995</v>
      </c>
      <c r="L432" s="111">
        <v>21455.66</v>
      </c>
      <c r="M432" s="111">
        <v>30522.359999999997</v>
      </c>
      <c r="N432" s="111">
        <v>30109.589999999997</v>
      </c>
      <c r="O432" s="111">
        <v>30109.589999999997</v>
      </c>
      <c r="P432" s="111">
        <v>26343.099999999991</v>
      </c>
      <c r="Q432" s="111">
        <f t="shared" si="8"/>
        <v>268642.17</v>
      </c>
      <c r="R432" s="108"/>
      <c r="T432" s="106"/>
      <c r="U432" s="111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88817.299999999988</v>
      </c>
      <c r="V432" s="108"/>
    </row>
    <row r="433" spans="2:22" ht="15" x14ac:dyDescent="0.25">
      <c r="B433" s="106"/>
      <c r="C433" s="151" t="s">
        <v>161</v>
      </c>
      <c r="D433" s="110" t="s">
        <v>382</v>
      </c>
      <c r="E433" s="111">
        <v>20383.77</v>
      </c>
      <c r="F433" s="111">
        <v>23840.540000000005</v>
      </c>
      <c r="G433" s="111">
        <v>26209.420000000002</v>
      </c>
      <c r="H433" s="111">
        <v>34651.25</v>
      </c>
      <c r="I433" s="111">
        <v>27703.56</v>
      </c>
      <c r="J433" s="111">
        <v>28699.730000000007</v>
      </c>
      <c r="K433" s="111">
        <v>28865.550000000014</v>
      </c>
      <c r="L433" s="111">
        <v>32578.649999999994</v>
      </c>
      <c r="M433" s="111">
        <v>37024.05999999999</v>
      </c>
      <c r="N433" s="111">
        <v>39321.589999999989</v>
      </c>
      <c r="O433" s="111">
        <v>42463.259999999987</v>
      </c>
      <c r="P433" s="111">
        <v>42258.21</v>
      </c>
      <c r="Q433" s="111">
        <f t="shared" si="8"/>
        <v>383999.59</v>
      </c>
      <c r="R433" s="108"/>
      <c r="T433" s="106"/>
      <c r="U433" s="111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132788.54</v>
      </c>
      <c r="V433" s="108"/>
    </row>
    <row r="434" spans="2:22" ht="15" x14ac:dyDescent="0.25">
      <c r="B434" s="106"/>
      <c r="C434" s="151" t="s">
        <v>162</v>
      </c>
      <c r="D434" s="110" t="s">
        <v>383</v>
      </c>
      <c r="E434" s="111">
        <v>2172680.41</v>
      </c>
      <c r="F434" s="111">
        <v>2124389.6700000004</v>
      </c>
      <c r="G434" s="111">
        <v>2083826.51</v>
      </c>
      <c r="H434" s="111">
        <v>2050454.2</v>
      </c>
      <c r="I434" s="111">
        <v>1984675.95</v>
      </c>
      <c r="J434" s="111">
        <v>2004975.85</v>
      </c>
      <c r="K434" s="111">
        <v>1988018.49</v>
      </c>
      <c r="L434" s="111">
        <v>2282180.59</v>
      </c>
      <c r="M434" s="111">
        <v>2282180.59</v>
      </c>
      <c r="N434" s="111">
        <v>2282180.59</v>
      </c>
      <c r="O434" s="111">
        <v>2282180.59</v>
      </c>
      <c r="P434" s="111">
        <v>282180.59999999998</v>
      </c>
      <c r="Q434" s="111">
        <f t="shared" si="8"/>
        <v>23819924.039999999</v>
      </c>
      <c r="R434" s="108"/>
      <c r="T434" s="106"/>
      <c r="U434" s="111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10416026.739999998</v>
      </c>
      <c r="V434" s="108"/>
    </row>
    <row r="435" spans="2:22" ht="15" x14ac:dyDescent="0.25">
      <c r="B435" s="106"/>
      <c r="C435" s="151" t="s">
        <v>163</v>
      </c>
      <c r="D435" s="110" t="s">
        <v>384</v>
      </c>
      <c r="E435" s="111">
        <v>33794.909999999996</v>
      </c>
      <c r="F435" s="111">
        <v>32537.79</v>
      </c>
      <c r="G435" s="111">
        <v>36715.579999999994</v>
      </c>
      <c r="H435" s="111">
        <v>40398.959999999992</v>
      </c>
      <c r="I435" s="111">
        <v>47380.95</v>
      </c>
      <c r="J435" s="111">
        <v>48842.97</v>
      </c>
      <c r="K435" s="111">
        <v>32132.489999999994</v>
      </c>
      <c r="L435" s="111">
        <v>61528.719999999987</v>
      </c>
      <c r="M435" s="111">
        <v>65094.709999999985</v>
      </c>
      <c r="N435" s="111">
        <v>59988.719999999987</v>
      </c>
      <c r="O435" s="111">
        <v>61663.829999999987</v>
      </c>
      <c r="P435" s="111">
        <v>65949.759999999995</v>
      </c>
      <c r="Q435" s="111">
        <f t="shared" si="8"/>
        <v>586029.3899999999</v>
      </c>
      <c r="R435" s="108"/>
      <c r="T435" s="106"/>
      <c r="U435" s="111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190828.19</v>
      </c>
      <c r="V435" s="108"/>
    </row>
    <row r="436" spans="2:22" ht="25.5" x14ac:dyDescent="0.25">
      <c r="B436" s="106"/>
      <c r="C436" s="151" t="s">
        <v>164</v>
      </c>
      <c r="D436" s="110" t="s">
        <v>385</v>
      </c>
      <c r="E436" s="111">
        <v>509.86</v>
      </c>
      <c r="F436" s="111">
        <v>509.86</v>
      </c>
      <c r="G436" s="111">
        <v>2315.9499999999998</v>
      </c>
      <c r="H436" s="111">
        <v>850</v>
      </c>
      <c r="I436" s="111">
        <v>1889.48</v>
      </c>
      <c r="J436" s="111">
        <v>2322.13</v>
      </c>
      <c r="K436" s="111">
        <v>2519.5299999999997</v>
      </c>
      <c r="L436" s="111">
        <v>33553.120000000003</v>
      </c>
      <c r="M436" s="111">
        <v>33553.120000000003</v>
      </c>
      <c r="N436" s="111">
        <v>33553.120000000003</v>
      </c>
      <c r="O436" s="111">
        <v>33553.120000000003</v>
      </c>
      <c r="P436" s="111">
        <v>33553.11</v>
      </c>
      <c r="Q436" s="111">
        <f t="shared" si="8"/>
        <v>178682.40000000002</v>
      </c>
      <c r="R436" s="108"/>
      <c r="T436" s="106"/>
      <c r="U436" s="111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6075.15</v>
      </c>
      <c r="V436" s="108"/>
    </row>
    <row r="437" spans="2:22" ht="15" x14ac:dyDescent="0.25">
      <c r="B437" s="106"/>
      <c r="C437" s="151" t="s">
        <v>165</v>
      </c>
      <c r="D437" s="110" t="s">
        <v>386</v>
      </c>
      <c r="E437" s="111">
        <v>38290.219999999987</v>
      </c>
      <c r="F437" s="111">
        <v>34030.67</v>
      </c>
      <c r="G437" s="111">
        <v>53216.840000000011</v>
      </c>
      <c r="H437" s="111">
        <v>35247.010000000009</v>
      </c>
      <c r="I437" s="111">
        <v>33436.670000000006</v>
      </c>
      <c r="J437" s="111">
        <v>67193.510000000009</v>
      </c>
      <c r="K437" s="111">
        <v>62008.57</v>
      </c>
      <c r="L437" s="111">
        <v>55953.15</v>
      </c>
      <c r="M437" s="111">
        <v>55338.42</v>
      </c>
      <c r="N437" s="111">
        <v>67939.009999999995</v>
      </c>
      <c r="O437" s="111">
        <v>67939.009999999995</v>
      </c>
      <c r="P437" s="111">
        <v>65406.200000000004</v>
      </c>
      <c r="Q437" s="111">
        <f t="shared" si="8"/>
        <v>635999.27999999991</v>
      </c>
      <c r="R437" s="108"/>
      <c r="T437" s="106"/>
      <c r="U437" s="111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194221.41</v>
      </c>
      <c r="V437" s="108"/>
    </row>
    <row r="438" spans="2:22" ht="15" x14ac:dyDescent="0.25">
      <c r="B438" s="106"/>
      <c r="C438" s="151" t="s">
        <v>166</v>
      </c>
      <c r="D438" s="110" t="s">
        <v>387</v>
      </c>
      <c r="E438" s="111">
        <v>42729.999999999993</v>
      </c>
      <c r="F438" s="111">
        <v>49448.15</v>
      </c>
      <c r="G438" s="111">
        <v>58979.679999999993</v>
      </c>
      <c r="H438" s="111">
        <v>57800.130000000005</v>
      </c>
      <c r="I438" s="111">
        <v>54032.609999999993</v>
      </c>
      <c r="J438" s="111">
        <v>65413.179999999993</v>
      </c>
      <c r="K438" s="111">
        <v>58195.680000000008</v>
      </c>
      <c r="L438" s="111">
        <v>69468.609999999971</v>
      </c>
      <c r="M438" s="111">
        <v>100388.79999999997</v>
      </c>
      <c r="N438" s="111">
        <v>101388.79999999997</v>
      </c>
      <c r="O438" s="111">
        <v>102045.20999999998</v>
      </c>
      <c r="P438" s="111">
        <v>101545.31</v>
      </c>
      <c r="Q438" s="111">
        <f t="shared" si="8"/>
        <v>861436.15999999992</v>
      </c>
      <c r="R438" s="108"/>
      <c r="T438" s="106"/>
      <c r="U438" s="111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262990.57</v>
      </c>
      <c r="V438" s="108"/>
    </row>
    <row r="439" spans="2:22" ht="25.5" x14ac:dyDescent="0.25">
      <c r="B439" s="106"/>
      <c r="C439" s="151" t="s">
        <v>563</v>
      </c>
      <c r="D439" s="110" t="s">
        <v>591</v>
      </c>
      <c r="E439" s="111">
        <v>0</v>
      </c>
      <c r="F439" s="111">
        <v>0</v>
      </c>
      <c r="G439" s="111">
        <v>0</v>
      </c>
      <c r="H439" s="111">
        <v>0</v>
      </c>
      <c r="I439" s="111">
        <v>0</v>
      </c>
      <c r="J439" s="111">
        <v>0</v>
      </c>
      <c r="K439" s="111">
        <v>0</v>
      </c>
      <c r="L439" s="111">
        <v>0</v>
      </c>
      <c r="M439" s="111">
        <v>0</v>
      </c>
      <c r="N439" s="111">
        <v>0</v>
      </c>
      <c r="O439" s="111">
        <v>0</v>
      </c>
      <c r="P439" s="111">
        <v>0</v>
      </c>
      <c r="Q439" s="111">
        <f t="shared" si="8"/>
        <v>0</v>
      </c>
      <c r="R439" s="108"/>
      <c r="T439" s="106"/>
      <c r="U439" s="111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08"/>
    </row>
    <row r="440" spans="2:22" ht="25.5" x14ac:dyDescent="0.25">
      <c r="B440" s="106"/>
      <c r="C440" s="151" t="s">
        <v>167</v>
      </c>
      <c r="D440" s="110" t="s">
        <v>388</v>
      </c>
      <c r="E440" s="111">
        <v>15559.009999999998</v>
      </c>
      <c r="F440" s="111">
        <v>12609.7</v>
      </c>
      <c r="G440" s="111">
        <v>30151.03</v>
      </c>
      <c r="H440" s="111">
        <v>61112.25</v>
      </c>
      <c r="I440" s="111">
        <v>16716.410000000003</v>
      </c>
      <c r="J440" s="111">
        <v>17813.29</v>
      </c>
      <c r="K440" s="111">
        <v>15962.469999999998</v>
      </c>
      <c r="L440" s="111">
        <v>270336.35000000003</v>
      </c>
      <c r="M440" s="111">
        <v>276636.74</v>
      </c>
      <c r="N440" s="111">
        <v>274723.75</v>
      </c>
      <c r="O440" s="111">
        <v>274723.75</v>
      </c>
      <c r="P440" s="111">
        <v>272569.86000000004</v>
      </c>
      <c r="Q440" s="111">
        <f t="shared" si="8"/>
        <v>1538914.61</v>
      </c>
      <c r="R440" s="108"/>
      <c r="T440" s="106"/>
      <c r="U440" s="111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136148.4</v>
      </c>
      <c r="V440" s="108"/>
    </row>
    <row r="441" spans="2:22" ht="25.5" x14ac:dyDescent="0.25">
      <c r="B441" s="106"/>
      <c r="C441" s="151" t="s">
        <v>564</v>
      </c>
      <c r="D441" s="110" t="s">
        <v>592</v>
      </c>
      <c r="E441" s="111">
        <v>0</v>
      </c>
      <c r="F441" s="111">
        <v>0</v>
      </c>
      <c r="G441" s="111">
        <v>0</v>
      </c>
      <c r="H441" s="111">
        <v>0</v>
      </c>
      <c r="I441" s="111">
        <v>0</v>
      </c>
      <c r="J441" s="111">
        <v>0</v>
      </c>
      <c r="K441" s="111">
        <v>0</v>
      </c>
      <c r="L441" s="111">
        <v>0</v>
      </c>
      <c r="M441" s="111">
        <v>0</v>
      </c>
      <c r="N441" s="111">
        <v>0</v>
      </c>
      <c r="O441" s="111">
        <v>0</v>
      </c>
      <c r="P441" s="111">
        <v>0</v>
      </c>
      <c r="Q441" s="111">
        <f t="shared" si="8"/>
        <v>0</v>
      </c>
      <c r="R441" s="108"/>
      <c r="T441" s="106"/>
      <c r="U441" s="111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08"/>
    </row>
    <row r="442" spans="2:22" ht="15" x14ac:dyDescent="0.25">
      <c r="B442" s="106"/>
      <c r="C442" s="151" t="s">
        <v>168</v>
      </c>
      <c r="D442" s="110" t="s">
        <v>389</v>
      </c>
      <c r="E442" s="111">
        <v>289726.89</v>
      </c>
      <c r="F442" s="111">
        <v>1415532.12</v>
      </c>
      <c r="G442" s="111">
        <v>1957725.54</v>
      </c>
      <c r="H442" s="111">
        <v>690461.1</v>
      </c>
      <c r="I442" s="111">
        <v>707924.57</v>
      </c>
      <c r="J442" s="111">
        <v>237212.72999999998</v>
      </c>
      <c r="K442" s="111">
        <v>526045.04</v>
      </c>
      <c r="L442" s="111">
        <v>1061543.0599999998</v>
      </c>
      <c r="M442" s="111">
        <v>1033782.6299999999</v>
      </c>
      <c r="N442" s="111">
        <v>847550.1399999999</v>
      </c>
      <c r="O442" s="111">
        <v>927062.77999999991</v>
      </c>
      <c r="P442" s="111">
        <v>2102436.4000000008</v>
      </c>
      <c r="Q442" s="111">
        <f t="shared" si="8"/>
        <v>11797003</v>
      </c>
      <c r="R442" s="108"/>
      <c r="T442" s="106"/>
      <c r="U442" s="111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5061370.2200000007</v>
      </c>
      <c r="V442" s="108"/>
    </row>
    <row r="443" spans="2:22" ht="15" x14ac:dyDescent="0.25">
      <c r="B443" s="106"/>
      <c r="C443" s="151" t="s">
        <v>565</v>
      </c>
      <c r="D443" s="110" t="s">
        <v>593</v>
      </c>
      <c r="E443" s="111">
        <v>0</v>
      </c>
      <c r="F443" s="111">
        <v>0</v>
      </c>
      <c r="G443" s="111">
        <v>0</v>
      </c>
      <c r="H443" s="111">
        <v>0</v>
      </c>
      <c r="I443" s="111">
        <v>0</v>
      </c>
      <c r="J443" s="111">
        <v>0</v>
      </c>
      <c r="K443" s="111">
        <v>0</v>
      </c>
      <c r="L443" s="111">
        <v>0</v>
      </c>
      <c r="M443" s="111">
        <v>0</v>
      </c>
      <c r="N443" s="111">
        <v>0</v>
      </c>
      <c r="O443" s="111">
        <v>0</v>
      </c>
      <c r="P443" s="111">
        <v>0</v>
      </c>
      <c r="Q443" s="111">
        <f t="shared" si="8"/>
        <v>0</v>
      </c>
      <c r="R443" s="108"/>
      <c r="T443" s="106"/>
      <c r="U443" s="111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08"/>
    </row>
    <row r="444" spans="2:22" ht="15" x14ac:dyDescent="0.25">
      <c r="B444" s="106"/>
      <c r="C444" s="151" t="s">
        <v>566</v>
      </c>
      <c r="D444" s="110" t="s">
        <v>594</v>
      </c>
      <c r="E444" s="111">
        <v>0</v>
      </c>
      <c r="F444" s="111">
        <v>0</v>
      </c>
      <c r="G444" s="111">
        <v>0</v>
      </c>
      <c r="H444" s="111">
        <v>0</v>
      </c>
      <c r="I444" s="111">
        <v>0</v>
      </c>
      <c r="J444" s="111">
        <v>0</v>
      </c>
      <c r="K444" s="111">
        <v>0</v>
      </c>
      <c r="L444" s="111">
        <v>0</v>
      </c>
      <c r="M444" s="111">
        <v>0</v>
      </c>
      <c r="N444" s="111">
        <v>0</v>
      </c>
      <c r="O444" s="111">
        <v>0</v>
      </c>
      <c r="P444" s="111">
        <v>0</v>
      </c>
      <c r="Q444" s="111">
        <f t="shared" si="8"/>
        <v>0</v>
      </c>
      <c r="R444" s="108"/>
      <c r="T444" s="106"/>
      <c r="U444" s="111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08"/>
    </row>
    <row r="445" spans="2:22" ht="15" x14ac:dyDescent="0.25">
      <c r="B445" s="106"/>
      <c r="C445" s="151" t="s">
        <v>169</v>
      </c>
      <c r="D445" s="110" t="s">
        <v>390</v>
      </c>
      <c r="E445" s="111">
        <v>81295.940000000017</v>
      </c>
      <c r="F445" s="111">
        <v>80174.790000000008</v>
      </c>
      <c r="G445" s="111">
        <v>115717.32999999997</v>
      </c>
      <c r="H445" s="111">
        <v>111355.23</v>
      </c>
      <c r="I445" s="111">
        <v>111250.37000000001</v>
      </c>
      <c r="J445" s="111">
        <v>96673.540000000052</v>
      </c>
      <c r="K445" s="111">
        <v>96914.53</v>
      </c>
      <c r="L445" s="111">
        <v>90976.909999999989</v>
      </c>
      <c r="M445" s="111">
        <v>151513.04999999999</v>
      </c>
      <c r="N445" s="111">
        <v>123960.79999999999</v>
      </c>
      <c r="O445" s="111">
        <v>124959.05999999998</v>
      </c>
      <c r="P445" s="111">
        <v>77520.159999999974</v>
      </c>
      <c r="Q445" s="111">
        <f t="shared" si="8"/>
        <v>1262311.7100000002</v>
      </c>
      <c r="R445" s="108"/>
      <c r="T445" s="106"/>
      <c r="U445" s="111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499793.66</v>
      </c>
      <c r="V445" s="108"/>
    </row>
    <row r="446" spans="2:22" ht="15" x14ac:dyDescent="0.25">
      <c r="B446" s="106"/>
      <c r="C446" s="151" t="s">
        <v>567</v>
      </c>
      <c r="D446" s="110" t="s">
        <v>595</v>
      </c>
      <c r="E446" s="111">
        <v>0</v>
      </c>
      <c r="F446" s="111">
        <v>0</v>
      </c>
      <c r="G446" s="111">
        <v>0</v>
      </c>
      <c r="H446" s="111">
        <v>0</v>
      </c>
      <c r="I446" s="111">
        <v>0</v>
      </c>
      <c r="J446" s="111">
        <v>0</v>
      </c>
      <c r="K446" s="111">
        <v>0</v>
      </c>
      <c r="L446" s="111">
        <v>0.2</v>
      </c>
      <c r="M446" s="111">
        <v>0.2</v>
      </c>
      <c r="N446" s="111">
        <v>0.2</v>
      </c>
      <c r="O446" s="111">
        <v>0.2</v>
      </c>
      <c r="P446" s="111">
        <v>0.2</v>
      </c>
      <c r="Q446" s="111">
        <f t="shared" si="8"/>
        <v>1</v>
      </c>
      <c r="R446" s="108"/>
      <c r="T446" s="106"/>
      <c r="U446" s="111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08"/>
    </row>
    <row r="447" spans="2:22" ht="15" x14ac:dyDescent="0.25">
      <c r="B447" s="106"/>
      <c r="C447" s="151" t="s">
        <v>170</v>
      </c>
      <c r="D447" s="110" t="s">
        <v>391</v>
      </c>
      <c r="E447" s="111">
        <v>13778.310000000003</v>
      </c>
      <c r="F447" s="111">
        <v>13229.129999999997</v>
      </c>
      <c r="G447" s="111">
        <v>12228.259999999998</v>
      </c>
      <c r="H447" s="111">
        <v>84285.54</v>
      </c>
      <c r="I447" s="111">
        <v>81731.42</v>
      </c>
      <c r="J447" s="111">
        <v>82093.69</v>
      </c>
      <c r="K447" s="111">
        <v>81737.69</v>
      </c>
      <c r="L447" s="111">
        <v>129950.16999999998</v>
      </c>
      <c r="M447" s="111">
        <v>129936.31</v>
      </c>
      <c r="N447" s="111">
        <v>129936.31</v>
      </c>
      <c r="O447" s="111">
        <v>129936.31</v>
      </c>
      <c r="P447" s="111">
        <v>129898.76</v>
      </c>
      <c r="Q447" s="111">
        <f t="shared" si="8"/>
        <v>1018741.9000000001</v>
      </c>
      <c r="R447" s="108"/>
      <c r="T447" s="106"/>
      <c r="U447" s="111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205252.65999999997</v>
      </c>
      <c r="V447" s="108"/>
    </row>
    <row r="448" spans="2:22" ht="15" x14ac:dyDescent="0.25">
      <c r="B448" s="106"/>
      <c r="C448" s="151" t="s">
        <v>171</v>
      </c>
      <c r="D448" s="110" t="s">
        <v>392</v>
      </c>
      <c r="E448" s="111">
        <v>10074.780000000001</v>
      </c>
      <c r="F448" s="111">
        <v>48000.93</v>
      </c>
      <c r="G448" s="111">
        <v>64545.879999999983</v>
      </c>
      <c r="H448" s="111">
        <v>30091.18</v>
      </c>
      <c r="I448" s="111">
        <v>26321.109999999997</v>
      </c>
      <c r="J448" s="111">
        <v>20603.250000000007</v>
      </c>
      <c r="K448" s="111">
        <v>20687.91</v>
      </c>
      <c r="L448" s="111">
        <v>99589.439999999988</v>
      </c>
      <c r="M448" s="111">
        <v>99285.73</v>
      </c>
      <c r="N448" s="111">
        <v>99190.68</v>
      </c>
      <c r="O448" s="111">
        <v>98939.12999999999</v>
      </c>
      <c r="P448" s="111">
        <v>85683.409999999974</v>
      </c>
      <c r="Q448" s="111">
        <f t="shared" si="8"/>
        <v>703013.42999999993</v>
      </c>
      <c r="R448" s="108"/>
      <c r="T448" s="106"/>
      <c r="U448" s="111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179033.87999999998</v>
      </c>
      <c r="V448" s="108"/>
    </row>
    <row r="449" spans="2:22" ht="15" x14ac:dyDescent="0.25">
      <c r="B449" s="106"/>
      <c r="C449" s="151" t="s">
        <v>520</v>
      </c>
      <c r="D449" s="110" t="s">
        <v>521</v>
      </c>
      <c r="E449" s="111">
        <v>0</v>
      </c>
      <c r="F449" s="111">
        <v>0</v>
      </c>
      <c r="G449" s="111">
        <v>0</v>
      </c>
      <c r="H449" s="111">
        <v>0</v>
      </c>
      <c r="I449" s="111">
        <v>0</v>
      </c>
      <c r="J449" s="111">
        <v>0</v>
      </c>
      <c r="K449" s="111">
        <v>0</v>
      </c>
      <c r="L449" s="111">
        <v>370882.66</v>
      </c>
      <c r="M449" s="111">
        <v>370882.66</v>
      </c>
      <c r="N449" s="111">
        <v>370882.66</v>
      </c>
      <c r="O449" s="111">
        <v>370882.66</v>
      </c>
      <c r="P449" s="111">
        <v>370882.64</v>
      </c>
      <c r="Q449" s="111">
        <f t="shared" si="8"/>
        <v>1854413.2799999998</v>
      </c>
      <c r="R449" s="108"/>
      <c r="T449" s="106"/>
      <c r="U449" s="111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08"/>
    </row>
    <row r="450" spans="2:22" ht="15" x14ac:dyDescent="0.25">
      <c r="B450" s="106"/>
      <c r="C450" s="151" t="s">
        <v>172</v>
      </c>
      <c r="D450" s="110" t="s">
        <v>393</v>
      </c>
      <c r="E450" s="111">
        <v>12173.449999999999</v>
      </c>
      <c r="F450" s="111">
        <v>12282.77</v>
      </c>
      <c r="G450" s="111">
        <v>13543.589999999998</v>
      </c>
      <c r="H450" s="111">
        <v>13021.79</v>
      </c>
      <c r="I450" s="111">
        <v>12860.010000000002</v>
      </c>
      <c r="J450" s="111">
        <v>13013.019999999999</v>
      </c>
      <c r="K450" s="111">
        <v>12973.380000000001</v>
      </c>
      <c r="L450" s="111">
        <v>13487.100000000002</v>
      </c>
      <c r="M450" s="111">
        <v>8918.2700000000023</v>
      </c>
      <c r="N450" s="111">
        <v>17203.060000000001</v>
      </c>
      <c r="O450" s="111">
        <v>17203.060000000001</v>
      </c>
      <c r="P450" s="111">
        <v>17203.11</v>
      </c>
      <c r="Q450" s="111">
        <f t="shared" si="8"/>
        <v>163882.61000000004</v>
      </c>
      <c r="R450" s="108"/>
      <c r="T450" s="106"/>
      <c r="U450" s="111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63881.61</v>
      </c>
      <c r="V450" s="108"/>
    </row>
    <row r="451" spans="2:22" ht="15" x14ac:dyDescent="0.25">
      <c r="B451" s="106"/>
      <c r="C451" s="151" t="s">
        <v>173</v>
      </c>
      <c r="D451" s="110" t="s">
        <v>394</v>
      </c>
      <c r="E451" s="111">
        <v>337.95</v>
      </c>
      <c r="F451" s="111">
        <v>337.95</v>
      </c>
      <c r="G451" s="111">
        <v>4941.01</v>
      </c>
      <c r="H451" s="111">
        <v>2146.39</v>
      </c>
      <c r="I451" s="111">
        <v>2090.77</v>
      </c>
      <c r="J451" s="111">
        <v>2646.9</v>
      </c>
      <c r="K451" s="111">
        <v>1207.1500000000001</v>
      </c>
      <c r="L451" s="111">
        <v>727646.22999999986</v>
      </c>
      <c r="M451" s="111">
        <v>727646.22999999986</v>
      </c>
      <c r="N451" s="111">
        <v>727646.22999999986</v>
      </c>
      <c r="O451" s="111">
        <v>727646.22999999986</v>
      </c>
      <c r="P451" s="111">
        <v>727646.19999999984</v>
      </c>
      <c r="Q451" s="111">
        <f t="shared" si="8"/>
        <v>3651939.2399999993</v>
      </c>
      <c r="R451" s="108"/>
      <c r="T451" s="106"/>
      <c r="U451" s="111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9854.07</v>
      </c>
      <c r="V451" s="108"/>
    </row>
    <row r="452" spans="2:22" ht="25.5" x14ac:dyDescent="0.25">
      <c r="B452" s="106"/>
      <c r="C452" s="151" t="s">
        <v>174</v>
      </c>
      <c r="D452" s="110" t="s">
        <v>395</v>
      </c>
      <c r="E452" s="111">
        <v>0</v>
      </c>
      <c r="F452" s="111">
        <v>0</v>
      </c>
      <c r="G452" s="111">
        <v>6080.49</v>
      </c>
      <c r="H452" s="111">
        <v>2018.5900000000001</v>
      </c>
      <c r="I452" s="111">
        <v>2180.5</v>
      </c>
      <c r="J452" s="111">
        <v>3734.57</v>
      </c>
      <c r="K452" s="111">
        <v>2223.2400000000002</v>
      </c>
      <c r="L452" s="111">
        <v>5889.66</v>
      </c>
      <c r="M452" s="111">
        <v>5889.66</v>
      </c>
      <c r="N452" s="111">
        <v>5889.66</v>
      </c>
      <c r="O452" s="111">
        <v>5889.66</v>
      </c>
      <c r="P452" s="111">
        <v>5889.67</v>
      </c>
      <c r="Q452" s="111">
        <f t="shared" si="8"/>
        <v>45685.7</v>
      </c>
      <c r="R452" s="108"/>
      <c r="T452" s="106"/>
      <c r="U452" s="111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10279.58</v>
      </c>
      <c r="V452" s="108"/>
    </row>
    <row r="453" spans="2:22" ht="15" x14ac:dyDescent="0.25">
      <c r="B453" s="106"/>
      <c r="C453" s="151" t="s">
        <v>568</v>
      </c>
      <c r="D453" s="110" t="s">
        <v>596</v>
      </c>
      <c r="E453" s="111">
        <v>0</v>
      </c>
      <c r="F453" s="111">
        <v>0</v>
      </c>
      <c r="G453" s="111">
        <v>0</v>
      </c>
      <c r="H453" s="111">
        <v>0</v>
      </c>
      <c r="I453" s="111">
        <v>0</v>
      </c>
      <c r="J453" s="111">
        <v>0</v>
      </c>
      <c r="K453" s="111">
        <v>0</v>
      </c>
      <c r="L453" s="111">
        <v>0</v>
      </c>
      <c r="M453" s="111">
        <v>0</v>
      </c>
      <c r="N453" s="111">
        <v>0</v>
      </c>
      <c r="O453" s="111">
        <v>0</v>
      </c>
      <c r="P453" s="111">
        <v>0</v>
      </c>
      <c r="Q453" s="111">
        <f t="shared" si="8"/>
        <v>0</v>
      </c>
      <c r="R453" s="108"/>
      <c r="T453" s="106"/>
      <c r="U453" s="111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08"/>
    </row>
    <row r="454" spans="2:22" ht="15" x14ac:dyDescent="0.25">
      <c r="B454" s="106"/>
      <c r="C454" s="151" t="s">
        <v>175</v>
      </c>
      <c r="D454" s="110" t="s">
        <v>396</v>
      </c>
      <c r="E454" s="111">
        <v>8190.61</v>
      </c>
      <c r="F454" s="111">
        <v>8175.0199999999995</v>
      </c>
      <c r="G454" s="111">
        <v>19948.41</v>
      </c>
      <c r="H454" s="111">
        <v>38820.699999999997</v>
      </c>
      <c r="I454" s="111">
        <v>39567.14</v>
      </c>
      <c r="J454" s="111">
        <v>36090.86</v>
      </c>
      <c r="K454" s="111">
        <v>12344.939999999999</v>
      </c>
      <c r="L454" s="111">
        <v>130629.56</v>
      </c>
      <c r="M454" s="111">
        <v>130629.56</v>
      </c>
      <c r="N454" s="111">
        <v>130629.56</v>
      </c>
      <c r="O454" s="111">
        <v>130591.05</v>
      </c>
      <c r="P454" s="111">
        <v>120672.19</v>
      </c>
      <c r="Q454" s="111">
        <f t="shared" si="8"/>
        <v>806289.60000000009</v>
      </c>
      <c r="R454" s="108"/>
      <c r="T454" s="106"/>
      <c r="U454" s="111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114701.87999999999</v>
      </c>
      <c r="V454" s="108"/>
    </row>
    <row r="455" spans="2:22" ht="25.5" x14ac:dyDescent="0.25">
      <c r="B455" s="106"/>
      <c r="C455" s="151" t="s">
        <v>176</v>
      </c>
      <c r="D455" s="110" t="s">
        <v>397</v>
      </c>
      <c r="E455" s="111">
        <v>0</v>
      </c>
      <c r="F455" s="111">
        <v>0</v>
      </c>
      <c r="G455" s="111">
        <v>0</v>
      </c>
      <c r="H455" s="111">
        <v>0</v>
      </c>
      <c r="I455" s="111">
        <v>0</v>
      </c>
      <c r="J455" s="111">
        <v>3850000</v>
      </c>
      <c r="K455" s="111">
        <v>100000</v>
      </c>
      <c r="L455" s="111">
        <v>120000</v>
      </c>
      <c r="M455" s="111">
        <v>120000</v>
      </c>
      <c r="N455" s="111">
        <v>120000</v>
      </c>
      <c r="O455" s="111">
        <v>120000</v>
      </c>
      <c r="P455" s="111">
        <v>120000</v>
      </c>
      <c r="Q455" s="111">
        <f t="shared" si="8"/>
        <v>4550000</v>
      </c>
      <c r="R455" s="108"/>
      <c r="T455" s="106"/>
      <c r="U455" s="111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08"/>
    </row>
    <row r="456" spans="2:22" ht="15" x14ac:dyDescent="0.25">
      <c r="B456" s="106"/>
      <c r="C456" s="151" t="s">
        <v>177</v>
      </c>
      <c r="D456" s="110" t="s">
        <v>398</v>
      </c>
      <c r="E456" s="111">
        <v>12233.15</v>
      </c>
      <c r="F456" s="111">
        <v>12113.13</v>
      </c>
      <c r="G456" s="111">
        <v>15852.35</v>
      </c>
      <c r="H456" s="111">
        <v>14396.810000000001</v>
      </c>
      <c r="I456" s="111">
        <v>16294.980000000001</v>
      </c>
      <c r="J456" s="111">
        <v>15732.669999999998</v>
      </c>
      <c r="K456" s="111">
        <v>14882.320000000002</v>
      </c>
      <c r="L456" s="111">
        <v>39691.019999999997</v>
      </c>
      <c r="M456" s="111">
        <v>28390.240000000002</v>
      </c>
      <c r="N456" s="111">
        <v>39856.67</v>
      </c>
      <c r="O456" s="111">
        <v>40165.069999999992</v>
      </c>
      <c r="P456" s="111">
        <v>40165.06</v>
      </c>
      <c r="Q456" s="111">
        <f t="shared" si="8"/>
        <v>289773.46999999997</v>
      </c>
      <c r="R456" s="108"/>
      <c r="T456" s="106"/>
      <c r="U456" s="111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70890.42</v>
      </c>
      <c r="V456" s="108"/>
    </row>
    <row r="457" spans="2:22" ht="15" x14ac:dyDescent="0.25">
      <c r="B457" s="106"/>
      <c r="C457" s="151" t="s">
        <v>178</v>
      </c>
      <c r="D457" s="110" t="s">
        <v>399</v>
      </c>
      <c r="E457" s="111">
        <v>831.71</v>
      </c>
      <c r="F457" s="111">
        <v>1324.19</v>
      </c>
      <c r="G457" s="111">
        <v>3669.4700000000003</v>
      </c>
      <c r="H457" s="111">
        <v>49599.649999999994</v>
      </c>
      <c r="I457" s="111">
        <v>2207.5700000000002</v>
      </c>
      <c r="J457" s="111">
        <v>9521.75</v>
      </c>
      <c r="K457" s="111">
        <v>2986.1099999999997</v>
      </c>
      <c r="L457" s="111">
        <v>184241.91</v>
      </c>
      <c r="M457" s="111">
        <v>184241.91</v>
      </c>
      <c r="N457" s="111">
        <v>184241.91</v>
      </c>
      <c r="O457" s="111">
        <v>184241.91</v>
      </c>
      <c r="P457" s="111">
        <v>111078.31</v>
      </c>
      <c r="Q457" s="111">
        <f t="shared" si="8"/>
        <v>918186.40000000014</v>
      </c>
      <c r="R457" s="108"/>
      <c r="T457" s="106"/>
      <c r="U457" s="111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57632.59</v>
      </c>
      <c r="V457" s="108"/>
    </row>
    <row r="458" spans="2:22" ht="25.5" x14ac:dyDescent="0.25">
      <c r="B458" s="106"/>
      <c r="C458" s="151" t="s">
        <v>569</v>
      </c>
      <c r="D458" s="110" t="s">
        <v>597</v>
      </c>
      <c r="E458" s="111">
        <v>0</v>
      </c>
      <c r="F458" s="111">
        <v>0</v>
      </c>
      <c r="G458" s="111">
        <v>0</v>
      </c>
      <c r="H458" s="111">
        <v>0</v>
      </c>
      <c r="I458" s="111">
        <v>0</v>
      </c>
      <c r="J458" s="111">
        <v>0</v>
      </c>
      <c r="K458" s="111">
        <v>0</v>
      </c>
      <c r="L458" s="111">
        <v>0</v>
      </c>
      <c r="M458" s="111">
        <v>0</v>
      </c>
      <c r="N458" s="111">
        <v>0</v>
      </c>
      <c r="O458" s="111">
        <v>0</v>
      </c>
      <c r="P458" s="111">
        <v>0</v>
      </c>
      <c r="Q458" s="111">
        <f t="shared" si="8"/>
        <v>0</v>
      </c>
      <c r="R458" s="108"/>
      <c r="T458" s="106"/>
      <c r="U458" s="111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08"/>
    </row>
    <row r="459" spans="2:22" ht="15" x14ac:dyDescent="0.25">
      <c r="B459" s="106"/>
      <c r="C459" s="151" t="s">
        <v>501</v>
      </c>
      <c r="D459" s="110" t="s">
        <v>502</v>
      </c>
      <c r="E459" s="111">
        <v>40502.1</v>
      </c>
      <c r="F459" s="111">
        <v>40946.839999999997</v>
      </c>
      <c r="G459" s="111">
        <v>109628.85</v>
      </c>
      <c r="H459" s="111">
        <v>85222.169999999984</v>
      </c>
      <c r="I459" s="111">
        <v>54412.17</v>
      </c>
      <c r="J459" s="111">
        <v>101512.4</v>
      </c>
      <c r="K459" s="111">
        <v>104649.12</v>
      </c>
      <c r="L459" s="111">
        <v>116397.54000000002</v>
      </c>
      <c r="M459" s="111">
        <v>85418.55</v>
      </c>
      <c r="N459" s="111">
        <v>102950.77000000002</v>
      </c>
      <c r="O459" s="111">
        <v>112044.65000000002</v>
      </c>
      <c r="P459" s="111">
        <v>111236.06999999999</v>
      </c>
      <c r="Q459" s="111">
        <f t="shared" si="8"/>
        <v>1064921.23</v>
      </c>
      <c r="R459" s="108"/>
      <c r="T459" s="106"/>
      <c r="U459" s="111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330712.12999999995</v>
      </c>
      <c r="V459" s="108"/>
    </row>
    <row r="460" spans="2:22" ht="15" x14ac:dyDescent="0.25">
      <c r="B460" s="106"/>
      <c r="C460" s="151" t="s">
        <v>570</v>
      </c>
      <c r="D460" s="110" t="s">
        <v>598</v>
      </c>
      <c r="E460" s="111">
        <v>0</v>
      </c>
      <c r="F460" s="111">
        <v>0</v>
      </c>
      <c r="G460" s="111">
        <v>0</v>
      </c>
      <c r="H460" s="111">
        <v>0</v>
      </c>
      <c r="I460" s="111">
        <v>0</v>
      </c>
      <c r="J460" s="111">
        <v>0</v>
      </c>
      <c r="K460" s="111">
        <v>0</v>
      </c>
      <c r="L460" s="111">
        <v>0</v>
      </c>
      <c r="M460" s="111">
        <v>0</v>
      </c>
      <c r="N460" s="111">
        <v>0</v>
      </c>
      <c r="O460" s="111">
        <v>0</v>
      </c>
      <c r="P460" s="111">
        <v>0</v>
      </c>
      <c r="Q460" s="111">
        <f t="shared" si="8"/>
        <v>0</v>
      </c>
      <c r="R460" s="108"/>
      <c r="T460" s="106"/>
      <c r="U460" s="111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08"/>
    </row>
    <row r="461" spans="2:22" ht="25.5" x14ac:dyDescent="0.25">
      <c r="B461" s="106"/>
      <c r="C461" s="151" t="s">
        <v>571</v>
      </c>
      <c r="D461" s="110" t="s">
        <v>599</v>
      </c>
      <c r="E461" s="111">
        <v>0</v>
      </c>
      <c r="F461" s="111">
        <v>0</v>
      </c>
      <c r="G461" s="111">
        <v>0</v>
      </c>
      <c r="H461" s="111">
        <v>0</v>
      </c>
      <c r="I461" s="111">
        <v>0</v>
      </c>
      <c r="J461" s="111">
        <v>0</v>
      </c>
      <c r="K461" s="111">
        <v>0</v>
      </c>
      <c r="L461" s="111">
        <v>0</v>
      </c>
      <c r="M461" s="111">
        <v>0</v>
      </c>
      <c r="N461" s="111">
        <v>0</v>
      </c>
      <c r="O461" s="111">
        <v>0</v>
      </c>
      <c r="P461" s="111">
        <v>0</v>
      </c>
      <c r="Q461" s="111">
        <f t="shared" si="8"/>
        <v>0</v>
      </c>
      <c r="R461" s="108"/>
      <c r="T461" s="106"/>
      <c r="U461" s="111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08"/>
    </row>
    <row r="462" spans="2:22" ht="15" x14ac:dyDescent="0.25">
      <c r="B462" s="106"/>
      <c r="C462" s="151" t="s">
        <v>572</v>
      </c>
      <c r="D462" s="110" t="s">
        <v>600</v>
      </c>
      <c r="E462" s="111">
        <v>0</v>
      </c>
      <c r="F462" s="111">
        <v>0</v>
      </c>
      <c r="G462" s="111">
        <v>0</v>
      </c>
      <c r="H462" s="111">
        <v>0</v>
      </c>
      <c r="I462" s="111">
        <v>0</v>
      </c>
      <c r="J462" s="111">
        <v>0</v>
      </c>
      <c r="K462" s="111">
        <v>0</v>
      </c>
      <c r="L462" s="111">
        <v>183042.85</v>
      </c>
      <c r="M462" s="111">
        <v>178020.00000000003</v>
      </c>
      <c r="N462" s="111">
        <v>177704.74000000002</v>
      </c>
      <c r="O462" s="111">
        <v>177354.50000000003</v>
      </c>
      <c r="P462" s="111">
        <v>171635.81000000008</v>
      </c>
      <c r="Q462" s="111">
        <f t="shared" si="8"/>
        <v>887757.90000000014</v>
      </c>
      <c r="R462" s="108"/>
      <c r="T462" s="106"/>
      <c r="U462" s="111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08"/>
    </row>
    <row r="463" spans="2:22" ht="15" x14ac:dyDescent="0.25">
      <c r="B463" s="106"/>
      <c r="C463" s="151" t="s">
        <v>536</v>
      </c>
      <c r="D463" s="110" t="s">
        <v>537</v>
      </c>
      <c r="E463" s="111">
        <v>12182.079999999998</v>
      </c>
      <c r="F463" s="111">
        <v>12427.76</v>
      </c>
      <c r="G463" s="111">
        <v>32766.85</v>
      </c>
      <c r="H463" s="111">
        <v>18369.769999999997</v>
      </c>
      <c r="I463" s="111">
        <v>22801.989999999998</v>
      </c>
      <c r="J463" s="111">
        <v>22002.14</v>
      </c>
      <c r="K463" s="111">
        <v>36669.199999999997</v>
      </c>
      <c r="L463" s="111">
        <v>54518.359999999986</v>
      </c>
      <c r="M463" s="111">
        <v>58992.39999999998</v>
      </c>
      <c r="N463" s="111">
        <v>50960.539999999979</v>
      </c>
      <c r="O463" s="111">
        <v>49880.639999999978</v>
      </c>
      <c r="P463" s="111">
        <v>52854.969999999987</v>
      </c>
      <c r="Q463" s="111">
        <f t="shared" si="8"/>
        <v>424426.69999999984</v>
      </c>
      <c r="R463" s="108"/>
      <c r="T463" s="106"/>
      <c r="U463" s="111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98548.449999999983</v>
      </c>
      <c r="V463" s="108"/>
    </row>
    <row r="464" spans="2:22" ht="15" x14ac:dyDescent="0.25">
      <c r="B464" s="106"/>
      <c r="C464" s="151" t="s">
        <v>538</v>
      </c>
      <c r="D464" s="110" t="s">
        <v>539</v>
      </c>
      <c r="E464" s="111">
        <v>9684.67</v>
      </c>
      <c r="F464" s="111">
        <v>9741.86</v>
      </c>
      <c r="G464" s="111">
        <v>10535.48</v>
      </c>
      <c r="H464" s="111">
        <v>10751.390000000001</v>
      </c>
      <c r="I464" s="111">
        <v>563620.86</v>
      </c>
      <c r="J464" s="111">
        <v>11267.699999999999</v>
      </c>
      <c r="K464" s="111">
        <v>10768.749999999998</v>
      </c>
      <c r="L464" s="111">
        <v>185173.09000000017</v>
      </c>
      <c r="M464" s="111">
        <v>185150.66000000015</v>
      </c>
      <c r="N464" s="111">
        <v>185150.66000000015</v>
      </c>
      <c r="O464" s="111">
        <v>185150.66000000015</v>
      </c>
      <c r="P464" s="111">
        <v>185128.28000000014</v>
      </c>
      <c r="Q464" s="111">
        <f t="shared" si="8"/>
        <v>1552124.060000001</v>
      </c>
      <c r="R464" s="108"/>
      <c r="T464" s="106"/>
      <c r="U464" s="111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604334.26</v>
      </c>
      <c r="V464" s="108"/>
    </row>
    <row r="465" spans="2:22" ht="15" x14ac:dyDescent="0.25">
      <c r="B465" s="106"/>
      <c r="C465" s="151" t="s">
        <v>540</v>
      </c>
      <c r="D465" s="110" t="s">
        <v>541</v>
      </c>
      <c r="E465" s="111">
        <v>17983.84</v>
      </c>
      <c r="F465" s="111">
        <v>18398.66</v>
      </c>
      <c r="G465" s="111">
        <v>21547.58</v>
      </c>
      <c r="H465" s="111">
        <v>14122.900000000001</v>
      </c>
      <c r="I465" s="111">
        <v>14143.48</v>
      </c>
      <c r="J465" s="111">
        <v>11655.649999999998</v>
      </c>
      <c r="K465" s="111">
        <v>8856.67</v>
      </c>
      <c r="L465" s="111">
        <v>0</v>
      </c>
      <c r="M465" s="111">
        <v>0</v>
      </c>
      <c r="N465" s="111">
        <v>0</v>
      </c>
      <c r="O465" s="111">
        <v>0</v>
      </c>
      <c r="P465" s="111">
        <v>0</v>
      </c>
      <c r="Q465" s="111">
        <f t="shared" si="8"/>
        <v>106708.78</v>
      </c>
      <c r="R465" s="108"/>
      <c r="T465" s="106"/>
      <c r="U465" s="111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86196.46</v>
      </c>
      <c r="V465" s="108"/>
    </row>
    <row r="466" spans="2:22" ht="15" x14ac:dyDescent="0.25">
      <c r="B466" s="106"/>
      <c r="C466" s="151" t="s">
        <v>518</v>
      </c>
      <c r="D466" s="110" t="s">
        <v>519</v>
      </c>
      <c r="E466" s="111">
        <v>18028.64</v>
      </c>
      <c r="F466" s="111">
        <v>16464.82</v>
      </c>
      <c r="G466" s="111">
        <v>19819.129999999997</v>
      </c>
      <c r="H466" s="111">
        <v>26642.030000000002</v>
      </c>
      <c r="I466" s="111">
        <v>29947.81</v>
      </c>
      <c r="J466" s="111">
        <v>29280.539999999994</v>
      </c>
      <c r="K466" s="111">
        <v>18918.190000000002</v>
      </c>
      <c r="L466" s="111">
        <v>7845.88</v>
      </c>
      <c r="M466" s="111">
        <v>7845.88</v>
      </c>
      <c r="N466" s="111">
        <v>7845.88</v>
      </c>
      <c r="O466" s="111">
        <v>7845.88</v>
      </c>
      <c r="P466" s="111">
        <v>7845.86</v>
      </c>
      <c r="Q466" s="111">
        <f t="shared" si="8"/>
        <v>198330.53999999998</v>
      </c>
      <c r="R466" s="108"/>
      <c r="T466" s="106"/>
      <c r="U466" s="111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110902.43</v>
      </c>
      <c r="V466" s="108"/>
    </row>
    <row r="467" spans="2:22" ht="25.5" x14ac:dyDescent="0.25">
      <c r="B467" s="106"/>
      <c r="C467" s="151" t="s">
        <v>522</v>
      </c>
      <c r="D467" s="110" t="s">
        <v>523</v>
      </c>
      <c r="E467" s="111">
        <v>36194.969999999994</v>
      </c>
      <c r="F467" s="111">
        <v>36006.39</v>
      </c>
      <c r="G467" s="111">
        <v>41198.630000000005</v>
      </c>
      <c r="H467" s="111">
        <v>518042.19</v>
      </c>
      <c r="I467" s="111">
        <v>50436.72</v>
      </c>
      <c r="J467" s="111">
        <v>33298.61</v>
      </c>
      <c r="K467" s="111">
        <v>87056.76999999999</v>
      </c>
      <c r="L467" s="111">
        <v>278547.38000000006</v>
      </c>
      <c r="M467" s="111">
        <v>370619.95999999996</v>
      </c>
      <c r="N467" s="111">
        <v>290423.96000000002</v>
      </c>
      <c r="O467" s="111">
        <v>289729.82</v>
      </c>
      <c r="P467" s="111">
        <v>194984.12000000002</v>
      </c>
      <c r="Q467" s="111">
        <f t="shared" si="8"/>
        <v>2226539.52</v>
      </c>
      <c r="R467" s="108"/>
      <c r="T467" s="106"/>
      <c r="U467" s="111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681878.89999999991</v>
      </c>
      <c r="V467" s="108"/>
    </row>
    <row r="468" spans="2:22" ht="15" x14ac:dyDescent="0.25">
      <c r="B468" s="106"/>
      <c r="C468" s="151" t="s">
        <v>542</v>
      </c>
      <c r="D468" s="110" t="s">
        <v>543</v>
      </c>
      <c r="E468" s="111">
        <v>52527.86</v>
      </c>
      <c r="F468" s="111">
        <v>53923.49</v>
      </c>
      <c r="G468" s="111">
        <v>61073.679999999993</v>
      </c>
      <c r="H468" s="111">
        <v>61258.32</v>
      </c>
      <c r="I468" s="111">
        <v>55092.409999999996</v>
      </c>
      <c r="J468" s="111">
        <v>68437.19</v>
      </c>
      <c r="K468" s="111">
        <v>66146.249999999985</v>
      </c>
      <c r="L468" s="111">
        <v>75455.419999999984</v>
      </c>
      <c r="M468" s="111">
        <v>91637.309999999969</v>
      </c>
      <c r="N468" s="111">
        <v>94760.589999999982</v>
      </c>
      <c r="O468" s="111">
        <v>90721.499999999971</v>
      </c>
      <c r="P468" s="111">
        <v>64150.109999999986</v>
      </c>
      <c r="Q468" s="111">
        <f t="shared" si="8"/>
        <v>835184.12999999989</v>
      </c>
      <c r="R468" s="108"/>
      <c r="T468" s="106"/>
      <c r="U468" s="111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283875.76</v>
      </c>
      <c r="V468" s="108"/>
    </row>
    <row r="469" spans="2:22" ht="15" x14ac:dyDescent="0.25">
      <c r="B469" s="106"/>
      <c r="C469" s="151" t="s">
        <v>544</v>
      </c>
      <c r="D469" s="110" t="s">
        <v>545</v>
      </c>
      <c r="E469" s="111">
        <v>53458.94999999999</v>
      </c>
      <c r="F469" s="111">
        <v>62672.139999999992</v>
      </c>
      <c r="G469" s="111">
        <v>694687.6</v>
      </c>
      <c r="H469" s="111">
        <v>54710.610000000008</v>
      </c>
      <c r="I469" s="111">
        <v>71019.75</v>
      </c>
      <c r="J469" s="111">
        <v>59126.32</v>
      </c>
      <c r="K469" s="111">
        <v>73486.560000000012</v>
      </c>
      <c r="L469" s="111">
        <v>88164.89999999998</v>
      </c>
      <c r="M469" s="111">
        <v>83445.469999999987</v>
      </c>
      <c r="N469" s="111">
        <v>83799.719999999987</v>
      </c>
      <c r="O469" s="111">
        <v>82917.569999999978</v>
      </c>
      <c r="P469" s="111">
        <v>72108.239999999991</v>
      </c>
      <c r="Q469" s="111">
        <f t="shared" si="8"/>
        <v>1479597.8299999998</v>
      </c>
      <c r="R469" s="108"/>
      <c r="T469" s="106"/>
      <c r="U469" s="111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936549.04999999993</v>
      </c>
      <c r="V469" s="108"/>
    </row>
    <row r="470" spans="2:22" ht="15" x14ac:dyDescent="0.25">
      <c r="B470" s="106"/>
      <c r="C470" s="151" t="s">
        <v>179</v>
      </c>
      <c r="D470" s="110" t="s">
        <v>400</v>
      </c>
      <c r="E470" s="111">
        <v>1295460.2199999997</v>
      </c>
      <c r="F470" s="111">
        <v>79008.190000000017</v>
      </c>
      <c r="G470" s="111">
        <v>158949.81999999995</v>
      </c>
      <c r="H470" s="111">
        <v>4179844.2300000004</v>
      </c>
      <c r="I470" s="111">
        <v>1788183.8900000001</v>
      </c>
      <c r="J470" s="111">
        <v>1968330.1499999997</v>
      </c>
      <c r="K470" s="111">
        <v>1961020.02</v>
      </c>
      <c r="L470" s="111">
        <v>4276422.620000001</v>
      </c>
      <c r="M470" s="111">
        <v>4293790.08</v>
      </c>
      <c r="N470" s="111">
        <v>4294490.08</v>
      </c>
      <c r="O470" s="111">
        <v>4294290.08</v>
      </c>
      <c r="P470" s="111">
        <v>4236969.21</v>
      </c>
      <c r="Q470" s="111">
        <f t="shared" si="8"/>
        <v>32826758.589999996</v>
      </c>
      <c r="R470" s="108"/>
      <c r="T470" s="106"/>
      <c r="U470" s="111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7501446.3499999996</v>
      </c>
      <c r="V470" s="108"/>
    </row>
    <row r="471" spans="2:22" ht="15" x14ac:dyDescent="0.25">
      <c r="B471" s="106"/>
      <c r="C471" s="151" t="s">
        <v>180</v>
      </c>
      <c r="D471" s="110" t="s">
        <v>401</v>
      </c>
      <c r="E471" s="111">
        <v>324817.13</v>
      </c>
      <c r="F471" s="111">
        <v>344967.35000000003</v>
      </c>
      <c r="G471" s="111">
        <v>306961.03000000003</v>
      </c>
      <c r="H471" s="111">
        <v>279877.07</v>
      </c>
      <c r="I471" s="111">
        <v>338679.37999999995</v>
      </c>
      <c r="J471" s="111">
        <v>307337.46000000014</v>
      </c>
      <c r="K471" s="111">
        <v>318449.57999999996</v>
      </c>
      <c r="L471" s="111">
        <v>596604.64999999967</v>
      </c>
      <c r="M471" s="111">
        <v>543302.50999999966</v>
      </c>
      <c r="N471" s="111">
        <v>522514.67</v>
      </c>
      <c r="O471" s="111">
        <v>543102.38999999966</v>
      </c>
      <c r="P471" s="111">
        <v>539890.35999999987</v>
      </c>
      <c r="Q471" s="111">
        <f t="shared" si="8"/>
        <v>4966503.5799999982</v>
      </c>
      <c r="R471" s="108"/>
      <c r="T471" s="106"/>
      <c r="U471" s="111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1595301.96</v>
      </c>
      <c r="V471" s="108"/>
    </row>
    <row r="472" spans="2:22" ht="15" x14ac:dyDescent="0.25">
      <c r="B472" s="106"/>
      <c r="C472" s="151" t="s">
        <v>181</v>
      </c>
      <c r="D472" s="110" t="s">
        <v>402</v>
      </c>
      <c r="E472" s="111">
        <v>156999.87</v>
      </c>
      <c r="F472" s="111">
        <v>168073.72999999998</v>
      </c>
      <c r="G472" s="111">
        <v>296439.77999999997</v>
      </c>
      <c r="H472" s="111">
        <v>268039.93000000005</v>
      </c>
      <c r="I472" s="111">
        <v>1243698.95</v>
      </c>
      <c r="J472" s="111">
        <v>586159.96</v>
      </c>
      <c r="K472" s="111">
        <v>462306.26999999996</v>
      </c>
      <c r="L472" s="111">
        <v>979299.69000000006</v>
      </c>
      <c r="M472" s="111">
        <v>986440.4</v>
      </c>
      <c r="N472" s="111">
        <v>986610.4</v>
      </c>
      <c r="O472" s="111">
        <v>986600.4</v>
      </c>
      <c r="P472" s="111">
        <v>979664.69000000006</v>
      </c>
      <c r="Q472" s="111">
        <f t="shared" si="8"/>
        <v>8100334.0700000012</v>
      </c>
      <c r="R472" s="108"/>
      <c r="T472" s="106"/>
      <c r="U472" s="111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2133252.2599999998</v>
      </c>
      <c r="V472" s="108"/>
    </row>
    <row r="473" spans="2:22" ht="15" x14ac:dyDescent="0.25">
      <c r="B473" s="106"/>
      <c r="C473" s="151" t="s">
        <v>182</v>
      </c>
      <c r="D473" s="110" t="s">
        <v>403</v>
      </c>
      <c r="E473" s="111">
        <v>124060.03000000001</v>
      </c>
      <c r="F473" s="111">
        <v>144133.20000000001</v>
      </c>
      <c r="G473" s="111">
        <v>174426.14</v>
      </c>
      <c r="H473" s="111">
        <v>384347.4</v>
      </c>
      <c r="I473" s="111">
        <v>275082.42</v>
      </c>
      <c r="J473" s="111">
        <v>314205.99</v>
      </c>
      <c r="K473" s="111">
        <v>1961495.1199999999</v>
      </c>
      <c r="L473" s="111">
        <v>2391561.5300000003</v>
      </c>
      <c r="M473" s="111">
        <v>2605108.3700000006</v>
      </c>
      <c r="N473" s="111">
        <v>2606008.3700000006</v>
      </c>
      <c r="O473" s="111">
        <v>2604143.8700000006</v>
      </c>
      <c r="P473" s="111">
        <v>2551664.0700000003</v>
      </c>
      <c r="Q473" s="111">
        <f t="shared" si="8"/>
        <v>16136236.510000004</v>
      </c>
      <c r="R473" s="108"/>
      <c r="T473" s="106"/>
      <c r="U473" s="111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1102049.19</v>
      </c>
      <c r="V473" s="108"/>
    </row>
    <row r="474" spans="2:22" ht="25.5" x14ac:dyDescent="0.25">
      <c r="B474" s="106"/>
      <c r="C474" s="151" t="s">
        <v>183</v>
      </c>
      <c r="D474" s="110" t="s">
        <v>405</v>
      </c>
      <c r="E474" s="111">
        <v>0</v>
      </c>
      <c r="F474" s="111">
        <v>0</v>
      </c>
      <c r="G474" s="111">
        <v>0</v>
      </c>
      <c r="H474" s="111">
        <v>0</v>
      </c>
      <c r="I474" s="111">
        <v>0</v>
      </c>
      <c r="J474" s="111">
        <v>0</v>
      </c>
      <c r="K474" s="111">
        <v>0</v>
      </c>
      <c r="L474" s="111">
        <v>41600</v>
      </c>
      <c r="M474" s="111">
        <v>41600</v>
      </c>
      <c r="N474" s="111">
        <v>41600</v>
      </c>
      <c r="O474" s="111">
        <v>41600</v>
      </c>
      <c r="P474" s="111">
        <v>41600</v>
      </c>
      <c r="Q474" s="111">
        <f t="shared" si="8"/>
        <v>208000</v>
      </c>
      <c r="R474" s="108"/>
      <c r="T474" s="106"/>
      <c r="U474" s="111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08"/>
    </row>
    <row r="475" spans="2:22" ht="15" x14ac:dyDescent="0.25">
      <c r="B475" s="106"/>
      <c r="C475" s="151" t="s">
        <v>184</v>
      </c>
      <c r="D475" s="110" t="s">
        <v>406</v>
      </c>
      <c r="E475" s="111">
        <v>16293.9</v>
      </c>
      <c r="F475" s="111">
        <v>16409.969999999998</v>
      </c>
      <c r="G475" s="111">
        <v>23644.140000000003</v>
      </c>
      <c r="H475" s="111">
        <v>21488.240000000002</v>
      </c>
      <c r="I475" s="111">
        <v>66545.929999999993</v>
      </c>
      <c r="J475" s="111">
        <v>72268.830000000016</v>
      </c>
      <c r="K475" s="111">
        <v>88404.39</v>
      </c>
      <c r="L475" s="111">
        <v>213360.39</v>
      </c>
      <c r="M475" s="111">
        <v>219062.6</v>
      </c>
      <c r="N475" s="111">
        <v>219212.6</v>
      </c>
      <c r="O475" s="111">
        <v>219212.6</v>
      </c>
      <c r="P475" s="111">
        <v>210251.68</v>
      </c>
      <c r="Q475" s="111">
        <f t="shared" si="8"/>
        <v>1386155.27</v>
      </c>
      <c r="R475" s="108"/>
      <c r="T475" s="106"/>
      <c r="U475" s="111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144382.18</v>
      </c>
      <c r="V475" s="108"/>
    </row>
    <row r="476" spans="2:22" ht="15" x14ac:dyDescent="0.25">
      <c r="B476" s="106"/>
      <c r="C476" s="151" t="s">
        <v>185</v>
      </c>
      <c r="D476" s="110" t="s">
        <v>407</v>
      </c>
      <c r="E476" s="111">
        <v>17466.02</v>
      </c>
      <c r="F476" s="111">
        <v>10758.499999999998</v>
      </c>
      <c r="G476" s="111">
        <v>29132.309999999998</v>
      </c>
      <c r="H476" s="111">
        <v>12422.389999999998</v>
      </c>
      <c r="I476" s="111">
        <v>18112.28</v>
      </c>
      <c r="J476" s="111">
        <v>22556.75</v>
      </c>
      <c r="K476" s="111">
        <v>35977.94000000001</v>
      </c>
      <c r="L476" s="111">
        <v>43604.759999999995</v>
      </c>
      <c r="M476" s="111">
        <v>55328.25</v>
      </c>
      <c r="N476" s="111">
        <v>53511.13</v>
      </c>
      <c r="O476" s="111">
        <v>53521.13</v>
      </c>
      <c r="P476" s="111">
        <v>29434.48</v>
      </c>
      <c r="Q476" s="111">
        <f t="shared" si="8"/>
        <v>381825.94</v>
      </c>
      <c r="R476" s="108"/>
      <c r="T476" s="106"/>
      <c r="U476" s="111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87891.499999999985</v>
      </c>
      <c r="V476" s="108"/>
    </row>
    <row r="477" spans="2:22" ht="15" x14ac:dyDescent="0.25">
      <c r="B477" s="106"/>
      <c r="C477" s="151" t="s">
        <v>186</v>
      </c>
      <c r="D477" s="110" t="s">
        <v>408</v>
      </c>
      <c r="E477" s="111">
        <v>494929.58000000007</v>
      </c>
      <c r="F477" s="111">
        <v>483730.69</v>
      </c>
      <c r="G477" s="111">
        <v>488046.70999999996</v>
      </c>
      <c r="H477" s="111">
        <v>516752.80000000005</v>
      </c>
      <c r="I477" s="111">
        <v>543955.84000000008</v>
      </c>
      <c r="J477" s="111">
        <v>587600.63000000012</v>
      </c>
      <c r="K477" s="111">
        <v>552902.89999999979</v>
      </c>
      <c r="L477" s="111">
        <v>861099.85999999987</v>
      </c>
      <c r="M477" s="111">
        <v>843118.39999999991</v>
      </c>
      <c r="N477" s="111">
        <v>829108.95999999985</v>
      </c>
      <c r="O477" s="111">
        <v>830032.16</v>
      </c>
      <c r="P477" s="111">
        <v>466680.91</v>
      </c>
      <c r="Q477" s="111">
        <f t="shared" si="8"/>
        <v>7497959.4400000004</v>
      </c>
      <c r="R477" s="108"/>
      <c r="T477" s="106"/>
      <c r="U477" s="111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2527415.62</v>
      </c>
      <c r="V477" s="108"/>
    </row>
    <row r="478" spans="2:22" ht="15" x14ac:dyDescent="0.25">
      <c r="B478" s="106"/>
      <c r="C478" s="151" t="s">
        <v>187</v>
      </c>
      <c r="D478" s="110" t="s">
        <v>409</v>
      </c>
      <c r="E478" s="111">
        <v>671848.33000000007</v>
      </c>
      <c r="F478" s="111">
        <v>79951.989999999991</v>
      </c>
      <c r="G478" s="111">
        <v>13649.46</v>
      </c>
      <c r="H478" s="111">
        <v>13611.730000000001</v>
      </c>
      <c r="I478" s="111">
        <v>60385.849999999991</v>
      </c>
      <c r="J478" s="111">
        <v>96940.15</v>
      </c>
      <c r="K478" s="111">
        <v>124254.74</v>
      </c>
      <c r="L478" s="111">
        <v>264585.54000000004</v>
      </c>
      <c r="M478" s="111">
        <v>271120.53999999998</v>
      </c>
      <c r="N478" s="111">
        <v>271230.53999999998</v>
      </c>
      <c r="O478" s="111">
        <v>271230.53999999998</v>
      </c>
      <c r="P478" s="111">
        <v>263516.69000000006</v>
      </c>
      <c r="Q478" s="111">
        <f t="shared" si="8"/>
        <v>2402326.1</v>
      </c>
      <c r="R478" s="108"/>
      <c r="T478" s="106"/>
      <c r="U478" s="111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839447.36</v>
      </c>
      <c r="V478" s="108"/>
    </row>
    <row r="479" spans="2:22" ht="15" x14ac:dyDescent="0.25">
      <c r="B479" s="106"/>
      <c r="C479" s="151" t="s">
        <v>188</v>
      </c>
      <c r="D479" s="110" t="s">
        <v>410</v>
      </c>
      <c r="E479" s="111">
        <v>36384.93</v>
      </c>
      <c r="F479" s="111">
        <v>37602.94</v>
      </c>
      <c r="G479" s="111">
        <v>85651.55</v>
      </c>
      <c r="H479" s="111">
        <v>71909.58</v>
      </c>
      <c r="I479" s="111">
        <v>72131.060000000012</v>
      </c>
      <c r="J479" s="111">
        <v>51426.75</v>
      </c>
      <c r="K479" s="111">
        <v>81020.42</v>
      </c>
      <c r="L479" s="111">
        <v>494933.87</v>
      </c>
      <c r="M479" s="111">
        <v>94590.03</v>
      </c>
      <c r="N479" s="111">
        <v>94590.03</v>
      </c>
      <c r="O479" s="111">
        <v>94590.03</v>
      </c>
      <c r="P479" s="111">
        <v>94584.409999999974</v>
      </c>
      <c r="Q479" s="111">
        <f t="shared" si="8"/>
        <v>1309415.5999999999</v>
      </c>
      <c r="R479" s="108"/>
      <c r="T479" s="106"/>
      <c r="U479" s="111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303680.06</v>
      </c>
      <c r="V479" s="108"/>
    </row>
    <row r="480" spans="2:22" ht="25.5" x14ac:dyDescent="0.25">
      <c r="B480" s="106"/>
      <c r="C480" s="151" t="s">
        <v>189</v>
      </c>
      <c r="D480" s="110" t="s">
        <v>404</v>
      </c>
      <c r="E480" s="111">
        <v>71435.530000000042</v>
      </c>
      <c r="F480" s="111">
        <v>73056.080000000045</v>
      </c>
      <c r="G480" s="111">
        <v>116834.18999999996</v>
      </c>
      <c r="H480" s="111">
        <v>120304.06999999999</v>
      </c>
      <c r="I480" s="111">
        <v>99346.93</v>
      </c>
      <c r="J480" s="111">
        <v>177551.89</v>
      </c>
      <c r="K480" s="111">
        <v>101020.05000000002</v>
      </c>
      <c r="L480" s="111">
        <v>182046.70000000004</v>
      </c>
      <c r="M480" s="111">
        <v>160348.58000000005</v>
      </c>
      <c r="N480" s="111">
        <v>160548.58000000005</v>
      </c>
      <c r="O480" s="111">
        <v>160548.58000000005</v>
      </c>
      <c r="P480" s="111">
        <v>118684.62</v>
      </c>
      <c r="Q480" s="111">
        <f t="shared" si="8"/>
        <v>1541725.8000000003</v>
      </c>
      <c r="R480" s="108"/>
      <c r="T480" s="106"/>
      <c r="U480" s="111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480976.80000000005</v>
      </c>
      <c r="V480" s="108"/>
    </row>
    <row r="481" spans="2:22" ht="15" x14ac:dyDescent="0.25">
      <c r="B481" s="106"/>
      <c r="C481" s="151" t="s">
        <v>573</v>
      </c>
      <c r="D481" s="110" t="s">
        <v>601</v>
      </c>
      <c r="E481" s="111">
        <v>0</v>
      </c>
      <c r="F481" s="111">
        <v>0</v>
      </c>
      <c r="G481" s="111">
        <v>0</v>
      </c>
      <c r="H481" s="111">
        <v>0</v>
      </c>
      <c r="I481" s="111">
        <v>0</v>
      </c>
      <c r="J481" s="111">
        <v>0</v>
      </c>
      <c r="K481" s="111">
        <v>0</v>
      </c>
      <c r="L481" s="111">
        <v>0</v>
      </c>
      <c r="M481" s="111">
        <v>0</v>
      </c>
      <c r="N481" s="111">
        <v>0</v>
      </c>
      <c r="O481" s="111">
        <v>0</v>
      </c>
      <c r="P481" s="111">
        <v>0</v>
      </c>
      <c r="Q481" s="111">
        <f t="shared" si="8"/>
        <v>0</v>
      </c>
      <c r="R481" s="108"/>
      <c r="T481" s="106"/>
      <c r="U481" s="111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08"/>
    </row>
    <row r="482" spans="2:22" ht="15" x14ac:dyDescent="0.25">
      <c r="B482" s="106"/>
      <c r="C482" s="151" t="s">
        <v>574</v>
      </c>
      <c r="D482" s="110" t="s">
        <v>602</v>
      </c>
      <c r="E482" s="111">
        <v>0</v>
      </c>
      <c r="F482" s="111">
        <v>0</v>
      </c>
      <c r="G482" s="111">
        <v>0</v>
      </c>
      <c r="H482" s="111">
        <v>0</v>
      </c>
      <c r="I482" s="111">
        <v>0</v>
      </c>
      <c r="J482" s="111">
        <v>0</v>
      </c>
      <c r="K482" s="111">
        <v>0</v>
      </c>
      <c r="L482" s="111">
        <v>0</v>
      </c>
      <c r="M482" s="111">
        <v>0</v>
      </c>
      <c r="N482" s="111">
        <v>0</v>
      </c>
      <c r="O482" s="111">
        <v>0</v>
      </c>
      <c r="P482" s="111">
        <v>0</v>
      </c>
      <c r="Q482" s="111">
        <f t="shared" si="8"/>
        <v>0</v>
      </c>
      <c r="R482" s="108"/>
      <c r="T482" s="106"/>
      <c r="U482" s="111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08"/>
    </row>
    <row r="483" spans="2:22" ht="15" x14ac:dyDescent="0.25">
      <c r="B483" s="106"/>
      <c r="C483" s="151" t="s">
        <v>190</v>
      </c>
      <c r="D483" s="110" t="s">
        <v>411</v>
      </c>
      <c r="E483" s="111">
        <v>68678.989999999991</v>
      </c>
      <c r="F483" s="111">
        <v>53370.55</v>
      </c>
      <c r="G483" s="111">
        <v>59974.110000000008</v>
      </c>
      <c r="H483" s="111">
        <v>144396.1</v>
      </c>
      <c r="I483" s="111">
        <v>108732.26</v>
      </c>
      <c r="J483" s="111">
        <v>95152.020000000019</v>
      </c>
      <c r="K483" s="111">
        <v>79662.939999999988</v>
      </c>
      <c r="L483" s="111">
        <v>191138.76000000004</v>
      </c>
      <c r="M483" s="111">
        <v>186038.76000000004</v>
      </c>
      <c r="N483" s="111">
        <v>179888.76000000004</v>
      </c>
      <c r="O483" s="111">
        <v>172638.76000000004</v>
      </c>
      <c r="P483" s="111">
        <v>171498.54</v>
      </c>
      <c r="Q483" s="111">
        <f t="shared" si="8"/>
        <v>1511170.55</v>
      </c>
      <c r="R483" s="108"/>
      <c r="T483" s="106"/>
      <c r="U483" s="111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435152.01</v>
      </c>
      <c r="V483" s="108"/>
    </row>
    <row r="484" spans="2:22" ht="15" x14ac:dyDescent="0.25">
      <c r="B484" s="106"/>
      <c r="C484" s="151" t="s">
        <v>575</v>
      </c>
      <c r="D484" s="110" t="s">
        <v>603</v>
      </c>
      <c r="E484" s="111">
        <v>0</v>
      </c>
      <c r="F484" s="111">
        <v>0</v>
      </c>
      <c r="G484" s="111">
        <v>0</v>
      </c>
      <c r="H484" s="111">
        <v>0</v>
      </c>
      <c r="I484" s="111">
        <v>0</v>
      </c>
      <c r="J484" s="111">
        <v>0</v>
      </c>
      <c r="K484" s="111">
        <v>0</v>
      </c>
      <c r="L484" s="111">
        <v>0</v>
      </c>
      <c r="M484" s="111">
        <v>0</v>
      </c>
      <c r="N484" s="111">
        <v>0</v>
      </c>
      <c r="O484" s="111">
        <v>0</v>
      </c>
      <c r="P484" s="111">
        <v>0</v>
      </c>
      <c r="Q484" s="111">
        <f t="shared" si="8"/>
        <v>0</v>
      </c>
      <c r="R484" s="108"/>
      <c r="T484" s="106"/>
      <c r="U484" s="111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08"/>
    </row>
    <row r="485" spans="2:22" ht="15" x14ac:dyDescent="0.25">
      <c r="B485" s="106"/>
      <c r="C485" s="151" t="s">
        <v>576</v>
      </c>
      <c r="D485" s="110" t="s">
        <v>604</v>
      </c>
      <c r="E485" s="111">
        <v>0</v>
      </c>
      <c r="F485" s="111">
        <v>0</v>
      </c>
      <c r="G485" s="111">
        <v>0</v>
      </c>
      <c r="H485" s="111">
        <v>0</v>
      </c>
      <c r="I485" s="111">
        <v>0</v>
      </c>
      <c r="J485" s="111">
        <v>0</v>
      </c>
      <c r="K485" s="111">
        <v>0</v>
      </c>
      <c r="L485" s="111">
        <v>0</v>
      </c>
      <c r="M485" s="111">
        <v>0</v>
      </c>
      <c r="N485" s="111">
        <v>0</v>
      </c>
      <c r="O485" s="111">
        <v>0</v>
      </c>
      <c r="P485" s="111">
        <v>0</v>
      </c>
      <c r="Q485" s="111">
        <f t="shared" si="8"/>
        <v>0</v>
      </c>
      <c r="R485" s="108"/>
      <c r="T485" s="106"/>
      <c r="U485" s="111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08"/>
    </row>
    <row r="486" spans="2:22" ht="15" x14ac:dyDescent="0.25">
      <c r="B486" s="106"/>
      <c r="C486" s="151" t="s">
        <v>191</v>
      </c>
      <c r="D486" s="110" t="s">
        <v>412</v>
      </c>
      <c r="E486" s="111">
        <v>99975.000000000029</v>
      </c>
      <c r="F486" s="111">
        <v>88867.45</v>
      </c>
      <c r="G486" s="111">
        <v>107560.90999999997</v>
      </c>
      <c r="H486" s="111">
        <v>89166.19</v>
      </c>
      <c r="I486" s="111">
        <v>96282.830000000016</v>
      </c>
      <c r="J486" s="111">
        <v>94260.880000000034</v>
      </c>
      <c r="K486" s="111">
        <v>133296.49000000002</v>
      </c>
      <c r="L486" s="111">
        <v>271520.18000000011</v>
      </c>
      <c r="M486" s="111">
        <v>262743.44000000012</v>
      </c>
      <c r="N486" s="111">
        <v>259549.50000000012</v>
      </c>
      <c r="O486" s="111">
        <v>259603.44000000012</v>
      </c>
      <c r="P486" s="111">
        <v>245633.98000000016</v>
      </c>
      <c r="Q486" s="111">
        <f t="shared" si="8"/>
        <v>2008460.290000001</v>
      </c>
      <c r="R486" s="108"/>
      <c r="T486" s="106"/>
      <c r="U486" s="111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481852.38</v>
      </c>
      <c r="V486" s="108"/>
    </row>
    <row r="487" spans="2:22" ht="15" x14ac:dyDescent="0.25">
      <c r="B487" s="106"/>
      <c r="C487" s="151" t="s">
        <v>192</v>
      </c>
      <c r="D487" s="110" t="s">
        <v>413</v>
      </c>
      <c r="E487" s="111">
        <v>732797.28999999992</v>
      </c>
      <c r="F487" s="111">
        <v>1167021.5999999999</v>
      </c>
      <c r="G487" s="111">
        <v>1179555.1699999997</v>
      </c>
      <c r="H487" s="111">
        <v>1172248.1499999999</v>
      </c>
      <c r="I487" s="111">
        <v>1170451.1600000001</v>
      </c>
      <c r="J487" s="111">
        <v>1175072.71</v>
      </c>
      <c r="K487" s="111">
        <v>1188186.08</v>
      </c>
      <c r="L487" s="111">
        <v>1302158.5899999999</v>
      </c>
      <c r="M487" s="111">
        <v>1293381.6499999999</v>
      </c>
      <c r="N487" s="111">
        <v>1283036.5399999998</v>
      </c>
      <c r="O487" s="111">
        <v>1277373.0299999998</v>
      </c>
      <c r="P487" s="111">
        <v>1226633.0299999998</v>
      </c>
      <c r="Q487" s="111">
        <f t="shared" si="8"/>
        <v>14167914.999999998</v>
      </c>
      <c r="R487" s="108"/>
      <c r="T487" s="106"/>
      <c r="U487" s="111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5422073.3699999992</v>
      </c>
      <c r="V487" s="108"/>
    </row>
    <row r="488" spans="2:22" ht="15" x14ac:dyDescent="0.25">
      <c r="B488" s="106"/>
      <c r="C488" s="151" t="s">
        <v>193</v>
      </c>
      <c r="D488" s="110" t="s">
        <v>414</v>
      </c>
      <c r="E488" s="111">
        <v>1216736.2899999998</v>
      </c>
      <c r="F488" s="111">
        <v>872827.16</v>
      </c>
      <c r="G488" s="111">
        <v>1896803.95</v>
      </c>
      <c r="H488" s="111">
        <v>1230342.9700000002</v>
      </c>
      <c r="I488" s="111">
        <v>1418094.82</v>
      </c>
      <c r="J488" s="111">
        <v>1479311.2999999998</v>
      </c>
      <c r="K488" s="111">
        <v>1384179.29</v>
      </c>
      <c r="L488" s="111">
        <v>3395903.0300000003</v>
      </c>
      <c r="M488" s="111">
        <v>3835915.18</v>
      </c>
      <c r="N488" s="111">
        <v>3020879.3200000003</v>
      </c>
      <c r="O488" s="111">
        <v>2549119.94</v>
      </c>
      <c r="P488" s="111">
        <v>2537436.39</v>
      </c>
      <c r="Q488" s="111">
        <f t="shared" si="8"/>
        <v>24837549.640000001</v>
      </c>
      <c r="R488" s="108"/>
      <c r="T488" s="106"/>
      <c r="U488" s="111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6634805.1899999995</v>
      </c>
      <c r="V488" s="108"/>
    </row>
    <row r="489" spans="2:22" ht="15" x14ac:dyDescent="0.25">
      <c r="B489" s="106"/>
      <c r="C489" s="151" t="s">
        <v>194</v>
      </c>
      <c r="D489" s="110" t="s">
        <v>415</v>
      </c>
      <c r="E489" s="111">
        <v>1367.1299999999994</v>
      </c>
      <c r="F489" s="111">
        <v>990.42999999999984</v>
      </c>
      <c r="G489" s="111">
        <v>5009.2899999999991</v>
      </c>
      <c r="H489" s="111">
        <v>4031.44</v>
      </c>
      <c r="I489" s="111">
        <v>4002.88</v>
      </c>
      <c r="J489" s="111">
        <v>22347.34</v>
      </c>
      <c r="K489" s="111">
        <v>2124.8200000000002</v>
      </c>
      <c r="L489" s="111">
        <v>8509.1400000000031</v>
      </c>
      <c r="M489" s="111">
        <v>8233.5499999999993</v>
      </c>
      <c r="N489" s="111">
        <v>8270.89</v>
      </c>
      <c r="O489" s="111">
        <v>8337.86</v>
      </c>
      <c r="P489" s="111">
        <v>8337.7799999999988</v>
      </c>
      <c r="Q489" s="111">
        <f t="shared" si="8"/>
        <v>81562.55</v>
      </c>
      <c r="R489" s="108"/>
      <c r="T489" s="106"/>
      <c r="U489" s="111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15401.169999999998</v>
      </c>
      <c r="V489" s="108"/>
    </row>
    <row r="490" spans="2:22" ht="15" x14ac:dyDescent="0.25">
      <c r="B490" s="106"/>
      <c r="C490" s="151" t="s">
        <v>577</v>
      </c>
      <c r="D490" s="110" t="s">
        <v>605</v>
      </c>
      <c r="E490" s="111">
        <v>0</v>
      </c>
      <c r="F490" s="111">
        <v>0</v>
      </c>
      <c r="G490" s="111">
        <v>0</v>
      </c>
      <c r="H490" s="111">
        <v>0</v>
      </c>
      <c r="I490" s="111">
        <v>0</v>
      </c>
      <c r="J490" s="111">
        <v>0</v>
      </c>
      <c r="K490" s="111">
        <v>0</v>
      </c>
      <c r="L490" s="111">
        <v>0</v>
      </c>
      <c r="M490" s="111">
        <v>0</v>
      </c>
      <c r="N490" s="111">
        <v>0</v>
      </c>
      <c r="O490" s="111">
        <v>0</v>
      </c>
      <c r="P490" s="111">
        <v>0</v>
      </c>
      <c r="Q490" s="111">
        <f t="shared" si="8"/>
        <v>0</v>
      </c>
      <c r="R490" s="108"/>
      <c r="T490" s="106"/>
      <c r="U490" s="111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08"/>
    </row>
    <row r="491" spans="2:22" ht="15" x14ac:dyDescent="0.25">
      <c r="B491" s="106"/>
      <c r="C491" s="151" t="s">
        <v>195</v>
      </c>
      <c r="D491" s="110" t="s">
        <v>416</v>
      </c>
      <c r="E491" s="111">
        <v>0</v>
      </c>
      <c r="F491" s="111">
        <v>10000</v>
      </c>
      <c r="G491" s="111">
        <v>39810.079999999994</v>
      </c>
      <c r="H491" s="111">
        <v>1763.0199999999998</v>
      </c>
      <c r="I491" s="111">
        <v>23516.770000000004</v>
      </c>
      <c r="J491" s="111">
        <v>0.22999999999999998</v>
      </c>
      <c r="K491" s="111">
        <v>-141.49</v>
      </c>
      <c r="L491" s="111">
        <v>177443.18000000002</v>
      </c>
      <c r="M491" s="111">
        <v>40091.629999999997</v>
      </c>
      <c r="N491" s="111">
        <v>40091.74</v>
      </c>
      <c r="O491" s="111">
        <v>40091.699999999997</v>
      </c>
      <c r="P491" s="111">
        <v>222941.14000000004</v>
      </c>
      <c r="Q491" s="111">
        <f t="shared" si="8"/>
        <v>595608</v>
      </c>
      <c r="R491" s="108"/>
      <c r="T491" s="106"/>
      <c r="U491" s="111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75089.87</v>
      </c>
      <c r="V491" s="108"/>
    </row>
    <row r="492" spans="2:22" ht="15" x14ac:dyDescent="0.25">
      <c r="B492" s="106"/>
      <c r="C492" s="151" t="s">
        <v>196</v>
      </c>
      <c r="D492" s="110" t="s">
        <v>417</v>
      </c>
      <c r="E492" s="111">
        <v>603235.48</v>
      </c>
      <c r="F492" s="111">
        <v>617608.95999999996</v>
      </c>
      <c r="G492" s="111">
        <v>2228471.8200000008</v>
      </c>
      <c r="H492" s="111">
        <v>4552099.7799999984</v>
      </c>
      <c r="I492" s="111">
        <v>4233068.3400000017</v>
      </c>
      <c r="J492" s="111">
        <v>5544813.0099999988</v>
      </c>
      <c r="K492" s="111">
        <v>8296518.3699999936</v>
      </c>
      <c r="L492" s="111">
        <v>5331366.78</v>
      </c>
      <c r="M492" s="111">
        <v>3333945.28</v>
      </c>
      <c r="N492" s="111">
        <v>2944404.37</v>
      </c>
      <c r="O492" s="111">
        <v>3559095.51</v>
      </c>
      <c r="P492" s="111">
        <v>12397385.300000006</v>
      </c>
      <c r="Q492" s="111">
        <f t="shared" si="8"/>
        <v>53642012.999999993</v>
      </c>
      <c r="R492" s="108"/>
      <c r="T492" s="106"/>
      <c r="U492" s="111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12234484.380000001</v>
      </c>
      <c r="V492" s="108"/>
    </row>
    <row r="493" spans="2:22" ht="15" x14ac:dyDescent="0.25">
      <c r="B493" s="106"/>
      <c r="C493" s="151" t="s">
        <v>197</v>
      </c>
      <c r="D493" s="110" t="s">
        <v>418</v>
      </c>
      <c r="E493" s="111">
        <v>0</v>
      </c>
      <c r="F493" s="111">
        <v>240.79</v>
      </c>
      <c r="G493" s="111">
        <v>132575.07</v>
      </c>
      <c r="H493" s="111">
        <v>445153.08999999997</v>
      </c>
      <c r="I493" s="111">
        <v>175957.86</v>
      </c>
      <c r="J493" s="111">
        <v>188879.99</v>
      </c>
      <c r="K493" s="111">
        <v>496000.69</v>
      </c>
      <c r="L493" s="111">
        <v>168331.65000000002</v>
      </c>
      <c r="M493" s="111">
        <v>361593.86</v>
      </c>
      <c r="N493" s="111">
        <v>218000.97999999998</v>
      </c>
      <c r="O493" s="111">
        <v>276711.7</v>
      </c>
      <c r="P493" s="111">
        <v>701554.32</v>
      </c>
      <c r="Q493" s="111">
        <f t="shared" si="8"/>
        <v>3165000</v>
      </c>
      <c r="R493" s="108"/>
      <c r="T493" s="106"/>
      <c r="U493" s="111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753926.80999999994</v>
      </c>
      <c r="V493" s="108"/>
    </row>
    <row r="494" spans="2:22" ht="15" x14ac:dyDescent="0.25">
      <c r="B494" s="106"/>
      <c r="C494" s="151" t="s">
        <v>198</v>
      </c>
      <c r="D494" s="110" t="s">
        <v>419</v>
      </c>
      <c r="E494" s="111">
        <v>91400</v>
      </c>
      <c r="F494" s="111">
        <v>0</v>
      </c>
      <c r="G494" s="111">
        <v>4939386.28</v>
      </c>
      <c r="H494" s="111">
        <v>8224148.0700000003</v>
      </c>
      <c r="I494" s="111">
        <v>3365821.8200000003</v>
      </c>
      <c r="J494" s="111">
        <v>4118670.6900000004</v>
      </c>
      <c r="K494" s="111">
        <v>9520629.25</v>
      </c>
      <c r="L494" s="111">
        <v>4253068.07</v>
      </c>
      <c r="M494" s="111">
        <v>10784909.009999998</v>
      </c>
      <c r="N494" s="111">
        <v>10704076.869999999</v>
      </c>
      <c r="O494" s="111">
        <v>13145057.810000001</v>
      </c>
      <c r="P494" s="111">
        <v>31374832.129999999</v>
      </c>
      <c r="Q494" s="111">
        <f t="shared" ref="Q494:Q557" si="9">SUM(E494:P494)</f>
        <v>100522000</v>
      </c>
      <c r="R494" s="108"/>
      <c r="T494" s="106"/>
      <c r="U494" s="111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16620756.170000002</v>
      </c>
      <c r="V494" s="108"/>
    </row>
    <row r="495" spans="2:22" ht="15" x14ac:dyDescent="0.25">
      <c r="B495" s="106"/>
      <c r="C495" s="151" t="s">
        <v>199</v>
      </c>
      <c r="D495" s="110" t="s">
        <v>420</v>
      </c>
      <c r="E495" s="111">
        <v>199788.16</v>
      </c>
      <c r="F495" s="111">
        <v>424011.55</v>
      </c>
      <c r="G495" s="111">
        <v>1798720.8699999999</v>
      </c>
      <c r="H495" s="111">
        <v>269872.07</v>
      </c>
      <c r="I495" s="111">
        <v>3404292.6800000006</v>
      </c>
      <c r="J495" s="111">
        <v>59468.37</v>
      </c>
      <c r="K495" s="111">
        <v>1180224.57</v>
      </c>
      <c r="L495" s="111">
        <v>5360160.3100000005</v>
      </c>
      <c r="M495" s="111">
        <v>2885288.3400000003</v>
      </c>
      <c r="N495" s="111">
        <v>2429838.2200000002</v>
      </c>
      <c r="O495" s="111">
        <v>2748901.6400000006</v>
      </c>
      <c r="P495" s="111">
        <v>4094586.22</v>
      </c>
      <c r="Q495" s="111">
        <f t="shared" si="9"/>
        <v>24855153</v>
      </c>
      <c r="R495" s="108"/>
      <c r="T495" s="106"/>
      <c r="U495" s="111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6096685.3300000001</v>
      </c>
      <c r="V495" s="108"/>
    </row>
    <row r="496" spans="2:22" ht="25.5" x14ac:dyDescent="0.25">
      <c r="B496" s="106"/>
      <c r="C496" s="151" t="s">
        <v>200</v>
      </c>
      <c r="D496" s="110" t="s">
        <v>421</v>
      </c>
      <c r="E496" s="111">
        <v>0</v>
      </c>
      <c r="F496" s="111">
        <v>300928.15999999997</v>
      </c>
      <c r="G496" s="111">
        <v>860620.63</v>
      </c>
      <c r="H496" s="111">
        <v>1129128.24</v>
      </c>
      <c r="I496" s="111">
        <v>403378.66</v>
      </c>
      <c r="J496" s="111">
        <v>1314044.1499999999</v>
      </c>
      <c r="K496" s="111">
        <v>763072.3</v>
      </c>
      <c r="L496" s="111">
        <v>922045.28000000014</v>
      </c>
      <c r="M496" s="111">
        <v>585614.13</v>
      </c>
      <c r="N496" s="111">
        <v>193295.06</v>
      </c>
      <c r="O496" s="111">
        <v>285814.22000000003</v>
      </c>
      <c r="P496" s="111">
        <v>913059.17</v>
      </c>
      <c r="Q496" s="111">
        <f t="shared" si="9"/>
        <v>7671000</v>
      </c>
      <c r="R496" s="108"/>
      <c r="T496" s="106"/>
      <c r="U496" s="111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2694055.6900000004</v>
      </c>
      <c r="V496" s="108"/>
    </row>
    <row r="497" spans="2:22" ht="15" x14ac:dyDescent="0.25">
      <c r="B497" s="106"/>
      <c r="C497" s="151" t="s">
        <v>512</v>
      </c>
      <c r="D497" s="110" t="s">
        <v>513</v>
      </c>
      <c r="E497" s="111">
        <v>18037.709999999995</v>
      </c>
      <c r="F497" s="111">
        <v>18470.519999999997</v>
      </c>
      <c r="G497" s="111">
        <v>3054099.55</v>
      </c>
      <c r="H497" s="111">
        <v>45309.350000000006</v>
      </c>
      <c r="I497" s="111">
        <v>1024690.4</v>
      </c>
      <c r="J497" s="111">
        <v>47388.210000000006</v>
      </c>
      <c r="K497" s="111">
        <v>46781.62</v>
      </c>
      <c r="L497" s="111">
        <v>62529.809999999932</v>
      </c>
      <c r="M497" s="111">
        <v>306690.96000000002</v>
      </c>
      <c r="N497" s="111">
        <v>276457.96000000002</v>
      </c>
      <c r="O497" s="111">
        <v>52153.959999999934</v>
      </c>
      <c r="P497" s="111">
        <v>404564.23</v>
      </c>
      <c r="Q497" s="111">
        <f t="shared" si="9"/>
        <v>5357174.2799999993</v>
      </c>
      <c r="R497" s="108"/>
      <c r="T497" s="106"/>
      <c r="U497" s="111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4160607.53</v>
      </c>
      <c r="V497" s="108"/>
    </row>
    <row r="498" spans="2:22" ht="15" x14ac:dyDescent="0.25">
      <c r="B498" s="106"/>
      <c r="C498" s="151" t="s">
        <v>546</v>
      </c>
      <c r="D498" s="110" t="s">
        <v>547</v>
      </c>
      <c r="E498" s="111">
        <v>66441.48</v>
      </c>
      <c r="F498" s="111">
        <v>53054.299999999988</v>
      </c>
      <c r="G498" s="111">
        <v>189360.95000000004</v>
      </c>
      <c r="H498" s="111">
        <v>81852.660000000018</v>
      </c>
      <c r="I498" s="111">
        <v>73762.080000000016</v>
      </c>
      <c r="J498" s="111">
        <v>79166.090000000011</v>
      </c>
      <c r="K498" s="111">
        <v>81536.280000000013</v>
      </c>
      <c r="L498" s="111">
        <v>140152.15000000002</v>
      </c>
      <c r="M498" s="111">
        <v>169072.32</v>
      </c>
      <c r="N498" s="111">
        <v>173786.56</v>
      </c>
      <c r="O498" s="111">
        <v>174815.06000000006</v>
      </c>
      <c r="P498" s="111">
        <v>175030.59000000008</v>
      </c>
      <c r="Q498" s="111">
        <f t="shared" si="9"/>
        <v>1458030.5200000003</v>
      </c>
      <c r="R498" s="108"/>
      <c r="T498" s="106"/>
      <c r="U498" s="111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464471.47000000009</v>
      </c>
      <c r="V498" s="108"/>
    </row>
    <row r="499" spans="2:22" ht="15" x14ac:dyDescent="0.25">
      <c r="B499" s="106"/>
      <c r="C499" s="151" t="s">
        <v>548</v>
      </c>
      <c r="D499" s="110" t="s">
        <v>549</v>
      </c>
      <c r="E499" s="111">
        <v>96372.600000000049</v>
      </c>
      <c r="F499" s="111">
        <v>49619.610000000015</v>
      </c>
      <c r="G499" s="111">
        <v>215250.05</v>
      </c>
      <c r="H499" s="111">
        <v>248520.05</v>
      </c>
      <c r="I499" s="111">
        <v>90195.969999999987</v>
      </c>
      <c r="J499" s="111">
        <v>90700.499999999985</v>
      </c>
      <c r="K499" s="111">
        <v>145163.61999999994</v>
      </c>
      <c r="L499" s="111">
        <v>242934.85</v>
      </c>
      <c r="M499" s="111">
        <v>199172.66</v>
      </c>
      <c r="N499" s="111">
        <v>196250.05999999997</v>
      </c>
      <c r="O499" s="111">
        <v>196840.27999999997</v>
      </c>
      <c r="P499" s="111">
        <v>195592.84000000003</v>
      </c>
      <c r="Q499" s="111">
        <f t="shared" si="9"/>
        <v>1966613.09</v>
      </c>
      <c r="R499" s="108"/>
      <c r="T499" s="106"/>
      <c r="U499" s="111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699958.28</v>
      </c>
      <c r="V499" s="108"/>
    </row>
    <row r="500" spans="2:22" ht="15" x14ac:dyDescent="0.25">
      <c r="B500" s="106"/>
      <c r="C500" s="151" t="s">
        <v>201</v>
      </c>
      <c r="D500" s="110" t="s">
        <v>422</v>
      </c>
      <c r="E500" s="111">
        <v>24656.85</v>
      </c>
      <c r="F500" s="111">
        <v>32852.089999999997</v>
      </c>
      <c r="G500" s="111">
        <v>46391.62999999999</v>
      </c>
      <c r="H500" s="111">
        <v>55137.17</v>
      </c>
      <c r="I500" s="111">
        <v>39893.140000000007</v>
      </c>
      <c r="J500" s="111">
        <v>127538.53</v>
      </c>
      <c r="K500" s="111">
        <v>71204.400000000009</v>
      </c>
      <c r="L500" s="111">
        <v>130626.26</v>
      </c>
      <c r="M500" s="111">
        <v>130226.26</v>
      </c>
      <c r="N500" s="111">
        <v>128492.93000000001</v>
      </c>
      <c r="O500" s="111">
        <v>127059.59999999999</v>
      </c>
      <c r="P500" s="111">
        <v>91163.529999999984</v>
      </c>
      <c r="Q500" s="111">
        <f t="shared" si="9"/>
        <v>1005242.3900000001</v>
      </c>
      <c r="R500" s="108"/>
      <c r="T500" s="106"/>
      <c r="U500" s="111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198930.88</v>
      </c>
      <c r="V500" s="108"/>
    </row>
    <row r="501" spans="2:22" ht="15" x14ac:dyDescent="0.25">
      <c r="B501" s="106"/>
      <c r="C501" s="151" t="s">
        <v>202</v>
      </c>
      <c r="D501" s="110" t="s">
        <v>423</v>
      </c>
      <c r="E501" s="111">
        <v>80950.05</v>
      </c>
      <c r="F501" s="111">
        <v>337236</v>
      </c>
      <c r="G501" s="111">
        <v>345620.15</v>
      </c>
      <c r="H501" s="111">
        <v>164228.68999999997</v>
      </c>
      <c r="I501" s="111">
        <v>23655.06</v>
      </c>
      <c r="J501" s="111">
        <v>13202.189999999999</v>
      </c>
      <c r="K501" s="111">
        <v>28373.43</v>
      </c>
      <c r="L501" s="111">
        <v>25867.14</v>
      </c>
      <c r="M501" s="111">
        <v>22795.940000000002</v>
      </c>
      <c r="N501" s="111">
        <v>22995.94</v>
      </c>
      <c r="O501" s="111">
        <v>20680.59</v>
      </c>
      <c r="P501" s="111">
        <v>13628.220000000001</v>
      </c>
      <c r="Q501" s="111">
        <f t="shared" si="9"/>
        <v>1099233.3999999999</v>
      </c>
      <c r="R501" s="108"/>
      <c r="T501" s="106"/>
      <c r="U501" s="111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951689.95</v>
      </c>
      <c r="V501" s="108"/>
    </row>
    <row r="502" spans="2:22" ht="15" x14ac:dyDescent="0.25">
      <c r="B502" s="106"/>
      <c r="C502" s="151" t="s">
        <v>203</v>
      </c>
      <c r="D502" s="110" t="s">
        <v>424</v>
      </c>
      <c r="E502" s="111">
        <v>145341.88999999998</v>
      </c>
      <c r="F502" s="111">
        <v>128569.70999999996</v>
      </c>
      <c r="G502" s="111">
        <v>114556.82</v>
      </c>
      <c r="H502" s="111">
        <v>216450.01</v>
      </c>
      <c r="I502" s="111">
        <v>151339.19999999995</v>
      </c>
      <c r="J502" s="111">
        <v>284635.56999999995</v>
      </c>
      <c r="K502" s="111">
        <v>263958.72000000003</v>
      </c>
      <c r="L502" s="111">
        <v>354515.18000000017</v>
      </c>
      <c r="M502" s="111">
        <v>339474.38000000006</v>
      </c>
      <c r="N502" s="111">
        <v>337777.06000000006</v>
      </c>
      <c r="O502" s="111">
        <v>338579.72000000009</v>
      </c>
      <c r="P502" s="111">
        <v>256826.2</v>
      </c>
      <c r="Q502" s="111">
        <f t="shared" si="9"/>
        <v>2932024.4600000004</v>
      </c>
      <c r="R502" s="108"/>
      <c r="T502" s="106"/>
      <c r="U502" s="111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756257.62999999989</v>
      </c>
      <c r="V502" s="108"/>
    </row>
    <row r="503" spans="2:22" ht="15" x14ac:dyDescent="0.25">
      <c r="B503" s="106"/>
      <c r="C503" s="151" t="s">
        <v>204</v>
      </c>
      <c r="D503" s="110" t="s">
        <v>425</v>
      </c>
      <c r="E503" s="111">
        <v>517493.01999999996</v>
      </c>
      <c r="F503" s="111">
        <v>68500.649999999994</v>
      </c>
      <c r="G503" s="111">
        <v>130361.86</v>
      </c>
      <c r="H503" s="111">
        <v>0</v>
      </c>
      <c r="I503" s="111">
        <v>1942206.61</v>
      </c>
      <c r="J503" s="111">
        <v>400049.88</v>
      </c>
      <c r="K503" s="111">
        <v>2625299</v>
      </c>
      <c r="L503" s="111">
        <v>2573287.2000000011</v>
      </c>
      <c r="M503" s="111">
        <v>1704717.6399999997</v>
      </c>
      <c r="N503" s="111">
        <v>1647837.0899999999</v>
      </c>
      <c r="O503" s="111">
        <v>1775187.2</v>
      </c>
      <c r="P503" s="111">
        <v>3164907.8500000015</v>
      </c>
      <c r="Q503" s="111">
        <f t="shared" si="9"/>
        <v>16549848</v>
      </c>
      <c r="R503" s="108"/>
      <c r="T503" s="106"/>
      <c r="U503" s="111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2658562.14</v>
      </c>
      <c r="V503" s="108"/>
    </row>
    <row r="504" spans="2:22" ht="15" x14ac:dyDescent="0.25">
      <c r="B504" s="106"/>
      <c r="C504" s="151" t="s">
        <v>205</v>
      </c>
      <c r="D504" s="110" t="s">
        <v>426</v>
      </c>
      <c r="E504" s="111">
        <v>0</v>
      </c>
      <c r="F504" s="111">
        <v>0</v>
      </c>
      <c r="G504" s="111">
        <v>0.16</v>
      </c>
      <c r="H504" s="111">
        <v>0.16</v>
      </c>
      <c r="I504" s="111">
        <v>11.209999999999999</v>
      </c>
      <c r="J504" s="111">
        <v>24270.890000000003</v>
      </c>
      <c r="K504" s="111">
        <v>42429.07</v>
      </c>
      <c r="L504" s="111">
        <v>89251.979999999967</v>
      </c>
      <c r="M504" s="111">
        <v>124256.71999999999</v>
      </c>
      <c r="N504" s="111">
        <v>82754.449999999983</v>
      </c>
      <c r="O504" s="111">
        <v>82754.449999999983</v>
      </c>
      <c r="P504" s="111">
        <v>417754.91000000009</v>
      </c>
      <c r="Q504" s="111">
        <f t="shared" si="9"/>
        <v>863484</v>
      </c>
      <c r="R504" s="108"/>
      <c r="T504" s="106"/>
      <c r="U504" s="111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11.53</v>
      </c>
      <c r="V504" s="108"/>
    </row>
    <row r="505" spans="2:22" ht="15" x14ac:dyDescent="0.25">
      <c r="B505" s="106"/>
      <c r="C505" s="151" t="s">
        <v>206</v>
      </c>
      <c r="D505" s="110" t="s">
        <v>427</v>
      </c>
      <c r="E505" s="111">
        <v>132871.34999999998</v>
      </c>
      <c r="F505" s="111">
        <v>174103.43</v>
      </c>
      <c r="G505" s="111">
        <v>226029.49999999997</v>
      </c>
      <c r="H505" s="111">
        <v>284415.15000000002</v>
      </c>
      <c r="I505" s="111">
        <v>329918</v>
      </c>
      <c r="J505" s="111">
        <v>198833.69999999995</v>
      </c>
      <c r="K505" s="111">
        <v>297432.28000000003</v>
      </c>
      <c r="L505" s="111">
        <v>333530.96000000008</v>
      </c>
      <c r="M505" s="111">
        <v>369202.87000000005</v>
      </c>
      <c r="N505" s="111">
        <v>370599.60000000009</v>
      </c>
      <c r="O505" s="111">
        <v>367275.49000000011</v>
      </c>
      <c r="P505" s="111">
        <v>297368.95</v>
      </c>
      <c r="Q505" s="111">
        <f t="shared" si="9"/>
        <v>3381581.2800000007</v>
      </c>
      <c r="R505" s="108"/>
      <c r="T505" s="106"/>
      <c r="U505" s="111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1147337.43</v>
      </c>
      <c r="V505" s="108"/>
    </row>
    <row r="506" spans="2:22" ht="15" x14ac:dyDescent="0.25">
      <c r="B506" s="106"/>
      <c r="C506" s="151" t="s">
        <v>207</v>
      </c>
      <c r="D506" s="110" t="s">
        <v>428</v>
      </c>
      <c r="E506" s="111">
        <v>63692.04</v>
      </c>
      <c r="F506" s="111">
        <v>63438.659999999989</v>
      </c>
      <c r="G506" s="111">
        <v>94960.320000000007</v>
      </c>
      <c r="H506" s="111">
        <v>89205.5</v>
      </c>
      <c r="I506" s="111">
        <v>74996.38</v>
      </c>
      <c r="J506" s="111">
        <v>83518.17</v>
      </c>
      <c r="K506" s="111">
        <v>96397.34</v>
      </c>
      <c r="L506" s="111">
        <v>117598.21999999999</v>
      </c>
      <c r="M506" s="111">
        <v>116410.4</v>
      </c>
      <c r="N506" s="111">
        <v>116519.76999999999</v>
      </c>
      <c r="O506" s="111">
        <v>116171.82999999999</v>
      </c>
      <c r="P506" s="111">
        <v>57881.67</v>
      </c>
      <c r="Q506" s="111">
        <f t="shared" si="9"/>
        <v>1090790.3</v>
      </c>
      <c r="R506" s="108"/>
      <c r="T506" s="106"/>
      <c r="U506" s="111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386292.9</v>
      </c>
      <c r="V506" s="108"/>
    </row>
    <row r="507" spans="2:22" ht="25.5" x14ac:dyDescent="0.25">
      <c r="B507" s="106"/>
      <c r="C507" s="151" t="s">
        <v>578</v>
      </c>
      <c r="D507" s="110" t="s">
        <v>606</v>
      </c>
      <c r="E507" s="111">
        <v>0</v>
      </c>
      <c r="F507" s="111">
        <v>0</v>
      </c>
      <c r="G507" s="111">
        <v>0</v>
      </c>
      <c r="H507" s="111">
        <v>0</v>
      </c>
      <c r="I507" s="111">
        <v>0</v>
      </c>
      <c r="J507" s="111">
        <v>0</v>
      </c>
      <c r="K507" s="111">
        <v>0</v>
      </c>
      <c r="L507" s="111">
        <v>0</v>
      </c>
      <c r="M507" s="111">
        <v>0</v>
      </c>
      <c r="N507" s="111">
        <v>0</v>
      </c>
      <c r="O507" s="111">
        <v>0</v>
      </c>
      <c r="P507" s="111">
        <v>0</v>
      </c>
      <c r="Q507" s="111">
        <f t="shared" si="9"/>
        <v>0</v>
      </c>
      <c r="R507" s="108"/>
      <c r="T507" s="106"/>
      <c r="U507" s="111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08"/>
    </row>
    <row r="508" spans="2:22" ht="15" x14ac:dyDescent="0.25">
      <c r="B508" s="106"/>
      <c r="C508" s="151" t="s">
        <v>208</v>
      </c>
      <c r="D508" s="110" t="s">
        <v>429</v>
      </c>
      <c r="E508" s="111">
        <v>81867.199999999997</v>
      </c>
      <c r="F508" s="111">
        <v>91926.799999999988</v>
      </c>
      <c r="G508" s="111">
        <v>111877.42</v>
      </c>
      <c r="H508" s="111">
        <v>86233.019999999975</v>
      </c>
      <c r="I508" s="111">
        <v>92669.87</v>
      </c>
      <c r="J508" s="111">
        <v>94089.090000000011</v>
      </c>
      <c r="K508" s="111">
        <v>101232.23999999998</v>
      </c>
      <c r="L508" s="111">
        <v>1912.2</v>
      </c>
      <c r="M508" s="111">
        <v>1912.2</v>
      </c>
      <c r="N508" s="111">
        <v>1912.2</v>
      </c>
      <c r="O508" s="111">
        <v>1912.2</v>
      </c>
      <c r="P508" s="111">
        <v>1912.21</v>
      </c>
      <c r="Q508" s="111">
        <f t="shared" si="9"/>
        <v>669456.64999999967</v>
      </c>
      <c r="R508" s="108"/>
      <c r="T508" s="106"/>
      <c r="U508" s="111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464574.30999999994</v>
      </c>
      <c r="V508" s="108"/>
    </row>
    <row r="509" spans="2:22" ht="15" x14ac:dyDescent="0.25">
      <c r="B509" s="106"/>
      <c r="C509" s="151" t="s">
        <v>554</v>
      </c>
      <c r="D509" s="110" t="s">
        <v>555</v>
      </c>
      <c r="E509" s="111">
        <v>0</v>
      </c>
      <c r="F509" s="111">
        <v>0</v>
      </c>
      <c r="G509" s="111">
        <v>0</v>
      </c>
      <c r="H509" s="111">
        <v>0</v>
      </c>
      <c r="I509" s="111">
        <v>0</v>
      </c>
      <c r="J509" s="111">
        <v>0</v>
      </c>
      <c r="K509" s="111">
        <v>0</v>
      </c>
      <c r="L509" s="111">
        <v>220000</v>
      </c>
      <c r="M509" s="111">
        <v>220000</v>
      </c>
      <c r="N509" s="111">
        <v>220000</v>
      </c>
      <c r="O509" s="111">
        <v>703344.04</v>
      </c>
      <c r="P509" s="111">
        <v>1080235.96</v>
      </c>
      <c r="Q509" s="111">
        <f t="shared" si="9"/>
        <v>2443580</v>
      </c>
      <c r="R509" s="108"/>
      <c r="T509" s="106"/>
      <c r="U509" s="111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08"/>
    </row>
    <row r="510" spans="2:22" ht="25.5" x14ac:dyDescent="0.25">
      <c r="B510" s="106"/>
      <c r="C510" s="151" t="s">
        <v>579</v>
      </c>
      <c r="D510" s="110" t="s">
        <v>606</v>
      </c>
      <c r="E510" s="111">
        <v>0</v>
      </c>
      <c r="F510" s="111">
        <v>0</v>
      </c>
      <c r="G510" s="111">
        <v>0</v>
      </c>
      <c r="H510" s="111">
        <v>0</v>
      </c>
      <c r="I510" s="111">
        <v>0</v>
      </c>
      <c r="J510" s="111">
        <v>0</v>
      </c>
      <c r="K510" s="111">
        <v>0</v>
      </c>
      <c r="L510" s="111">
        <v>0</v>
      </c>
      <c r="M510" s="111">
        <v>0</v>
      </c>
      <c r="N510" s="111">
        <v>0</v>
      </c>
      <c r="O510" s="111">
        <v>0</v>
      </c>
      <c r="P510" s="111">
        <v>0</v>
      </c>
      <c r="Q510" s="111">
        <f t="shared" si="9"/>
        <v>0</v>
      </c>
      <c r="R510" s="108"/>
      <c r="T510" s="106"/>
      <c r="U510" s="111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08"/>
    </row>
    <row r="511" spans="2:22" ht="15" x14ac:dyDescent="0.25">
      <c r="B511" s="106"/>
      <c r="C511" s="151" t="s">
        <v>209</v>
      </c>
      <c r="D511" s="110" t="s">
        <v>430</v>
      </c>
      <c r="E511" s="111">
        <v>146356.27000000005</v>
      </c>
      <c r="F511" s="111">
        <v>139392.92000000001</v>
      </c>
      <c r="G511" s="111">
        <v>155497.75</v>
      </c>
      <c r="H511" s="111">
        <v>110974.91000000002</v>
      </c>
      <c r="I511" s="111">
        <v>131914.15000000002</v>
      </c>
      <c r="J511" s="111">
        <v>111333.09000000001</v>
      </c>
      <c r="K511" s="111">
        <v>113806.59999999998</v>
      </c>
      <c r="L511" s="111">
        <v>309052.9800000001</v>
      </c>
      <c r="M511" s="111">
        <v>310017.38000000012</v>
      </c>
      <c r="N511" s="111">
        <v>309020.18000000011</v>
      </c>
      <c r="O511" s="111">
        <v>309650.18000000011</v>
      </c>
      <c r="P511" s="111">
        <v>192930.56000000003</v>
      </c>
      <c r="Q511" s="111">
        <f t="shared" si="9"/>
        <v>2339946.9700000007</v>
      </c>
      <c r="R511" s="108"/>
      <c r="T511" s="106"/>
      <c r="U511" s="111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684136.00000000012</v>
      </c>
      <c r="V511" s="108"/>
    </row>
    <row r="512" spans="2:22" ht="15" x14ac:dyDescent="0.25">
      <c r="B512" s="106"/>
      <c r="C512" s="151" t="s">
        <v>210</v>
      </c>
      <c r="D512" s="110" t="s">
        <v>431</v>
      </c>
      <c r="E512" s="111">
        <v>9563.7300000000014</v>
      </c>
      <c r="F512" s="111">
        <v>8886.9800000000014</v>
      </c>
      <c r="G512" s="111">
        <v>10319.810000000001</v>
      </c>
      <c r="H512" s="111">
        <v>10413.300000000001</v>
      </c>
      <c r="I512" s="111">
        <v>10868.81</v>
      </c>
      <c r="J512" s="111">
        <v>9586.2900000000009</v>
      </c>
      <c r="K512" s="111">
        <v>10686.849999999999</v>
      </c>
      <c r="L512" s="111">
        <v>16886.980000000003</v>
      </c>
      <c r="M512" s="111">
        <v>17916.980000000003</v>
      </c>
      <c r="N512" s="111">
        <v>16881.980000000003</v>
      </c>
      <c r="O512" s="111">
        <v>17046.980000000003</v>
      </c>
      <c r="P512" s="111">
        <v>11782.24</v>
      </c>
      <c r="Q512" s="111">
        <f t="shared" si="9"/>
        <v>150840.93000000002</v>
      </c>
      <c r="R512" s="108"/>
      <c r="T512" s="106"/>
      <c r="U512" s="111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50052.630000000005</v>
      </c>
      <c r="V512" s="108"/>
    </row>
    <row r="513" spans="2:22" ht="25.5" x14ac:dyDescent="0.25">
      <c r="B513" s="106"/>
      <c r="C513" s="151" t="s">
        <v>503</v>
      </c>
      <c r="D513" s="110" t="s">
        <v>504</v>
      </c>
      <c r="E513" s="111">
        <v>103029.85</v>
      </c>
      <c r="F513" s="111">
        <v>147684.59</v>
      </c>
      <c r="G513" s="111">
        <v>268524.49</v>
      </c>
      <c r="H513" s="111">
        <v>119332.59</v>
      </c>
      <c r="I513" s="111">
        <v>129273.11000000002</v>
      </c>
      <c r="J513" s="111">
        <v>90277.11</v>
      </c>
      <c r="K513" s="111">
        <v>200414.72</v>
      </c>
      <c r="L513" s="111">
        <v>198291.52000000008</v>
      </c>
      <c r="M513" s="111">
        <v>240899.00000000006</v>
      </c>
      <c r="N513" s="111">
        <v>196009.60000000009</v>
      </c>
      <c r="O513" s="111">
        <v>206204.7000000001</v>
      </c>
      <c r="P513" s="111">
        <v>183757.30000000002</v>
      </c>
      <c r="Q513" s="111">
        <f t="shared" si="9"/>
        <v>2083698.5800000003</v>
      </c>
      <c r="R513" s="108"/>
      <c r="T513" s="106"/>
      <c r="U513" s="111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767844.63</v>
      </c>
      <c r="V513" s="108"/>
    </row>
    <row r="514" spans="2:22" ht="15" x14ac:dyDescent="0.25">
      <c r="B514" s="106"/>
      <c r="C514" s="151" t="s">
        <v>505</v>
      </c>
      <c r="D514" s="110" t="s">
        <v>506</v>
      </c>
      <c r="E514" s="111">
        <v>55272.340000000004</v>
      </c>
      <c r="F514" s="111">
        <v>52922.210000000006</v>
      </c>
      <c r="G514" s="111">
        <v>83530.080000000016</v>
      </c>
      <c r="H514" s="111">
        <v>87321.08</v>
      </c>
      <c r="I514" s="111">
        <v>105293.49</v>
      </c>
      <c r="J514" s="111">
        <v>88708.99</v>
      </c>
      <c r="K514" s="111">
        <v>114252.06</v>
      </c>
      <c r="L514" s="111">
        <v>169456.38999999996</v>
      </c>
      <c r="M514" s="111">
        <v>169196.38999999996</v>
      </c>
      <c r="N514" s="111">
        <v>169326.38999999996</v>
      </c>
      <c r="O514" s="111">
        <v>169326.38999999996</v>
      </c>
      <c r="P514" s="111">
        <v>169326.51999999996</v>
      </c>
      <c r="Q514" s="111">
        <f t="shared" si="9"/>
        <v>1433932.3299999996</v>
      </c>
      <c r="R514" s="108"/>
      <c r="T514" s="106"/>
      <c r="U514" s="111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384339.20000000001</v>
      </c>
      <c r="V514" s="108"/>
    </row>
    <row r="515" spans="2:22" ht="15" x14ac:dyDescent="0.25">
      <c r="B515" s="106"/>
      <c r="C515" s="151" t="s">
        <v>507</v>
      </c>
      <c r="D515" s="110" t="s">
        <v>362</v>
      </c>
      <c r="E515" s="111">
        <v>75025.03</v>
      </c>
      <c r="F515" s="111">
        <v>68632.979999999981</v>
      </c>
      <c r="G515" s="111">
        <v>113167.26000000001</v>
      </c>
      <c r="H515" s="111">
        <v>93523.32</v>
      </c>
      <c r="I515" s="111">
        <v>86507.840000000011</v>
      </c>
      <c r="J515" s="111">
        <v>90516.08</v>
      </c>
      <c r="K515" s="111">
        <v>97784.90999999996</v>
      </c>
      <c r="L515" s="111">
        <v>128821.57</v>
      </c>
      <c r="M515" s="111">
        <v>120501.42</v>
      </c>
      <c r="N515" s="111">
        <v>124848.65000000001</v>
      </c>
      <c r="O515" s="111">
        <v>124848.65000000001</v>
      </c>
      <c r="P515" s="111">
        <v>120875.78999999998</v>
      </c>
      <c r="Q515" s="111">
        <f t="shared" si="9"/>
        <v>1245053.5</v>
      </c>
      <c r="R515" s="108"/>
      <c r="T515" s="106"/>
      <c r="U515" s="111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436856.43</v>
      </c>
      <c r="V515" s="108"/>
    </row>
    <row r="516" spans="2:22" ht="15" x14ac:dyDescent="0.25">
      <c r="B516" s="106"/>
      <c r="C516" s="151" t="s">
        <v>508</v>
      </c>
      <c r="D516" s="110" t="s">
        <v>509</v>
      </c>
      <c r="E516" s="111">
        <v>258283.61</v>
      </c>
      <c r="F516" s="111">
        <v>286508.01999999996</v>
      </c>
      <c r="G516" s="111">
        <v>319002.05000000005</v>
      </c>
      <c r="H516" s="111">
        <v>303159.43999999994</v>
      </c>
      <c r="I516" s="111">
        <v>297238.07</v>
      </c>
      <c r="J516" s="111">
        <v>293321.02</v>
      </c>
      <c r="K516" s="111">
        <v>319730.67</v>
      </c>
      <c r="L516" s="111">
        <v>409697.81000000006</v>
      </c>
      <c r="M516" s="111">
        <v>406095.65</v>
      </c>
      <c r="N516" s="111">
        <v>395844.23000000004</v>
      </c>
      <c r="O516" s="111">
        <v>395826.03000000009</v>
      </c>
      <c r="P516" s="111">
        <v>371757.36000000004</v>
      </c>
      <c r="Q516" s="111">
        <f t="shared" si="9"/>
        <v>4056463.96</v>
      </c>
      <c r="R516" s="108"/>
      <c r="T516" s="106"/>
      <c r="U516" s="111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1464191.19</v>
      </c>
      <c r="V516" s="108"/>
    </row>
    <row r="517" spans="2:22" ht="25.5" x14ac:dyDescent="0.25">
      <c r="B517" s="106"/>
      <c r="C517" s="151" t="s">
        <v>516</v>
      </c>
      <c r="D517" s="110" t="s">
        <v>517</v>
      </c>
      <c r="E517" s="111">
        <v>77414.03</v>
      </c>
      <c r="F517" s="111">
        <v>94575.32</v>
      </c>
      <c r="G517" s="111">
        <v>121397.43000000001</v>
      </c>
      <c r="H517" s="111">
        <v>92178.48</v>
      </c>
      <c r="I517" s="111">
        <v>100899.7</v>
      </c>
      <c r="J517" s="111">
        <v>166277.98999999996</v>
      </c>
      <c r="K517" s="111">
        <v>261307.03</v>
      </c>
      <c r="L517" s="111">
        <v>196297.55999999991</v>
      </c>
      <c r="M517" s="111">
        <v>152843.78999999995</v>
      </c>
      <c r="N517" s="111">
        <v>151136.14999999997</v>
      </c>
      <c r="O517" s="111">
        <v>136900.33000000002</v>
      </c>
      <c r="P517" s="111">
        <v>112476.52</v>
      </c>
      <c r="Q517" s="111">
        <f t="shared" si="9"/>
        <v>1663704.3299999998</v>
      </c>
      <c r="R517" s="108"/>
      <c r="T517" s="106"/>
      <c r="U517" s="111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486464.96</v>
      </c>
      <c r="V517" s="108"/>
    </row>
    <row r="518" spans="2:22" ht="15" x14ac:dyDescent="0.25">
      <c r="B518" s="106"/>
      <c r="C518" s="151" t="s">
        <v>580</v>
      </c>
      <c r="D518" s="110" t="s">
        <v>607</v>
      </c>
      <c r="E518" s="111">
        <v>0</v>
      </c>
      <c r="F518" s="111">
        <v>0</v>
      </c>
      <c r="G518" s="111">
        <v>0</v>
      </c>
      <c r="H518" s="111">
        <v>0</v>
      </c>
      <c r="I518" s="111">
        <v>0</v>
      </c>
      <c r="J518" s="111">
        <v>0</v>
      </c>
      <c r="K518" s="111">
        <v>11999.96</v>
      </c>
      <c r="L518" s="111">
        <v>191637.44000000003</v>
      </c>
      <c r="M518" s="111">
        <v>196969.94000000003</v>
      </c>
      <c r="N518" s="111">
        <v>187621.32000000004</v>
      </c>
      <c r="O518" s="111">
        <v>187640.58000000005</v>
      </c>
      <c r="P518" s="111">
        <v>166733.68000000005</v>
      </c>
      <c r="Q518" s="111">
        <f t="shared" si="9"/>
        <v>942602.92000000027</v>
      </c>
      <c r="R518" s="108"/>
      <c r="T518" s="106"/>
      <c r="U518" s="111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08"/>
    </row>
    <row r="519" spans="2:22" ht="15" x14ac:dyDescent="0.25">
      <c r="B519" s="106"/>
      <c r="C519" s="151" t="s">
        <v>211</v>
      </c>
      <c r="D519" s="110" t="s">
        <v>432</v>
      </c>
      <c r="E519" s="111">
        <v>318552.56</v>
      </c>
      <c r="F519" s="111">
        <v>351495.54000000004</v>
      </c>
      <c r="G519" s="111">
        <v>513221.69000000006</v>
      </c>
      <c r="H519" s="111">
        <v>447901.43</v>
      </c>
      <c r="I519" s="111">
        <v>609376.27</v>
      </c>
      <c r="J519" s="111">
        <v>391203.74999999994</v>
      </c>
      <c r="K519" s="111">
        <v>337112.33999999997</v>
      </c>
      <c r="L519" s="111">
        <v>1609295.1800000002</v>
      </c>
      <c r="M519" s="111">
        <v>1463751.3</v>
      </c>
      <c r="N519" s="111">
        <v>1663171.85</v>
      </c>
      <c r="O519" s="111">
        <v>1663413.2300000002</v>
      </c>
      <c r="P519" s="111">
        <v>1663413.2799999998</v>
      </c>
      <c r="Q519" s="111">
        <f t="shared" si="9"/>
        <v>11031908.42</v>
      </c>
      <c r="R519" s="108"/>
      <c r="T519" s="106"/>
      <c r="U519" s="111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2240547.4900000002</v>
      </c>
      <c r="V519" s="108"/>
    </row>
    <row r="520" spans="2:22" ht="15" x14ac:dyDescent="0.25">
      <c r="B520" s="106"/>
      <c r="C520" s="151" t="s">
        <v>212</v>
      </c>
      <c r="D520" s="110" t="s">
        <v>433</v>
      </c>
      <c r="E520" s="111">
        <v>88476.74</v>
      </c>
      <c r="F520" s="111">
        <v>105165.92</v>
      </c>
      <c r="G520" s="111">
        <v>225183.4</v>
      </c>
      <c r="H520" s="111">
        <v>197187.9</v>
      </c>
      <c r="I520" s="111">
        <v>350619.17</v>
      </c>
      <c r="J520" s="111">
        <v>74653.960000000006</v>
      </c>
      <c r="K520" s="111">
        <v>214859.75000000003</v>
      </c>
      <c r="L520" s="111">
        <v>2438442.98</v>
      </c>
      <c r="M520" s="111">
        <v>209112.82</v>
      </c>
      <c r="N520" s="111">
        <v>242091.15</v>
      </c>
      <c r="O520" s="111">
        <v>636756.43000000005</v>
      </c>
      <c r="P520" s="111">
        <v>928091.24000000011</v>
      </c>
      <c r="Q520" s="111">
        <f t="shared" si="9"/>
        <v>5710641.46</v>
      </c>
      <c r="R520" s="108"/>
      <c r="T520" s="106"/>
      <c r="U520" s="111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966633.12999999989</v>
      </c>
      <c r="V520" s="108"/>
    </row>
    <row r="521" spans="2:22" ht="15" x14ac:dyDescent="0.25">
      <c r="B521" s="106"/>
      <c r="C521" s="151" t="s">
        <v>213</v>
      </c>
      <c r="D521" s="110" t="s">
        <v>434</v>
      </c>
      <c r="E521" s="111">
        <v>71313.450000000012</v>
      </c>
      <c r="F521" s="111">
        <v>77471.470000000059</v>
      </c>
      <c r="G521" s="111">
        <v>211841.61999999994</v>
      </c>
      <c r="H521" s="111">
        <v>179652.72</v>
      </c>
      <c r="I521" s="111">
        <v>222470.84</v>
      </c>
      <c r="J521" s="111">
        <v>321983.94999999995</v>
      </c>
      <c r="K521" s="111">
        <v>67996.749999999985</v>
      </c>
      <c r="L521" s="111">
        <v>111848.99999999994</v>
      </c>
      <c r="M521" s="111">
        <v>170313.72000000003</v>
      </c>
      <c r="N521" s="111">
        <v>148411.27000000002</v>
      </c>
      <c r="O521" s="111">
        <v>148813.74000000002</v>
      </c>
      <c r="P521" s="111">
        <v>148616.05000000002</v>
      </c>
      <c r="Q521" s="111">
        <f t="shared" si="9"/>
        <v>1880734.5799999998</v>
      </c>
      <c r="R521" s="108"/>
      <c r="T521" s="106"/>
      <c r="U521" s="111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762750.1</v>
      </c>
      <c r="V521" s="108"/>
    </row>
    <row r="522" spans="2:22" ht="15" x14ac:dyDescent="0.25">
      <c r="B522" s="106"/>
      <c r="C522" s="151" t="s">
        <v>214</v>
      </c>
      <c r="D522" s="110" t="s">
        <v>435</v>
      </c>
      <c r="E522" s="111">
        <v>60647.44</v>
      </c>
      <c r="F522" s="111">
        <v>158448.49</v>
      </c>
      <c r="G522" s="111">
        <v>123339.08000000002</v>
      </c>
      <c r="H522" s="111">
        <v>72645.26999999999</v>
      </c>
      <c r="I522" s="111">
        <v>119698.09999999999</v>
      </c>
      <c r="J522" s="111">
        <v>160185.5</v>
      </c>
      <c r="K522" s="111">
        <v>317664.75000000006</v>
      </c>
      <c r="L522" s="111">
        <v>151760.84</v>
      </c>
      <c r="M522" s="111">
        <v>126894.06999999998</v>
      </c>
      <c r="N522" s="111">
        <v>125663.79999999997</v>
      </c>
      <c r="O522" s="111">
        <v>124985.71999999997</v>
      </c>
      <c r="P522" s="111">
        <v>123632.94000000003</v>
      </c>
      <c r="Q522" s="111">
        <f t="shared" si="9"/>
        <v>1665566.0000000002</v>
      </c>
      <c r="R522" s="108"/>
      <c r="T522" s="106"/>
      <c r="U522" s="111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534778.38</v>
      </c>
      <c r="V522" s="108"/>
    </row>
    <row r="523" spans="2:22" ht="15" x14ac:dyDescent="0.25">
      <c r="B523" s="106"/>
      <c r="C523" s="151" t="s">
        <v>215</v>
      </c>
      <c r="D523" s="110" t="s">
        <v>436</v>
      </c>
      <c r="E523" s="111">
        <v>37256.689999999988</v>
      </c>
      <c r="F523" s="111">
        <v>36285.229999999996</v>
      </c>
      <c r="G523" s="111">
        <v>58553.48000000001</v>
      </c>
      <c r="H523" s="111">
        <v>74986.320000000007</v>
      </c>
      <c r="I523" s="111">
        <v>67276.520000000033</v>
      </c>
      <c r="J523" s="111">
        <v>56543.87000000001</v>
      </c>
      <c r="K523" s="111">
        <v>73465.730000000025</v>
      </c>
      <c r="L523" s="111">
        <v>79913.979999999952</v>
      </c>
      <c r="M523" s="111">
        <v>78647.499999999971</v>
      </c>
      <c r="N523" s="111">
        <v>79076.309999999983</v>
      </c>
      <c r="O523" s="111">
        <v>79076.309999999983</v>
      </c>
      <c r="P523" s="111">
        <v>79177.829999999973</v>
      </c>
      <c r="Q523" s="111">
        <f t="shared" si="9"/>
        <v>800259.7699999999</v>
      </c>
      <c r="R523" s="108"/>
      <c r="T523" s="106"/>
      <c r="U523" s="111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274358.24000000005</v>
      </c>
      <c r="V523" s="108"/>
    </row>
    <row r="524" spans="2:22" ht="25.5" x14ac:dyDescent="0.25">
      <c r="B524" s="106"/>
      <c r="C524" s="151" t="s">
        <v>216</v>
      </c>
      <c r="D524" s="110" t="s">
        <v>437</v>
      </c>
      <c r="E524" s="111">
        <v>21924.659999999996</v>
      </c>
      <c r="F524" s="111">
        <v>26912.409999999996</v>
      </c>
      <c r="G524" s="111">
        <v>37115.79</v>
      </c>
      <c r="H524" s="111">
        <v>35300.699999999997</v>
      </c>
      <c r="I524" s="111">
        <v>27648.780000000002</v>
      </c>
      <c r="J524" s="111">
        <v>32094.25</v>
      </c>
      <c r="K524" s="111">
        <v>49781.45</v>
      </c>
      <c r="L524" s="111">
        <v>41892.559999999983</v>
      </c>
      <c r="M524" s="111">
        <v>41898.629999999983</v>
      </c>
      <c r="N524" s="111">
        <v>41851.559999999983</v>
      </c>
      <c r="O524" s="111">
        <v>41851.559999999983</v>
      </c>
      <c r="P524" s="111">
        <v>41763.39</v>
      </c>
      <c r="Q524" s="111">
        <f t="shared" si="9"/>
        <v>440035.74</v>
      </c>
      <c r="R524" s="108"/>
      <c r="T524" s="106"/>
      <c r="U524" s="111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148902.34</v>
      </c>
      <c r="V524" s="108"/>
    </row>
    <row r="525" spans="2:22" ht="15" x14ac:dyDescent="0.25">
      <c r="B525" s="106"/>
      <c r="C525" s="151" t="s">
        <v>217</v>
      </c>
      <c r="D525" s="110" t="s">
        <v>439</v>
      </c>
      <c r="E525" s="111">
        <v>0</v>
      </c>
      <c r="F525" s="111">
        <v>0</v>
      </c>
      <c r="G525" s="111">
        <v>0</v>
      </c>
      <c r="H525" s="111">
        <v>0</v>
      </c>
      <c r="I525" s="111">
        <v>1388.69</v>
      </c>
      <c r="J525" s="111">
        <v>0</v>
      </c>
      <c r="K525" s="111">
        <v>0</v>
      </c>
      <c r="L525" s="111">
        <v>38322.26</v>
      </c>
      <c r="M525" s="111">
        <v>38322.26</v>
      </c>
      <c r="N525" s="111">
        <v>38322.26</v>
      </c>
      <c r="O525" s="111">
        <v>38322.26</v>
      </c>
      <c r="P525" s="111">
        <v>38322.269999999997</v>
      </c>
      <c r="Q525" s="111">
        <f t="shared" si="9"/>
        <v>193000</v>
      </c>
      <c r="R525" s="108"/>
      <c r="T525" s="106"/>
      <c r="U525" s="111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1388.69</v>
      </c>
      <c r="V525" s="108"/>
    </row>
    <row r="526" spans="2:22" ht="15" x14ac:dyDescent="0.25">
      <c r="B526" s="106"/>
      <c r="C526" s="151" t="s">
        <v>218</v>
      </c>
      <c r="D526" s="110" t="s">
        <v>440</v>
      </c>
      <c r="E526" s="111">
        <v>283191.87</v>
      </c>
      <c r="F526" s="111">
        <v>2957458.4800000004</v>
      </c>
      <c r="G526" s="111">
        <v>425665.14</v>
      </c>
      <c r="H526" s="111">
        <v>215134.72999999998</v>
      </c>
      <c r="I526" s="111">
        <v>423348.04</v>
      </c>
      <c r="J526" s="111">
        <v>1149.6699999999998</v>
      </c>
      <c r="K526" s="111">
        <v>318617.87</v>
      </c>
      <c r="L526" s="111">
        <v>3393155.6399999992</v>
      </c>
      <c r="M526" s="111">
        <v>595085.00000000035</v>
      </c>
      <c r="N526" s="111">
        <v>426773.42000000039</v>
      </c>
      <c r="O526" s="111">
        <v>626773.41000000027</v>
      </c>
      <c r="P526" s="111">
        <v>3198406.7299999986</v>
      </c>
      <c r="Q526" s="111">
        <f t="shared" si="9"/>
        <v>12864759.999999998</v>
      </c>
      <c r="R526" s="108"/>
      <c r="T526" s="106"/>
      <c r="U526" s="111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4304798.2600000007</v>
      </c>
      <c r="V526" s="108"/>
    </row>
    <row r="527" spans="2:22" ht="15" x14ac:dyDescent="0.25">
      <c r="B527" s="106"/>
      <c r="C527" s="151" t="s">
        <v>581</v>
      </c>
      <c r="D527" s="110" t="s">
        <v>439</v>
      </c>
      <c r="E527" s="111">
        <v>0</v>
      </c>
      <c r="F527" s="111">
        <v>0</v>
      </c>
      <c r="G527" s="111">
        <v>0</v>
      </c>
      <c r="H527" s="111">
        <v>0</v>
      </c>
      <c r="I527" s="111">
        <v>0</v>
      </c>
      <c r="J527" s="111">
        <v>0</v>
      </c>
      <c r="K527" s="111">
        <v>0</v>
      </c>
      <c r="L527" s="111">
        <v>0</v>
      </c>
      <c r="M527" s="111">
        <v>0</v>
      </c>
      <c r="N527" s="111">
        <v>0</v>
      </c>
      <c r="O527" s="111">
        <v>0</v>
      </c>
      <c r="P527" s="111">
        <v>0</v>
      </c>
      <c r="Q527" s="111">
        <f t="shared" si="9"/>
        <v>0</v>
      </c>
      <c r="R527" s="108"/>
      <c r="T527" s="106"/>
      <c r="U527" s="111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08"/>
    </row>
    <row r="528" spans="2:22" ht="15" x14ac:dyDescent="0.25">
      <c r="B528" s="106"/>
      <c r="C528" s="151" t="s">
        <v>219</v>
      </c>
      <c r="D528" s="110" t="s">
        <v>441</v>
      </c>
      <c r="E528" s="111">
        <v>3436196.9800000004</v>
      </c>
      <c r="F528" s="111">
        <v>3673176.77</v>
      </c>
      <c r="G528" s="111">
        <v>4147832.8200000008</v>
      </c>
      <c r="H528" s="111">
        <v>3738552.9899999993</v>
      </c>
      <c r="I528" s="111">
        <v>3707819.52</v>
      </c>
      <c r="J528" s="111">
        <v>3763364.6000000006</v>
      </c>
      <c r="K528" s="111">
        <v>3665653.2900000005</v>
      </c>
      <c r="L528" s="111">
        <v>3731434.9</v>
      </c>
      <c r="M528" s="111">
        <v>736881.01</v>
      </c>
      <c r="N528" s="111">
        <v>3952317.49</v>
      </c>
      <c r="O528" s="111">
        <v>3963422.0000000005</v>
      </c>
      <c r="P528" s="111">
        <v>3963422.0800000005</v>
      </c>
      <c r="Q528" s="111">
        <f t="shared" si="9"/>
        <v>42480074.449999996</v>
      </c>
      <c r="R528" s="108"/>
      <c r="T528" s="106"/>
      <c r="U528" s="111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18703579.079999998</v>
      </c>
      <c r="V528" s="108"/>
    </row>
    <row r="529" spans="2:22" ht="15" x14ac:dyDescent="0.25">
      <c r="B529" s="106"/>
      <c r="C529" s="151" t="s">
        <v>220</v>
      </c>
      <c r="D529" s="110" t="s">
        <v>442</v>
      </c>
      <c r="E529" s="111">
        <v>9879781.7500000019</v>
      </c>
      <c r="F529" s="111">
        <v>10951638.079999998</v>
      </c>
      <c r="G529" s="111">
        <v>11781554.75</v>
      </c>
      <c r="H529" s="111">
        <v>10931021.320000002</v>
      </c>
      <c r="I529" s="111">
        <v>10707629.869999999</v>
      </c>
      <c r="J529" s="111">
        <v>10414560.579999998</v>
      </c>
      <c r="K529" s="111">
        <v>9734717.9799999986</v>
      </c>
      <c r="L529" s="111">
        <v>10689562.059999997</v>
      </c>
      <c r="M529" s="111">
        <v>5219140.2100000028</v>
      </c>
      <c r="N529" s="111">
        <v>12211084.779999996</v>
      </c>
      <c r="O529" s="111">
        <v>12211084.779999996</v>
      </c>
      <c r="P529" s="111">
        <v>12229745.220000003</v>
      </c>
      <c r="Q529" s="111">
        <f t="shared" si="9"/>
        <v>126961521.38000001</v>
      </c>
      <c r="R529" s="108"/>
      <c r="T529" s="106"/>
      <c r="U529" s="111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54251625.769999996</v>
      </c>
      <c r="V529" s="108"/>
    </row>
    <row r="530" spans="2:22" ht="15" x14ac:dyDescent="0.25">
      <c r="B530" s="106"/>
      <c r="C530" s="151" t="s">
        <v>221</v>
      </c>
      <c r="D530" s="110" t="s">
        <v>443</v>
      </c>
      <c r="E530" s="111">
        <v>3937728.5999999996</v>
      </c>
      <c r="F530" s="111">
        <v>4274789.28</v>
      </c>
      <c r="G530" s="111">
        <v>4810125.2200000007</v>
      </c>
      <c r="H530" s="111">
        <v>4571252.6599999992</v>
      </c>
      <c r="I530" s="111">
        <v>4294352.6900000013</v>
      </c>
      <c r="J530" s="111">
        <v>4120001.5200000005</v>
      </c>
      <c r="K530" s="111">
        <v>3829360.8600000003</v>
      </c>
      <c r="L530" s="111">
        <v>4039560.2900000019</v>
      </c>
      <c r="M530" s="111">
        <v>2505147.2100000018</v>
      </c>
      <c r="N530" s="111">
        <v>5063674.6000000006</v>
      </c>
      <c r="O530" s="111">
        <v>5064314.4600000009</v>
      </c>
      <c r="P530" s="111">
        <v>5064473.3599999985</v>
      </c>
      <c r="Q530" s="111">
        <f t="shared" si="9"/>
        <v>51574780.750000007</v>
      </c>
      <c r="R530" s="108"/>
      <c r="T530" s="106"/>
      <c r="U530" s="111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21888248.450000003</v>
      </c>
      <c r="V530" s="108"/>
    </row>
    <row r="531" spans="2:22" ht="15" x14ac:dyDescent="0.25">
      <c r="B531" s="106"/>
      <c r="C531" s="151" t="s">
        <v>222</v>
      </c>
      <c r="D531" s="110" t="s">
        <v>444</v>
      </c>
      <c r="E531" s="111">
        <v>803614.41999999993</v>
      </c>
      <c r="F531" s="111">
        <v>3546.81</v>
      </c>
      <c r="G531" s="111">
        <v>1391233.18</v>
      </c>
      <c r="H531" s="111">
        <v>1382298.01</v>
      </c>
      <c r="I531" s="111">
        <v>1380461.48</v>
      </c>
      <c r="J531" s="111">
        <v>1335000</v>
      </c>
      <c r="K531" s="111">
        <v>1446104.37</v>
      </c>
      <c r="L531" s="111">
        <v>1734117.99</v>
      </c>
      <c r="M531" s="111">
        <v>1765398.06</v>
      </c>
      <c r="N531" s="111">
        <v>1734117.99</v>
      </c>
      <c r="O531" s="111">
        <v>1744544.68</v>
      </c>
      <c r="P531" s="111">
        <v>1744544.67</v>
      </c>
      <c r="Q531" s="111">
        <f t="shared" si="9"/>
        <v>16464981.66</v>
      </c>
      <c r="R531" s="108"/>
      <c r="T531" s="106"/>
      <c r="U531" s="111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4961153.9000000004</v>
      </c>
      <c r="V531" s="108"/>
    </row>
    <row r="532" spans="2:22" ht="15" x14ac:dyDescent="0.25">
      <c r="B532" s="106"/>
      <c r="C532" s="151" t="s">
        <v>223</v>
      </c>
      <c r="D532" s="110" t="s">
        <v>445</v>
      </c>
      <c r="E532" s="111">
        <v>3032388.2300000004</v>
      </c>
      <c r="F532" s="111">
        <v>3501612.24</v>
      </c>
      <c r="G532" s="111">
        <v>3530511.6100000003</v>
      </c>
      <c r="H532" s="111">
        <v>3632547.49</v>
      </c>
      <c r="I532" s="111">
        <v>3529463.74</v>
      </c>
      <c r="J532" s="111">
        <v>3503297.7</v>
      </c>
      <c r="K532" s="111">
        <v>3451391.2300000004</v>
      </c>
      <c r="L532" s="111">
        <v>4259569.2700000014</v>
      </c>
      <c r="M532" s="111">
        <v>4218240.1500000013</v>
      </c>
      <c r="N532" s="111">
        <v>4292303.6900000013</v>
      </c>
      <c r="O532" s="111">
        <v>4293900.7000000011</v>
      </c>
      <c r="P532" s="111">
        <v>985678.19999999984</v>
      </c>
      <c r="Q532" s="111">
        <f t="shared" si="9"/>
        <v>42230904.250000015</v>
      </c>
      <c r="R532" s="108"/>
      <c r="T532" s="106"/>
      <c r="U532" s="111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17226523.310000002</v>
      </c>
      <c r="V532" s="108"/>
    </row>
    <row r="533" spans="2:22" ht="15" x14ac:dyDescent="0.25">
      <c r="B533" s="106"/>
      <c r="C533" s="151" t="s">
        <v>224</v>
      </c>
      <c r="D533" s="110" t="s">
        <v>446</v>
      </c>
      <c r="E533" s="111">
        <v>165663.91</v>
      </c>
      <c r="F533" s="111">
        <v>550828.19999999995</v>
      </c>
      <c r="G533" s="111">
        <v>648706.07000000007</v>
      </c>
      <c r="H533" s="111">
        <v>651477.9</v>
      </c>
      <c r="I533" s="111">
        <v>630339.08000000007</v>
      </c>
      <c r="J533" s="111">
        <v>628135.46</v>
      </c>
      <c r="K533" s="111">
        <v>280339.14</v>
      </c>
      <c r="L533" s="111">
        <v>43896.81</v>
      </c>
      <c r="M533" s="111">
        <v>913238.49</v>
      </c>
      <c r="N533" s="111">
        <v>478567.65</v>
      </c>
      <c r="O533" s="111">
        <v>478567.65</v>
      </c>
      <c r="P533" s="111">
        <v>478567.63999999996</v>
      </c>
      <c r="Q533" s="111">
        <f t="shared" si="9"/>
        <v>5948328.0000000009</v>
      </c>
      <c r="R533" s="108"/>
      <c r="T533" s="106"/>
      <c r="U533" s="111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2647015.16</v>
      </c>
      <c r="V533" s="108"/>
    </row>
    <row r="534" spans="2:22" ht="15" x14ac:dyDescent="0.25">
      <c r="B534" s="106"/>
      <c r="C534" s="151" t="s">
        <v>225</v>
      </c>
      <c r="D534" s="110" t="s">
        <v>447</v>
      </c>
      <c r="E534" s="111">
        <v>316398.84000000003</v>
      </c>
      <c r="F534" s="111">
        <v>1682592.31</v>
      </c>
      <c r="G534" s="111">
        <v>1129251.2</v>
      </c>
      <c r="H534" s="111">
        <v>1082012.47</v>
      </c>
      <c r="I534" s="111">
        <v>1080205.23</v>
      </c>
      <c r="J534" s="111">
        <v>1063903.3599999999</v>
      </c>
      <c r="K534" s="111">
        <v>244398.22999999998</v>
      </c>
      <c r="L534" s="111">
        <v>283360.11</v>
      </c>
      <c r="M534" s="111">
        <v>1200816.6599999999</v>
      </c>
      <c r="N534" s="111">
        <v>864287.5</v>
      </c>
      <c r="O534" s="111">
        <v>864287.5</v>
      </c>
      <c r="P534" s="111">
        <v>864287.51</v>
      </c>
      <c r="Q534" s="111">
        <f t="shared" si="9"/>
        <v>10675800.92</v>
      </c>
      <c r="R534" s="108"/>
      <c r="T534" s="106"/>
      <c r="U534" s="111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5290460.0500000007</v>
      </c>
      <c r="V534" s="108"/>
    </row>
    <row r="535" spans="2:22" ht="15" x14ac:dyDescent="0.25">
      <c r="B535" s="106"/>
      <c r="C535" s="151" t="s">
        <v>226</v>
      </c>
      <c r="D535" s="110" t="s">
        <v>448</v>
      </c>
      <c r="E535" s="111">
        <v>162764.29000000004</v>
      </c>
      <c r="F535" s="111">
        <v>101552.82</v>
      </c>
      <c r="G535" s="111">
        <v>221028.09999999998</v>
      </c>
      <c r="H535" s="111">
        <v>615919.08999999973</v>
      </c>
      <c r="I535" s="111">
        <v>185797.55999999997</v>
      </c>
      <c r="J535" s="111">
        <v>217682.24999999994</v>
      </c>
      <c r="K535" s="111">
        <v>246195.18999999997</v>
      </c>
      <c r="L535" s="111">
        <v>224518.01000000007</v>
      </c>
      <c r="M535" s="111">
        <v>224348.57000000007</v>
      </c>
      <c r="N535" s="111">
        <v>224348.57000000007</v>
      </c>
      <c r="O535" s="111">
        <v>224348.57000000007</v>
      </c>
      <c r="P535" s="111">
        <v>224179.19000000003</v>
      </c>
      <c r="Q535" s="111">
        <f t="shared" si="9"/>
        <v>2872682.2100000004</v>
      </c>
      <c r="R535" s="108"/>
      <c r="T535" s="106"/>
      <c r="U535" s="111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1287061.8599999999</v>
      </c>
      <c r="V535" s="108"/>
    </row>
    <row r="536" spans="2:22" ht="15" x14ac:dyDescent="0.25">
      <c r="B536" s="106"/>
      <c r="C536" s="151" t="s">
        <v>227</v>
      </c>
      <c r="D536" s="110" t="s">
        <v>449</v>
      </c>
      <c r="E536" s="111">
        <v>543506.27000000014</v>
      </c>
      <c r="F536" s="111">
        <v>243209.52</v>
      </c>
      <c r="G536" s="111">
        <v>4266305.67</v>
      </c>
      <c r="H536" s="111">
        <v>249324.33</v>
      </c>
      <c r="I536" s="111">
        <v>0</v>
      </c>
      <c r="J536" s="111">
        <v>230240</v>
      </c>
      <c r="K536" s="111">
        <v>3535240</v>
      </c>
      <c r="L536" s="111">
        <v>497016.26</v>
      </c>
      <c r="M536" s="111">
        <v>307579.71999999997</v>
      </c>
      <c r="N536" s="111">
        <v>307379.71999999997</v>
      </c>
      <c r="O536" s="111">
        <v>307579.71999999997</v>
      </c>
      <c r="P536" s="111">
        <v>307579.74</v>
      </c>
      <c r="Q536" s="111">
        <f t="shared" si="9"/>
        <v>10794960.950000001</v>
      </c>
      <c r="R536" s="108"/>
      <c r="T536" s="106"/>
      <c r="U536" s="111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5302345.79</v>
      </c>
      <c r="V536" s="108"/>
    </row>
    <row r="537" spans="2:22" ht="15" x14ac:dyDescent="0.25">
      <c r="B537" s="106"/>
      <c r="C537" s="151" t="s">
        <v>582</v>
      </c>
      <c r="D537" s="110" t="s">
        <v>450</v>
      </c>
      <c r="E537" s="111">
        <v>0</v>
      </c>
      <c r="F537" s="111">
        <v>0</v>
      </c>
      <c r="G537" s="111">
        <v>0</v>
      </c>
      <c r="H537" s="111">
        <v>0</v>
      </c>
      <c r="I537" s="111">
        <v>0</v>
      </c>
      <c r="J537" s="111">
        <v>0</v>
      </c>
      <c r="K537" s="111">
        <v>0</v>
      </c>
      <c r="L537" s="111">
        <v>0</v>
      </c>
      <c r="M537" s="111">
        <v>0</v>
      </c>
      <c r="N537" s="111">
        <v>0</v>
      </c>
      <c r="O537" s="111">
        <v>0</v>
      </c>
      <c r="P537" s="111">
        <v>0</v>
      </c>
      <c r="Q537" s="111">
        <f t="shared" si="9"/>
        <v>0</v>
      </c>
      <c r="R537" s="108"/>
      <c r="T537" s="106"/>
      <c r="U537" s="111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08"/>
    </row>
    <row r="538" spans="2:22" ht="15" x14ac:dyDescent="0.25">
      <c r="B538" s="106"/>
      <c r="C538" s="151" t="s">
        <v>228</v>
      </c>
      <c r="D538" s="110" t="s">
        <v>438</v>
      </c>
      <c r="E538" s="111">
        <v>0</v>
      </c>
      <c r="F538" s="111">
        <v>484</v>
      </c>
      <c r="G538" s="111">
        <v>103936.34</v>
      </c>
      <c r="H538" s="111">
        <v>0</v>
      </c>
      <c r="I538" s="111">
        <v>0</v>
      </c>
      <c r="J538" s="111">
        <v>54550.720000000001</v>
      </c>
      <c r="K538" s="111">
        <v>0</v>
      </c>
      <c r="L538" s="111">
        <v>249095.99</v>
      </c>
      <c r="M538" s="111">
        <v>107823.94</v>
      </c>
      <c r="N538" s="111">
        <v>44685.79</v>
      </c>
      <c r="O538" s="111">
        <v>37685.79</v>
      </c>
      <c r="P538" s="111">
        <v>519137.43000000005</v>
      </c>
      <c r="Q538" s="111">
        <f t="shared" si="9"/>
        <v>1117400</v>
      </c>
      <c r="R538" s="108"/>
      <c r="T538" s="106"/>
      <c r="U538" s="111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104420.34</v>
      </c>
      <c r="V538" s="108"/>
    </row>
    <row r="539" spans="2:22" ht="15" x14ac:dyDescent="0.25">
      <c r="B539" s="106"/>
      <c r="C539" s="151" t="s">
        <v>229</v>
      </c>
      <c r="D539" s="110" t="s">
        <v>451</v>
      </c>
      <c r="E539" s="111">
        <v>22275.58</v>
      </c>
      <c r="F539" s="111">
        <v>12743.779999999999</v>
      </c>
      <c r="G539" s="111">
        <v>89933.060000000012</v>
      </c>
      <c r="H539" s="111">
        <v>27364.17</v>
      </c>
      <c r="I539" s="111">
        <v>0</v>
      </c>
      <c r="J539" s="111">
        <v>0</v>
      </c>
      <c r="K539" s="111">
        <v>0</v>
      </c>
      <c r="L539" s="111">
        <v>32263.3</v>
      </c>
      <c r="M539" s="111">
        <v>28647.42</v>
      </c>
      <c r="N539" s="111">
        <v>30455.360000000001</v>
      </c>
      <c r="O539" s="111">
        <v>30455.360000000001</v>
      </c>
      <c r="P539" s="111">
        <v>30455.38</v>
      </c>
      <c r="Q539" s="111">
        <f t="shared" si="9"/>
        <v>304593.40999999997</v>
      </c>
      <c r="R539" s="108"/>
      <c r="T539" s="106"/>
      <c r="U539" s="111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152316.59000000003</v>
      </c>
      <c r="V539" s="108"/>
    </row>
    <row r="540" spans="2:22" ht="15" x14ac:dyDescent="0.25">
      <c r="B540" s="106"/>
      <c r="C540" s="151" t="s">
        <v>230</v>
      </c>
      <c r="D540" s="110" t="s">
        <v>452</v>
      </c>
      <c r="E540" s="111">
        <v>39911.35</v>
      </c>
      <c r="F540" s="111">
        <v>21655.4</v>
      </c>
      <c r="G540" s="111">
        <v>361087.91000000003</v>
      </c>
      <c r="H540" s="111">
        <v>114678.12</v>
      </c>
      <c r="I540" s="111">
        <v>1705912.17</v>
      </c>
      <c r="J540" s="111">
        <v>242458.66</v>
      </c>
      <c r="K540" s="111">
        <v>558454.37</v>
      </c>
      <c r="L540" s="111">
        <v>947629.12000000011</v>
      </c>
      <c r="M540" s="111">
        <v>538629.12</v>
      </c>
      <c r="N540" s="111">
        <v>694382.47</v>
      </c>
      <c r="O540" s="111">
        <v>726797.25</v>
      </c>
      <c r="P540" s="111">
        <v>709656.12</v>
      </c>
      <c r="Q540" s="111">
        <f t="shared" si="9"/>
        <v>6661252.0600000005</v>
      </c>
      <c r="R540" s="108"/>
      <c r="T540" s="106"/>
      <c r="U540" s="111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2243244.9500000002</v>
      </c>
      <c r="V540" s="108"/>
    </row>
    <row r="541" spans="2:22" ht="25.5" x14ac:dyDescent="0.25">
      <c r="B541" s="106"/>
      <c r="C541" s="151" t="s">
        <v>583</v>
      </c>
      <c r="D541" s="110" t="s">
        <v>608</v>
      </c>
      <c r="E541" s="111">
        <v>0</v>
      </c>
      <c r="F541" s="111">
        <v>0</v>
      </c>
      <c r="G541" s="111">
        <v>0</v>
      </c>
      <c r="H541" s="111">
        <v>0</v>
      </c>
      <c r="I541" s="111">
        <v>0</v>
      </c>
      <c r="J541" s="111">
        <v>0</v>
      </c>
      <c r="K541" s="111">
        <v>0</v>
      </c>
      <c r="L541" s="111">
        <v>0</v>
      </c>
      <c r="M541" s="111">
        <v>0</v>
      </c>
      <c r="N541" s="111">
        <v>0</v>
      </c>
      <c r="O541" s="111">
        <v>0</v>
      </c>
      <c r="P541" s="111">
        <v>0</v>
      </c>
      <c r="Q541" s="111">
        <f t="shared" si="9"/>
        <v>0</v>
      </c>
      <c r="R541" s="108"/>
      <c r="T541" s="106"/>
      <c r="U541" s="111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08"/>
    </row>
    <row r="542" spans="2:22" ht="15" x14ac:dyDescent="0.25">
      <c r="B542" s="106"/>
      <c r="C542" s="151" t="s">
        <v>231</v>
      </c>
      <c r="D542" s="110" t="s">
        <v>453</v>
      </c>
      <c r="E542" s="111">
        <v>0</v>
      </c>
      <c r="F542" s="111">
        <v>642219.99</v>
      </c>
      <c r="G542" s="111">
        <v>0</v>
      </c>
      <c r="H542" s="111">
        <v>0</v>
      </c>
      <c r="I542" s="111">
        <v>116856.49</v>
      </c>
      <c r="J542" s="111">
        <v>234690.3</v>
      </c>
      <c r="K542" s="111">
        <v>0</v>
      </c>
      <c r="L542" s="111">
        <v>53063.039999999994</v>
      </c>
      <c r="M542" s="111">
        <v>53063.039999999994</v>
      </c>
      <c r="N542" s="111">
        <v>53063.039999999994</v>
      </c>
      <c r="O542" s="111">
        <v>53063.039999999994</v>
      </c>
      <c r="P542" s="111">
        <v>53063.06</v>
      </c>
      <c r="Q542" s="111">
        <f t="shared" si="9"/>
        <v>1259082.0000000002</v>
      </c>
      <c r="R542" s="108"/>
      <c r="T542" s="106"/>
      <c r="U542" s="111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759076.48</v>
      </c>
      <c r="V542" s="108"/>
    </row>
    <row r="543" spans="2:22" ht="15" x14ac:dyDescent="0.25">
      <c r="B543" s="106"/>
      <c r="C543" s="151" t="s">
        <v>584</v>
      </c>
      <c r="D543" s="110" t="s">
        <v>609</v>
      </c>
      <c r="E543" s="111">
        <v>0</v>
      </c>
      <c r="F543" s="111">
        <v>0</v>
      </c>
      <c r="G543" s="111">
        <v>0</v>
      </c>
      <c r="H543" s="111">
        <v>0</v>
      </c>
      <c r="I543" s="111">
        <v>0</v>
      </c>
      <c r="J543" s="111">
        <v>0</v>
      </c>
      <c r="K543" s="111">
        <v>0</v>
      </c>
      <c r="L543" s="111">
        <v>0</v>
      </c>
      <c r="M543" s="111">
        <v>0</v>
      </c>
      <c r="N543" s="111">
        <v>0</v>
      </c>
      <c r="O543" s="111">
        <v>0</v>
      </c>
      <c r="P543" s="111">
        <v>0</v>
      </c>
      <c r="Q543" s="111">
        <f t="shared" si="9"/>
        <v>0</v>
      </c>
      <c r="R543" s="108"/>
      <c r="T543" s="106"/>
      <c r="U543" s="111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08"/>
    </row>
    <row r="544" spans="2:22" ht="15" x14ac:dyDescent="0.25">
      <c r="B544" s="106"/>
      <c r="C544" s="151" t="s">
        <v>232</v>
      </c>
      <c r="D544" s="110" t="s">
        <v>450</v>
      </c>
      <c r="E544" s="111">
        <v>56574.060000000005</v>
      </c>
      <c r="F544" s="111">
        <v>55440.659999999989</v>
      </c>
      <c r="G544" s="111">
        <v>89088.959999999977</v>
      </c>
      <c r="H544" s="111">
        <v>113620.45000000001</v>
      </c>
      <c r="I544" s="111">
        <v>67023.98</v>
      </c>
      <c r="J544" s="111">
        <v>116237.04</v>
      </c>
      <c r="K544" s="111">
        <v>74818.660000000018</v>
      </c>
      <c r="L544" s="111">
        <v>185186.44</v>
      </c>
      <c r="M544" s="111">
        <v>203239.34000000003</v>
      </c>
      <c r="N544" s="111">
        <v>209096.95</v>
      </c>
      <c r="O544" s="111">
        <v>200265.11000000002</v>
      </c>
      <c r="P544" s="111">
        <v>200343.11</v>
      </c>
      <c r="Q544" s="111">
        <f t="shared" si="9"/>
        <v>1570934.7600000002</v>
      </c>
      <c r="R544" s="108"/>
      <c r="T544" s="106"/>
      <c r="U544" s="111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381748.11</v>
      </c>
      <c r="V544" s="108"/>
    </row>
    <row r="545" spans="2:22" ht="15" x14ac:dyDescent="0.25">
      <c r="B545" s="106"/>
      <c r="C545" s="151" t="s">
        <v>585</v>
      </c>
      <c r="D545" s="110" t="s">
        <v>610</v>
      </c>
      <c r="E545" s="111">
        <v>0</v>
      </c>
      <c r="F545" s="111">
        <v>0</v>
      </c>
      <c r="G545" s="111">
        <v>0</v>
      </c>
      <c r="H545" s="111">
        <v>0</v>
      </c>
      <c r="I545" s="111">
        <v>0</v>
      </c>
      <c r="J545" s="111">
        <v>0</v>
      </c>
      <c r="K545" s="111">
        <v>0</v>
      </c>
      <c r="L545" s="111">
        <v>0</v>
      </c>
      <c r="M545" s="111">
        <v>0</v>
      </c>
      <c r="N545" s="111">
        <v>0</v>
      </c>
      <c r="O545" s="111">
        <v>0</v>
      </c>
      <c r="P545" s="111">
        <v>0</v>
      </c>
      <c r="Q545" s="111">
        <f t="shared" si="9"/>
        <v>0</v>
      </c>
      <c r="R545" s="108"/>
      <c r="T545" s="106"/>
      <c r="U545" s="111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08"/>
    </row>
    <row r="546" spans="2:22" ht="25.5" x14ac:dyDescent="0.25">
      <c r="B546" s="106"/>
      <c r="C546" s="151" t="s">
        <v>510</v>
      </c>
      <c r="D546" s="110" t="s">
        <v>511</v>
      </c>
      <c r="E546" s="111">
        <v>426948.95999999996</v>
      </c>
      <c r="F546" s="111">
        <v>463925.37</v>
      </c>
      <c r="G546" s="111">
        <v>1079331.3399999999</v>
      </c>
      <c r="H546" s="111">
        <v>917446.64</v>
      </c>
      <c r="I546" s="111">
        <v>740645.6</v>
      </c>
      <c r="J546" s="111">
        <v>522328.88999999996</v>
      </c>
      <c r="K546" s="111">
        <v>329312.87</v>
      </c>
      <c r="L546" s="111">
        <v>1141224.1599999999</v>
      </c>
      <c r="M546" s="111">
        <v>1082982.3899999999</v>
      </c>
      <c r="N546" s="111">
        <v>1009668.3799999999</v>
      </c>
      <c r="O546" s="111">
        <v>1053951.72</v>
      </c>
      <c r="P546" s="111">
        <v>921160.65</v>
      </c>
      <c r="Q546" s="111">
        <f t="shared" si="9"/>
        <v>9688926.9700000007</v>
      </c>
      <c r="R546" s="108"/>
      <c r="T546" s="106"/>
      <c r="U546" s="111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3628297.91</v>
      </c>
      <c r="V546" s="108"/>
    </row>
    <row r="547" spans="2:22" ht="15" x14ac:dyDescent="0.25">
      <c r="B547" s="106"/>
      <c r="C547" s="151" t="s">
        <v>233</v>
      </c>
      <c r="D547" s="110" t="s">
        <v>454</v>
      </c>
      <c r="E547" s="111">
        <v>49188.639999999999</v>
      </c>
      <c r="F547" s="111">
        <v>48889.93</v>
      </c>
      <c r="G547" s="111">
        <v>310948.52</v>
      </c>
      <c r="H547" s="111">
        <v>48716.04</v>
      </c>
      <c r="I547" s="111">
        <v>49920.6</v>
      </c>
      <c r="J547" s="111">
        <v>321807.16000000003</v>
      </c>
      <c r="K547" s="111">
        <v>758789</v>
      </c>
      <c r="L547" s="111">
        <v>737055.52999999991</v>
      </c>
      <c r="M547" s="111">
        <v>507018.23999999999</v>
      </c>
      <c r="N547" s="111">
        <v>340431.24</v>
      </c>
      <c r="O547" s="111">
        <v>354081.24</v>
      </c>
      <c r="P547" s="111">
        <v>360226.17000000004</v>
      </c>
      <c r="Q547" s="111">
        <f t="shared" si="9"/>
        <v>3887072.3100000005</v>
      </c>
      <c r="R547" s="108"/>
      <c r="T547" s="106"/>
      <c r="U547" s="111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507663.73</v>
      </c>
      <c r="V547" s="108"/>
    </row>
    <row r="548" spans="2:22" ht="15" x14ac:dyDescent="0.25">
      <c r="B548" s="106"/>
      <c r="C548" s="151" t="s">
        <v>234</v>
      </c>
      <c r="D548" s="110" t="s">
        <v>455</v>
      </c>
      <c r="E548" s="111">
        <v>517245.08</v>
      </c>
      <c r="F548" s="111">
        <v>628649.28000000049</v>
      </c>
      <c r="G548" s="111">
        <v>630295.83999999962</v>
      </c>
      <c r="H548" s="111">
        <v>737130.80999999994</v>
      </c>
      <c r="I548" s="111">
        <v>583821.47999999986</v>
      </c>
      <c r="J548" s="111">
        <v>481929.09999999957</v>
      </c>
      <c r="K548" s="111">
        <v>750569.22000000009</v>
      </c>
      <c r="L548" s="111">
        <v>1233337.0999999989</v>
      </c>
      <c r="M548" s="111">
        <v>1214550.629999999</v>
      </c>
      <c r="N548" s="111">
        <v>1231129.7699999991</v>
      </c>
      <c r="O548" s="111">
        <v>1233837.3699999992</v>
      </c>
      <c r="P548" s="111">
        <v>920021.91999999969</v>
      </c>
      <c r="Q548" s="111">
        <f t="shared" si="9"/>
        <v>10162517.599999996</v>
      </c>
      <c r="R548" s="108"/>
      <c r="T548" s="106"/>
      <c r="U548" s="111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3097142.49</v>
      </c>
      <c r="V548" s="108"/>
    </row>
    <row r="549" spans="2:22" ht="15" x14ac:dyDescent="0.25">
      <c r="B549" s="106"/>
      <c r="C549" s="151" t="s">
        <v>235</v>
      </c>
      <c r="D549" s="110" t="s">
        <v>456</v>
      </c>
      <c r="E549" s="111">
        <v>1552.43</v>
      </c>
      <c r="F549" s="111">
        <v>1552.43</v>
      </c>
      <c r="G549" s="111">
        <v>1552.43</v>
      </c>
      <c r="H549" s="111">
        <v>1511.5</v>
      </c>
      <c r="I549" s="111">
        <v>2053.5</v>
      </c>
      <c r="J549" s="111">
        <v>392.79</v>
      </c>
      <c r="K549" s="111">
        <v>2610.3199999999997</v>
      </c>
      <c r="L549" s="111">
        <v>527632.85000000009</v>
      </c>
      <c r="M549" s="111">
        <v>538654.28</v>
      </c>
      <c r="N549" s="111">
        <v>538654.28</v>
      </c>
      <c r="O549" s="111">
        <v>538731.26</v>
      </c>
      <c r="P549" s="111">
        <v>523815.35000000003</v>
      </c>
      <c r="Q549" s="111">
        <f t="shared" si="9"/>
        <v>2678713.4200000004</v>
      </c>
      <c r="R549" s="108"/>
      <c r="T549" s="106"/>
      <c r="U549" s="111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8222.2900000000009</v>
      </c>
      <c r="V549" s="108"/>
    </row>
    <row r="550" spans="2:22" ht="15" x14ac:dyDescent="0.25">
      <c r="B550" s="106"/>
      <c r="C550" s="151" t="s">
        <v>236</v>
      </c>
      <c r="D550" s="110" t="s">
        <v>458</v>
      </c>
      <c r="E550" s="111">
        <v>8346.4299999999985</v>
      </c>
      <c r="F550" s="111">
        <v>7149.33</v>
      </c>
      <c r="G550" s="111">
        <v>25876.559999999998</v>
      </c>
      <c r="H550" s="111">
        <v>16752.18</v>
      </c>
      <c r="I550" s="111">
        <v>10129.07</v>
      </c>
      <c r="J550" s="111">
        <v>5342.03</v>
      </c>
      <c r="K550" s="111">
        <v>6940.6399999999994</v>
      </c>
      <c r="L550" s="111">
        <v>253936.09</v>
      </c>
      <c r="M550" s="111">
        <v>254228.29</v>
      </c>
      <c r="N550" s="111">
        <v>254511.46</v>
      </c>
      <c r="O550" s="111">
        <v>254590.89</v>
      </c>
      <c r="P550" s="111">
        <v>254195.64</v>
      </c>
      <c r="Q550" s="111">
        <f t="shared" si="9"/>
        <v>1351998.6099999999</v>
      </c>
      <c r="R550" s="108"/>
      <c r="T550" s="106"/>
      <c r="U550" s="111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68253.569999999992</v>
      </c>
      <c r="V550" s="108"/>
    </row>
    <row r="551" spans="2:22" ht="15" x14ac:dyDescent="0.25">
      <c r="B551" s="106"/>
      <c r="C551" s="151" t="s">
        <v>237</v>
      </c>
      <c r="D551" s="110" t="s">
        <v>459</v>
      </c>
      <c r="E551" s="111">
        <v>300277.35000000009</v>
      </c>
      <c r="F551" s="111">
        <v>282614.23</v>
      </c>
      <c r="G551" s="111">
        <v>326684.08000000007</v>
      </c>
      <c r="H551" s="111">
        <v>298220.26999999996</v>
      </c>
      <c r="I551" s="111">
        <v>330507.78999999992</v>
      </c>
      <c r="J551" s="111">
        <v>308269.11000000004</v>
      </c>
      <c r="K551" s="111">
        <v>312262.40999999997</v>
      </c>
      <c r="L551" s="111">
        <v>711211.24</v>
      </c>
      <c r="M551" s="111">
        <v>665580.81000000006</v>
      </c>
      <c r="N551" s="111">
        <v>676037.98</v>
      </c>
      <c r="O551" s="111">
        <v>665524.22000000009</v>
      </c>
      <c r="P551" s="111">
        <v>429721.08</v>
      </c>
      <c r="Q551" s="111">
        <f t="shared" si="9"/>
        <v>5306910.57</v>
      </c>
      <c r="R551" s="108"/>
      <c r="T551" s="106"/>
      <c r="U551" s="111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1538303.7200000002</v>
      </c>
      <c r="V551" s="108"/>
    </row>
    <row r="552" spans="2:22" ht="15" x14ac:dyDescent="0.25">
      <c r="B552" s="106"/>
      <c r="C552" s="151" t="s">
        <v>238</v>
      </c>
      <c r="D552" s="110" t="s">
        <v>460</v>
      </c>
      <c r="E552" s="111">
        <v>119778.89000000004</v>
      </c>
      <c r="F552" s="111">
        <v>106702.75000000006</v>
      </c>
      <c r="G552" s="111">
        <v>133899.28000000003</v>
      </c>
      <c r="H552" s="111">
        <v>142146.83999999997</v>
      </c>
      <c r="I552" s="111">
        <v>130213.18999999999</v>
      </c>
      <c r="J552" s="111">
        <v>120154.18</v>
      </c>
      <c r="K552" s="111">
        <v>118585.21000000002</v>
      </c>
      <c r="L552" s="111">
        <v>229103.92</v>
      </c>
      <c r="M552" s="111">
        <v>223026.59</v>
      </c>
      <c r="N552" s="111">
        <v>227871.88000000006</v>
      </c>
      <c r="O552" s="111">
        <v>226948.40000000005</v>
      </c>
      <c r="P552" s="111">
        <v>138525.56</v>
      </c>
      <c r="Q552" s="111">
        <f t="shared" si="9"/>
        <v>1916956.6900000004</v>
      </c>
      <c r="R552" s="108"/>
      <c r="T552" s="106"/>
      <c r="U552" s="111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632740.95000000007</v>
      </c>
      <c r="V552" s="108"/>
    </row>
    <row r="553" spans="2:22" ht="15" x14ac:dyDescent="0.25">
      <c r="B553" s="106"/>
      <c r="C553" s="151" t="s">
        <v>239</v>
      </c>
      <c r="D553" s="110" t="s">
        <v>461</v>
      </c>
      <c r="E553" s="111">
        <v>75782.470000000016</v>
      </c>
      <c r="F553" s="111">
        <v>80387.359999999986</v>
      </c>
      <c r="G553" s="111">
        <v>88369.459999999992</v>
      </c>
      <c r="H553" s="111">
        <v>82135.45</v>
      </c>
      <c r="I553" s="111">
        <v>86811.330000000016</v>
      </c>
      <c r="J553" s="111">
        <v>83096.689999999988</v>
      </c>
      <c r="K553" s="111">
        <v>69838.570000000007</v>
      </c>
      <c r="L553" s="111">
        <v>146410.69000000003</v>
      </c>
      <c r="M553" s="111">
        <v>145989.66000000003</v>
      </c>
      <c r="N553" s="111">
        <v>145989.66000000003</v>
      </c>
      <c r="O553" s="111">
        <v>145657.89000000004</v>
      </c>
      <c r="P553" s="111">
        <v>77731.149999999994</v>
      </c>
      <c r="Q553" s="111">
        <f t="shared" si="9"/>
        <v>1228200.3800000001</v>
      </c>
      <c r="R553" s="108"/>
      <c r="T553" s="106"/>
      <c r="U553" s="111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413486.07</v>
      </c>
      <c r="V553" s="108"/>
    </row>
    <row r="554" spans="2:22" x14ac:dyDescent="0.2">
      <c r="B554" s="106"/>
      <c r="C554" s="152" t="s">
        <v>240</v>
      </c>
      <c r="D554" s="110" t="s">
        <v>462</v>
      </c>
      <c r="E554" s="111">
        <v>162394.32999999996</v>
      </c>
      <c r="F554" s="111">
        <v>169710.59999999992</v>
      </c>
      <c r="G554" s="111">
        <v>199334.16000000003</v>
      </c>
      <c r="H554" s="111">
        <v>183381.86999999994</v>
      </c>
      <c r="I554" s="111">
        <v>186239.32000000004</v>
      </c>
      <c r="J554" s="111">
        <v>207458.64999999991</v>
      </c>
      <c r="K554" s="111">
        <v>196442.31</v>
      </c>
      <c r="L554" s="111">
        <v>189691.56999999998</v>
      </c>
      <c r="M554" s="111">
        <v>176277.67000000004</v>
      </c>
      <c r="N554" s="111">
        <v>253066.74999999997</v>
      </c>
      <c r="O554" s="111">
        <v>253104.88999999998</v>
      </c>
      <c r="P554" s="111">
        <v>254550.95999999993</v>
      </c>
      <c r="Q554" s="111">
        <f t="shared" si="9"/>
        <v>2431653.08</v>
      </c>
      <c r="R554" s="108"/>
      <c r="T554" s="106"/>
      <c r="U554" s="111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901060.2799999998</v>
      </c>
      <c r="V554" s="108"/>
    </row>
    <row r="555" spans="2:22" x14ac:dyDescent="0.2">
      <c r="B555" s="106"/>
      <c r="C555" s="152" t="s">
        <v>241</v>
      </c>
      <c r="D555" s="110" t="s">
        <v>463</v>
      </c>
      <c r="E555" s="111">
        <v>43767.989999999991</v>
      </c>
      <c r="F555" s="111">
        <v>44793.099999999991</v>
      </c>
      <c r="G555" s="111">
        <v>86445.02</v>
      </c>
      <c r="H555" s="111">
        <v>59674.290000000008</v>
      </c>
      <c r="I555" s="111">
        <v>80539.76999999999</v>
      </c>
      <c r="J555" s="111">
        <v>70730.820000000007</v>
      </c>
      <c r="K555" s="111">
        <v>81442.289999999994</v>
      </c>
      <c r="L555" s="111">
        <v>115602.72</v>
      </c>
      <c r="M555" s="111">
        <v>126825.20999999999</v>
      </c>
      <c r="N555" s="111">
        <v>137958.24000000002</v>
      </c>
      <c r="O555" s="111">
        <v>137958.24000000002</v>
      </c>
      <c r="P555" s="111">
        <v>137958.16999999995</v>
      </c>
      <c r="Q555" s="111">
        <f t="shared" si="9"/>
        <v>1123695.8599999999</v>
      </c>
      <c r="R555" s="108"/>
      <c r="T555" s="106"/>
      <c r="U555" s="111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315220.17</v>
      </c>
      <c r="V555" s="108"/>
    </row>
    <row r="556" spans="2:22" x14ac:dyDescent="0.2">
      <c r="B556" s="106"/>
      <c r="C556" s="152" t="s">
        <v>242</v>
      </c>
      <c r="D556" s="110" t="s">
        <v>464</v>
      </c>
      <c r="E556" s="111">
        <v>27979.63</v>
      </c>
      <c r="F556" s="111">
        <v>27979.63</v>
      </c>
      <c r="G556" s="111">
        <v>27979.63</v>
      </c>
      <c r="H556" s="111">
        <v>27979.63</v>
      </c>
      <c r="I556" s="111">
        <v>0</v>
      </c>
      <c r="J556" s="111">
        <v>27979.63</v>
      </c>
      <c r="K556" s="111">
        <v>0</v>
      </c>
      <c r="L556" s="111">
        <v>76000.37</v>
      </c>
      <c r="M556" s="111">
        <v>212232.36</v>
      </c>
      <c r="N556" s="111">
        <v>30590</v>
      </c>
      <c r="O556" s="111">
        <v>30590</v>
      </c>
      <c r="P556" s="111">
        <v>30589.119999999999</v>
      </c>
      <c r="Q556" s="111">
        <f t="shared" si="9"/>
        <v>519900</v>
      </c>
      <c r="R556" s="108"/>
      <c r="T556" s="106"/>
      <c r="U556" s="111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111918.52</v>
      </c>
      <c r="V556" s="108"/>
    </row>
    <row r="557" spans="2:22" x14ac:dyDescent="0.2">
      <c r="B557" s="106"/>
      <c r="C557" s="152" t="s">
        <v>243</v>
      </c>
      <c r="D557" s="110" t="s">
        <v>465</v>
      </c>
      <c r="E557" s="111">
        <v>16243.06</v>
      </c>
      <c r="F557" s="111">
        <v>39536.04</v>
      </c>
      <c r="G557" s="111">
        <v>32814.97</v>
      </c>
      <c r="H557" s="111">
        <v>36308.22</v>
      </c>
      <c r="I557" s="111">
        <v>36915.649999999994</v>
      </c>
      <c r="J557" s="111">
        <v>35802.28</v>
      </c>
      <c r="K557" s="111">
        <v>38496.94</v>
      </c>
      <c r="L557" s="111">
        <v>29803.770000000004</v>
      </c>
      <c r="M557" s="111">
        <v>33401.550000000003</v>
      </c>
      <c r="N557" s="111">
        <v>37086.130000000005</v>
      </c>
      <c r="O557" s="111">
        <v>37086.130000000005</v>
      </c>
      <c r="P557" s="111">
        <v>37106.06</v>
      </c>
      <c r="Q557" s="111">
        <f t="shared" si="9"/>
        <v>410600.8</v>
      </c>
      <c r="R557" s="108"/>
      <c r="T557" s="106"/>
      <c r="U557" s="111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161817.94</v>
      </c>
      <c r="V557" s="108"/>
    </row>
    <row r="558" spans="2:22" x14ac:dyDescent="0.2">
      <c r="B558" s="106"/>
      <c r="C558" s="152" t="s">
        <v>244</v>
      </c>
      <c r="D558" s="110" t="s">
        <v>466</v>
      </c>
      <c r="E558" s="111">
        <v>0</v>
      </c>
      <c r="F558" s="111">
        <v>0</v>
      </c>
      <c r="G558" s="111">
        <v>0</v>
      </c>
      <c r="H558" s="111">
        <v>0</v>
      </c>
      <c r="I558" s="111">
        <v>0</v>
      </c>
      <c r="J558" s="111">
        <v>0</v>
      </c>
      <c r="K558" s="111">
        <v>0</v>
      </c>
      <c r="L558" s="111">
        <v>178645.22000000003</v>
      </c>
      <c r="M558" s="111">
        <v>256710.04000000004</v>
      </c>
      <c r="N558" s="111">
        <v>53000.399999999994</v>
      </c>
      <c r="O558" s="111">
        <v>53000.399999999994</v>
      </c>
      <c r="P558" s="111">
        <v>909645.94</v>
      </c>
      <c r="Q558" s="111">
        <f t="shared" ref="Q558:Q583" si="10">SUM(E558:P558)</f>
        <v>1451002</v>
      </c>
      <c r="R558" s="108"/>
      <c r="T558" s="106"/>
      <c r="U558" s="111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08"/>
    </row>
    <row r="559" spans="2:22" x14ac:dyDescent="0.2">
      <c r="B559" s="106"/>
      <c r="C559" s="152" t="s">
        <v>245</v>
      </c>
      <c r="D559" s="110" t="s">
        <v>467</v>
      </c>
      <c r="E559" s="111">
        <v>5677.74</v>
      </c>
      <c r="F559" s="111">
        <v>5276.16</v>
      </c>
      <c r="G559" s="111">
        <v>5729.12</v>
      </c>
      <c r="H559" s="111">
        <v>5833.21</v>
      </c>
      <c r="I559" s="111">
        <v>5656.5299999999988</v>
      </c>
      <c r="J559" s="111">
        <v>520.91</v>
      </c>
      <c r="K559" s="111">
        <v>5557.1200000000008</v>
      </c>
      <c r="L559" s="111">
        <v>9975.4800000000014</v>
      </c>
      <c r="M559" s="111">
        <v>14372.220000000003</v>
      </c>
      <c r="N559" s="111">
        <v>14952.410000000002</v>
      </c>
      <c r="O559" s="111">
        <v>14952.410000000002</v>
      </c>
      <c r="P559" s="111">
        <v>14952.430000000002</v>
      </c>
      <c r="Q559" s="111">
        <f t="shared" si="10"/>
        <v>103455.74000000002</v>
      </c>
      <c r="R559" s="108"/>
      <c r="T559" s="106"/>
      <c r="U559" s="111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28172.76</v>
      </c>
      <c r="V559" s="108"/>
    </row>
    <row r="560" spans="2:22" x14ac:dyDescent="0.2">
      <c r="B560" s="106"/>
      <c r="C560" s="152" t="s">
        <v>246</v>
      </c>
      <c r="D560" s="110" t="s">
        <v>457</v>
      </c>
      <c r="E560" s="111">
        <v>105917.94999999998</v>
      </c>
      <c r="F560" s="111">
        <v>180865.71</v>
      </c>
      <c r="G560" s="111">
        <v>121441.03000000001</v>
      </c>
      <c r="H560" s="111">
        <v>88639.91</v>
      </c>
      <c r="I560" s="111">
        <v>109602.88</v>
      </c>
      <c r="J560" s="111">
        <v>135277.85</v>
      </c>
      <c r="K560" s="111">
        <v>123333.16</v>
      </c>
      <c r="L560" s="111">
        <v>413536.60000000003</v>
      </c>
      <c r="M560" s="111">
        <v>412742.71</v>
      </c>
      <c r="N560" s="111">
        <v>427875.72000000003</v>
      </c>
      <c r="O560" s="111">
        <v>436686.00000000006</v>
      </c>
      <c r="P560" s="111">
        <v>436851.77</v>
      </c>
      <c r="Q560" s="111">
        <f t="shared" si="10"/>
        <v>2992771.29</v>
      </c>
      <c r="R560" s="108"/>
      <c r="T560" s="106"/>
      <c r="U560" s="111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606467.48</v>
      </c>
      <c r="V560" s="108"/>
    </row>
    <row r="561" spans="2:22" x14ac:dyDescent="0.2">
      <c r="B561" s="106"/>
      <c r="C561" s="152" t="s">
        <v>247</v>
      </c>
      <c r="D561" s="110" t="s">
        <v>468</v>
      </c>
      <c r="E561" s="111">
        <v>5260.67</v>
      </c>
      <c r="F561" s="111">
        <v>5260.67</v>
      </c>
      <c r="G561" s="111">
        <v>33333.33</v>
      </c>
      <c r="H561" s="111">
        <v>33333.33</v>
      </c>
      <c r="I561" s="111">
        <v>61406.01</v>
      </c>
      <c r="J561" s="111">
        <v>33333.33</v>
      </c>
      <c r="K561" s="111">
        <v>0</v>
      </c>
      <c r="L561" s="111">
        <v>45614.53</v>
      </c>
      <c r="M561" s="111">
        <v>45614.53</v>
      </c>
      <c r="N561" s="111">
        <v>45614.53</v>
      </c>
      <c r="O561" s="111">
        <v>45614.53</v>
      </c>
      <c r="P561" s="111">
        <v>45614.54</v>
      </c>
      <c r="Q561" s="111">
        <f t="shared" si="10"/>
        <v>400000.00000000006</v>
      </c>
      <c r="R561" s="108"/>
      <c r="T561" s="106"/>
      <c r="U561" s="111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138594.01</v>
      </c>
      <c r="V561" s="108"/>
    </row>
    <row r="562" spans="2:22" x14ac:dyDescent="0.2">
      <c r="B562" s="106"/>
      <c r="C562" s="152" t="s">
        <v>248</v>
      </c>
      <c r="D562" s="110" t="s">
        <v>469</v>
      </c>
      <c r="E562" s="111">
        <v>20861.559999999998</v>
      </c>
      <c r="F562" s="111">
        <v>18178.629999999997</v>
      </c>
      <c r="G562" s="111">
        <v>227739.56999999998</v>
      </c>
      <c r="H562" s="111">
        <v>43249.740000000005</v>
      </c>
      <c r="I562" s="111">
        <v>37173.78</v>
      </c>
      <c r="J562" s="111">
        <v>50725.120000000003</v>
      </c>
      <c r="K562" s="111">
        <v>103939.97000000002</v>
      </c>
      <c r="L562" s="111">
        <v>891319.8</v>
      </c>
      <c r="M562" s="111">
        <v>1297387.3600000001</v>
      </c>
      <c r="N562" s="111">
        <v>898683.32000000007</v>
      </c>
      <c r="O562" s="111">
        <v>898683.32000000007</v>
      </c>
      <c r="P562" s="111">
        <v>883683.27</v>
      </c>
      <c r="Q562" s="111">
        <f t="shared" si="10"/>
        <v>5371625.4400000013</v>
      </c>
      <c r="R562" s="108"/>
      <c r="T562" s="106"/>
      <c r="U562" s="111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347203.27999999991</v>
      </c>
      <c r="V562" s="108"/>
    </row>
    <row r="563" spans="2:22" x14ac:dyDescent="0.2">
      <c r="B563" s="106"/>
      <c r="C563" s="152" t="s">
        <v>249</v>
      </c>
      <c r="D563" s="110" t="s">
        <v>470</v>
      </c>
      <c r="E563" s="111">
        <v>15570489.340000005</v>
      </c>
      <c r="F563" s="111">
        <v>16689634.080000008</v>
      </c>
      <c r="G563" s="111">
        <v>17038668.050000001</v>
      </c>
      <c r="H563" s="111">
        <v>18359737.699999999</v>
      </c>
      <c r="I563" s="111">
        <v>16829980.400000002</v>
      </c>
      <c r="J563" s="111">
        <v>17317717.849999994</v>
      </c>
      <c r="K563" s="111">
        <v>17556467.970000003</v>
      </c>
      <c r="L563" s="111">
        <v>22702910.430000007</v>
      </c>
      <c r="M563" s="111">
        <v>22199890.580000002</v>
      </c>
      <c r="N563" s="111">
        <v>22307615.209999997</v>
      </c>
      <c r="O563" s="111">
        <v>21999379.149999999</v>
      </c>
      <c r="P563" s="111">
        <v>9268356.4499999974</v>
      </c>
      <c r="Q563" s="111">
        <f t="shared" si="10"/>
        <v>217840847.21000004</v>
      </c>
      <c r="R563" s="108"/>
      <c r="T563" s="106"/>
      <c r="U563" s="111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84488509.570000023</v>
      </c>
      <c r="V563" s="108"/>
    </row>
    <row r="564" spans="2:22" x14ac:dyDescent="0.2">
      <c r="B564" s="106"/>
      <c r="C564" s="152" t="s">
        <v>250</v>
      </c>
      <c r="D564" s="110" t="s">
        <v>471</v>
      </c>
      <c r="E564" s="111">
        <v>2311467.8000000003</v>
      </c>
      <c r="F564" s="111">
        <v>4253497.8</v>
      </c>
      <c r="G564" s="111">
        <v>4189878.1599999997</v>
      </c>
      <c r="H564" s="111">
        <v>3795466.3499999996</v>
      </c>
      <c r="I564" s="111">
        <v>3522325.96</v>
      </c>
      <c r="J564" s="111">
        <v>4773640.42</v>
      </c>
      <c r="K564" s="111">
        <v>4381411.9099999992</v>
      </c>
      <c r="L564" s="111">
        <v>4129166.46</v>
      </c>
      <c r="M564" s="111">
        <v>4129166.46</v>
      </c>
      <c r="N564" s="111">
        <v>4129166.46</v>
      </c>
      <c r="O564" s="111">
        <v>4129166.46</v>
      </c>
      <c r="P564" s="111">
        <v>4129166.4999999995</v>
      </c>
      <c r="Q564" s="111">
        <f t="shared" si="10"/>
        <v>47873520.740000002</v>
      </c>
      <c r="R564" s="108"/>
      <c r="T564" s="106"/>
      <c r="U564" s="111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18072636.07</v>
      </c>
      <c r="V564" s="108"/>
    </row>
    <row r="565" spans="2:22" x14ac:dyDescent="0.2">
      <c r="B565" s="106"/>
      <c r="C565" s="152" t="s">
        <v>251</v>
      </c>
      <c r="D565" s="110" t="s">
        <v>472</v>
      </c>
      <c r="E565" s="111">
        <v>331680.42</v>
      </c>
      <c r="F565" s="111">
        <v>341049.77999999997</v>
      </c>
      <c r="G565" s="111">
        <v>387238.85000000003</v>
      </c>
      <c r="H565" s="111">
        <v>494410.73999999993</v>
      </c>
      <c r="I565" s="111">
        <v>536506.02</v>
      </c>
      <c r="J565" s="111">
        <v>456575.54000000004</v>
      </c>
      <c r="K565" s="111">
        <v>1948937.8</v>
      </c>
      <c r="L565" s="111">
        <v>1024369.1099999999</v>
      </c>
      <c r="M565" s="111">
        <v>1042032.0599999998</v>
      </c>
      <c r="N565" s="111">
        <v>1021577.1699999999</v>
      </c>
      <c r="O565" s="111">
        <v>1000943.7199999999</v>
      </c>
      <c r="P565" s="111">
        <v>712843.39999999979</v>
      </c>
      <c r="Q565" s="111">
        <f t="shared" si="10"/>
        <v>9298164.6099999994</v>
      </c>
      <c r="R565" s="108"/>
      <c r="T565" s="106"/>
      <c r="U565" s="111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2090885.81</v>
      </c>
      <c r="V565" s="108"/>
    </row>
    <row r="566" spans="2:22" x14ac:dyDescent="0.2">
      <c r="B566" s="106"/>
      <c r="C566" s="152" t="s">
        <v>252</v>
      </c>
      <c r="D566" s="110" t="s">
        <v>473</v>
      </c>
      <c r="E566" s="111">
        <v>435928.12000000005</v>
      </c>
      <c r="F566" s="111">
        <v>374207.88</v>
      </c>
      <c r="G566" s="111">
        <v>581279.52</v>
      </c>
      <c r="H566" s="111">
        <v>513006.7</v>
      </c>
      <c r="I566" s="111">
        <v>629794.57999999996</v>
      </c>
      <c r="J566" s="111">
        <v>569564.24</v>
      </c>
      <c r="K566" s="111">
        <v>822011.62999999989</v>
      </c>
      <c r="L566" s="111">
        <v>752541.10999999987</v>
      </c>
      <c r="M566" s="111">
        <v>752072.78999999992</v>
      </c>
      <c r="N566" s="111">
        <v>752072.78999999992</v>
      </c>
      <c r="O566" s="111">
        <v>751053.04999999993</v>
      </c>
      <c r="P566" s="111">
        <v>394564.61000000004</v>
      </c>
      <c r="Q566" s="111">
        <f t="shared" si="10"/>
        <v>7328097.0199999996</v>
      </c>
      <c r="R566" s="108"/>
      <c r="T566" s="106"/>
      <c r="U566" s="111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2534216.7999999998</v>
      </c>
      <c r="V566" s="108"/>
    </row>
    <row r="567" spans="2:22" ht="25.5" x14ac:dyDescent="0.2">
      <c r="B567" s="106"/>
      <c r="C567" s="152" t="s">
        <v>550</v>
      </c>
      <c r="D567" s="110" t="s">
        <v>551</v>
      </c>
      <c r="E567" s="111">
        <v>10343466.699999999</v>
      </c>
      <c r="F567" s="111">
        <v>12742096.59</v>
      </c>
      <c r="G567" s="111">
        <v>14697323.83</v>
      </c>
      <c r="H567" s="111">
        <v>12977283.48</v>
      </c>
      <c r="I567" s="111">
        <v>28392919.920000002</v>
      </c>
      <c r="J567" s="111">
        <v>15214964.720000001</v>
      </c>
      <c r="K567" s="111">
        <v>15486908.210000001</v>
      </c>
      <c r="L567" s="111">
        <v>17245281.190000001</v>
      </c>
      <c r="M567" s="111">
        <v>15218185.4</v>
      </c>
      <c r="N567" s="111">
        <v>14807387.73</v>
      </c>
      <c r="O567" s="111">
        <v>12598011.040000001</v>
      </c>
      <c r="P567" s="111">
        <v>1067939.78</v>
      </c>
      <c r="Q567" s="111">
        <f t="shared" si="10"/>
        <v>170791768.58999997</v>
      </c>
      <c r="R567" s="108"/>
      <c r="T567" s="106"/>
      <c r="U567" s="111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79153090.519999996</v>
      </c>
      <c r="V567" s="108"/>
    </row>
    <row r="568" spans="2:22" x14ac:dyDescent="0.2">
      <c r="B568" s="106"/>
      <c r="C568" s="152" t="s">
        <v>253</v>
      </c>
      <c r="D568" s="110" t="s">
        <v>474</v>
      </c>
      <c r="E568" s="111">
        <v>4000</v>
      </c>
      <c r="F568" s="111">
        <v>25139.43</v>
      </c>
      <c r="G568" s="111">
        <v>369831.94999999995</v>
      </c>
      <c r="H568" s="111">
        <v>286434.89999999997</v>
      </c>
      <c r="I568" s="111">
        <v>159733.85999999999</v>
      </c>
      <c r="J568" s="111">
        <v>0</v>
      </c>
      <c r="K568" s="111">
        <v>90544.3</v>
      </c>
      <c r="L568" s="111">
        <v>1951424.5599999998</v>
      </c>
      <c r="M568" s="111">
        <v>1167065.6999999995</v>
      </c>
      <c r="N568" s="111">
        <v>1355065.6999999995</v>
      </c>
      <c r="O568" s="111">
        <v>1649065.6999999995</v>
      </c>
      <c r="P568" s="111">
        <v>5915706.9000000013</v>
      </c>
      <c r="Q568" s="111">
        <f t="shared" si="10"/>
        <v>12974013</v>
      </c>
      <c r="R568" s="108"/>
      <c r="T568" s="106"/>
      <c r="U568" s="111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845140.1399999999</v>
      </c>
      <c r="V568" s="108"/>
    </row>
    <row r="569" spans="2:22" x14ac:dyDescent="0.2">
      <c r="B569" s="106"/>
      <c r="C569" s="152" t="s">
        <v>254</v>
      </c>
      <c r="D569" s="110" t="s">
        <v>475</v>
      </c>
      <c r="E569" s="111">
        <v>0</v>
      </c>
      <c r="F569" s="111">
        <v>309494.2</v>
      </c>
      <c r="G569" s="111">
        <v>0.18</v>
      </c>
      <c r="H569" s="111">
        <v>0.22</v>
      </c>
      <c r="I569" s="111">
        <v>0.06</v>
      </c>
      <c r="J569" s="111">
        <v>265505.89999999997</v>
      </c>
      <c r="K569" s="111">
        <v>0.16</v>
      </c>
      <c r="L569" s="111">
        <v>703193.89999999979</v>
      </c>
      <c r="M569" s="111">
        <v>17693.980000000007</v>
      </c>
      <c r="N569" s="111">
        <v>3193.98</v>
      </c>
      <c r="O569" s="111">
        <v>3193.96</v>
      </c>
      <c r="P569" s="111">
        <v>8294.4599999999991</v>
      </c>
      <c r="Q569" s="111">
        <f t="shared" si="10"/>
        <v>1310570.9999999995</v>
      </c>
      <c r="R569" s="108"/>
      <c r="T569" s="106"/>
      <c r="U569" s="111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309494.65999999997</v>
      </c>
      <c r="V569" s="108"/>
    </row>
    <row r="570" spans="2:22" x14ac:dyDescent="0.2">
      <c r="B570" s="106"/>
      <c r="C570" s="152" t="s">
        <v>255</v>
      </c>
      <c r="D570" s="110" t="s">
        <v>476</v>
      </c>
      <c r="E570" s="111">
        <v>173765.12999999998</v>
      </c>
      <c r="F570" s="111">
        <v>185152.68999999997</v>
      </c>
      <c r="G570" s="111">
        <v>263632.31000000006</v>
      </c>
      <c r="H570" s="111">
        <v>208597.95</v>
      </c>
      <c r="I570" s="111">
        <v>275109.06</v>
      </c>
      <c r="J570" s="111">
        <v>270752.51999999996</v>
      </c>
      <c r="K570" s="111">
        <v>318653.18999999994</v>
      </c>
      <c r="L570" s="111">
        <v>494528.19000000024</v>
      </c>
      <c r="M570" s="111">
        <v>514645.79000000027</v>
      </c>
      <c r="N570" s="111">
        <v>505546.18000000028</v>
      </c>
      <c r="O570" s="111">
        <v>501161.60000000027</v>
      </c>
      <c r="P570" s="111">
        <v>339021.37999999989</v>
      </c>
      <c r="Q570" s="111">
        <f t="shared" si="10"/>
        <v>4050565.9900000012</v>
      </c>
      <c r="R570" s="108"/>
      <c r="T570" s="106"/>
      <c r="U570" s="111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1106257.1400000001</v>
      </c>
      <c r="V570" s="108"/>
    </row>
    <row r="571" spans="2:22" x14ac:dyDescent="0.2">
      <c r="B571" s="106"/>
      <c r="C571" s="152" t="s">
        <v>256</v>
      </c>
      <c r="D571" s="110" t="s">
        <v>477</v>
      </c>
      <c r="E571" s="111">
        <v>63002630.409999996</v>
      </c>
      <c r="F571" s="111">
        <v>65519895.830000006</v>
      </c>
      <c r="G571" s="111">
        <v>65511585.649999999</v>
      </c>
      <c r="H571" s="111">
        <v>65613396.360000007</v>
      </c>
      <c r="I571" s="111">
        <v>65712452.989999995</v>
      </c>
      <c r="J571" s="111">
        <v>66973578.530000009</v>
      </c>
      <c r="K571" s="111">
        <v>66835126.729999997</v>
      </c>
      <c r="L571" s="111">
        <v>67927729.86999999</v>
      </c>
      <c r="M571" s="111">
        <v>59286916.990000002</v>
      </c>
      <c r="N571" s="111">
        <v>63607323.43</v>
      </c>
      <c r="O571" s="111">
        <v>63607323.43</v>
      </c>
      <c r="P571" s="111">
        <v>63607323.420000009</v>
      </c>
      <c r="Q571" s="111">
        <f t="shared" si="10"/>
        <v>777205283.63999987</v>
      </c>
      <c r="R571" s="108"/>
      <c r="T571" s="106"/>
      <c r="U571" s="111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325359961.24000001</v>
      </c>
      <c r="V571" s="108"/>
    </row>
    <row r="572" spans="2:22" x14ac:dyDescent="0.2">
      <c r="B572" s="106"/>
      <c r="C572" s="152" t="s">
        <v>257</v>
      </c>
      <c r="D572" s="110" t="s">
        <v>478</v>
      </c>
      <c r="E572" s="111">
        <v>15734.77</v>
      </c>
      <c r="F572" s="111">
        <v>15515.23</v>
      </c>
      <c r="G572" s="111">
        <v>0</v>
      </c>
      <c r="H572" s="111">
        <v>238300</v>
      </c>
      <c r="I572" s="111">
        <v>57500</v>
      </c>
      <c r="J572" s="111">
        <v>88750</v>
      </c>
      <c r="K572" s="111">
        <v>57500</v>
      </c>
      <c r="L572" s="111">
        <v>225340</v>
      </c>
      <c r="M572" s="111">
        <v>225340</v>
      </c>
      <c r="N572" s="111">
        <v>225340</v>
      </c>
      <c r="O572" s="111">
        <v>225340</v>
      </c>
      <c r="P572" s="111">
        <v>225340</v>
      </c>
      <c r="Q572" s="111">
        <f t="shared" si="10"/>
        <v>1600000</v>
      </c>
      <c r="R572" s="108"/>
      <c r="T572" s="106"/>
      <c r="U572" s="111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327050</v>
      </c>
      <c r="V572" s="108"/>
    </row>
    <row r="573" spans="2:22" ht="25.5" x14ac:dyDescent="0.2">
      <c r="B573" s="106"/>
      <c r="C573" s="152" t="s">
        <v>258</v>
      </c>
      <c r="D573" s="110" t="s">
        <v>479</v>
      </c>
      <c r="E573" s="111">
        <v>278479.64000000007</v>
      </c>
      <c r="F573" s="111">
        <v>281825.60000000003</v>
      </c>
      <c r="G573" s="111">
        <v>462072.24999999994</v>
      </c>
      <c r="H573" s="111">
        <v>363462.38000000012</v>
      </c>
      <c r="I573" s="111">
        <v>422210.48</v>
      </c>
      <c r="J573" s="111">
        <v>353657.58999999997</v>
      </c>
      <c r="K573" s="111">
        <v>437404.69000000006</v>
      </c>
      <c r="L573" s="111">
        <v>422163.71</v>
      </c>
      <c r="M573" s="111">
        <v>363168.16000000009</v>
      </c>
      <c r="N573" s="111">
        <v>511909.46</v>
      </c>
      <c r="O573" s="111">
        <v>510915.79</v>
      </c>
      <c r="P573" s="111">
        <v>510620.72000000015</v>
      </c>
      <c r="Q573" s="111">
        <f t="shared" si="10"/>
        <v>4917890.47</v>
      </c>
      <c r="R573" s="108"/>
      <c r="T573" s="106"/>
      <c r="U573" s="111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1808050.35</v>
      </c>
      <c r="V573" s="108"/>
    </row>
    <row r="574" spans="2:22" x14ac:dyDescent="0.2">
      <c r="B574" s="106"/>
      <c r="C574" s="152" t="s">
        <v>259</v>
      </c>
      <c r="D574" s="110" t="s">
        <v>480</v>
      </c>
      <c r="E574" s="111">
        <v>37727.519999999997</v>
      </c>
      <c r="F574" s="111">
        <v>54864.94</v>
      </c>
      <c r="G574" s="111">
        <v>26302.16</v>
      </c>
      <c r="H574" s="111">
        <v>25865.61</v>
      </c>
      <c r="I574" s="111">
        <v>27734.84</v>
      </c>
      <c r="J574" s="111">
        <v>25271.94</v>
      </c>
      <c r="K574" s="111">
        <v>27424.35</v>
      </c>
      <c r="L574" s="111">
        <v>154961.73000000001</v>
      </c>
      <c r="M574" s="111">
        <v>154961.73000000001</v>
      </c>
      <c r="N574" s="111">
        <v>154961.73000000001</v>
      </c>
      <c r="O574" s="111">
        <v>154961.73000000001</v>
      </c>
      <c r="P574" s="111">
        <v>154961.72</v>
      </c>
      <c r="Q574" s="111">
        <f t="shared" si="10"/>
        <v>999999.99999999988</v>
      </c>
      <c r="R574" s="108"/>
      <c r="T574" s="106"/>
      <c r="U574" s="111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172495.06999999998</v>
      </c>
      <c r="V574" s="108"/>
    </row>
    <row r="575" spans="2:22" x14ac:dyDescent="0.2">
      <c r="B575" s="106"/>
      <c r="C575" s="152" t="s">
        <v>260</v>
      </c>
      <c r="D575" s="110" t="s">
        <v>481</v>
      </c>
      <c r="E575" s="111">
        <v>1249028.7199999993</v>
      </c>
      <c r="F575" s="111">
        <v>1221795.8799999994</v>
      </c>
      <c r="G575" s="111">
        <v>1280822.3800000011</v>
      </c>
      <c r="H575" s="111">
        <v>1565982.2699999996</v>
      </c>
      <c r="I575" s="111">
        <v>1601662.3799999997</v>
      </c>
      <c r="J575" s="111">
        <v>1564648.5399999989</v>
      </c>
      <c r="K575" s="111">
        <v>1568716.5999999978</v>
      </c>
      <c r="L575" s="111">
        <v>1904180.8000000003</v>
      </c>
      <c r="M575" s="111">
        <v>1821251.69</v>
      </c>
      <c r="N575" s="111">
        <v>1814254.7200000002</v>
      </c>
      <c r="O575" s="111">
        <v>1730285.2100000004</v>
      </c>
      <c r="P575" s="111">
        <v>448286.07999999996</v>
      </c>
      <c r="Q575" s="111">
        <f t="shared" si="10"/>
        <v>17770915.269999996</v>
      </c>
      <c r="R575" s="108"/>
      <c r="T575" s="106"/>
      <c r="U575" s="111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6919291.629999999</v>
      </c>
      <c r="V575" s="108"/>
    </row>
    <row r="576" spans="2:22" x14ac:dyDescent="0.2">
      <c r="B576" s="106"/>
      <c r="C576" s="152" t="s">
        <v>261</v>
      </c>
      <c r="D576" s="110" t="s">
        <v>482</v>
      </c>
      <c r="E576" s="111">
        <v>19505811.420000002</v>
      </c>
      <c r="F576" s="111">
        <v>23051362.34</v>
      </c>
      <c r="G576" s="111">
        <v>22589219.960000005</v>
      </c>
      <c r="H576" s="111">
        <v>20691863.769999996</v>
      </c>
      <c r="I576" s="111">
        <v>20083194.580000002</v>
      </c>
      <c r="J576" s="111">
        <v>20945756.330000002</v>
      </c>
      <c r="K576" s="111">
        <v>22198782.680000007</v>
      </c>
      <c r="L576" s="111">
        <v>23249883.059999999</v>
      </c>
      <c r="M576" s="111">
        <v>16915545.050000001</v>
      </c>
      <c r="N576" s="111">
        <v>16913917.720000003</v>
      </c>
      <c r="O576" s="111">
        <v>16888636.460000001</v>
      </c>
      <c r="P576" s="111">
        <v>10546823.359999999</v>
      </c>
      <c r="Q576" s="111">
        <f t="shared" si="10"/>
        <v>233580796.73000002</v>
      </c>
      <c r="R576" s="108"/>
      <c r="T576" s="106"/>
      <c r="U576" s="111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105921452.07000001</v>
      </c>
      <c r="V576" s="108"/>
    </row>
    <row r="577" spans="2:22" x14ac:dyDescent="0.2">
      <c r="B577" s="106"/>
      <c r="C577" s="152" t="s">
        <v>262</v>
      </c>
      <c r="D577" s="110" t="s">
        <v>483</v>
      </c>
      <c r="E577" s="111">
        <v>3637.13</v>
      </c>
      <c r="F577" s="111">
        <v>1470.4599999999998</v>
      </c>
      <c r="G577" s="111">
        <v>4477.95</v>
      </c>
      <c r="H577" s="111">
        <v>8937.68</v>
      </c>
      <c r="I577" s="111">
        <v>4080.6399999999994</v>
      </c>
      <c r="J577" s="111">
        <v>4316.3500000000004</v>
      </c>
      <c r="K577" s="111">
        <v>4296.76</v>
      </c>
      <c r="L577" s="111">
        <v>10333.810000000001</v>
      </c>
      <c r="M577" s="111">
        <v>10333.810000000001</v>
      </c>
      <c r="N577" s="111">
        <v>10333.810000000001</v>
      </c>
      <c r="O577" s="111">
        <v>10333.810000000001</v>
      </c>
      <c r="P577" s="111">
        <v>9007.5499999999993</v>
      </c>
      <c r="Q577" s="111">
        <f t="shared" si="10"/>
        <v>81559.759999999995</v>
      </c>
      <c r="R577" s="108"/>
      <c r="T577" s="106"/>
      <c r="U577" s="111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22603.86</v>
      </c>
      <c r="V577" s="108"/>
    </row>
    <row r="578" spans="2:22" x14ac:dyDescent="0.2">
      <c r="B578" s="106"/>
      <c r="C578" s="152" t="s">
        <v>263</v>
      </c>
      <c r="D578" s="110" t="s">
        <v>484</v>
      </c>
      <c r="E578" s="111">
        <v>24411.210000000003</v>
      </c>
      <c r="F578" s="111">
        <v>24214.81</v>
      </c>
      <c r="G578" s="111">
        <v>45518.969999999979</v>
      </c>
      <c r="H578" s="111">
        <v>40520.429999999993</v>
      </c>
      <c r="I578" s="111">
        <v>35735.619999999995</v>
      </c>
      <c r="J578" s="111">
        <v>33860.21</v>
      </c>
      <c r="K578" s="111">
        <v>37341.759999999995</v>
      </c>
      <c r="L578" s="111">
        <v>32910.650000000009</v>
      </c>
      <c r="M578" s="111">
        <v>38956.060000000005</v>
      </c>
      <c r="N578" s="111">
        <v>44857.36</v>
      </c>
      <c r="O578" s="111">
        <v>44918.95</v>
      </c>
      <c r="P578" s="111">
        <v>43860.110000000008</v>
      </c>
      <c r="Q578" s="111">
        <f t="shared" si="10"/>
        <v>447106.13999999996</v>
      </c>
      <c r="R578" s="108"/>
      <c r="T578" s="106"/>
      <c r="U578" s="111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170401.03999999998</v>
      </c>
      <c r="V578" s="108"/>
    </row>
    <row r="579" spans="2:22" x14ac:dyDescent="0.2">
      <c r="B579" s="106"/>
      <c r="C579" s="152" t="s">
        <v>586</v>
      </c>
      <c r="D579" s="110" t="s">
        <v>611</v>
      </c>
      <c r="E579" s="111">
        <v>0</v>
      </c>
      <c r="F579" s="111">
        <v>0</v>
      </c>
      <c r="G579" s="111">
        <v>0</v>
      </c>
      <c r="H579" s="111">
        <v>0</v>
      </c>
      <c r="I579" s="111">
        <v>0</v>
      </c>
      <c r="J579" s="111">
        <v>0</v>
      </c>
      <c r="K579" s="111">
        <v>0</v>
      </c>
      <c r="L579" s="111">
        <v>0</v>
      </c>
      <c r="M579" s="111">
        <v>0</v>
      </c>
      <c r="N579" s="111">
        <v>0</v>
      </c>
      <c r="O579" s="111">
        <v>0</v>
      </c>
      <c r="P579" s="111">
        <v>0</v>
      </c>
      <c r="Q579" s="111">
        <f t="shared" si="10"/>
        <v>0</v>
      </c>
      <c r="R579" s="108"/>
      <c r="T579" s="106"/>
      <c r="U579" s="111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08"/>
    </row>
    <row r="580" spans="2:22" x14ac:dyDescent="0.2">
      <c r="B580" s="106"/>
      <c r="C580" s="152" t="s">
        <v>264</v>
      </c>
      <c r="D580" s="110" t="s">
        <v>485</v>
      </c>
      <c r="E580" s="111">
        <v>83799.75</v>
      </c>
      <c r="F580" s="111">
        <v>0</v>
      </c>
      <c r="G580" s="111">
        <v>484</v>
      </c>
      <c r="H580" s="111">
        <v>230579.96</v>
      </c>
      <c r="I580" s="111">
        <v>218901.02</v>
      </c>
      <c r="J580" s="111">
        <v>0</v>
      </c>
      <c r="K580" s="111">
        <v>0</v>
      </c>
      <c r="L580" s="111">
        <v>613575.88</v>
      </c>
      <c r="M580" s="111">
        <v>457717.25</v>
      </c>
      <c r="N580" s="111">
        <v>211717.25</v>
      </c>
      <c r="O580" s="111">
        <v>211717.25</v>
      </c>
      <c r="P580" s="111">
        <v>502507.63999999996</v>
      </c>
      <c r="Q580" s="111">
        <f t="shared" si="10"/>
        <v>2531000</v>
      </c>
      <c r="R580" s="108"/>
      <c r="T580" s="106"/>
      <c r="U580" s="111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533764.73</v>
      </c>
      <c r="V580" s="108"/>
    </row>
    <row r="581" spans="2:22" ht="25.5" x14ac:dyDescent="0.2">
      <c r="B581" s="106"/>
      <c r="C581" s="152" t="s">
        <v>587</v>
      </c>
      <c r="D581" s="110" t="s">
        <v>612</v>
      </c>
      <c r="E581" s="111">
        <v>0</v>
      </c>
      <c r="F581" s="111">
        <v>0</v>
      </c>
      <c r="G581" s="111">
        <v>0</v>
      </c>
      <c r="H581" s="111">
        <v>0</v>
      </c>
      <c r="I581" s="111">
        <v>0</v>
      </c>
      <c r="J581" s="111">
        <v>0</v>
      </c>
      <c r="K581" s="111">
        <v>0</v>
      </c>
      <c r="L581" s="111">
        <v>0</v>
      </c>
      <c r="M581" s="111">
        <v>0</v>
      </c>
      <c r="N581" s="111">
        <v>0</v>
      </c>
      <c r="O581" s="111">
        <v>0</v>
      </c>
      <c r="P581" s="111">
        <v>0</v>
      </c>
      <c r="Q581" s="111">
        <f t="shared" si="10"/>
        <v>0</v>
      </c>
      <c r="R581" s="108"/>
      <c r="T581" s="106"/>
      <c r="U581" s="111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08"/>
    </row>
    <row r="582" spans="2:22" ht="25.5" x14ac:dyDescent="0.2">
      <c r="B582" s="106"/>
      <c r="C582" s="152" t="s">
        <v>514</v>
      </c>
      <c r="D582" s="110" t="s">
        <v>515</v>
      </c>
      <c r="E582" s="111">
        <v>73720.420000000027</v>
      </c>
      <c r="F582" s="111">
        <v>71688.320000000007</v>
      </c>
      <c r="G582" s="111">
        <v>83733.130000000019</v>
      </c>
      <c r="H582" s="111">
        <v>98195.14</v>
      </c>
      <c r="I582" s="111">
        <v>83134.730000000025</v>
      </c>
      <c r="J582" s="111">
        <v>89422.619999999981</v>
      </c>
      <c r="K582" s="111">
        <v>96124.17</v>
      </c>
      <c r="L582" s="111">
        <v>426875.68000000011</v>
      </c>
      <c r="M582" s="111">
        <v>423594.81000000011</v>
      </c>
      <c r="N582" s="111">
        <v>423464.66000000009</v>
      </c>
      <c r="O582" s="111">
        <v>422517.33000000007</v>
      </c>
      <c r="P582" s="111">
        <v>357977.30000000005</v>
      </c>
      <c r="Q582" s="111">
        <f t="shared" si="10"/>
        <v>2650448.3100000005</v>
      </c>
      <c r="R582" s="108"/>
      <c r="T582" s="106"/>
      <c r="U582" s="111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410471.74000000011</v>
      </c>
      <c r="V582" s="108"/>
    </row>
    <row r="583" spans="2:22" ht="25.5" x14ac:dyDescent="0.2">
      <c r="B583" s="106"/>
      <c r="C583" s="153" t="s">
        <v>552</v>
      </c>
      <c r="D583" s="110" t="s">
        <v>553</v>
      </c>
      <c r="E583" s="111">
        <v>58719.01999999999</v>
      </c>
      <c r="F583" s="111">
        <v>53363.87</v>
      </c>
      <c r="G583" s="111">
        <v>111428.45</v>
      </c>
      <c r="H583" s="111">
        <v>63212.07</v>
      </c>
      <c r="I583" s="111">
        <v>64397.53</v>
      </c>
      <c r="J583" s="111">
        <v>54080.700000000004</v>
      </c>
      <c r="K583" s="111">
        <v>82015.56</v>
      </c>
      <c r="L583" s="111">
        <v>132855.76999999999</v>
      </c>
      <c r="M583" s="111">
        <v>164481.44000000003</v>
      </c>
      <c r="N583" s="111">
        <v>145430.54000000004</v>
      </c>
      <c r="O583" s="111">
        <v>140932.36000000004</v>
      </c>
      <c r="P583" s="111">
        <v>156827.35</v>
      </c>
      <c r="Q583" s="111">
        <f t="shared" si="10"/>
        <v>1227744.6600000001</v>
      </c>
      <c r="R583" s="108"/>
      <c r="T583" s="106"/>
      <c r="U583" s="111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351120.93999999994</v>
      </c>
      <c r="V583" s="108"/>
    </row>
    <row r="584" spans="2:22" x14ac:dyDescent="0.2">
      <c r="B584" s="106"/>
      <c r="C584" s="109"/>
      <c r="D584" s="110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08"/>
      <c r="T584" s="106"/>
      <c r="U584" s="111"/>
      <c r="V584" s="108"/>
    </row>
    <row r="585" spans="2:22" x14ac:dyDescent="0.2">
      <c r="B585" s="106"/>
      <c r="C585" s="109"/>
      <c r="D585" s="110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08"/>
      <c r="T585" s="106"/>
      <c r="U585" s="111"/>
      <c r="V585" s="108"/>
    </row>
    <row r="586" spans="2:22" x14ac:dyDescent="0.2">
      <c r="B586" s="106"/>
      <c r="C586" s="109"/>
      <c r="D586" s="110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08"/>
      <c r="T586" s="106"/>
      <c r="U586" s="111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08"/>
    </row>
    <row r="587" spans="2:22" ht="13.5" thickBot="1" x14ac:dyDescent="0.25">
      <c r="B587" s="84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90"/>
      <c r="T587" s="84"/>
      <c r="U587" s="146"/>
      <c r="V587" s="90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587"/>
  <sheetViews>
    <sheetView showGridLines="0" zoomScale="70" zoomScaleNormal="7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93" customWidth="1"/>
    <col min="4" max="4" width="58" style="93" customWidth="1"/>
    <col min="5" max="16" width="17.85546875" style="93" bestFit="1" customWidth="1"/>
    <col min="17" max="17" width="20.5703125" style="93" bestFit="1" customWidth="1"/>
    <col min="18" max="18" width="3.7109375" style="25" customWidth="1"/>
    <col min="19" max="19" width="3.85546875" style="25" customWidth="1"/>
    <col min="20" max="20" width="3.5703125" style="25" hidden="1" customWidth="1"/>
    <col min="21" max="21" width="17.7109375" style="93" hidden="1" customWidth="1"/>
    <col min="22" max="22" width="2.28515625" style="25" hidden="1" customWidth="1"/>
    <col min="23" max="23" width="12" style="25" customWidth="1"/>
    <col min="24" max="24" width="11.28515625" style="25" customWidth="1"/>
    <col min="25" max="16384" width="9.140625" style="25"/>
  </cols>
  <sheetData>
    <row r="1" spans="2:22" x14ac:dyDescent="0.2">
      <c r="C1" s="91"/>
      <c r="D1" s="92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100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100" customFormat="1" ht="19.5" thickBot="1" x14ac:dyDescent="0.25">
      <c r="B4" s="49"/>
      <c r="C4" s="27"/>
      <c r="D4" s="27"/>
      <c r="E4" s="166" t="s">
        <v>613</v>
      </c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8"/>
      <c r="R4" s="52"/>
      <c r="T4" s="49"/>
      <c r="V4" s="52"/>
    </row>
    <row r="5" spans="2:22" s="100" customFormat="1" ht="17.25" customHeight="1" x14ac:dyDescent="0.2">
      <c r="B5" s="49"/>
      <c r="C5" s="27"/>
      <c r="D5" s="27"/>
      <c r="E5" s="101" t="s">
        <v>4</v>
      </c>
      <c r="F5" s="101" t="s">
        <v>15</v>
      </c>
      <c r="G5" s="101" t="s">
        <v>16</v>
      </c>
      <c r="H5" s="101" t="s">
        <v>17</v>
      </c>
      <c r="I5" s="101" t="s">
        <v>18</v>
      </c>
      <c r="J5" s="101" t="s">
        <v>19</v>
      </c>
      <c r="K5" s="101" t="s">
        <v>20</v>
      </c>
      <c r="L5" s="101" t="s">
        <v>21</v>
      </c>
      <c r="M5" s="101" t="s">
        <v>22</v>
      </c>
      <c r="N5" s="101" t="s">
        <v>23</v>
      </c>
      <c r="O5" s="101" t="s">
        <v>24</v>
      </c>
      <c r="P5" s="101" t="s">
        <v>25</v>
      </c>
      <c r="Q5" s="101" t="s">
        <v>26</v>
      </c>
      <c r="R5" s="52"/>
      <c r="T5" s="49"/>
      <c r="U5" s="101" t="s">
        <v>6</v>
      </c>
      <c r="V5" s="52"/>
    </row>
    <row r="6" spans="2:22" s="105" customFormat="1" ht="13.5" thickBot="1" x14ac:dyDescent="0.3">
      <c r="B6" s="64"/>
      <c r="C6" s="102" t="s">
        <v>489</v>
      </c>
      <c r="D6" s="103" t="s">
        <v>27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69"/>
      <c r="T6" s="64"/>
      <c r="U6" s="104"/>
      <c r="V6" s="69"/>
    </row>
    <row r="7" spans="2:22" ht="15" customHeight="1" thickBot="1" x14ac:dyDescent="0.25">
      <c r="B7" s="106"/>
      <c r="C7" s="169" t="s">
        <v>31</v>
      </c>
      <c r="D7" s="170"/>
      <c r="E7" s="107">
        <v>235912742.04999998</v>
      </c>
      <c r="F7" s="107">
        <v>260337911.81999999</v>
      </c>
      <c r="G7" s="107">
        <v>350630024.78999984</v>
      </c>
      <c r="H7" s="107">
        <v>314639975.73999977</v>
      </c>
      <c r="I7" s="107">
        <v>344194905.29000014</v>
      </c>
      <c r="J7" s="107"/>
      <c r="K7" s="107"/>
      <c r="L7" s="107"/>
      <c r="M7" s="107"/>
      <c r="N7" s="107"/>
      <c r="O7" s="107"/>
      <c r="P7" s="107"/>
      <c r="Q7" s="107">
        <f>SUM(Q8:Q289)</f>
        <v>1505715559.6899991</v>
      </c>
      <c r="R7" s="108"/>
      <c r="T7" s="106"/>
      <c r="U7" s="107">
        <f>SUM(U8:U290)</f>
        <v>1505715559.6899991</v>
      </c>
      <c r="V7" s="108"/>
    </row>
    <row r="8" spans="2:22" ht="15" x14ac:dyDescent="0.25">
      <c r="B8" s="106"/>
      <c r="C8" s="154" t="s">
        <v>45</v>
      </c>
      <c r="D8" s="149" t="s">
        <v>265</v>
      </c>
      <c r="E8" s="111">
        <v>0</v>
      </c>
      <c r="F8" s="111">
        <v>17467.39</v>
      </c>
      <c r="G8" s="111">
        <v>17467.39</v>
      </c>
      <c r="H8" s="111">
        <v>23758.219999999994</v>
      </c>
      <c r="I8" s="111">
        <v>17489.770000000004</v>
      </c>
      <c r="J8" s="111"/>
      <c r="K8" s="111"/>
      <c r="L8" s="111"/>
      <c r="M8" s="111"/>
      <c r="N8" s="111"/>
      <c r="O8" s="111"/>
      <c r="P8" s="111"/>
      <c r="Q8" s="111">
        <f t="shared" ref="Q8:Q71" si="0">SUM(E8:P8)</f>
        <v>76182.76999999999</v>
      </c>
      <c r="R8" s="108"/>
      <c r="T8" s="106"/>
      <c r="U8" s="111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76182.76999999999</v>
      </c>
      <c r="V8" s="108"/>
    </row>
    <row r="9" spans="2:22" ht="25.5" x14ac:dyDescent="0.25">
      <c r="B9" s="106"/>
      <c r="C9" s="155" t="s">
        <v>46</v>
      </c>
      <c r="D9" s="147" t="s">
        <v>266</v>
      </c>
      <c r="E9" s="111">
        <v>0</v>
      </c>
      <c r="F9" s="111">
        <v>6740</v>
      </c>
      <c r="G9" s="111">
        <v>3370</v>
      </c>
      <c r="H9" s="111">
        <v>3370</v>
      </c>
      <c r="I9" s="111">
        <v>3970</v>
      </c>
      <c r="J9" s="111"/>
      <c r="K9" s="111"/>
      <c r="L9" s="111"/>
      <c r="M9" s="111"/>
      <c r="N9" s="111"/>
      <c r="O9" s="111"/>
      <c r="P9" s="111"/>
      <c r="Q9" s="111">
        <f t="shared" si="0"/>
        <v>17450</v>
      </c>
      <c r="R9" s="108"/>
      <c r="T9" s="106"/>
      <c r="U9" s="111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17450</v>
      </c>
      <c r="V9" s="108"/>
    </row>
    <row r="10" spans="2:22" ht="15" x14ac:dyDescent="0.25">
      <c r="B10" s="106"/>
      <c r="C10" s="155" t="s">
        <v>47</v>
      </c>
      <c r="D10" s="147" t="s">
        <v>267</v>
      </c>
      <c r="E10" s="111">
        <v>113653.99000000002</v>
      </c>
      <c r="F10" s="111">
        <v>122824.59000000001</v>
      </c>
      <c r="G10" s="111">
        <v>189623.49</v>
      </c>
      <c r="H10" s="111">
        <v>165705.21999999997</v>
      </c>
      <c r="I10" s="111">
        <v>156724.32999999999</v>
      </c>
      <c r="J10" s="111"/>
      <c r="K10" s="111"/>
      <c r="L10" s="111"/>
      <c r="M10" s="111"/>
      <c r="N10" s="111"/>
      <c r="O10" s="111"/>
      <c r="P10" s="111"/>
      <c r="Q10" s="111">
        <f t="shared" si="0"/>
        <v>748531.62</v>
      </c>
      <c r="R10" s="108"/>
      <c r="T10" s="106"/>
      <c r="U10" s="111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748531.62</v>
      </c>
      <c r="V10" s="108"/>
    </row>
    <row r="11" spans="2:22" ht="15" x14ac:dyDescent="0.25">
      <c r="B11" s="106"/>
      <c r="C11" s="155" t="s">
        <v>48</v>
      </c>
      <c r="D11" s="147" t="s">
        <v>268</v>
      </c>
      <c r="E11" s="111">
        <v>20223.940000000002</v>
      </c>
      <c r="F11" s="111">
        <v>30205.3</v>
      </c>
      <c r="G11" s="111">
        <v>34647.289999999994</v>
      </c>
      <c r="H11" s="111">
        <v>40972.06</v>
      </c>
      <c r="I11" s="111">
        <v>47617.789999999986</v>
      </c>
      <c r="J11" s="111"/>
      <c r="K11" s="111"/>
      <c r="L11" s="111"/>
      <c r="M11" s="111"/>
      <c r="N11" s="111"/>
      <c r="O11" s="111"/>
      <c r="P11" s="111"/>
      <c r="Q11" s="111">
        <f t="shared" si="0"/>
        <v>173666.37999999998</v>
      </c>
      <c r="R11" s="108"/>
      <c r="T11" s="106"/>
      <c r="U11" s="111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173666.37999999998</v>
      </c>
      <c r="V11" s="108"/>
    </row>
    <row r="12" spans="2:22" ht="15" x14ac:dyDescent="0.25">
      <c r="B12" s="106"/>
      <c r="C12" s="155" t="s">
        <v>49</v>
      </c>
      <c r="D12" s="147" t="s">
        <v>269</v>
      </c>
      <c r="E12" s="111">
        <v>47702.599999999991</v>
      </c>
      <c r="F12" s="111">
        <v>82520.099999999977</v>
      </c>
      <c r="G12" s="111">
        <v>144784.10999999993</v>
      </c>
      <c r="H12" s="111">
        <v>110853.15000000001</v>
      </c>
      <c r="I12" s="111">
        <v>104924.98000000001</v>
      </c>
      <c r="J12" s="111"/>
      <c r="K12" s="111"/>
      <c r="L12" s="111"/>
      <c r="M12" s="111"/>
      <c r="N12" s="111"/>
      <c r="O12" s="111"/>
      <c r="P12" s="111"/>
      <c r="Q12" s="111">
        <f t="shared" si="0"/>
        <v>490784.93999999994</v>
      </c>
      <c r="R12" s="108"/>
      <c r="T12" s="106"/>
      <c r="U12" s="111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490784.93999999994</v>
      </c>
      <c r="V12" s="108"/>
    </row>
    <row r="13" spans="2:22" ht="25.5" x14ac:dyDescent="0.25">
      <c r="B13" s="106"/>
      <c r="C13" s="155" t="s">
        <v>50</v>
      </c>
      <c r="D13" s="147" t="s">
        <v>270</v>
      </c>
      <c r="E13" s="111">
        <v>46437.020000000004</v>
      </c>
      <c r="F13" s="111">
        <v>143465.03999999998</v>
      </c>
      <c r="G13" s="111">
        <v>114590.13000000002</v>
      </c>
      <c r="H13" s="111">
        <v>75646.38</v>
      </c>
      <c r="I13" s="111">
        <v>142130.55000000002</v>
      </c>
      <c r="J13" s="111"/>
      <c r="K13" s="111"/>
      <c r="L13" s="111"/>
      <c r="M13" s="111"/>
      <c r="N13" s="111"/>
      <c r="O13" s="111"/>
      <c r="P13" s="111"/>
      <c r="Q13" s="111">
        <f t="shared" si="0"/>
        <v>522269.12</v>
      </c>
      <c r="R13" s="108"/>
      <c r="T13" s="106"/>
      <c r="U13" s="111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522269.12</v>
      </c>
      <c r="V13" s="108"/>
    </row>
    <row r="14" spans="2:22" ht="15" x14ac:dyDescent="0.25">
      <c r="B14" s="106"/>
      <c r="C14" s="155" t="s">
        <v>51</v>
      </c>
      <c r="D14" s="147" t="s">
        <v>271</v>
      </c>
      <c r="E14" s="111">
        <v>47336.299999999996</v>
      </c>
      <c r="F14" s="111">
        <v>58686.280000000006</v>
      </c>
      <c r="G14" s="111">
        <v>68237.539999999979</v>
      </c>
      <c r="H14" s="111">
        <v>63199.799999999988</v>
      </c>
      <c r="I14" s="111">
        <v>76842.399999999994</v>
      </c>
      <c r="J14" s="111"/>
      <c r="K14" s="111"/>
      <c r="L14" s="111"/>
      <c r="M14" s="111"/>
      <c r="N14" s="111"/>
      <c r="O14" s="111"/>
      <c r="P14" s="111"/>
      <c r="Q14" s="111">
        <f t="shared" si="0"/>
        <v>314302.31999999995</v>
      </c>
      <c r="R14" s="108"/>
      <c r="T14" s="106"/>
      <c r="U14" s="111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314302.31999999995</v>
      </c>
      <c r="V14" s="108"/>
    </row>
    <row r="15" spans="2:22" ht="15" x14ac:dyDescent="0.25">
      <c r="B15" s="106"/>
      <c r="C15" s="155" t="s">
        <v>52</v>
      </c>
      <c r="D15" s="147" t="s">
        <v>272</v>
      </c>
      <c r="E15" s="111">
        <v>0</v>
      </c>
      <c r="F15" s="111">
        <v>20291.25</v>
      </c>
      <c r="G15" s="111">
        <v>28733.33</v>
      </c>
      <c r="H15" s="111">
        <v>17527</v>
      </c>
      <c r="I15" s="111">
        <v>14834.33</v>
      </c>
      <c r="J15" s="111"/>
      <c r="K15" s="111"/>
      <c r="L15" s="111"/>
      <c r="M15" s="111"/>
      <c r="N15" s="111"/>
      <c r="O15" s="111"/>
      <c r="P15" s="111"/>
      <c r="Q15" s="111">
        <f t="shared" si="0"/>
        <v>81385.91</v>
      </c>
      <c r="R15" s="108"/>
      <c r="T15" s="106"/>
      <c r="U15" s="111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81385.91</v>
      </c>
      <c r="V15" s="108"/>
    </row>
    <row r="16" spans="2:22" ht="15" x14ac:dyDescent="0.25">
      <c r="B16" s="106"/>
      <c r="C16" s="155" t="s">
        <v>53</v>
      </c>
      <c r="D16" s="147" t="s">
        <v>273</v>
      </c>
      <c r="E16" s="111">
        <v>78894.830000000016</v>
      </c>
      <c r="F16" s="111">
        <v>183661.32000000004</v>
      </c>
      <c r="G16" s="111">
        <v>136461.41</v>
      </c>
      <c r="H16" s="111">
        <v>159333.70999999996</v>
      </c>
      <c r="I16" s="111">
        <v>109399.48</v>
      </c>
      <c r="J16" s="111"/>
      <c r="K16" s="111"/>
      <c r="L16" s="111"/>
      <c r="M16" s="111"/>
      <c r="N16" s="111"/>
      <c r="O16" s="111"/>
      <c r="P16" s="111"/>
      <c r="Q16" s="111">
        <f t="shared" si="0"/>
        <v>667750.75</v>
      </c>
      <c r="R16" s="108"/>
      <c r="T16" s="106"/>
      <c r="U16" s="111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667750.75</v>
      </c>
      <c r="V16" s="108"/>
    </row>
    <row r="17" spans="2:22" ht="25.5" x14ac:dyDescent="0.25">
      <c r="B17" s="106"/>
      <c r="C17" s="155" t="s">
        <v>54</v>
      </c>
      <c r="D17" s="147" t="s">
        <v>274</v>
      </c>
      <c r="E17" s="111">
        <v>237619.65999999997</v>
      </c>
      <c r="F17" s="111">
        <v>425748.76999999996</v>
      </c>
      <c r="G17" s="111">
        <v>571830.11999999988</v>
      </c>
      <c r="H17" s="111">
        <v>403830.33000000007</v>
      </c>
      <c r="I17" s="111">
        <v>576882.77999999991</v>
      </c>
      <c r="J17" s="111"/>
      <c r="K17" s="111"/>
      <c r="L17" s="111"/>
      <c r="M17" s="111"/>
      <c r="N17" s="111"/>
      <c r="O17" s="111"/>
      <c r="P17" s="111"/>
      <c r="Q17" s="111">
        <f t="shared" si="0"/>
        <v>2215911.6599999997</v>
      </c>
      <c r="R17" s="108"/>
      <c r="T17" s="106"/>
      <c r="U17" s="111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2215911.6599999997</v>
      </c>
      <c r="V17" s="108"/>
    </row>
    <row r="18" spans="2:22" ht="15" x14ac:dyDescent="0.25">
      <c r="B18" s="106"/>
      <c r="C18" s="155" t="s">
        <v>55</v>
      </c>
      <c r="D18" s="147" t="s">
        <v>275</v>
      </c>
      <c r="E18" s="111">
        <v>423168.60000000003</v>
      </c>
      <c r="F18" s="111">
        <v>745224.3600000001</v>
      </c>
      <c r="G18" s="111">
        <v>536040.4</v>
      </c>
      <c r="H18" s="111">
        <v>674980.98000000021</v>
      </c>
      <c r="I18" s="111">
        <v>578853.90000000014</v>
      </c>
      <c r="J18" s="111"/>
      <c r="K18" s="111"/>
      <c r="L18" s="111"/>
      <c r="M18" s="111"/>
      <c r="N18" s="111"/>
      <c r="O18" s="111"/>
      <c r="P18" s="111"/>
      <c r="Q18" s="111">
        <f t="shared" si="0"/>
        <v>2958268.2400000012</v>
      </c>
      <c r="R18" s="108"/>
      <c r="T18" s="106"/>
      <c r="U18" s="111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2958268.2400000012</v>
      </c>
      <c r="V18" s="108"/>
    </row>
    <row r="19" spans="2:22" ht="15" x14ac:dyDescent="0.25">
      <c r="B19" s="106"/>
      <c r="C19" s="155" t="s">
        <v>56</v>
      </c>
      <c r="D19" s="147" t="s">
        <v>276</v>
      </c>
      <c r="E19" s="111">
        <v>288192.87</v>
      </c>
      <c r="F19" s="111">
        <v>398058.35000000015</v>
      </c>
      <c r="G19" s="111">
        <v>458844.47000000003</v>
      </c>
      <c r="H19" s="111">
        <v>457550.45999999996</v>
      </c>
      <c r="I19" s="111">
        <v>2126580.13</v>
      </c>
      <c r="J19" s="111"/>
      <c r="K19" s="111"/>
      <c r="L19" s="111"/>
      <c r="M19" s="111"/>
      <c r="N19" s="111"/>
      <c r="O19" s="111"/>
      <c r="P19" s="111"/>
      <c r="Q19" s="111">
        <f t="shared" si="0"/>
        <v>3729226.2800000003</v>
      </c>
      <c r="R19" s="108"/>
      <c r="T19" s="106"/>
      <c r="U19" s="111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3729226.2800000003</v>
      </c>
      <c r="V19" s="108"/>
    </row>
    <row r="20" spans="2:22" ht="25.5" x14ac:dyDescent="0.25">
      <c r="B20" s="106"/>
      <c r="C20" s="155" t="s">
        <v>57</v>
      </c>
      <c r="D20" s="147" t="s">
        <v>277</v>
      </c>
      <c r="E20" s="111">
        <v>13542.319999999998</v>
      </c>
      <c r="F20" s="111">
        <v>14701.479999999998</v>
      </c>
      <c r="G20" s="111">
        <v>18715.72</v>
      </c>
      <c r="H20" s="111">
        <v>18492.3</v>
      </c>
      <c r="I20" s="111">
        <v>18057.159999999996</v>
      </c>
      <c r="J20" s="111"/>
      <c r="K20" s="111"/>
      <c r="L20" s="111"/>
      <c r="M20" s="111"/>
      <c r="N20" s="111"/>
      <c r="O20" s="111"/>
      <c r="P20" s="111"/>
      <c r="Q20" s="111">
        <f t="shared" si="0"/>
        <v>83508.979999999981</v>
      </c>
      <c r="R20" s="108"/>
      <c r="T20" s="106"/>
      <c r="U20" s="111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83508.979999999981</v>
      </c>
      <c r="V20" s="108"/>
    </row>
    <row r="21" spans="2:22" ht="15" x14ac:dyDescent="0.25">
      <c r="B21" s="106"/>
      <c r="C21" s="155" t="s">
        <v>58</v>
      </c>
      <c r="D21" s="147" t="s">
        <v>278</v>
      </c>
      <c r="E21" s="111">
        <v>0</v>
      </c>
      <c r="F21" s="111">
        <v>3117.3</v>
      </c>
      <c r="G21" s="111">
        <v>3117.3</v>
      </c>
      <c r="H21" s="111">
        <v>3117.2999999999993</v>
      </c>
      <c r="I21" s="111">
        <v>2947.1000000000004</v>
      </c>
      <c r="J21" s="111"/>
      <c r="K21" s="111"/>
      <c r="L21" s="111"/>
      <c r="M21" s="111"/>
      <c r="N21" s="111"/>
      <c r="O21" s="111"/>
      <c r="P21" s="111"/>
      <c r="Q21" s="111">
        <f t="shared" si="0"/>
        <v>12299</v>
      </c>
      <c r="R21" s="108"/>
      <c r="T21" s="106"/>
      <c r="U21" s="111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12299</v>
      </c>
      <c r="V21" s="108"/>
    </row>
    <row r="22" spans="2:22" ht="15" x14ac:dyDescent="0.25">
      <c r="B22" s="106"/>
      <c r="C22" s="155" t="s">
        <v>59</v>
      </c>
      <c r="D22" s="147" t="s">
        <v>279</v>
      </c>
      <c r="E22" s="111">
        <v>52381.13</v>
      </c>
      <c r="F22" s="111">
        <v>90236.650000000009</v>
      </c>
      <c r="G22" s="111">
        <v>80671.520000000004</v>
      </c>
      <c r="H22" s="111">
        <v>72138.05</v>
      </c>
      <c r="I22" s="111">
        <v>73017.820000000022</v>
      </c>
      <c r="J22" s="111"/>
      <c r="K22" s="111"/>
      <c r="L22" s="111"/>
      <c r="M22" s="111"/>
      <c r="N22" s="111"/>
      <c r="O22" s="111"/>
      <c r="P22" s="111"/>
      <c r="Q22" s="111">
        <f t="shared" si="0"/>
        <v>368445.17</v>
      </c>
      <c r="R22" s="108"/>
      <c r="T22" s="106"/>
      <c r="U22" s="111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368445.17</v>
      </c>
      <c r="V22" s="108"/>
    </row>
    <row r="23" spans="2:22" ht="15" x14ac:dyDescent="0.25">
      <c r="B23" s="106"/>
      <c r="C23" s="155" t="s">
        <v>60</v>
      </c>
      <c r="D23" s="147" t="s">
        <v>280</v>
      </c>
      <c r="E23" s="111">
        <v>1350</v>
      </c>
      <c r="F23" s="111">
        <v>33030.5</v>
      </c>
      <c r="G23" s="111">
        <v>34511</v>
      </c>
      <c r="H23" s="111">
        <v>43369</v>
      </c>
      <c r="I23" s="111">
        <v>47950.5</v>
      </c>
      <c r="J23" s="111"/>
      <c r="K23" s="111"/>
      <c r="L23" s="111"/>
      <c r="M23" s="111"/>
      <c r="N23" s="111"/>
      <c r="O23" s="111"/>
      <c r="P23" s="111"/>
      <c r="Q23" s="111">
        <f t="shared" si="0"/>
        <v>160211</v>
      </c>
      <c r="R23" s="108"/>
      <c r="T23" s="106"/>
      <c r="U23" s="111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160211</v>
      </c>
      <c r="V23" s="108"/>
    </row>
    <row r="24" spans="2:22" ht="15" x14ac:dyDescent="0.25">
      <c r="B24" s="106"/>
      <c r="C24" s="155" t="s">
        <v>61</v>
      </c>
      <c r="D24" s="147" t="s">
        <v>281</v>
      </c>
      <c r="E24" s="111">
        <v>25416.710000000003</v>
      </c>
      <c r="F24" s="111">
        <v>29686.91</v>
      </c>
      <c r="G24" s="111">
        <v>40483.550000000003</v>
      </c>
      <c r="H24" s="111">
        <v>29945.26</v>
      </c>
      <c r="I24" s="111">
        <v>33847.370000000003</v>
      </c>
      <c r="J24" s="111"/>
      <c r="K24" s="111"/>
      <c r="L24" s="111"/>
      <c r="M24" s="111"/>
      <c r="N24" s="111"/>
      <c r="O24" s="111"/>
      <c r="P24" s="111"/>
      <c r="Q24" s="111">
        <f t="shared" si="0"/>
        <v>159379.80000000002</v>
      </c>
      <c r="R24" s="108"/>
      <c r="T24" s="106"/>
      <c r="U24" s="111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159379.80000000002</v>
      </c>
      <c r="V24" s="108"/>
    </row>
    <row r="25" spans="2:22" ht="15" x14ac:dyDescent="0.25">
      <c r="B25" s="106"/>
      <c r="C25" s="155" t="s">
        <v>62</v>
      </c>
      <c r="D25" s="147" t="s">
        <v>282</v>
      </c>
      <c r="E25" s="111">
        <v>0</v>
      </c>
      <c r="F25" s="111">
        <v>2340</v>
      </c>
      <c r="G25" s="111">
        <v>2340</v>
      </c>
      <c r="H25" s="111">
        <v>2340</v>
      </c>
      <c r="I25" s="111">
        <v>2000</v>
      </c>
      <c r="J25" s="111"/>
      <c r="K25" s="111"/>
      <c r="L25" s="111"/>
      <c r="M25" s="111"/>
      <c r="N25" s="111"/>
      <c r="O25" s="111"/>
      <c r="P25" s="111"/>
      <c r="Q25" s="111">
        <f t="shared" si="0"/>
        <v>9020</v>
      </c>
      <c r="R25" s="108"/>
      <c r="T25" s="106"/>
      <c r="U25" s="111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9020</v>
      </c>
      <c r="V25" s="108"/>
    </row>
    <row r="26" spans="2:22" ht="15" x14ac:dyDescent="0.25">
      <c r="B26" s="106"/>
      <c r="C26" s="155" t="s">
        <v>63</v>
      </c>
      <c r="D26" s="147" t="s">
        <v>283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/>
      <c r="K26" s="111"/>
      <c r="L26" s="111"/>
      <c r="M26" s="111"/>
      <c r="N26" s="111"/>
      <c r="O26" s="111"/>
      <c r="P26" s="111"/>
      <c r="Q26" s="111">
        <f t="shared" si="0"/>
        <v>0</v>
      </c>
      <c r="R26" s="108"/>
      <c r="T26" s="106"/>
      <c r="U26" s="111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08"/>
    </row>
    <row r="27" spans="2:22" ht="15" x14ac:dyDescent="0.25">
      <c r="B27" s="106"/>
      <c r="C27" s="155" t="s">
        <v>64</v>
      </c>
      <c r="D27" s="147" t="s">
        <v>284</v>
      </c>
      <c r="E27" s="111">
        <v>0</v>
      </c>
      <c r="F27" s="111">
        <v>5597776.9700000007</v>
      </c>
      <c r="G27" s="111">
        <v>1154907.0199999998</v>
      </c>
      <c r="H27" s="111">
        <v>1154907.0199999998</v>
      </c>
      <c r="I27" s="111">
        <v>1154907.0199999998</v>
      </c>
      <c r="J27" s="111"/>
      <c r="K27" s="111"/>
      <c r="L27" s="111"/>
      <c r="M27" s="111"/>
      <c r="N27" s="111"/>
      <c r="O27" s="111"/>
      <c r="P27" s="111"/>
      <c r="Q27" s="111">
        <f t="shared" si="0"/>
        <v>9062498.0299999993</v>
      </c>
      <c r="R27" s="108"/>
      <c r="T27" s="106"/>
      <c r="U27" s="111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9062498.0299999993</v>
      </c>
      <c r="V27" s="108"/>
    </row>
    <row r="28" spans="2:22" ht="15" x14ac:dyDescent="0.25">
      <c r="B28" s="106"/>
      <c r="C28" s="155" t="s">
        <v>65</v>
      </c>
      <c r="D28" s="147" t="s">
        <v>285</v>
      </c>
      <c r="E28" s="111">
        <v>717126.83000000007</v>
      </c>
      <c r="F28" s="111">
        <v>2231829.9299999997</v>
      </c>
      <c r="G28" s="111">
        <v>1796068.6199999999</v>
      </c>
      <c r="H28" s="111">
        <v>1746362.02</v>
      </c>
      <c r="I28" s="111">
        <v>1781779.8899999997</v>
      </c>
      <c r="J28" s="111"/>
      <c r="K28" s="111"/>
      <c r="L28" s="111"/>
      <c r="M28" s="111"/>
      <c r="N28" s="111"/>
      <c r="O28" s="111"/>
      <c r="P28" s="111"/>
      <c r="Q28" s="111">
        <f t="shared" si="0"/>
        <v>8273167.29</v>
      </c>
      <c r="R28" s="108"/>
      <c r="T28" s="106"/>
      <c r="U28" s="111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8273167.29</v>
      </c>
      <c r="V28" s="108"/>
    </row>
    <row r="29" spans="2:22" ht="15" x14ac:dyDescent="0.25">
      <c r="B29" s="106"/>
      <c r="C29" s="155" t="s">
        <v>66</v>
      </c>
      <c r="D29" s="147" t="s">
        <v>286</v>
      </c>
      <c r="E29" s="111">
        <v>131415.57</v>
      </c>
      <c r="F29" s="111">
        <v>473147.15999999992</v>
      </c>
      <c r="G29" s="111">
        <v>506092.75</v>
      </c>
      <c r="H29" s="111">
        <v>692773.02</v>
      </c>
      <c r="I29" s="111">
        <v>249284.86999999997</v>
      </c>
      <c r="J29" s="111"/>
      <c r="K29" s="111"/>
      <c r="L29" s="111"/>
      <c r="M29" s="111"/>
      <c r="N29" s="111"/>
      <c r="O29" s="111"/>
      <c r="P29" s="111"/>
      <c r="Q29" s="111">
        <f t="shared" si="0"/>
        <v>2052713.3699999999</v>
      </c>
      <c r="R29" s="108"/>
      <c r="T29" s="106"/>
      <c r="U29" s="111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2052713.3699999999</v>
      </c>
      <c r="V29" s="108"/>
    </row>
    <row r="30" spans="2:22" ht="15" x14ac:dyDescent="0.25">
      <c r="B30" s="106"/>
      <c r="C30" s="155" t="s">
        <v>67</v>
      </c>
      <c r="D30" s="147" t="s">
        <v>287</v>
      </c>
      <c r="E30" s="111">
        <v>5035.49</v>
      </c>
      <c r="F30" s="111">
        <v>1604.7699999999998</v>
      </c>
      <c r="G30" s="111">
        <v>6872.08</v>
      </c>
      <c r="H30" s="111">
        <v>13568.31</v>
      </c>
      <c r="I30" s="111">
        <v>15875.35</v>
      </c>
      <c r="J30" s="111"/>
      <c r="K30" s="111"/>
      <c r="L30" s="111"/>
      <c r="M30" s="111"/>
      <c r="N30" s="111"/>
      <c r="O30" s="111"/>
      <c r="P30" s="111"/>
      <c r="Q30" s="111">
        <f t="shared" si="0"/>
        <v>42956</v>
      </c>
      <c r="R30" s="108"/>
      <c r="T30" s="106"/>
      <c r="U30" s="111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42956</v>
      </c>
      <c r="V30" s="108"/>
    </row>
    <row r="31" spans="2:22" ht="25.5" x14ac:dyDescent="0.25">
      <c r="B31" s="106"/>
      <c r="C31" s="155" t="s">
        <v>68</v>
      </c>
      <c r="D31" s="147" t="s">
        <v>288</v>
      </c>
      <c r="E31" s="111">
        <v>0</v>
      </c>
      <c r="F31" s="111">
        <v>0</v>
      </c>
      <c r="G31" s="111">
        <v>629989.77</v>
      </c>
      <c r="H31" s="111">
        <v>14745.65</v>
      </c>
      <c r="I31" s="111">
        <v>755188.18</v>
      </c>
      <c r="J31" s="111"/>
      <c r="K31" s="111"/>
      <c r="L31" s="111"/>
      <c r="M31" s="111"/>
      <c r="N31" s="111"/>
      <c r="O31" s="111"/>
      <c r="P31" s="111"/>
      <c r="Q31" s="111">
        <f t="shared" si="0"/>
        <v>1399923.6</v>
      </c>
      <c r="R31" s="108"/>
      <c r="T31" s="106"/>
      <c r="U31" s="111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1399923.6</v>
      </c>
      <c r="V31" s="108"/>
    </row>
    <row r="32" spans="2:22" ht="15" x14ac:dyDescent="0.25">
      <c r="B32" s="106"/>
      <c r="C32" s="155" t="s">
        <v>491</v>
      </c>
      <c r="D32" s="147" t="s">
        <v>492</v>
      </c>
      <c r="E32" s="111">
        <v>0</v>
      </c>
      <c r="F32" s="111">
        <v>0</v>
      </c>
      <c r="G32" s="111">
        <v>2200</v>
      </c>
      <c r="H32" s="111">
        <v>0</v>
      </c>
      <c r="I32" s="111">
        <v>0</v>
      </c>
      <c r="J32" s="111"/>
      <c r="K32" s="111"/>
      <c r="L32" s="111"/>
      <c r="M32" s="111"/>
      <c r="N32" s="111"/>
      <c r="O32" s="111"/>
      <c r="P32" s="111"/>
      <c r="Q32" s="111">
        <f t="shared" si="0"/>
        <v>2200</v>
      </c>
      <c r="R32" s="108"/>
      <c r="T32" s="106"/>
      <c r="U32" s="111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2200</v>
      </c>
      <c r="V32" s="108"/>
    </row>
    <row r="33" spans="2:22" ht="15" x14ac:dyDescent="0.25">
      <c r="B33" s="106"/>
      <c r="C33" s="155" t="s">
        <v>69</v>
      </c>
      <c r="D33" s="147" t="s">
        <v>615</v>
      </c>
      <c r="E33" s="111">
        <v>121214.81999999999</v>
      </c>
      <c r="F33" s="111">
        <v>153992.87</v>
      </c>
      <c r="G33" s="111">
        <v>276254.93999999994</v>
      </c>
      <c r="H33" s="111">
        <v>202017.94</v>
      </c>
      <c r="I33" s="111">
        <v>217125.05000000002</v>
      </c>
      <c r="J33" s="111"/>
      <c r="K33" s="111"/>
      <c r="L33" s="111"/>
      <c r="M33" s="111"/>
      <c r="N33" s="111"/>
      <c r="O33" s="111"/>
      <c r="P33" s="111"/>
      <c r="Q33" s="111">
        <f t="shared" si="0"/>
        <v>970605.61999999988</v>
      </c>
      <c r="R33" s="108"/>
      <c r="T33" s="106"/>
      <c r="U33" s="111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970605.61999999988</v>
      </c>
      <c r="V33" s="108"/>
    </row>
    <row r="34" spans="2:22" ht="15" x14ac:dyDescent="0.25">
      <c r="B34" s="106"/>
      <c r="C34" s="155" t="s">
        <v>70</v>
      </c>
      <c r="D34" s="147" t="s">
        <v>290</v>
      </c>
      <c r="E34" s="111">
        <v>3936</v>
      </c>
      <c r="F34" s="111">
        <v>12546.07</v>
      </c>
      <c r="G34" s="111">
        <v>34320.929999999993</v>
      </c>
      <c r="H34" s="111">
        <v>14848.349999999999</v>
      </c>
      <c r="I34" s="111">
        <v>23628.02</v>
      </c>
      <c r="J34" s="111"/>
      <c r="K34" s="111"/>
      <c r="L34" s="111"/>
      <c r="M34" s="111"/>
      <c r="N34" s="111"/>
      <c r="O34" s="111"/>
      <c r="P34" s="111"/>
      <c r="Q34" s="111">
        <f t="shared" si="0"/>
        <v>89279.37</v>
      </c>
      <c r="R34" s="108"/>
      <c r="T34" s="106"/>
      <c r="U34" s="111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89279.37</v>
      </c>
      <c r="V34" s="108"/>
    </row>
    <row r="35" spans="2:22" ht="15" x14ac:dyDescent="0.25">
      <c r="B35" s="106"/>
      <c r="C35" s="155" t="s">
        <v>71</v>
      </c>
      <c r="D35" s="147" t="s">
        <v>293</v>
      </c>
      <c r="E35" s="111">
        <v>0</v>
      </c>
      <c r="F35" s="111">
        <v>3546666.7</v>
      </c>
      <c r="G35" s="111">
        <v>1848333.33</v>
      </c>
      <c r="H35" s="111">
        <v>1798333.33</v>
      </c>
      <c r="I35" s="111">
        <v>1798333.33</v>
      </c>
      <c r="J35" s="111"/>
      <c r="K35" s="111"/>
      <c r="L35" s="111"/>
      <c r="M35" s="111"/>
      <c r="N35" s="111"/>
      <c r="O35" s="111"/>
      <c r="P35" s="111"/>
      <c r="Q35" s="111">
        <f t="shared" si="0"/>
        <v>8991666.6900000013</v>
      </c>
      <c r="R35" s="108"/>
      <c r="T35" s="106"/>
      <c r="U35" s="111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8991666.6900000013</v>
      </c>
      <c r="V35" s="108"/>
    </row>
    <row r="36" spans="2:22" ht="15" x14ac:dyDescent="0.25">
      <c r="B36" s="106"/>
      <c r="C36" s="155" t="s">
        <v>72</v>
      </c>
      <c r="D36" s="147" t="s">
        <v>291</v>
      </c>
      <c r="E36" s="111">
        <v>4367.28</v>
      </c>
      <c r="F36" s="111">
        <v>75321.67</v>
      </c>
      <c r="G36" s="111">
        <v>12072.400000000001</v>
      </c>
      <c r="H36" s="111">
        <v>9979.0299999999988</v>
      </c>
      <c r="I36" s="111">
        <v>204321.53</v>
      </c>
      <c r="J36" s="111"/>
      <c r="K36" s="111"/>
      <c r="L36" s="111"/>
      <c r="M36" s="111"/>
      <c r="N36" s="111"/>
      <c r="O36" s="111"/>
      <c r="P36" s="111"/>
      <c r="Q36" s="111">
        <f t="shared" si="0"/>
        <v>306061.91000000003</v>
      </c>
      <c r="R36" s="108"/>
      <c r="T36" s="106"/>
      <c r="U36" s="111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306061.91000000003</v>
      </c>
      <c r="V36" s="108"/>
    </row>
    <row r="37" spans="2:22" ht="15" x14ac:dyDescent="0.25">
      <c r="B37" s="106"/>
      <c r="C37" s="155" t="s">
        <v>73</v>
      </c>
      <c r="D37" s="147" t="s">
        <v>294</v>
      </c>
      <c r="E37" s="111">
        <v>55069.229999999981</v>
      </c>
      <c r="F37" s="111">
        <v>112189.42</v>
      </c>
      <c r="G37" s="111">
        <v>125006.15</v>
      </c>
      <c r="H37" s="111">
        <v>108673.94</v>
      </c>
      <c r="I37" s="111">
        <v>102348.98</v>
      </c>
      <c r="J37" s="111"/>
      <c r="K37" s="111"/>
      <c r="L37" s="111"/>
      <c r="M37" s="111"/>
      <c r="N37" s="111"/>
      <c r="O37" s="111"/>
      <c r="P37" s="111"/>
      <c r="Q37" s="111">
        <f t="shared" si="0"/>
        <v>503287.71999999991</v>
      </c>
      <c r="R37" s="108"/>
      <c r="T37" s="106"/>
      <c r="U37" s="111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503287.71999999991</v>
      </c>
      <c r="V37" s="108"/>
    </row>
    <row r="38" spans="2:22" ht="15" x14ac:dyDescent="0.25">
      <c r="B38" s="106"/>
      <c r="C38" s="155" t="s">
        <v>74</v>
      </c>
      <c r="D38" s="147" t="s">
        <v>292</v>
      </c>
      <c r="E38" s="111">
        <v>124391.59000000001</v>
      </c>
      <c r="F38" s="111">
        <v>170054.88</v>
      </c>
      <c r="G38" s="111">
        <v>198128.3599999999</v>
      </c>
      <c r="H38" s="111">
        <v>176796.09999999995</v>
      </c>
      <c r="I38" s="111">
        <v>321228.7099999999</v>
      </c>
      <c r="J38" s="111"/>
      <c r="K38" s="111"/>
      <c r="L38" s="111"/>
      <c r="M38" s="111"/>
      <c r="N38" s="111"/>
      <c r="O38" s="111"/>
      <c r="P38" s="111"/>
      <c r="Q38" s="111">
        <f t="shared" si="0"/>
        <v>990599.6399999999</v>
      </c>
      <c r="R38" s="108"/>
      <c r="T38" s="106"/>
      <c r="U38" s="111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990599.6399999999</v>
      </c>
      <c r="V38" s="108"/>
    </row>
    <row r="39" spans="2:22" ht="15" x14ac:dyDescent="0.25">
      <c r="B39" s="106"/>
      <c r="C39" s="155" t="s">
        <v>524</v>
      </c>
      <c r="D39" s="147" t="s">
        <v>525</v>
      </c>
      <c r="E39" s="111">
        <v>20702.409999999996</v>
      </c>
      <c r="F39" s="111">
        <v>36469.17</v>
      </c>
      <c r="G39" s="111">
        <v>44438.669999999991</v>
      </c>
      <c r="H39" s="111">
        <v>43594.8</v>
      </c>
      <c r="I39" s="111">
        <v>33572.44</v>
      </c>
      <c r="J39" s="111"/>
      <c r="K39" s="111"/>
      <c r="L39" s="111"/>
      <c r="M39" s="111"/>
      <c r="N39" s="111"/>
      <c r="O39" s="111"/>
      <c r="P39" s="111"/>
      <c r="Q39" s="111">
        <f t="shared" si="0"/>
        <v>178777.49</v>
      </c>
      <c r="R39" s="108"/>
      <c r="T39" s="106"/>
      <c r="U39" s="111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178777.49</v>
      </c>
      <c r="V39" s="108"/>
    </row>
    <row r="40" spans="2:22" ht="15" x14ac:dyDescent="0.25">
      <c r="B40" s="106"/>
      <c r="C40" s="155" t="s">
        <v>526</v>
      </c>
      <c r="D40" s="147" t="s">
        <v>527</v>
      </c>
      <c r="E40" s="111">
        <v>2284.9799999999996</v>
      </c>
      <c r="F40" s="111">
        <v>20249.91</v>
      </c>
      <c r="G40" s="111">
        <v>42007.909999999989</v>
      </c>
      <c r="H40" s="111">
        <v>37039.810000000005</v>
      </c>
      <c r="I40" s="111">
        <v>61512.30000000001</v>
      </c>
      <c r="J40" s="111"/>
      <c r="K40" s="111"/>
      <c r="L40" s="111"/>
      <c r="M40" s="111"/>
      <c r="N40" s="111"/>
      <c r="O40" s="111"/>
      <c r="P40" s="111"/>
      <c r="Q40" s="111">
        <f t="shared" si="0"/>
        <v>163094.91</v>
      </c>
      <c r="R40" s="108"/>
      <c r="T40" s="106"/>
      <c r="U40" s="111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163094.91</v>
      </c>
      <c r="V40" s="108"/>
    </row>
    <row r="41" spans="2:22" ht="15" x14ac:dyDescent="0.25">
      <c r="B41" s="106"/>
      <c r="C41" s="155" t="s">
        <v>528</v>
      </c>
      <c r="D41" s="147" t="s">
        <v>529</v>
      </c>
      <c r="E41" s="111">
        <v>0</v>
      </c>
      <c r="F41" s="111">
        <v>0</v>
      </c>
      <c r="G41" s="111">
        <v>0</v>
      </c>
      <c r="H41" s="111">
        <v>0</v>
      </c>
      <c r="I41" s="111">
        <v>111</v>
      </c>
      <c r="J41" s="111"/>
      <c r="K41" s="111"/>
      <c r="L41" s="111"/>
      <c r="M41" s="111"/>
      <c r="N41" s="111"/>
      <c r="O41" s="111"/>
      <c r="P41" s="111"/>
      <c r="Q41" s="111">
        <f t="shared" si="0"/>
        <v>111</v>
      </c>
      <c r="R41" s="108"/>
      <c r="T41" s="106"/>
      <c r="U41" s="111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111</v>
      </c>
      <c r="V41" s="108"/>
    </row>
    <row r="42" spans="2:22" ht="15" x14ac:dyDescent="0.25">
      <c r="B42" s="106"/>
      <c r="C42" s="155" t="s">
        <v>75</v>
      </c>
      <c r="D42" s="147" t="s">
        <v>295</v>
      </c>
      <c r="E42" s="111">
        <v>84508.009999999966</v>
      </c>
      <c r="F42" s="111">
        <v>88940.64999999998</v>
      </c>
      <c r="G42" s="111">
        <v>112186.03999999996</v>
      </c>
      <c r="H42" s="111">
        <v>112592.59999999998</v>
      </c>
      <c r="I42" s="111">
        <v>99977.819999999992</v>
      </c>
      <c r="J42" s="111"/>
      <c r="K42" s="111"/>
      <c r="L42" s="111"/>
      <c r="M42" s="111"/>
      <c r="N42" s="111"/>
      <c r="O42" s="111"/>
      <c r="P42" s="111"/>
      <c r="Q42" s="111">
        <f t="shared" si="0"/>
        <v>498205.11999999988</v>
      </c>
      <c r="R42" s="108"/>
      <c r="T42" s="106"/>
      <c r="U42" s="111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498205.11999999988</v>
      </c>
      <c r="V42" s="108"/>
    </row>
    <row r="43" spans="2:22" ht="15" x14ac:dyDescent="0.25">
      <c r="B43" s="106"/>
      <c r="C43" s="155" t="s">
        <v>76</v>
      </c>
      <c r="D43" s="147" t="s">
        <v>296</v>
      </c>
      <c r="E43" s="111">
        <v>172572.6</v>
      </c>
      <c r="F43" s="111">
        <v>199959.87000000002</v>
      </c>
      <c r="G43" s="111">
        <v>242990.66999999995</v>
      </c>
      <c r="H43" s="111">
        <v>201097.42000000007</v>
      </c>
      <c r="I43" s="111">
        <v>218364.21000000002</v>
      </c>
      <c r="J43" s="111"/>
      <c r="K43" s="111"/>
      <c r="L43" s="111"/>
      <c r="M43" s="111"/>
      <c r="N43" s="111"/>
      <c r="O43" s="111"/>
      <c r="P43" s="111"/>
      <c r="Q43" s="111">
        <f t="shared" si="0"/>
        <v>1034984.77</v>
      </c>
      <c r="R43" s="108"/>
      <c r="T43" s="106"/>
      <c r="U43" s="111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1034984.77</v>
      </c>
      <c r="V43" s="108"/>
    </row>
    <row r="44" spans="2:22" ht="15" x14ac:dyDescent="0.25">
      <c r="B44" s="106"/>
      <c r="C44" s="155" t="s">
        <v>77</v>
      </c>
      <c r="D44" s="147" t="s">
        <v>297</v>
      </c>
      <c r="E44" s="111">
        <v>204938.72</v>
      </c>
      <c r="F44" s="111">
        <v>217546.88</v>
      </c>
      <c r="G44" s="111">
        <v>268936.30000000005</v>
      </c>
      <c r="H44" s="111">
        <v>245292.46999999997</v>
      </c>
      <c r="I44" s="111">
        <v>235897.50000000003</v>
      </c>
      <c r="J44" s="111"/>
      <c r="K44" s="111"/>
      <c r="L44" s="111"/>
      <c r="M44" s="111"/>
      <c r="N44" s="111"/>
      <c r="O44" s="111"/>
      <c r="P44" s="111"/>
      <c r="Q44" s="111">
        <f t="shared" si="0"/>
        <v>1172611.8700000001</v>
      </c>
      <c r="R44" s="108"/>
      <c r="T44" s="106"/>
      <c r="U44" s="111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1172611.8700000001</v>
      </c>
      <c r="V44" s="108"/>
    </row>
    <row r="45" spans="2:22" ht="15" x14ac:dyDescent="0.25">
      <c r="B45" s="106"/>
      <c r="C45" s="155" t="s">
        <v>78</v>
      </c>
      <c r="D45" s="147" t="s">
        <v>298</v>
      </c>
      <c r="E45" s="111">
        <v>496599.68000000005</v>
      </c>
      <c r="F45" s="111">
        <v>628917.82999999996</v>
      </c>
      <c r="G45" s="111">
        <v>901247.5199999999</v>
      </c>
      <c r="H45" s="111">
        <v>612160.06000000006</v>
      </c>
      <c r="I45" s="111">
        <v>563866.92999999982</v>
      </c>
      <c r="J45" s="111"/>
      <c r="K45" s="111"/>
      <c r="L45" s="111"/>
      <c r="M45" s="111"/>
      <c r="N45" s="111"/>
      <c r="O45" s="111"/>
      <c r="P45" s="111"/>
      <c r="Q45" s="111">
        <f t="shared" si="0"/>
        <v>3202792.0199999996</v>
      </c>
      <c r="R45" s="108"/>
      <c r="T45" s="106"/>
      <c r="U45" s="111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3202792.0199999996</v>
      </c>
      <c r="V45" s="108"/>
    </row>
    <row r="46" spans="2:22" ht="15" x14ac:dyDescent="0.25">
      <c r="B46" s="106"/>
      <c r="C46" s="155" t="s">
        <v>79</v>
      </c>
      <c r="D46" s="147" t="s">
        <v>299</v>
      </c>
      <c r="E46" s="111">
        <v>929001.55999999994</v>
      </c>
      <c r="F46" s="111">
        <v>1268090.5999999989</v>
      </c>
      <c r="G46" s="111">
        <v>1336135.8299999998</v>
      </c>
      <c r="H46" s="111">
        <v>1213472.4599999995</v>
      </c>
      <c r="I46" s="111">
        <v>1314798.68</v>
      </c>
      <c r="J46" s="111"/>
      <c r="K46" s="111"/>
      <c r="L46" s="111"/>
      <c r="M46" s="111"/>
      <c r="N46" s="111"/>
      <c r="O46" s="111"/>
      <c r="P46" s="111"/>
      <c r="Q46" s="111">
        <f t="shared" si="0"/>
        <v>6061499.1299999971</v>
      </c>
      <c r="R46" s="108"/>
      <c r="T46" s="106"/>
      <c r="U46" s="111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6061499.1299999971</v>
      </c>
      <c r="V46" s="108"/>
    </row>
    <row r="47" spans="2:22" ht="15" x14ac:dyDescent="0.25">
      <c r="B47" s="106"/>
      <c r="C47" s="155" t="s">
        <v>80</v>
      </c>
      <c r="D47" s="147" t="s">
        <v>300</v>
      </c>
      <c r="E47" s="111">
        <v>496430.16000000009</v>
      </c>
      <c r="F47" s="111">
        <v>576228.7699999999</v>
      </c>
      <c r="G47" s="111">
        <v>749763.45</v>
      </c>
      <c r="H47" s="111">
        <v>690041.31000000029</v>
      </c>
      <c r="I47" s="111">
        <v>569454.9600000002</v>
      </c>
      <c r="J47" s="111"/>
      <c r="K47" s="111"/>
      <c r="L47" s="111"/>
      <c r="M47" s="111"/>
      <c r="N47" s="111"/>
      <c r="O47" s="111"/>
      <c r="P47" s="111"/>
      <c r="Q47" s="111">
        <f t="shared" si="0"/>
        <v>3081918.6500000004</v>
      </c>
      <c r="R47" s="108"/>
      <c r="T47" s="106"/>
      <c r="U47" s="111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3081918.6500000004</v>
      </c>
      <c r="V47" s="108"/>
    </row>
    <row r="48" spans="2:22" ht="15" x14ac:dyDescent="0.25">
      <c r="B48" s="106"/>
      <c r="C48" s="155" t="s">
        <v>81</v>
      </c>
      <c r="D48" s="147" t="s">
        <v>301</v>
      </c>
      <c r="E48" s="111">
        <v>444022.82</v>
      </c>
      <c r="F48" s="111">
        <v>599442.43000000005</v>
      </c>
      <c r="G48" s="111">
        <v>772884.74000000011</v>
      </c>
      <c r="H48" s="111">
        <v>607816.74000000022</v>
      </c>
      <c r="I48" s="111">
        <v>603261.61999999988</v>
      </c>
      <c r="J48" s="111"/>
      <c r="K48" s="111"/>
      <c r="L48" s="111"/>
      <c r="M48" s="111"/>
      <c r="N48" s="111"/>
      <c r="O48" s="111"/>
      <c r="P48" s="111"/>
      <c r="Q48" s="111">
        <f t="shared" si="0"/>
        <v>3027428.3500000006</v>
      </c>
      <c r="R48" s="108"/>
      <c r="T48" s="106"/>
      <c r="U48" s="111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3027428.3500000006</v>
      </c>
      <c r="V48" s="108"/>
    </row>
    <row r="49" spans="2:22" ht="15" x14ac:dyDescent="0.25">
      <c r="B49" s="106"/>
      <c r="C49" s="155" t="s">
        <v>82</v>
      </c>
      <c r="D49" s="147" t="s">
        <v>302</v>
      </c>
      <c r="E49" s="111">
        <v>123640.96000000001</v>
      </c>
      <c r="F49" s="111">
        <v>196414.27000000002</v>
      </c>
      <c r="G49" s="111">
        <v>205604.02000000005</v>
      </c>
      <c r="H49" s="111">
        <v>173811.0799999999</v>
      </c>
      <c r="I49" s="111">
        <v>165260.86000000004</v>
      </c>
      <c r="J49" s="111"/>
      <c r="K49" s="111"/>
      <c r="L49" s="111"/>
      <c r="M49" s="111"/>
      <c r="N49" s="111"/>
      <c r="O49" s="111"/>
      <c r="P49" s="111"/>
      <c r="Q49" s="111">
        <f t="shared" si="0"/>
        <v>864731.19000000018</v>
      </c>
      <c r="R49" s="108"/>
      <c r="T49" s="106"/>
      <c r="U49" s="111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864731.19000000018</v>
      </c>
      <c r="V49" s="108"/>
    </row>
    <row r="50" spans="2:22" ht="15" x14ac:dyDescent="0.25">
      <c r="B50" s="106"/>
      <c r="C50" s="155" t="s">
        <v>83</v>
      </c>
      <c r="D50" s="147" t="s">
        <v>303</v>
      </c>
      <c r="E50" s="111">
        <v>166770.96999999994</v>
      </c>
      <c r="F50" s="111">
        <v>177470.46000000005</v>
      </c>
      <c r="G50" s="111">
        <v>199464.56999999995</v>
      </c>
      <c r="H50" s="111">
        <v>179690.51</v>
      </c>
      <c r="I50" s="111">
        <v>189617.80999999994</v>
      </c>
      <c r="J50" s="111"/>
      <c r="K50" s="111"/>
      <c r="L50" s="111"/>
      <c r="M50" s="111"/>
      <c r="N50" s="111"/>
      <c r="O50" s="111"/>
      <c r="P50" s="111"/>
      <c r="Q50" s="111">
        <f t="shared" si="0"/>
        <v>913014.32</v>
      </c>
      <c r="R50" s="108"/>
      <c r="T50" s="106"/>
      <c r="U50" s="111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913014.32</v>
      </c>
      <c r="V50" s="108"/>
    </row>
    <row r="51" spans="2:22" ht="15" x14ac:dyDescent="0.25">
      <c r="B51" s="106"/>
      <c r="C51" s="155" t="s">
        <v>84</v>
      </c>
      <c r="D51" s="147" t="s">
        <v>304</v>
      </c>
      <c r="E51" s="111">
        <v>79293.220000000016</v>
      </c>
      <c r="F51" s="111">
        <v>87495.209999999992</v>
      </c>
      <c r="G51" s="111">
        <v>109255.70000000001</v>
      </c>
      <c r="H51" s="111">
        <v>96931.889999999956</v>
      </c>
      <c r="I51" s="111">
        <v>95165.260000000024</v>
      </c>
      <c r="J51" s="111"/>
      <c r="K51" s="111"/>
      <c r="L51" s="111"/>
      <c r="M51" s="111"/>
      <c r="N51" s="111"/>
      <c r="O51" s="111"/>
      <c r="P51" s="111"/>
      <c r="Q51" s="111">
        <f t="shared" si="0"/>
        <v>468141.27999999997</v>
      </c>
      <c r="R51" s="108"/>
      <c r="T51" s="106"/>
      <c r="U51" s="111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468141.27999999997</v>
      </c>
      <c r="V51" s="108"/>
    </row>
    <row r="52" spans="2:22" ht="15" x14ac:dyDescent="0.25">
      <c r="B52" s="106"/>
      <c r="C52" s="155" t="s">
        <v>85</v>
      </c>
      <c r="D52" s="147" t="s">
        <v>305</v>
      </c>
      <c r="E52" s="111">
        <v>769299.05999999982</v>
      </c>
      <c r="F52" s="111">
        <v>1271981.77</v>
      </c>
      <c r="G52" s="111">
        <v>1093611.1299999999</v>
      </c>
      <c r="H52" s="111">
        <v>1036774.7499999999</v>
      </c>
      <c r="I52" s="111">
        <v>1072684.8</v>
      </c>
      <c r="J52" s="111"/>
      <c r="K52" s="111"/>
      <c r="L52" s="111"/>
      <c r="M52" s="111"/>
      <c r="N52" s="111"/>
      <c r="O52" s="111"/>
      <c r="P52" s="111"/>
      <c r="Q52" s="111">
        <f t="shared" si="0"/>
        <v>5244351.51</v>
      </c>
      <c r="R52" s="108"/>
      <c r="T52" s="106"/>
      <c r="U52" s="111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5244351.51</v>
      </c>
      <c r="V52" s="108"/>
    </row>
    <row r="53" spans="2:22" ht="25.5" x14ac:dyDescent="0.25">
      <c r="B53" s="106"/>
      <c r="C53" s="155" t="s">
        <v>86</v>
      </c>
      <c r="D53" s="147" t="s">
        <v>306</v>
      </c>
      <c r="E53" s="111">
        <v>17563.810000000001</v>
      </c>
      <c r="F53" s="111">
        <v>37299.319999999992</v>
      </c>
      <c r="G53" s="111">
        <v>60285.770000000026</v>
      </c>
      <c r="H53" s="111">
        <v>43542.19</v>
      </c>
      <c r="I53" s="111">
        <v>37863.4</v>
      </c>
      <c r="J53" s="111"/>
      <c r="K53" s="111"/>
      <c r="L53" s="111"/>
      <c r="M53" s="111"/>
      <c r="N53" s="111"/>
      <c r="O53" s="111"/>
      <c r="P53" s="111"/>
      <c r="Q53" s="111">
        <f t="shared" si="0"/>
        <v>196554.49000000002</v>
      </c>
      <c r="R53" s="108"/>
      <c r="T53" s="106"/>
      <c r="U53" s="111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196554.49000000002</v>
      </c>
      <c r="V53" s="108"/>
    </row>
    <row r="54" spans="2:22" ht="15" x14ac:dyDescent="0.25">
      <c r="B54" s="106"/>
      <c r="C54" s="155" t="s">
        <v>87</v>
      </c>
      <c r="D54" s="147" t="s">
        <v>307</v>
      </c>
      <c r="E54" s="111">
        <v>47306.200000000004</v>
      </c>
      <c r="F54" s="111">
        <v>48089.469999999994</v>
      </c>
      <c r="G54" s="111">
        <v>59443.119999999995</v>
      </c>
      <c r="H54" s="111">
        <v>61037.29</v>
      </c>
      <c r="I54" s="111">
        <v>58862.869999999995</v>
      </c>
      <c r="J54" s="111"/>
      <c r="K54" s="111"/>
      <c r="L54" s="111"/>
      <c r="M54" s="111"/>
      <c r="N54" s="111"/>
      <c r="O54" s="111"/>
      <c r="P54" s="111"/>
      <c r="Q54" s="111">
        <f t="shared" si="0"/>
        <v>274738.94999999995</v>
      </c>
      <c r="R54" s="108"/>
      <c r="T54" s="106"/>
      <c r="U54" s="111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274738.94999999995</v>
      </c>
      <c r="V54" s="108"/>
    </row>
    <row r="55" spans="2:22" ht="25.5" x14ac:dyDescent="0.25">
      <c r="B55" s="106"/>
      <c r="C55" s="155" t="s">
        <v>88</v>
      </c>
      <c r="D55" s="147" t="s">
        <v>308</v>
      </c>
      <c r="E55" s="111">
        <v>91063.52999999997</v>
      </c>
      <c r="F55" s="111">
        <v>147910.46000000002</v>
      </c>
      <c r="G55" s="111">
        <v>107268.31000000001</v>
      </c>
      <c r="H55" s="111">
        <v>178522.30999999994</v>
      </c>
      <c r="I55" s="111">
        <v>108748.78999999996</v>
      </c>
      <c r="J55" s="111"/>
      <c r="K55" s="111"/>
      <c r="L55" s="111"/>
      <c r="M55" s="111"/>
      <c r="N55" s="111"/>
      <c r="O55" s="111"/>
      <c r="P55" s="111"/>
      <c r="Q55" s="111">
        <f t="shared" si="0"/>
        <v>633513.39999999979</v>
      </c>
      <c r="R55" s="108"/>
      <c r="T55" s="106"/>
      <c r="U55" s="111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633513.39999999979</v>
      </c>
      <c r="V55" s="108"/>
    </row>
    <row r="56" spans="2:22" ht="15" x14ac:dyDescent="0.25">
      <c r="B56" s="106"/>
      <c r="C56" s="155" t="s">
        <v>89</v>
      </c>
      <c r="D56" s="147" t="s">
        <v>309</v>
      </c>
      <c r="E56" s="111">
        <v>55097.820000000007</v>
      </c>
      <c r="F56" s="111">
        <v>139357.15000000002</v>
      </c>
      <c r="G56" s="111">
        <v>149678.08000000005</v>
      </c>
      <c r="H56" s="111">
        <v>222028.17</v>
      </c>
      <c r="I56" s="111">
        <v>143280.94000000003</v>
      </c>
      <c r="J56" s="111"/>
      <c r="K56" s="111"/>
      <c r="L56" s="111"/>
      <c r="M56" s="111"/>
      <c r="N56" s="111"/>
      <c r="O56" s="111"/>
      <c r="P56" s="111"/>
      <c r="Q56" s="111">
        <f t="shared" si="0"/>
        <v>709442.16000000015</v>
      </c>
      <c r="R56" s="108"/>
      <c r="T56" s="106"/>
      <c r="U56" s="111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709442.16000000015</v>
      </c>
      <c r="V56" s="108"/>
    </row>
    <row r="57" spans="2:22" ht="15" x14ac:dyDescent="0.25">
      <c r="B57" s="106"/>
      <c r="C57" s="155" t="s">
        <v>90</v>
      </c>
      <c r="D57" s="147" t="s">
        <v>310</v>
      </c>
      <c r="E57" s="111">
        <v>84151.79</v>
      </c>
      <c r="F57" s="111">
        <v>123119.72</v>
      </c>
      <c r="G57" s="111">
        <v>139803.67000000001</v>
      </c>
      <c r="H57" s="111">
        <v>124304.86</v>
      </c>
      <c r="I57" s="111">
        <v>101657.76999999999</v>
      </c>
      <c r="J57" s="111"/>
      <c r="K57" s="111"/>
      <c r="L57" s="111"/>
      <c r="M57" s="111"/>
      <c r="N57" s="111"/>
      <c r="O57" s="111"/>
      <c r="P57" s="111"/>
      <c r="Q57" s="111">
        <f t="shared" si="0"/>
        <v>573037.81000000006</v>
      </c>
      <c r="R57" s="108"/>
      <c r="T57" s="106"/>
      <c r="U57" s="111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573037.81000000006</v>
      </c>
      <c r="V57" s="108"/>
    </row>
    <row r="58" spans="2:22" ht="15" x14ac:dyDescent="0.25">
      <c r="B58" s="106"/>
      <c r="C58" s="155" t="s">
        <v>91</v>
      </c>
      <c r="D58" s="147" t="s">
        <v>311</v>
      </c>
      <c r="E58" s="111">
        <v>52852.89</v>
      </c>
      <c r="F58" s="111">
        <v>45849.049999999996</v>
      </c>
      <c r="G58" s="111">
        <v>45622.009999999995</v>
      </c>
      <c r="H58" s="111">
        <v>153549.38999999998</v>
      </c>
      <c r="I58" s="111">
        <v>43299.930000000008</v>
      </c>
      <c r="J58" s="111"/>
      <c r="K58" s="111"/>
      <c r="L58" s="111"/>
      <c r="M58" s="111"/>
      <c r="N58" s="111"/>
      <c r="O58" s="111"/>
      <c r="P58" s="111"/>
      <c r="Q58" s="111">
        <f t="shared" si="0"/>
        <v>341173.26999999996</v>
      </c>
      <c r="R58" s="108"/>
      <c r="T58" s="106"/>
      <c r="U58" s="111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341173.26999999996</v>
      </c>
      <c r="V58" s="108"/>
    </row>
    <row r="59" spans="2:22" ht="15" x14ac:dyDescent="0.25">
      <c r="B59" s="106"/>
      <c r="C59" s="155" t="s">
        <v>92</v>
      </c>
      <c r="D59" s="147" t="s">
        <v>312</v>
      </c>
      <c r="E59" s="111">
        <v>38715.299999999996</v>
      </c>
      <c r="F59" s="111">
        <v>47054.429999999993</v>
      </c>
      <c r="G59" s="111">
        <v>53653.969999999994</v>
      </c>
      <c r="H59" s="111">
        <v>58828.45</v>
      </c>
      <c r="I59" s="111">
        <v>43229.87</v>
      </c>
      <c r="J59" s="111"/>
      <c r="K59" s="111"/>
      <c r="L59" s="111"/>
      <c r="M59" s="111"/>
      <c r="N59" s="111"/>
      <c r="O59" s="111"/>
      <c r="P59" s="111"/>
      <c r="Q59" s="111">
        <f t="shared" si="0"/>
        <v>241482.01999999996</v>
      </c>
      <c r="R59" s="108"/>
      <c r="T59" s="106"/>
      <c r="U59" s="111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241482.01999999996</v>
      </c>
      <c r="V59" s="108"/>
    </row>
    <row r="60" spans="2:22" ht="25.5" x14ac:dyDescent="0.25">
      <c r="B60" s="106"/>
      <c r="C60" s="155" t="s">
        <v>93</v>
      </c>
      <c r="D60" s="147" t="s">
        <v>313</v>
      </c>
      <c r="E60" s="111">
        <v>15982.28</v>
      </c>
      <c r="F60" s="111">
        <v>26032.37</v>
      </c>
      <c r="G60" s="111">
        <v>32270.389999999989</v>
      </c>
      <c r="H60" s="111">
        <v>43660.55</v>
      </c>
      <c r="I60" s="111">
        <v>41919.769999999997</v>
      </c>
      <c r="J60" s="111"/>
      <c r="K60" s="111"/>
      <c r="L60" s="111"/>
      <c r="M60" s="111"/>
      <c r="N60" s="111"/>
      <c r="O60" s="111"/>
      <c r="P60" s="111"/>
      <c r="Q60" s="111">
        <f t="shared" si="0"/>
        <v>159865.35999999999</v>
      </c>
      <c r="R60" s="108"/>
      <c r="T60" s="106"/>
      <c r="U60" s="111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159865.35999999999</v>
      </c>
      <c r="V60" s="108"/>
    </row>
    <row r="61" spans="2:22" ht="15" x14ac:dyDescent="0.25">
      <c r="B61" s="106"/>
      <c r="C61" s="155" t="s">
        <v>94</v>
      </c>
      <c r="D61" s="147" t="s">
        <v>314</v>
      </c>
      <c r="E61" s="111">
        <v>0</v>
      </c>
      <c r="F61" s="111">
        <v>29488.440000000017</v>
      </c>
      <c r="G61" s="111">
        <v>35549.310000000005</v>
      </c>
      <c r="H61" s="111">
        <v>37607.210000000006</v>
      </c>
      <c r="I61" s="111">
        <v>31486.519999999986</v>
      </c>
      <c r="J61" s="111"/>
      <c r="K61" s="111"/>
      <c r="L61" s="111"/>
      <c r="M61" s="111"/>
      <c r="N61" s="111"/>
      <c r="O61" s="111"/>
      <c r="P61" s="111"/>
      <c r="Q61" s="111">
        <f t="shared" si="0"/>
        <v>134131.48000000001</v>
      </c>
      <c r="R61" s="108"/>
      <c r="T61" s="106"/>
      <c r="U61" s="111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134131.48000000001</v>
      </c>
      <c r="V61" s="108"/>
    </row>
    <row r="62" spans="2:22" ht="25.5" x14ac:dyDescent="0.25">
      <c r="B62" s="106"/>
      <c r="C62" s="155" t="s">
        <v>95</v>
      </c>
      <c r="D62" s="147" t="s">
        <v>315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/>
      <c r="K62" s="111"/>
      <c r="L62" s="111"/>
      <c r="M62" s="111"/>
      <c r="N62" s="111"/>
      <c r="O62" s="111"/>
      <c r="P62" s="111"/>
      <c r="Q62" s="111">
        <f t="shared" si="0"/>
        <v>0</v>
      </c>
      <c r="R62" s="108"/>
      <c r="T62" s="106"/>
      <c r="U62" s="111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08"/>
    </row>
    <row r="63" spans="2:22" ht="15" x14ac:dyDescent="0.25">
      <c r="B63" s="106"/>
      <c r="C63" s="155" t="s">
        <v>96</v>
      </c>
      <c r="D63" s="147" t="s">
        <v>316</v>
      </c>
      <c r="E63" s="111">
        <v>322418.88</v>
      </c>
      <c r="F63" s="111">
        <v>0.5</v>
      </c>
      <c r="G63" s="111">
        <v>0</v>
      </c>
      <c r="H63" s="111">
        <v>0</v>
      </c>
      <c r="I63" s="111">
        <v>0</v>
      </c>
      <c r="J63" s="111"/>
      <c r="K63" s="111"/>
      <c r="L63" s="111"/>
      <c r="M63" s="111"/>
      <c r="N63" s="111"/>
      <c r="O63" s="111"/>
      <c r="P63" s="111"/>
      <c r="Q63" s="111">
        <f t="shared" si="0"/>
        <v>322419.38</v>
      </c>
      <c r="R63" s="108"/>
      <c r="T63" s="106"/>
      <c r="U63" s="111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322419.38</v>
      </c>
      <c r="V63" s="108"/>
    </row>
    <row r="64" spans="2:22" ht="15" x14ac:dyDescent="0.25">
      <c r="B64" s="106"/>
      <c r="C64" s="155" t="s">
        <v>97</v>
      </c>
      <c r="D64" s="147" t="s">
        <v>317</v>
      </c>
      <c r="E64" s="111">
        <v>27936.729999999996</v>
      </c>
      <c r="F64" s="111">
        <v>246065.64</v>
      </c>
      <c r="G64" s="111">
        <v>175212.22</v>
      </c>
      <c r="H64" s="111">
        <v>148489.85</v>
      </c>
      <c r="I64" s="111">
        <v>159244.31</v>
      </c>
      <c r="J64" s="111"/>
      <c r="K64" s="111"/>
      <c r="L64" s="111"/>
      <c r="M64" s="111"/>
      <c r="N64" s="111"/>
      <c r="O64" s="111"/>
      <c r="P64" s="111"/>
      <c r="Q64" s="111">
        <f t="shared" si="0"/>
        <v>756948.75</v>
      </c>
      <c r="R64" s="108"/>
      <c r="T64" s="106"/>
      <c r="U64" s="111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756948.75</v>
      </c>
      <c r="V64" s="108"/>
    </row>
    <row r="65" spans="2:22" ht="15" x14ac:dyDescent="0.25">
      <c r="B65" s="106"/>
      <c r="C65" s="155" t="s">
        <v>98</v>
      </c>
      <c r="D65" s="147" t="s">
        <v>318</v>
      </c>
      <c r="E65" s="111">
        <v>14962.08</v>
      </c>
      <c r="F65" s="111">
        <v>31777.280000000002</v>
      </c>
      <c r="G65" s="111">
        <v>34462.649999999994</v>
      </c>
      <c r="H65" s="111">
        <v>40168.94</v>
      </c>
      <c r="I65" s="111">
        <v>23873.430000000008</v>
      </c>
      <c r="J65" s="111"/>
      <c r="K65" s="111"/>
      <c r="L65" s="111"/>
      <c r="M65" s="111"/>
      <c r="N65" s="111"/>
      <c r="O65" s="111"/>
      <c r="P65" s="111"/>
      <c r="Q65" s="111">
        <f t="shared" si="0"/>
        <v>145244.38</v>
      </c>
      <c r="R65" s="108"/>
      <c r="T65" s="106"/>
      <c r="U65" s="111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145244.38</v>
      </c>
      <c r="V65" s="108"/>
    </row>
    <row r="66" spans="2:22" ht="15" x14ac:dyDescent="0.25">
      <c r="B66" s="106"/>
      <c r="C66" s="155" t="s">
        <v>99</v>
      </c>
      <c r="D66" s="147" t="s">
        <v>616</v>
      </c>
      <c r="E66" s="111">
        <v>47876.33</v>
      </c>
      <c r="F66" s="111">
        <v>100995.01999999999</v>
      </c>
      <c r="G66" s="111">
        <v>292152.44</v>
      </c>
      <c r="H66" s="111">
        <v>93548.570000000022</v>
      </c>
      <c r="I66" s="111">
        <v>83885.88</v>
      </c>
      <c r="J66" s="111"/>
      <c r="K66" s="111"/>
      <c r="L66" s="111"/>
      <c r="M66" s="111"/>
      <c r="N66" s="111"/>
      <c r="O66" s="111"/>
      <c r="P66" s="111"/>
      <c r="Q66" s="111">
        <f t="shared" si="0"/>
        <v>618458.24</v>
      </c>
      <c r="R66" s="108"/>
      <c r="T66" s="106"/>
      <c r="U66" s="111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618458.24</v>
      </c>
      <c r="V66" s="108"/>
    </row>
    <row r="67" spans="2:22" ht="15" x14ac:dyDescent="0.25">
      <c r="B67" s="106"/>
      <c r="C67" s="155" t="s">
        <v>100</v>
      </c>
      <c r="D67" s="147" t="s">
        <v>320</v>
      </c>
      <c r="E67" s="111">
        <v>0</v>
      </c>
      <c r="F67" s="111">
        <v>0</v>
      </c>
      <c r="G67" s="111">
        <v>34500</v>
      </c>
      <c r="H67" s="111">
        <v>0</v>
      </c>
      <c r="I67" s="111">
        <v>0</v>
      </c>
      <c r="J67" s="111"/>
      <c r="K67" s="111"/>
      <c r="L67" s="111"/>
      <c r="M67" s="111"/>
      <c r="N67" s="111"/>
      <c r="O67" s="111"/>
      <c r="P67" s="111"/>
      <c r="Q67" s="111">
        <f t="shared" si="0"/>
        <v>34500</v>
      </c>
      <c r="R67" s="108"/>
      <c r="T67" s="106"/>
      <c r="U67" s="111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34500</v>
      </c>
      <c r="V67" s="108"/>
    </row>
    <row r="68" spans="2:22" ht="15" x14ac:dyDescent="0.25">
      <c r="B68" s="106"/>
      <c r="C68" s="155" t="s">
        <v>617</v>
      </c>
      <c r="D68" s="147" t="s">
        <v>618</v>
      </c>
      <c r="E68" s="111">
        <v>4019.02</v>
      </c>
      <c r="F68" s="111">
        <v>9801.4999999999982</v>
      </c>
      <c r="G68" s="111">
        <v>19404.04</v>
      </c>
      <c r="H68" s="111">
        <v>13922.79</v>
      </c>
      <c r="I68" s="111">
        <v>52920.630000000005</v>
      </c>
      <c r="J68" s="111"/>
      <c r="K68" s="111"/>
      <c r="L68" s="111"/>
      <c r="M68" s="111"/>
      <c r="N68" s="111"/>
      <c r="O68" s="111"/>
      <c r="P68" s="111"/>
      <c r="Q68" s="111">
        <f t="shared" si="0"/>
        <v>100067.98000000001</v>
      </c>
      <c r="R68" s="108"/>
      <c r="T68" s="106"/>
      <c r="U68" s="111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100067.98000000001</v>
      </c>
      <c r="V68" s="108"/>
    </row>
    <row r="69" spans="2:22" ht="25.5" x14ac:dyDescent="0.25">
      <c r="B69" s="106"/>
      <c r="C69" s="155" t="s">
        <v>101</v>
      </c>
      <c r="D69" s="147" t="s">
        <v>619</v>
      </c>
      <c r="E69" s="111">
        <v>241277.08000000005</v>
      </c>
      <c r="F69" s="111">
        <v>306109.41000000003</v>
      </c>
      <c r="G69" s="111">
        <v>358136.14000000007</v>
      </c>
      <c r="H69" s="111">
        <v>634654.41999999993</v>
      </c>
      <c r="I69" s="111">
        <v>417569.58999999997</v>
      </c>
      <c r="J69" s="111"/>
      <c r="K69" s="111"/>
      <c r="L69" s="111"/>
      <c r="M69" s="111"/>
      <c r="N69" s="111"/>
      <c r="O69" s="111"/>
      <c r="P69" s="111"/>
      <c r="Q69" s="111">
        <f t="shared" si="0"/>
        <v>1957746.6400000001</v>
      </c>
      <c r="R69" s="108"/>
      <c r="T69" s="106"/>
      <c r="U69" s="111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1957746.6400000001</v>
      </c>
      <c r="V69" s="108"/>
    </row>
    <row r="70" spans="2:22" ht="15" x14ac:dyDescent="0.25">
      <c r="B70" s="106"/>
      <c r="C70" s="155" t="s">
        <v>102</v>
      </c>
      <c r="D70" s="147" t="s">
        <v>322</v>
      </c>
      <c r="E70" s="111">
        <v>28052.510000000002</v>
      </c>
      <c r="F70" s="111">
        <v>67491.16</v>
      </c>
      <c r="G70" s="111">
        <v>25631.069999999996</v>
      </c>
      <c r="H70" s="111">
        <v>34838.23000000001</v>
      </c>
      <c r="I70" s="111">
        <v>24077.61</v>
      </c>
      <c r="J70" s="111"/>
      <c r="K70" s="111"/>
      <c r="L70" s="111"/>
      <c r="M70" s="111"/>
      <c r="N70" s="111"/>
      <c r="O70" s="111"/>
      <c r="P70" s="111"/>
      <c r="Q70" s="111">
        <f t="shared" si="0"/>
        <v>180090.58000000002</v>
      </c>
      <c r="R70" s="108"/>
      <c r="T70" s="106"/>
      <c r="U70" s="111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180090.58000000002</v>
      </c>
      <c r="V70" s="108"/>
    </row>
    <row r="71" spans="2:22" ht="15" x14ac:dyDescent="0.25">
      <c r="B71" s="106"/>
      <c r="C71" s="155" t="s">
        <v>103</v>
      </c>
      <c r="D71" s="147" t="s">
        <v>323</v>
      </c>
      <c r="E71" s="111">
        <v>987249.02000000025</v>
      </c>
      <c r="F71" s="111">
        <v>1336575.7900000005</v>
      </c>
      <c r="G71" s="111">
        <v>1387825</v>
      </c>
      <c r="H71" s="111">
        <v>1158385.7499999995</v>
      </c>
      <c r="I71" s="111">
        <v>1938792.8800000001</v>
      </c>
      <c r="J71" s="111"/>
      <c r="K71" s="111"/>
      <c r="L71" s="111"/>
      <c r="M71" s="111"/>
      <c r="N71" s="111"/>
      <c r="O71" s="111"/>
      <c r="P71" s="111"/>
      <c r="Q71" s="111">
        <f t="shared" si="0"/>
        <v>6808828.4400000004</v>
      </c>
      <c r="R71" s="108"/>
      <c r="T71" s="106"/>
      <c r="U71" s="111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6808828.4400000004</v>
      </c>
      <c r="V71" s="108"/>
    </row>
    <row r="72" spans="2:22" ht="25.5" x14ac:dyDescent="0.25">
      <c r="B72" s="106"/>
      <c r="C72" s="155" t="s">
        <v>104</v>
      </c>
      <c r="D72" s="147" t="s">
        <v>324</v>
      </c>
      <c r="E72" s="111">
        <v>19879.289999999997</v>
      </c>
      <c r="F72" s="111">
        <v>37756.89</v>
      </c>
      <c r="G72" s="111">
        <v>24448.649999999998</v>
      </c>
      <c r="H72" s="111">
        <v>43886.93</v>
      </c>
      <c r="I72" s="111">
        <v>31815.579999999991</v>
      </c>
      <c r="J72" s="111"/>
      <c r="K72" s="111"/>
      <c r="L72" s="111"/>
      <c r="M72" s="111"/>
      <c r="N72" s="111"/>
      <c r="O72" s="111"/>
      <c r="P72" s="111"/>
      <c r="Q72" s="111">
        <f t="shared" ref="Q72:Q135" si="1">SUM(E72:P72)</f>
        <v>157787.33999999997</v>
      </c>
      <c r="R72" s="108"/>
      <c r="T72" s="106"/>
      <c r="U72" s="111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157787.33999999997</v>
      </c>
      <c r="V72" s="108"/>
    </row>
    <row r="73" spans="2:22" ht="15" x14ac:dyDescent="0.25">
      <c r="B73" s="106"/>
      <c r="C73" s="155" t="s">
        <v>105</v>
      </c>
      <c r="D73" s="147" t="s">
        <v>325</v>
      </c>
      <c r="E73" s="111">
        <v>601086.51</v>
      </c>
      <c r="F73" s="111">
        <v>1249342.8500000001</v>
      </c>
      <c r="G73" s="111">
        <v>1206021.9800000002</v>
      </c>
      <c r="H73" s="111">
        <v>1406460.3399999999</v>
      </c>
      <c r="I73" s="111">
        <v>1219106.7</v>
      </c>
      <c r="J73" s="111"/>
      <c r="K73" s="111"/>
      <c r="L73" s="111"/>
      <c r="M73" s="111"/>
      <c r="N73" s="111"/>
      <c r="O73" s="111"/>
      <c r="P73" s="111"/>
      <c r="Q73" s="111">
        <f t="shared" si="1"/>
        <v>5682018.3799999999</v>
      </c>
      <c r="R73" s="108"/>
      <c r="T73" s="106"/>
      <c r="U73" s="111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5682018.3799999999</v>
      </c>
      <c r="V73" s="108"/>
    </row>
    <row r="74" spans="2:22" ht="15" x14ac:dyDescent="0.25">
      <c r="B74" s="106"/>
      <c r="C74" s="155" t="s">
        <v>106</v>
      </c>
      <c r="D74" s="147" t="s">
        <v>327</v>
      </c>
      <c r="E74" s="111">
        <v>6109607.0400000019</v>
      </c>
      <c r="F74" s="111">
        <v>8911480.9000000022</v>
      </c>
      <c r="G74" s="111">
        <v>7198262.0700000003</v>
      </c>
      <c r="H74" s="111">
        <v>7119467.3000000026</v>
      </c>
      <c r="I74" s="111">
        <v>7255960.2799999965</v>
      </c>
      <c r="J74" s="111"/>
      <c r="K74" s="111"/>
      <c r="L74" s="111"/>
      <c r="M74" s="111"/>
      <c r="N74" s="111"/>
      <c r="O74" s="111"/>
      <c r="P74" s="111"/>
      <c r="Q74" s="111">
        <f t="shared" si="1"/>
        <v>36594777.590000004</v>
      </c>
      <c r="R74" s="108"/>
      <c r="T74" s="106"/>
      <c r="U74" s="111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36594777.590000004</v>
      </c>
      <c r="V74" s="108"/>
    </row>
    <row r="75" spans="2:22" ht="25.5" x14ac:dyDescent="0.25">
      <c r="B75" s="106"/>
      <c r="C75" s="155" t="s">
        <v>107</v>
      </c>
      <c r="D75" s="147" t="s">
        <v>328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/>
      <c r="K75" s="111"/>
      <c r="L75" s="111"/>
      <c r="M75" s="111"/>
      <c r="N75" s="111"/>
      <c r="O75" s="111"/>
      <c r="P75" s="111"/>
      <c r="Q75" s="111">
        <f t="shared" si="1"/>
        <v>0</v>
      </c>
      <c r="R75" s="108"/>
      <c r="T75" s="106"/>
      <c r="U75" s="111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08"/>
    </row>
    <row r="76" spans="2:22" ht="25.5" x14ac:dyDescent="0.25">
      <c r="B76" s="106"/>
      <c r="C76" s="155" t="s">
        <v>108</v>
      </c>
      <c r="D76" s="147" t="s">
        <v>330</v>
      </c>
      <c r="E76" s="111">
        <v>17472.400000000001</v>
      </c>
      <c r="F76" s="111">
        <v>69227.38</v>
      </c>
      <c r="G76" s="111">
        <v>1125306.76</v>
      </c>
      <c r="H76" s="111">
        <v>153548.52000000002</v>
      </c>
      <c r="I76" s="111">
        <v>109551.22</v>
      </c>
      <c r="J76" s="111"/>
      <c r="K76" s="111"/>
      <c r="L76" s="111"/>
      <c r="M76" s="111"/>
      <c r="N76" s="111"/>
      <c r="O76" s="111"/>
      <c r="P76" s="111"/>
      <c r="Q76" s="111">
        <f t="shared" si="1"/>
        <v>1475106.28</v>
      </c>
      <c r="R76" s="108"/>
      <c r="T76" s="106"/>
      <c r="U76" s="111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1475106.28</v>
      </c>
      <c r="V76" s="108"/>
    </row>
    <row r="77" spans="2:22" ht="25.5" x14ac:dyDescent="0.25">
      <c r="B77" s="106"/>
      <c r="C77" s="155" t="s">
        <v>109</v>
      </c>
      <c r="D77" s="147" t="s">
        <v>331</v>
      </c>
      <c r="E77" s="111">
        <v>267724.63000000006</v>
      </c>
      <c r="F77" s="111">
        <v>577627.04999999993</v>
      </c>
      <c r="G77" s="111">
        <v>545853.36</v>
      </c>
      <c r="H77" s="111">
        <v>498165.9599999999</v>
      </c>
      <c r="I77" s="111">
        <v>518164.86</v>
      </c>
      <c r="J77" s="111"/>
      <c r="K77" s="111"/>
      <c r="L77" s="111"/>
      <c r="M77" s="111"/>
      <c r="N77" s="111"/>
      <c r="O77" s="111"/>
      <c r="P77" s="111"/>
      <c r="Q77" s="111">
        <f t="shared" si="1"/>
        <v>2407535.86</v>
      </c>
      <c r="R77" s="108"/>
      <c r="T77" s="106"/>
      <c r="U77" s="111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2407535.86</v>
      </c>
      <c r="V77" s="108"/>
    </row>
    <row r="78" spans="2:22" ht="15" x14ac:dyDescent="0.25">
      <c r="B78" s="106"/>
      <c r="C78" s="155" t="s">
        <v>110</v>
      </c>
      <c r="D78" s="147" t="s">
        <v>326</v>
      </c>
      <c r="E78" s="111">
        <v>0</v>
      </c>
      <c r="F78" s="111">
        <v>43491.53</v>
      </c>
      <c r="G78" s="111">
        <v>108930.08</v>
      </c>
      <c r="H78" s="111">
        <v>70635.37</v>
      </c>
      <c r="I78" s="111">
        <v>407274.67</v>
      </c>
      <c r="J78" s="111"/>
      <c r="K78" s="111"/>
      <c r="L78" s="111"/>
      <c r="M78" s="111"/>
      <c r="N78" s="111"/>
      <c r="O78" s="111"/>
      <c r="P78" s="111"/>
      <c r="Q78" s="111">
        <f t="shared" si="1"/>
        <v>630331.64999999991</v>
      </c>
      <c r="R78" s="108"/>
      <c r="T78" s="106"/>
      <c r="U78" s="111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630331.64999999991</v>
      </c>
      <c r="V78" s="108"/>
    </row>
    <row r="79" spans="2:22" ht="15" x14ac:dyDescent="0.25">
      <c r="B79" s="106"/>
      <c r="C79" s="155" t="s">
        <v>111</v>
      </c>
      <c r="D79" s="147" t="s">
        <v>329</v>
      </c>
      <c r="E79" s="111">
        <v>546227.82999999984</v>
      </c>
      <c r="F79" s="111">
        <v>621767.87</v>
      </c>
      <c r="G79" s="111">
        <v>673267.42999999993</v>
      </c>
      <c r="H79" s="111">
        <v>643259.41</v>
      </c>
      <c r="I79" s="111">
        <v>666634.49</v>
      </c>
      <c r="J79" s="111"/>
      <c r="K79" s="111"/>
      <c r="L79" s="111"/>
      <c r="M79" s="111"/>
      <c r="N79" s="111"/>
      <c r="O79" s="111"/>
      <c r="P79" s="111"/>
      <c r="Q79" s="111">
        <f t="shared" si="1"/>
        <v>3151157.0299999993</v>
      </c>
      <c r="R79" s="108"/>
      <c r="T79" s="106"/>
      <c r="U79" s="111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3151157.0299999993</v>
      </c>
      <c r="V79" s="108"/>
    </row>
    <row r="80" spans="2:22" ht="15" x14ac:dyDescent="0.25">
      <c r="B80" s="106"/>
      <c r="C80" s="155" t="s">
        <v>112</v>
      </c>
      <c r="D80" s="147" t="s">
        <v>332</v>
      </c>
      <c r="E80" s="111">
        <v>105008.66</v>
      </c>
      <c r="F80" s="111">
        <v>119288.92000000001</v>
      </c>
      <c r="G80" s="111">
        <v>312614.95</v>
      </c>
      <c r="H80" s="111">
        <v>604095.04</v>
      </c>
      <c r="I80" s="111">
        <v>235505.68000000002</v>
      </c>
      <c r="J80" s="111"/>
      <c r="K80" s="111"/>
      <c r="L80" s="111"/>
      <c r="M80" s="111"/>
      <c r="N80" s="111"/>
      <c r="O80" s="111"/>
      <c r="P80" s="111"/>
      <c r="Q80" s="111">
        <f t="shared" si="1"/>
        <v>1376513.25</v>
      </c>
      <c r="R80" s="108"/>
      <c r="T80" s="106"/>
      <c r="U80" s="111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1376513.25</v>
      </c>
      <c r="V80" s="108"/>
    </row>
    <row r="81" spans="2:22" ht="15" x14ac:dyDescent="0.25">
      <c r="B81" s="106"/>
      <c r="C81" s="155" t="s">
        <v>113</v>
      </c>
      <c r="D81" s="147" t="s">
        <v>333</v>
      </c>
      <c r="E81" s="111">
        <v>216101</v>
      </c>
      <c r="F81" s="111">
        <v>119498.96</v>
      </c>
      <c r="G81" s="111">
        <v>372329.18000000005</v>
      </c>
      <c r="H81" s="111">
        <v>449226.82000000007</v>
      </c>
      <c r="I81" s="111">
        <v>218541.75999999998</v>
      </c>
      <c r="J81" s="111"/>
      <c r="K81" s="111"/>
      <c r="L81" s="111"/>
      <c r="M81" s="111"/>
      <c r="N81" s="111"/>
      <c r="O81" s="111"/>
      <c r="P81" s="111"/>
      <c r="Q81" s="111">
        <f t="shared" si="1"/>
        <v>1375697.7200000002</v>
      </c>
      <c r="R81" s="108"/>
      <c r="T81" s="106"/>
      <c r="U81" s="111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1375697.7200000002</v>
      </c>
      <c r="V81" s="108"/>
    </row>
    <row r="82" spans="2:22" ht="15" x14ac:dyDescent="0.25">
      <c r="B82" s="106"/>
      <c r="C82" s="155" t="s">
        <v>114</v>
      </c>
      <c r="D82" s="147" t="s">
        <v>334</v>
      </c>
      <c r="E82" s="111">
        <v>2927342.37</v>
      </c>
      <c r="F82" s="111">
        <v>3310833.11</v>
      </c>
      <c r="G82" s="111">
        <v>3357346.1300000004</v>
      </c>
      <c r="H82" s="111">
        <v>3535491.2899999996</v>
      </c>
      <c r="I82" s="111">
        <v>3281897.3699999992</v>
      </c>
      <c r="J82" s="111"/>
      <c r="K82" s="111"/>
      <c r="L82" s="111"/>
      <c r="M82" s="111"/>
      <c r="N82" s="111"/>
      <c r="O82" s="111"/>
      <c r="P82" s="111"/>
      <c r="Q82" s="111">
        <f t="shared" si="1"/>
        <v>16412910.27</v>
      </c>
      <c r="R82" s="108"/>
      <c r="T82" s="106"/>
      <c r="U82" s="111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16412910.27</v>
      </c>
      <c r="V82" s="108"/>
    </row>
    <row r="83" spans="2:22" ht="15" x14ac:dyDescent="0.25">
      <c r="B83" s="106"/>
      <c r="C83" s="155" t="s">
        <v>115</v>
      </c>
      <c r="D83" s="147" t="s">
        <v>335</v>
      </c>
      <c r="E83" s="111">
        <v>61321.899999999994</v>
      </c>
      <c r="F83" s="111">
        <v>71422.759999999995</v>
      </c>
      <c r="G83" s="111">
        <v>139676.77999999997</v>
      </c>
      <c r="H83" s="111">
        <v>119605.04</v>
      </c>
      <c r="I83" s="111">
        <v>84298.659999999989</v>
      </c>
      <c r="J83" s="111"/>
      <c r="K83" s="111"/>
      <c r="L83" s="111"/>
      <c r="M83" s="111"/>
      <c r="N83" s="111"/>
      <c r="O83" s="111"/>
      <c r="P83" s="111"/>
      <c r="Q83" s="111">
        <f t="shared" si="1"/>
        <v>476325.1399999999</v>
      </c>
      <c r="R83" s="108"/>
      <c r="T83" s="106"/>
      <c r="U83" s="111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476325.1399999999</v>
      </c>
      <c r="V83" s="108"/>
    </row>
    <row r="84" spans="2:22" ht="15" x14ac:dyDescent="0.25">
      <c r="B84" s="106"/>
      <c r="C84" s="155" t="s">
        <v>116</v>
      </c>
      <c r="D84" s="147" t="s">
        <v>336</v>
      </c>
      <c r="E84" s="111">
        <v>3750</v>
      </c>
      <c r="F84" s="111">
        <v>35285.79</v>
      </c>
      <c r="G84" s="111">
        <v>119039.25</v>
      </c>
      <c r="H84" s="111">
        <v>44479.409999999996</v>
      </c>
      <c r="I84" s="111">
        <v>31111.930000000004</v>
      </c>
      <c r="J84" s="111"/>
      <c r="K84" s="111"/>
      <c r="L84" s="111"/>
      <c r="M84" s="111"/>
      <c r="N84" s="111"/>
      <c r="O84" s="111"/>
      <c r="P84" s="111"/>
      <c r="Q84" s="111">
        <f t="shared" si="1"/>
        <v>233666.38</v>
      </c>
      <c r="R84" s="108"/>
      <c r="T84" s="106"/>
      <c r="U84" s="111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233666.38</v>
      </c>
      <c r="V84" s="108"/>
    </row>
    <row r="85" spans="2:22" ht="15" x14ac:dyDescent="0.25">
      <c r="B85" s="106"/>
      <c r="C85" s="155" t="s">
        <v>117</v>
      </c>
      <c r="D85" s="147" t="s">
        <v>337</v>
      </c>
      <c r="E85" s="111">
        <v>13860000</v>
      </c>
      <c r="F85" s="111">
        <v>354523.18</v>
      </c>
      <c r="G85" s="111">
        <v>255796.13</v>
      </c>
      <c r="H85" s="111">
        <v>486914.08</v>
      </c>
      <c r="I85" s="111">
        <v>10058609.960000001</v>
      </c>
      <c r="J85" s="111"/>
      <c r="K85" s="111"/>
      <c r="L85" s="111"/>
      <c r="M85" s="111"/>
      <c r="N85" s="111"/>
      <c r="O85" s="111"/>
      <c r="P85" s="111"/>
      <c r="Q85" s="111">
        <f t="shared" si="1"/>
        <v>25015843.350000001</v>
      </c>
      <c r="R85" s="108"/>
      <c r="T85" s="106"/>
      <c r="U85" s="111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25015843.350000001</v>
      </c>
      <c r="V85" s="108"/>
    </row>
    <row r="86" spans="2:22" ht="15" x14ac:dyDescent="0.25">
      <c r="B86" s="106"/>
      <c r="C86" s="155" t="s">
        <v>118</v>
      </c>
      <c r="D86" s="147" t="s">
        <v>338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/>
      <c r="K86" s="111"/>
      <c r="L86" s="111"/>
      <c r="M86" s="111"/>
      <c r="N86" s="111"/>
      <c r="O86" s="111"/>
      <c r="P86" s="111"/>
      <c r="Q86" s="111">
        <f t="shared" si="1"/>
        <v>0</v>
      </c>
      <c r="R86" s="108"/>
      <c r="T86" s="106"/>
      <c r="U86" s="111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08"/>
    </row>
    <row r="87" spans="2:22" ht="25.5" x14ac:dyDescent="0.25">
      <c r="B87" s="106"/>
      <c r="C87" s="155" t="s">
        <v>119</v>
      </c>
      <c r="D87" s="147" t="s">
        <v>339</v>
      </c>
      <c r="E87" s="111">
        <v>146503.30000000002</v>
      </c>
      <c r="F87" s="111">
        <v>147789.67999999996</v>
      </c>
      <c r="G87" s="111">
        <v>158545.38</v>
      </c>
      <c r="H87" s="111">
        <v>142924.76999999996</v>
      </c>
      <c r="I87" s="111">
        <v>136218.88</v>
      </c>
      <c r="J87" s="111"/>
      <c r="K87" s="111"/>
      <c r="L87" s="111"/>
      <c r="M87" s="111"/>
      <c r="N87" s="111"/>
      <c r="O87" s="111"/>
      <c r="P87" s="111"/>
      <c r="Q87" s="111">
        <f t="shared" si="1"/>
        <v>731982.00999999989</v>
      </c>
      <c r="R87" s="108"/>
      <c r="T87" s="106"/>
      <c r="U87" s="111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731982.00999999989</v>
      </c>
      <c r="V87" s="108"/>
    </row>
    <row r="88" spans="2:22" ht="15" x14ac:dyDescent="0.25">
      <c r="B88" s="106"/>
      <c r="C88" s="155" t="s">
        <v>120</v>
      </c>
      <c r="D88" s="147" t="s">
        <v>340</v>
      </c>
      <c r="E88" s="111">
        <v>19620.019999999997</v>
      </c>
      <c r="F88" s="111">
        <v>86613.23</v>
      </c>
      <c r="G88" s="111">
        <v>40152.800000000003</v>
      </c>
      <c r="H88" s="111">
        <v>42919.01</v>
      </c>
      <c r="I88" s="111">
        <v>50526.21</v>
      </c>
      <c r="J88" s="111"/>
      <c r="K88" s="111"/>
      <c r="L88" s="111"/>
      <c r="M88" s="111"/>
      <c r="N88" s="111"/>
      <c r="O88" s="111"/>
      <c r="P88" s="111"/>
      <c r="Q88" s="111">
        <f t="shared" si="1"/>
        <v>239831.27</v>
      </c>
      <c r="R88" s="108"/>
      <c r="T88" s="106"/>
      <c r="U88" s="111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239831.27</v>
      </c>
      <c r="V88" s="108"/>
    </row>
    <row r="89" spans="2:22" ht="15" x14ac:dyDescent="0.25">
      <c r="B89" s="106"/>
      <c r="C89" s="155" t="s">
        <v>121</v>
      </c>
      <c r="D89" s="147" t="s">
        <v>341</v>
      </c>
      <c r="E89" s="111">
        <v>46519.15</v>
      </c>
      <c r="F89" s="111">
        <v>74435.210000000006</v>
      </c>
      <c r="G89" s="111">
        <v>71538.62000000001</v>
      </c>
      <c r="H89" s="111">
        <v>70445.87999999999</v>
      </c>
      <c r="I89" s="111">
        <v>64657.79</v>
      </c>
      <c r="J89" s="111"/>
      <c r="K89" s="111"/>
      <c r="L89" s="111"/>
      <c r="M89" s="111"/>
      <c r="N89" s="111"/>
      <c r="O89" s="111"/>
      <c r="P89" s="111"/>
      <c r="Q89" s="111">
        <f t="shared" si="1"/>
        <v>327596.65000000002</v>
      </c>
      <c r="R89" s="108"/>
      <c r="T89" s="106"/>
      <c r="U89" s="111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327596.65000000002</v>
      </c>
      <c r="V89" s="108"/>
    </row>
    <row r="90" spans="2:22" ht="15" x14ac:dyDescent="0.25">
      <c r="B90" s="106"/>
      <c r="C90" s="155" t="s">
        <v>122</v>
      </c>
      <c r="D90" s="147" t="s">
        <v>342</v>
      </c>
      <c r="E90" s="111">
        <v>1011407.43</v>
      </c>
      <c r="F90" s="111">
        <v>3736515.2399999993</v>
      </c>
      <c r="G90" s="111">
        <v>2631245.4900000002</v>
      </c>
      <c r="H90" s="111">
        <v>2875472.66</v>
      </c>
      <c r="I90" s="111">
        <v>2748549</v>
      </c>
      <c r="J90" s="111"/>
      <c r="K90" s="111"/>
      <c r="L90" s="111"/>
      <c r="M90" s="111"/>
      <c r="N90" s="111"/>
      <c r="O90" s="111"/>
      <c r="P90" s="111"/>
      <c r="Q90" s="111">
        <f t="shared" si="1"/>
        <v>13003189.82</v>
      </c>
      <c r="R90" s="108"/>
      <c r="T90" s="106"/>
      <c r="U90" s="111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13003189.82</v>
      </c>
      <c r="V90" s="108"/>
    </row>
    <row r="91" spans="2:22" ht="15" x14ac:dyDescent="0.25">
      <c r="B91" s="106"/>
      <c r="C91" s="155" t="s">
        <v>123</v>
      </c>
      <c r="D91" s="147" t="s">
        <v>343</v>
      </c>
      <c r="E91" s="111">
        <v>122302.92000000001</v>
      </c>
      <c r="F91" s="111">
        <v>61623.609999999979</v>
      </c>
      <c r="G91" s="111">
        <v>207946.26</v>
      </c>
      <c r="H91" s="111">
        <v>335930.66</v>
      </c>
      <c r="I91" s="111">
        <v>66766.66</v>
      </c>
      <c r="J91" s="111"/>
      <c r="K91" s="111"/>
      <c r="L91" s="111"/>
      <c r="M91" s="111"/>
      <c r="N91" s="111"/>
      <c r="O91" s="111"/>
      <c r="P91" s="111"/>
      <c r="Q91" s="111">
        <f t="shared" si="1"/>
        <v>794570.11</v>
      </c>
      <c r="R91" s="108"/>
      <c r="T91" s="106"/>
      <c r="U91" s="111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794570.11</v>
      </c>
      <c r="V91" s="108"/>
    </row>
    <row r="92" spans="2:22" ht="15" x14ac:dyDescent="0.25">
      <c r="B92" s="106"/>
      <c r="C92" s="155" t="s">
        <v>124</v>
      </c>
      <c r="D92" s="147" t="s">
        <v>344</v>
      </c>
      <c r="E92" s="111">
        <v>0</v>
      </c>
      <c r="F92" s="111">
        <v>1959.4</v>
      </c>
      <c r="G92" s="111">
        <v>502000</v>
      </c>
      <c r="H92" s="111">
        <v>234461.94999999998</v>
      </c>
      <c r="I92" s="111">
        <v>68669</v>
      </c>
      <c r="J92" s="111"/>
      <c r="K92" s="111"/>
      <c r="L92" s="111"/>
      <c r="M92" s="111"/>
      <c r="N92" s="111"/>
      <c r="O92" s="111"/>
      <c r="P92" s="111"/>
      <c r="Q92" s="111">
        <f t="shared" si="1"/>
        <v>807090.35</v>
      </c>
      <c r="R92" s="108"/>
      <c r="T92" s="106"/>
      <c r="U92" s="111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807090.35</v>
      </c>
      <c r="V92" s="108"/>
    </row>
    <row r="93" spans="2:22" ht="15" x14ac:dyDescent="0.25">
      <c r="B93" s="106"/>
      <c r="C93" s="155" t="s">
        <v>125</v>
      </c>
      <c r="D93" s="147" t="s">
        <v>345</v>
      </c>
      <c r="E93" s="111">
        <v>41967108.210000001</v>
      </c>
      <c r="F93" s="111">
        <v>10686745.5</v>
      </c>
      <c r="G93" s="111">
        <v>90855341.310000017</v>
      </c>
      <c r="H93" s="111">
        <v>85763099.980000004</v>
      </c>
      <c r="I93" s="111">
        <v>71013918.209999993</v>
      </c>
      <c r="J93" s="111"/>
      <c r="K93" s="111"/>
      <c r="L93" s="111"/>
      <c r="M93" s="111"/>
      <c r="N93" s="111"/>
      <c r="O93" s="111"/>
      <c r="P93" s="111"/>
      <c r="Q93" s="111">
        <f t="shared" si="1"/>
        <v>300286213.20999998</v>
      </c>
      <c r="R93" s="108"/>
      <c r="T93" s="106"/>
      <c r="U93" s="111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300286213.20999998</v>
      </c>
      <c r="V93" s="108"/>
    </row>
    <row r="94" spans="2:22" ht="25.5" x14ac:dyDescent="0.25">
      <c r="B94" s="106"/>
      <c r="C94" s="155" t="s">
        <v>126</v>
      </c>
      <c r="D94" s="147" t="s">
        <v>346</v>
      </c>
      <c r="E94" s="111">
        <v>69022.079999999987</v>
      </c>
      <c r="F94" s="111">
        <v>89323.979999999952</v>
      </c>
      <c r="G94" s="111">
        <v>101974.85000000002</v>
      </c>
      <c r="H94" s="111">
        <v>72452.430000000008</v>
      </c>
      <c r="I94" s="111">
        <v>70311.12</v>
      </c>
      <c r="J94" s="111"/>
      <c r="K94" s="111"/>
      <c r="L94" s="111"/>
      <c r="M94" s="111"/>
      <c r="N94" s="111"/>
      <c r="O94" s="111"/>
      <c r="P94" s="111"/>
      <c r="Q94" s="111">
        <f t="shared" si="1"/>
        <v>403084.45999999996</v>
      </c>
      <c r="R94" s="108"/>
      <c r="T94" s="106"/>
      <c r="U94" s="111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403084.45999999996</v>
      </c>
      <c r="V94" s="108"/>
    </row>
    <row r="95" spans="2:22" ht="15" x14ac:dyDescent="0.25">
      <c r="B95" s="106"/>
      <c r="C95" s="155" t="s">
        <v>127</v>
      </c>
      <c r="D95" s="147" t="s">
        <v>347</v>
      </c>
      <c r="E95" s="111">
        <v>115831.84</v>
      </c>
      <c r="F95" s="111">
        <v>179341.81</v>
      </c>
      <c r="G95" s="111">
        <v>221962.25999999998</v>
      </c>
      <c r="H95" s="111">
        <v>395654.24999999988</v>
      </c>
      <c r="I95" s="111">
        <v>222849.55999999997</v>
      </c>
      <c r="J95" s="111"/>
      <c r="K95" s="111"/>
      <c r="L95" s="111"/>
      <c r="M95" s="111"/>
      <c r="N95" s="111"/>
      <c r="O95" s="111"/>
      <c r="P95" s="111"/>
      <c r="Q95" s="111">
        <f t="shared" si="1"/>
        <v>1135639.72</v>
      </c>
      <c r="R95" s="108"/>
      <c r="T95" s="106"/>
      <c r="U95" s="111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1135639.72</v>
      </c>
      <c r="V95" s="108"/>
    </row>
    <row r="96" spans="2:22" ht="25.5" x14ac:dyDescent="0.25">
      <c r="B96" s="106"/>
      <c r="C96" s="155" t="s">
        <v>128</v>
      </c>
      <c r="D96" s="147" t="s">
        <v>348</v>
      </c>
      <c r="E96" s="111">
        <v>26413.94</v>
      </c>
      <c r="F96" s="111">
        <v>28409.59</v>
      </c>
      <c r="G96" s="111">
        <v>34439.429999999986</v>
      </c>
      <c r="H96" s="111">
        <v>30224.76</v>
      </c>
      <c r="I96" s="111">
        <v>37569.24</v>
      </c>
      <c r="J96" s="111"/>
      <c r="K96" s="111"/>
      <c r="L96" s="111"/>
      <c r="M96" s="111"/>
      <c r="N96" s="111"/>
      <c r="O96" s="111"/>
      <c r="P96" s="111"/>
      <c r="Q96" s="111">
        <f t="shared" si="1"/>
        <v>157056.95999999999</v>
      </c>
      <c r="R96" s="108"/>
      <c r="T96" s="106"/>
      <c r="U96" s="111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157056.95999999999</v>
      </c>
      <c r="V96" s="108"/>
    </row>
    <row r="97" spans="2:22" ht="15" x14ac:dyDescent="0.25">
      <c r="B97" s="106"/>
      <c r="C97" s="155" t="s">
        <v>129</v>
      </c>
      <c r="D97" s="147" t="s">
        <v>349</v>
      </c>
      <c r="E97" s="111">
        <v>34833.099999999991</v>
      </c>
      <c r="F97" s="111">
        <v>35261.10000000002</v>
      </c>
      <c r="G97" s="111">
        <v>42326.81</v>
      </c>
      <c r="H97" s="111">
        <v>34996.520000000004</v>
      </c>
      <c r="I97" s="111">
        <v>34338.929999999993</v>
      </c>
      <c r="J97" s="111"/>
      <c r="K97" s="111"/>
      <c r="L97" s="111"/>
      <c r="M97" s="111"/>
      <c r="N97" s="111"/>
      <c r="O97" s="111"/>
      <c r="P97" s="111"/>
      <c r="Q97" s="111">
        <f t="shared" si="1"/>
        <v>181756.46000000002</v>
      </c>
      <c r="R97" s="108"/>
      <c r="T97" s="106"/>
      <c r="U97" s="111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181756.46000000002</v>
      </c>
      <c r="V97" s="108"/>
    </row>
    <row r="98" spans="2:22" ht="15" x14ac:dyDescent="0.25">
      <c r="B98" s="106"/>
      <c r="C98" s="155" t="s">
        <v>130</v>
      </c>
      <c r="D98" s="147" t="s">
        <v>350</v>
      </c>
      <c r="E98" s="111">
        <v>834.6</v>
      </c>
      <c r="F98" s="111">
        <v>1584.5000000000002</v>
      </c>
      <c r="G98" s="111">
        <v>1222.49</v>
      </c>
      <c r="H98" s="111">
        <v>1121.8599999999999</v>
      </c>
      <c r="I98" s="111">
        <v>1464.38</v>
      </c>
      <c r="J98" s="111"/>
      <c r="K98" s="111"/>
      <c r="L98" s="111"/>
      <c r="M98" s="111"/>
      <c r="N98" s="111"/>
      <c r="O98" s="111"/>
      <c r="P98" s="111"/>
      <c r="Q98" s="111">
        <f t="shared" si="1"/>
        <v>6227.83</v>
      </c>
      <c r="R98" s="108"/>
      <c r="T98" s="106"/>
      <c r="U98" s="111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6227.83</v>
      </c>
      <c r="V98" s="108"/>
    </row>
    <row r="99" spans="2:22" ht="15" x14ac:dyDescent="0.25">
      <c r="B99" s="106"/>
      <c r="C99" s="155" t="s">
        <v>131</v>
      </c>
      <c r="D99" s="147" t="s">
        <v>351</v>
      </c>
      <c r="E99" s="111">
        <v>61795.179999999993</v>
      </c>
      <c r="F99" s="111">
        <v>82449.649999999994</v>
      </c>
      <c r="G99" s="111">
        <v>156817.31</v>
      </c>
      <c r="H99" s="111">
        <v>126899.63</v>
      </c>
      <c r="I99" s="111">
        <v>92071.14</v>
      </c>
      <c r="J99" s="111"/>
      <c r="K99" s="111"/>
      <c r="L99" s="111"/>
      <c r="M99" s="111"/>
      <c r="N99" s="111"/>
      <c r="O99" s="111"/>
      <c r="P99" s="111"/>
      <c r="Q99" s="111">
        <f t="shared" si="1"/>
        <v>520032.91000000003</v>
      </c>
      <c r="R99" s="108"/>
      <c r="T99" s="106"/>
      <c r="U99" s="111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520032.91000000003</v>
      </c>
      <c r="V99" s="108"/>
    </row>
    <row r="100" spans="2:22" ht="15" x14ac:dyDescent="0.25">
      <c r="B100" s="106"/>
      <c r="C100" s="155" t="s">
        <v>132</v>
      </c>
      <c r="D100" s="147" t="s">
        <v>356</v>
      </c>
      <c r="E100" s="111">
        <v>12599.409999999998</v>
      </c>
      <c r="F100" s="111">
        <v>20168.940000000002</v>
      </c>
      <c r="G100" s="111">
        <v>17300.719999999998</v>
      </c>
      <c r="H100" s="111">
        <v>19154.769999999993</v>
      </c>
      <c r="I100" s="111">
        <v>16819.300000000003</v>
      </c>
      <c r="J100" s="111"/>
      <c r="K100" s="111"/>
      <c r="L100" s="111"/>
      <c r="M100" s="111"/>
      <c r="N100" s="111"/>
      <c r="O100" s="111"/>
      <c r="P100" s="111"/>
      <c r="Q100" s="111">
        <f t="shared" si="1"/>
        <v>86043.139999999985</v>
      </c>
      <c r="R100" s="108"/>
      <c r="T100" s="106"/>
      <c r="U100" s="111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86043.139999999985</v>
      </c>
      <c r="V100" s="108"/>
    </row>
    <row r="101" spans="2:22" ht="15" x14ac:dyDescent="0.25">
      <c r="B101" s="106"/>
      <c r="C101" s="155" t="s">
        <v>133</v>
      </c>
      <c r="D101" s="147" t="s">
        <v>357</v>
      </c>
      <c r="E101" s="111">
        <v>64243.130000000005</v>
      </c>
      <c r="F101" s="111">
        <v>77786.559999999983</v>
      </c>
      <c r="G101" s="111">
        <v>80264.059999999983</v>
      </c>
      <c r="H101" s="111">
        <v>81548.66</v>
      </c>
      <c r="I101" s="111">
        <v>83404.91</v>
      </c>
      <c r="J101" s="111"/>
      <c r="K101" s="111"/>
      <c r="L101" s="111"/>
      <c r="M101" s="111"/>
      <c r="N101" s="111"/>
      <c r="O101" s="111"/>
      <c r="P101" s="111"/>
      <c r="Q101" s="111">
        <f t="shared" si="1"/>
        <v>387247.32000000007</v>
      </c>
      <c r="R101" s="108"/>
      <c r="T101" s="106"/>
      <c r="U101" s="111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387247.32000000007</v>
      </c>
      <c r="V101" s="108"/>
    </row>
    <row r="102" spans="2:22" ht="15" x14ac:dyDescent="0.25">
      <c r="B102" s="106"/>
      <c r="C102" s="155" t="s">
        <v>620</v>
      </c>
      <c r="D102" s="147" t="s">
        <v>621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/>
      <c r="K102" s="111"/>
      <c r="L102" s="111"/>
      <c r="M102" s="111"/>
      <c r="N102" s="111"/>
      <c r="O102" s="111"/>
      <c r="P102" s="111"/>
      <c r="Q102" s="111">
        <f t="shared" si="1"/>
        <v>0</v>
      </c>
      <c r="R102" s="108"/>
      <c r="T102" s="106"/>
      <c r="U102" s="111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08"/>
    </row>
    <row r="103" spans="2:22" ht="15" x14ac:dyDescent="0.25">
      <c r="B103" s="106"/>
      <c r="C103" s="155" t="s">
        <v>134</v>
      </c>
      <c r="D103" s="147" t="s">
        <v>358</v>
      </c>
      <c r="E103" s="111">
        <v>130822.61</v>
      </c>
      <c r="F103" s="111">
        <v>129798.70999999999</v>
      </c>
      <c r="G103" s="111">
        <v>163532.38</v>
      </c>
      <c r="H103" s="111">
        <v>132255.43000000002</v>
      </c>
      <c r="I103" s="111">
        <v>166317.03999999998</v>
      </c>
      <c r="J103" s="111"/>
      <c r="K103" s="111"/>
      <c r="L103" s="111"/>
      <c r="M103" s="111"/>
      <c r="N103" s="111"/>
      <c r="O103" s="111"/>
      <c r="P103" s="111"/>
      <c r="Q103" s="111">
        <f t="shared" si="1"/>
        <v>722726.16999999993</v>
      </c>
      <c r="R103" s="108"/>
      <c r="T103" s="106"/>
      <c r="U103" s="111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722726.16999999993</v>
      </c>
      <c r="V103" s="108"/>
    </row>
    <row r="104" spans="2:22" ht="15" x14ac:dyDescent="0.25">
      <c r="B104" s="106"/>
      <c r="C104" s="155" t="s">
        <v>135</v>
      </c>
      <c r="D104" s="147" t="s">
        <v>359</v>
      </c>
      <c r="E104" s="111">
        <v>2355.7200000000003</v>
      </c>
      <c r="F104" s="111">
        <v>4231.54</v>
      </c>
      <c r="G104" s="111">
        <v>17641.46</v>
      </c>
      <c r="H104" s="111">
        <v>5044.18</v>
      </c>
      <c r="I104" s="111">
        <v>7574.0599999999995</v>
      </c>
      <c r="J104" s="111"/>
      <c r="K104" s="111"/>
      <c r="L104" s="111"/>
      <c r="M104" s="111"/>
      <c r="N104" s="111"/>
      <c r="O104" s="111"/>
      <c r="P104" s="111"/>
      <c r="Q104" s="111">
        <f t="shared" si="1"/>
        <v>36846.959999999999</v>
      </c>
      <c r="R104" s="108"/>
      <c r="T104" s="106"/>
      <c r="U104" s="111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36846.959999999999</v>
      </c>
      <c r="V104" s="108"/>
    </row>
    <row r="105" spans="2:22" ht="15" x14ac:dyDescent="0.25">
      <c r="B105" s="106"/>
      <c r="C105" s="155" t="s">
        <v>136</v>
      </c>
      <c r="D105" s="147" t="s">
        <v>360</v>
      </c>
      <c r="E105" s="111">
        <v>22085.840000000004</v>
      </c>
      <c r="F105" s="111">
        <v>29407.559999999994</v>
      </c>
      <c r="G105" s="111">
        <v>51001.710000000006</v>
      </c>
      <c r="H105" s="111">
        <v>33356.400000000001</v>
      </c>
      <c r="I105" s="111">
        <v>32982.119999999995</v>
      </c>
      <c r="J105" s="111"/>
      <c r="K105" s="111"/>
      <c r="L105" s="111"/>
      <c r="M105" s="111"/>
      <c r="N105" s="111"/>
      <c r="O105" s="111"/>
      <c r="P105" s="111"/>
      <c r="Q105" s="111">
        <f t="shared" si="1"/>
        <v>168833.63</v>
      </c>
      <c r="R105" s="108"/>
      <c r="T105" s="106"/>
      <c r="U105" s="111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168833.63</v>
      </c>
      <c r="V105" s="108"/>
    </row>
    <row r="106" spans="2:22" ht="15" x14ac:dyDescent="0.25">
      <c r="B106" s="106"/>
      <c r="C106" s="155" t="s">
        <v>137</v>
      </c>
      <c r="D106" s="147" t="s">
        <v>361</v>
      </c>
      <c r="E106" s="111">
        <v>4895033.32</v>
      </c>
      <c r="F106" s="111">
        <v>11207836.619999999</v>
      </c>
      <c r="G106" s="111">
        <v>1437007.6000000003</v>
      </c>
      <c r="H106" s="111">
        <v>1353717.2299999997</v>
      </c>
      <c r="I106" s="111">
        <v>1233240.6600000001</v>
      </c>
      <c r="J106" s="111"/>
      <c r="K106" s="111"/>
      <c r="L106" s="111"/>
      <c r="M106" s="111"/>
      <c r="N106" s="111"/>
      <c r="O106" s="111"/>
      <c r="P106" s="111"/>
      <c r="Q106" s="111">
        <f t="shared" si="1"/>
        <v>20126835.43</v>
      </c>
      <c r="R106" s="108"/>
      <c r="T106" s="106"/>
      <c r="U106" s="111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20126835.43</v>
      </c>
      <c r="V106" s="108"/>
    </row>
    <row r="107" spans="2:22" ht="25.5" x14ac:dyDescent="0.25">
      <c r="B107" s="106"/>
      <c r="C107" s="155" t="s">
        <v>493</v>
      </c>
      <c r="D107" s="147" t="s">
        <v>494</v>
      </c>
      <c r="E107" s="111">
        <v>28334.460000000003</v>
      </c>
      <c r="F107" s="111">
        <v>533227.17999999993</v>
      </c>
      <c r="G107" s="111">
        <v>126483.14000000001</v>
      </c>
      <c r="H107" s="111">
        <v>72947.659999999989</v>
      </c>
      <c r="I107" s="111">
        <v>394774.29000000004</v>
      </c>
      <c r="J107" s="111"/>
      <c r="K107" s="111"/>
      <c r="L107" s="111"/>
      <c r="M107" s="111"/>
      <c r="N107" s="111"/>
      <c r="O107" s="111"/>
      <c r="P107" s="111"/>
      <c r="Q107" s="111">
        <f t="shared" si="1"/>
        <v>1155766.73</v>
      </c>
      <c r="R107" s="108"/>
      <c r="T107" s="106"/>
      <c r="U107" s="111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1155766.73</v>
      </c>
      <c r="V107" s="108"/>
    </row>
    <row r="108" spans="2:22" ht="15" x14ac:dyDescent="0.25">
      <c r="B108" s="106"/>
      <c r="C108" s="155" t="s">
        <v>138</v>
      </c>
      <c r="D108" s="147" t="s">
        <v>363</v>
      </c>
      <c r="E108" s="111">
        <v>268871.27999999997</v>
      </c>
      <c r="F108" s="111">
        <v>334062.40000000002</v>
      </c>
      <c r="G108" s="111">
        <v>468000.51000000007</v>
      </c>
      <c r="H108" s="111">
        <v>337398.79999999993</v>
      </c>
      <c r="I108" s="111">
        <v>283103.14999999997</v>
      </c>
      <c r="J108" s="111"/>
      <c r="K108" s="111"/>
      <c r="L108" s="111"/>
      <c r="M108" s="111"/>
      <c r="N108" s="111"/>
      <c r="O108" s="111"/>
      <c r="P108" s="111"/>
      <c r="Q108" s="111">
        <f t="shared" si="1"/>
        <v>1691436.1399999997</v>
      </c>
      <c r="R108" s="108"/>
      <c r="T108" s="106"/>
      <c r="U108" s="111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1691436.1399999997</v>
      </c>
      <c r="V108" s="108"/>
    </row>
    <row r="109" spans="2:22" ht="15" x14ac:dyDescent="0.25">
      <c r="B109" s="106"/>
      <c r="C109" s="155" t="s">
        <v>139</v>
      </c>
      <c r="D109" s="147" t="s">
        <v>352</v>
      </c>
      <c r="E109" s="111">
        <v>233080.50000000006</v>
      </c>
      <c r="F109" s="111">
        <v>296547.68</v>
      </c>
      <c r="G109" s="111">
        <v>305283.62000000005</v>
      </c>
      <c r="H109" s="111">
        <v>275717.52</v>
      </c>
      <c r="I109" s="111">
        <v>243921.72</v>
      </c>
      <c r="J109" s="111"/>
      <c r="K109" s="111"/>
      <c r="L109" s="111"/>
      <c r="M109" s="111"/>
      <c r="N109" s="111"/>
      <c r="O109" s="111"/>
      <c r="P109" s="111"/>
      <c r="Q109" s="111">
        <f t="shared" si="1"/>
        <v>1354551.04</v>
      </c>
      <c r="R109" s="108"/>
      <c r="T109" s="106"/>
      <c r="U109" s="111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1354551.04</v>
      </c>
      <c r="V109" s="108"/>
    </row>
    <row r="110" spans="2:22" ht="15" x14ac:dyDescent="0.25">
      <c r="B110" s="106"/>
      <c r="C110" s="155" t="s">
        <v>140</v>
      </c>
      <c r="D110" s="147" t="s">
        <v>353</v>
      </c>
      <c r="E110" s="111">
        <v>39117.720000000008</v>
      </c>
      <c r="F110" s="111">
        <v>34761.390000000007</v>
      </c>
      <c r="G110" s="111">
        <v>47775.300000000017</v>
      </c>
      <c r="H110" s="111">
        <v>37540.69</v>
      </c>
      <c r="I110" s="111">
        <v>36590.430000000008</v>
      </c>
      <c r="J110" s="111"/>
      <c r="K110" s="111"/>
      <c r="L110" s="111"/>
      <c r="M110" s="111"/>
      <c r="N110" s="111"/>
      <c r="O110" s="111"/>
      <c r="P110" s="111"/>
      <c r="Q110" s="111">
        <f t="shared" si="1"/>
        <v>195785.53000000003</v>
      </c>
      <c r="R110" s="108"/>
      <c r="T110" s="106"/>
      <c r="U110" s="111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195785.53000000003</v>
      </c>
      <c r="V110" s="108"/>
    </row>
    <row r="111" spans="2:22" ht="15" x14ac:dyDescent="0.25">
      <c r="B111" s="106"/>
      <c r="C111" s="155" t="s">
        <v>143</v>
      </c>
      <c r="D111" s="147" t="s">
        <v>364</v>
      </c>
      <c r="E111" s="111">
        <v>97984.890000000014</v>
      </c>
      <c r="F111" s="111">
        <v>129487.16999999998</v>
      </c>
      <c r="G111" s="111">
        <v>171093.00999999998</v>
      </c>
      <c r="H111" s="111">
        <v>224201.95</v>
      </c>
      <c r="I111" s="111">
        <v>128139.69999999998</v>
      </c>
      <c r="J111" s="111"/>
      <c r="K111" s="111"/>
      <c r="L111" s="111"/>
      <c r="M111" s="111"/>
      <c r="N111" s="111"/>
      <c r="O111" s="111"/>
      <c r="P111" s="111"/>
      <c r="Q111" s="111">
        <f t="shared" si="1"/>
        <v>750906.72</v>
      </c>
      <c r="R111" s="108"/>
      <c r="T111" s="106"/>
      <c r="U111" s="111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750906.72</v>
      </c>
      <c r="V111" s="108"/>
    </row>
    <row r="112" spans="2:22" ht="15" x14ac:dyDescent="0.25">
      <c r="B112" s="106"/>
      <c r="C112" s="155" t="s">
        <v>144</v>
      </c>
      <c r="D112" s="147" t="s">
        <v>622</v>
      </c>
      <c r="E112" s="111">
        <v>46089.56</v>
      </c>
      <c r="F112" s="111">
        <v>50210.33</v>
      </c>
      <c r="G112" s="111">
        <v>52276.54</v>
      </c>
      <c r="H112" s="111">
        <v>86993.279999999999</v>
      </c>
      <c r="I112" s="111">
        <v>53333.979999999996</v>
      </c>
      <c r="J112" s="111"/>
      <c r="K112" s="111"/>
      <c r="L112" s="111"/>
      <c r="M112" s="111"/>
      <c r="N112" s="111"/>
      <c r="O112" s="111"/>
      <c r="P112" s="111"/>
      <c r="Q112" s="111">
        <f t="shared" si="1"/>
        <v>288903.69</v>
      </c>
      <c r="R112" s="108"/>
      <c r="T112" s="106"/>
      <c r="U112" s="111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288903.69</v>
      </c>
      <c r="V112" s="108"/>
    </row>
    <row r="113" spans="2:22" ht="15" x14ac:dyDescent="0.25">
      <c r="B113" s="106"/>
      <c r="C113" s="155" t="s">
        <v>530</v>
      </c>
      <c r="D113" s="147" t="s">
        <v>531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/>
      <c r="K113" s="111"/>
      <c r="L113" s="111"/>
      <c r="M113" s="111"/>
      <c r="N113" s="111"/>
      <c r="O113" s="111"/>
      <c r="P113" s="111"/>
      <c r="Q113" s="111">
        <f t="shared" si="1"/>
        <v>0</v>
      </c>
      <c r="R113" s="108"/>
      <c r="T113" s="106"/>
      <c r="U113" s="111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08"/>
    </row>
    <row r="114" spans="2:22" ht="15" x14ac:dyDescent="0.25">
      <c r="B114" s="106"/>
      <c r="C114" s="155" t="s">
        <v>495</v>
      </c>
      <c r="D114" s="147" t="s">
        <v>496</v>
      </c>
      <c r="E114" s="111">
        <v>78192.819999999992</v>
      </c>
      <c r="F114" s="111">
        <v>296598.26</v>
      </c>
      <c r="G114" s="111">
        <v>256079.08999999997</v>
      </c>
      <c r="H114" s="111">
        <v>206950.22000000003</v>
      </c>
      <c r="I114" s="111">
        <v>5798739.8099999996</v>
      </c>
      <c r="J114" s="111"/>
      <c r="K114" s="111"/>
      <c r="L114" s="111"/>
      <c r="M114" s="111"/>
      <c r="N114" s="111"/>
      <c r="O114" s="111"/>
      <c r="P114" s="111"/>
      <c r="Q114" s="111">
        <f t="shared" si="1"/>
        <v>6636560.1999999993</v>
      </c>
      <c r="R114" s="108"/>
      <c r="T114" s="106"/>
      <c r="U114" s="111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6636560.1999999993</v>
      </c>
      <c r="V114" s="108"/>
    </row>
    <row r="115" spans="2:22" ht="15" x14ac:dyDescent="0.25">
      <c r="B115" s="106"/>
      <c r="C115" s="155" t="s">
        <v>497</v>
      </c>
      <c r="D115" s="147" t="s">
        <v>498</v>
      </c>
      <c r="E115" s="111">
        <v>103084.45000000001</v>
      </c>
      <c r="F115" s="111">
        <v>170250.2</v>
      </c>
      <c r="G115" s="111">
        <v>241866.58000000007</v>
      </c>
      <c r="H115" s="111">
        <v>258481.92000000001</v>
      </c>
      <c r="I115" s="111">
        <v>322653.65000000002</v>
      </c>
      <c r="J115" s="111"/>
      <c r="K115" s="111"/>
      <c r="L115" s="111"/>
      <c r="M115" s="111"/>
      <c r="N115" s="111"/>
      <c r="O115" s="111"/>
      <c r="P115" s="111"/>
      <c r="Q115" s="111">
        <f t="shared" si="1"/>
        <v>1096336.8000000003</v>
      </c>
      <c r="R115" s="108"/>
      <c r="T115" s="106"/>
      <c r="U115" s="111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1096336.8000000003</v>
      </c>
      <c r="V115" s="108"/>
    </row>
    <row r="116" spans="2:22" ht="15" x14ac:dyDescent="0.25">
      <c r="B116" s="106"/>
      <c r="C116" s="155" t="s">
        <v>499</v>
      </c>
      <c r="D116" s="147" t="s">
        <v>500</v>
      </c>
      <c r="E116" s="111">
        <v>158518.67000000001</v>
      </c>
      <c r="F116" s="111">
        <v>199677.90999999997</v>
      </c>
      <c r="G116" s="111">
        <v>196420.99000000002</v>
      </c>
      <c r="H116" s="111">
        <v>212042.52999999994</v>
      </c>
      <c r="I116" s="111">
        <v>307784.17</v>
      </c>
      <c r="J116" s="111"/>
      <c r="K116" s="111"/>
      <c r="L116" s="111"/>
      <c r="M116" s="111"/>
      <c r="N116" s="111"/>
      <c r="O116" s="111"/>
      <c r="P116" s="111"/>
      <c r="Q116" s="111">
        <f t="shared" si="1"/>
        <v>1074444.2699999998</v>
      </c>
      <c r="R116" s="108"/>
      <c r="T116" s="106"/>
      <c r="U116" s="111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1074444.2699999998</v>
      </c>
      <c r="V116" s="108"/>
    </row>
    <row r="117" spans="2:22" ht="15" x14ac:dyDescent="0.25">
      <c r="B117" s="106"/>
      <c r="C117" s="155" t="s">
        <v>623</v>
      </c>
      <c r="D117" s="147" t="s">
        <v>624</v>
      </c>
      <c r="E117" s="111">
        <v>85488.65</v>
      </c>
      <c r="F117" s="111">
        <v>100072.24</v>
      </c>
      <c r="G117" s="111">
        <v>436895.60999999993</v>
      </c>
      <c r="H117" s="111">
        <v>89825.39</v>
      </c>
      <c r="I117" s="111">
        <v>92143.9</v>
      </c>
      <c r="J117" s="111"/>
      <c r="K117" s="111"/>
      <c r="L117" s="111"/>
      <c r="M117" s="111"/>
      <c r="N117" s="111"/>
      <c r="O117" s="111"/>
      <c r="P117" s="111"/>
      <c r="Q117" s="111">
        <f t="shared" si="1"/>
        <v>804425.79</v>
      </c>
      <c r="R117" s="108"/>
      <c r="T117" s="106"/>
      <c r="U117" s="111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804425.79</v>
      </c>
      <c r="V117" s="108"/>
    </row>
    <row r="118" spans="2:22" ht="15" x14ac:dyDescent="0.25">
      <c r="B118" s="106"/>
      <c r="C118" s="155" t="s">
        <v>625</v>
      </c>
      <c r="D118" s="147" t="s">
        <v>355</v>
      </c>
      <c r="E118" s="111">
        <v>394393.7</v>
      </c>
      <c r="F118" s="111">
        <v>421780.30000000005</v>
      </c>
      <c r="G118" s="111">
        <v>395587.77</v>
      </c>
      <c r="H118" s="111">
        <v>394664.39000000007</v>
      </c>
      <c r="I118" s="111">
        <v>415048.35999999993</v>
      </c>
      <c r="J118" s="111"/>
      <c r="K118" s="111"/>
      <c r="L118" s="111"/>
      <c r="M118" s="111"/>
      <c r="N118" s="111"/>
      <c r="O118" s="111"/>
      <c r="P118" s="111"/>
      <c r="Q118" s="111">
        <f t="shared" si="1"/>
        <v>2021474.52</v>
      </c>
      <c r="R118" s="108"/>
      <c r="T118" s="106"/>
      <c r="U118" s="111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2021474.52</v>
      </c>
      <c r="V118" s="108"/>
    </row>
    <row r="119" spans="2:22" ht="15" x14ac:dyDescent="0.25">
      <c r="B119" s="106"/>
      <c r="C119" s="155" t="s">
        <v>145</v>
      </c>
      <c r="D119" s="147" t="s">
        <v>366</v>
      </c>
      <c r="E119" s="111">
        <v>26498.839999999997</v>
      </c>
      <c r="F119" s="111">
        <v>29982.32</v>
      </c>
      <c r="G119" s="111">
        <v>31615.350000000006</v>
      </c>
      <c r="H119" s="111">
        <v>39023.53</v>
      </c>
      <c r="I119" s="111">
        <v>31255.599999999999</v>
      </c>
      <c r="J119" s="111"/>
      <c r="K119" s="111"/>
      <c r="L119" s="111"/>
      <c r="M119" s="111"/>
      <c r="N119" s="111"/>
      <c r="O119" s="111"/>
      <c r="P119" s="111"/>
      <c r="Q119" s="111">
        <f t="shared" si="1"/>
        <v>158375.64000000001</v>
      </c>
      <c r="R119" s="108"/>
      <c r="T119" s="106"/>
      <c r="U119" s="111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158375.64000000001</v>
      </c>
      <c r="V119" s="108"/>
    </row>
    <row r="120" spans="2:22" ht="15" x14ac:dyDescent="0.25">
      <c r="B120" s="106"/>
      <c r="C120" s="155" t="s">
        <v>146</v>
      </c>
      <c r="D120" s="147" t="s">
        <v>367</v>
      </c>
      <c r="E120" s="111">
        <v>138927.55000000002</v>
      </c>
      <c r="F120" s="111">
        <v>122042.12999999999</v>
      </c>
      <c r="G120" s="111">
        <v>148238.15000000002</v>
      </c>
      <c r="H120" s="111">
        <v>146016.51999999996</v>
      </c>
      <c r="I120" s="111">
        <v>135925.88</v>
      </c>
      <c r="J120" s="111"/>
      <c r="K120" s="111"/>
      <c r="L120" s="111"/>
      <c r="M120" s="111"/>
      <c r="N120" s="111"/>
      <c r="O120" s="111"/>
      <c r="P120" s="111"/>
      <c r="Q120" s="111">
        <f t="shared" si="1"/>
        <v>691150.23</v>
      </c>
      <c r="R120" s="108"/>
      <c r="T120" s="106"/>
      <c r="U120" s="111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691150.23</v>
      </c>
      <c r="V120" s="108"/>
    </row>
    <row r="121" spans="2:22" ht="25.5" x14ac:dyDescent="0.25">
      <c r="B121" s="106"/>
      <c r="C121" s="155" t="s">
        <v>147</v>
      </c>
      <c r="D121" s="147" t="s">
        <v>368</v>
      </c>
      <c r="E121" s="111">
        <v>42631.75</v>
      </c>
      <c r="F121" s="111">
        <v>66231.959999999992</v>
      </c>
      <c r="G121" s="111">
        <v>68647.41</v>
      </c>
      <c r="H121" s="111">
        <v>60014.21</v>
      </c>
      <c r="I121" s="111">
        <v>53813.58</v>
      </c>
      <c r="J121" s="111"/>
      <c r="K121" s="111"/>
      <c r="L121" s="111"/>
      <c r="M121" s="111"/>
      <c r="N121" s="111"/>
      <c r="O121" s="111"/>
      <c r="P121" s="111"/>
      <c r="Q121" s="111">
        <f t="shared" si="1"/>
        <v>291338.90999999997</v>
      </c>
      <c r="R121" s="108"/>
      <c r="T121" s="106"/>
      <c r="U121" s="111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291338.90999999997</v>
      </c>
      <c r="V121" s="108"/>
    </row>
    <row r="122" spans="2:22" ht="15" x14ac:dyDescent="0.25">
      <c r="B122" s="106"/>
      <c r="C122" s="155" t="s">
        <v>148</v>
      </c>
      <c r="D122" s="147" t="s">
        <v>369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/>
      <c r="K122" s="111"/>
      <c r="L122" s="111"/>
      <c r="M122" s="111"/>
      <c r="N122" s="111"/>
      <c r="O122" s="111"/>
      <c r="P122" s="111"/>
      <c r="Q122" s="111">
        <f t="shared" si="1"/>
        <v>0</v>
      </c>
      <c r="R122" s="108"/>
      <c r="T122" s="106"/>
      <c r="U122" s="111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08"/>
    </row>
    <row r="123" spans="2:22" ht="25.5" x14ac:dyDescent="0.25">
      <c r="B123" s="106"/>
      <c r="C123" s="155" t="s">
        <v>532</v>
      </c>
      <c r="D123" s="147" t="s">
        <v>533</v>
      </c>
      <c r="E123" s="111">
        <v>13384.85</v>
      </c>
      <c r="F123" s="111">
        <v>14115.8</v>
      </c>
      <c r="G123" s="111">
        <v>14882.499999999996</v>
      </c>
      <c r="H123" s="111">
        <v>14938.949999999999</v>
      </c>
      <c r="I123" s="111">
        <v>14012.080000000002</v>
      </c>
      <c r="J123" s="111"/>
      <c r="K123" s="111"/>
      <c r="L123" s="111"/>
      <c r="M123" s="111"/>
      <c r="N123" s="111"/>
      <c r="O123" s="111"/>
      <c r="P123" s="111"/>
      <c r="Q123" s="111">
        <f t="shared" si="1"/>
        <v>71334.179999999993</v>
      </c>
      <c r="R123" s="108"/>
      <c r="T123" s="106"/>
      <c r="U123" s="111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71334.179999999993</v>
      </c>
      <c r="V123" s="108"/>
    </row>
    <row r="124" spans="2:22" ht="25.5" x14ac:dyDescent="0.25">
      <c r="B124" s="106"/>
      <c r="C124" s="155" t="s">
        <v>534</v>
      </c>
      <c r="D124" s="147" t="s">
        <v>535</v>
      </c>
      <c r="E124" s="111">
        <v>104</v>
      </c>
      <c r="F124" s="111">
        <v>842.05</v>
      </c>
      <c r="G124" s="111">
        <v>680.94999999999993</v>
      </c>
      <c r="H124" s="111">
        <v>465.85</v>
      </c>
      <c r="I124" s="111">
        <v>0</v>
      </c>
      <c r="J124" s="111"/>
      <c r="K124" s="111"/>
      <c r="L124" s="111"/>
      <c r="M124" s="111"/>
      <c r="N124" s="111"/>
      <c r="O124" s="111"/>
      <c r="P124" s="111"/>
      <c r="Q124" s="111">
        <f t="shared" si="1"/>
        <v>2092.85</v>
      </c>
      <c r="R124" s="108"/>
      <c r="T124" s="106"/>
      <c r="U124" s="111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2092.85</v>
      </c>
      <c r="V124" s="108"/>
    </row>
    <row r="125" spans="2:22" ht="15" x14ac:dyDescent="0.25">
      <c r="B125" s="106"/>
      <c r="C125" s="155" t="s">
        <v>149</v>
      </c>
      <c r="D125" s="147" t="s">
        <v>626</v>
      </c>
      <c r="E125" s="111">
        <v>32631.91</v>
      </c>
      <c r="F125" s="111">
        <v>32947.979999999996</v>
      </c>
      <c r="G125" s="111">
        <v>37360.89</v>
      </c>
      <c r="H125" s="111">
        <v>44172.36</v>
      </c>
      <c r="I125" s="111">
        <v>39862.69</v>
      </c>
      <c r="J125" s="111"/>
      <c r="K125" s="111"/>
      <c r="L125" s="111"/>
      <c r="M125" s="111"/>
      <c r="N125" s="111"/>
      <c r="O125" s="111"/>
      <c r="P125" s="111"/>
      <c r="Q125" s="111">
        <f t="shared" si="1"/>
        <v>186975.83000000002</v>
      </c>
      <c r="R125" s="108"/>
      <c r="T125" s="106"/>
      <c r="U125" s="111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186975.83000000002</v>
      </c>
      <c r="V125" s="108"/>
    </row>
    <row r="126" spans="2:22" ht="15" x14ac:dyDescent="0.25">
      <c r="B126" s="106"/>
      <c r="C126" s="155" t="s">
        <v>150</v>
      </c>
      <c r="D126" s="147" t="s">
        <v>371</v>
      </c>
      <c r="E126" s="111">
        <v>0</v>
      </c>
      <c r="F126" s="111">
        <v>0</v>
      </c>
      <c r="G126" s="111">
        <v>605</v>
      </c>
      <c r="H126" s="111">
        <v>304628.12</v>
      </c>
      <c r="I126" s="111">
        <v>308251.33</v>
      </c>
      <c r="J126" s="111"/>
      <c r="K126" s="111"/>
      <c r="L126" s="111"/>
      <c r="M126" s="111"/>
      <c r="N126" s="111"/>
      <c r="O126" s="111"/>
      <c r="P126" s="111"/>
      <c r="Q126" s="111">
        <f t="shared" si="1"/>
        <v>613484.44999999995</v>
      </c>
      <c r="R126" s="108"/>
      <c r="T126" s="106"/>
      <c r="U126" s="111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613484.44999999995</v>
      </c>
      <c r="V126" s="108"/>
    </row>
    <row r="127" spans="2:22" ht="15" x14ac:dyDescent="0.25">
      <c r="B127" s="106"/>
      <c r="C127" s="155" t="s">
        <v>151</v>
      </c>
      <c r="D127" s="147" t="s">
        <v>372</v>
      </c>
      <c r="E127" s="111">
        <v>0</v>
      </c>
      <c r="F127" s="111">
        <v>0</v>
      </c>
      <c r="G127" s="111">
        <v>5901.09</v>
      </c>
      <c r="H127" s="111">
        <v>3737.52</v>
      </c>
      <c r="I127" s="111">
        <v>10455.969999999999</v>
      </c>
      <c r="J127" s="111"/>
      <c r="K127" s="111"/>
      <c r="L127" s="111"/>
      <c r="M127" s="111"/>
      <c r="N127" s="111"/>
      <c r="O127" s="111"/>
      <c r="P127" s="111"/>
      <c r="Q127" s="111">
        <f t="shared" si="1"/>
        <v>20094.580000000002</v>
      </c>
      <c r="R127" s="108"/>
      <c r="T127" s="106"/>
      <c r="U127" s="111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20094.580000000002</v>
      </c>
      <c r="V127" s="108"/>
    </row>
    <row r="128" spans="2:22" ht="15" x14ac:dyDescent="0.25">
      <c r="B128" s="106"/>
      <c r="C128" s="155" t="s">
        <v>152</v>
      </c>
      <c r="D128" s="147" t="s">
        <v>627</v>
      </c>
      <c r="E128" s="111">
        <v>198</v>
      </c>
      <c r="F128" s="111">
        <v>272.39999999999998</v>
      </c>
      <c r="G128" s="111">
        <v>324</v>
      </c>
      <c r="H128" s="111">
        <v>162</v>
      </c>
      <c r="I128" s="111">
        <v>689</v>
      </c>
      <c r="J128" s="111"/>
      <c r="K128" s="111"/>
      <c r="L128" s="111"/>
      <c r="M128" s="111"/>
      <c r="N128" s="111"/>
      <c r="O128" s="111"/>
      <c r="P128" s="111"/>
      <c r="Q128" s="111">
        <f t="shared" si="1"/>
        <v>1645.4</v>
      </c>
      <c r="R128" s="108"/>
      <c r="T128" s="106"/>
      <c r="U128" s="111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1645.4</v>
      </c>
      <c r="V128" s="108"/>
    </row>
    <row r="129" spans="2:22" ht="15" x14ac:dyDescent="0.25">
      <c r="B129" s="106"/>
      <c r="C129" s="155" t="s">
        <v>153</v>
      </c>
      <c r="D129" s="147" t="s">
        <v>374</v>
      </c>
      <c r="E129" s="111">
        <v>35527.699999999997</v>
      </c>
      <c r="F129" s="111">
        <v>217002.63000000003</v>
      </c>
      <c r="G129" s="111">
        <v>105002.10999999999</v>
      </c>
      <c r="H129" s="111">
        <v>346389.98000000004</v>
      </c>
      <c r="I129" s="111">
        <v>371450.08000000007</v>
      </c>
      <c r="J129" s="111"/>
      <c r="K129" s="111"/>
      <c r="L129" s="111"/>
      <c r="M129" s="111"/>
      <c r="N129" s="111"/>
      <c r="O129" s="111"/>
      <c r="P129" s="111"/>
      <c r="Q129" s="111">
        <f t="shared" si="1"/>
        <v>1075372.5</v>
      </c>
      <c r="R129" s="108"/>
      <c r="T129" s="106"/>
      <c r="U129" s="111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1075372.5</v>
      </c>
      <c r="V129" s="108"/>
    </row>
    <row r="130" spans="2:22" ht="15" x14ac:dyDescent="0.25">
      <c r="B130" s="106"/>
      <c r="C130" s="155" t="s">
        <v>154</v>
      </c>
      <c r="D130" s="147" t="s">
        <v>375</v>
      </c>
      <c r="E130" s="111">
        <v>43053.08</v>
      </c>
      <c r="F130" s="111">
        <v>64716.42</v>
      </c>
      <c r="G130" s="111">
        <v>82918.26999999999</v>
      </c>
      <c r="H130" s="111">
        <v>153083.77000000002</v>
      </c>
      <c r="I130" s="111">
        <v>571287.41</v>
      </c>
      <c r="J130" s="111"/>
      <c r="K130" s="111"/>
      <c r="L130" s="111"/>
      <c r="M130" s="111"/>
      <c r="N130" s="111"/>
      <c r="O130" s="111"/>
      <c r="P130" s="111"/>
      <c r="Q130" s="111">
        <f t="shared" si="1"/>
        <v>915058.95000000007</v>
      </c>
      <c r="R130" s="108"/>
      <c r="T130" s="106"/>
      <c r="U130" s="111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915058.95000000007</v>
      </c>
      <c r="V130" s="108"/>
    </row>
    <row r="131" spans="2:22" ht="15" x14ac:dyDescent="0.25">
      <c r="B131" s="106"/>
      <c r="C131" s="155" t="s">
        <v>155</v>
      </c>
      <c r="D131" s="147" t="s">
        <v>376</v>
      </c>
      <c r="E131" s="111">
        <v>83254.849999999977</v>
      </c>
      <c r="F131" s="111">
        <v>170362.02999999997</v>
      </c>
      <c r="G131" s="111">
        <v>149126.67999999996</v>
      </c>
      <c r="H131" s="111">
        <v>192187.75</v>
      </c>
      <c r="I131" s="111">
        <v>145315.85</v>
      </c>
      <c r="J131" s="111"/>
      <c r="K131" s="111"/>
      <c r="L131" s="111"/>
      <c r="M131" s="111"/>
      <c r="N131" s="111"/>
      <c r="O131" s="111"/>
      <c r="P131" s="111"/>
      <c r="Q131" s="111">
        <f t="shared" si="1"/>
        <v>740247.15999999992</v>
      </c>
      <c r="R131" s="108"/>
      <c r="T131" s="106"/>
      <c r="U131" s="111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740247.15999999992</v>
      </c>
      <c r="V131" s="108"/>
    </row>
    <row r="132" spans="2:22" ht="15" x14ac:dyDescent="0.25">
      <c r="B132" s="106"/>
      <c r="C132" s="155" t="s">
        <v>156</v>
      </c>
      <c r="D132" s="147" t="s">
        <v>377</v>
      </c>
      <c r="E132" s="111">
        <v>1999368.0199999968</v>
      </c>
      <c r="F132" s="111">
        <v>4691942.9099999936</v>
      </c>
      <c r="G132" s="111">
        <v>5397007.440000006</v>
      </c>
      <c r="H132" s="111">
        <v>4964659.3999999929</v>
      </c>
      <c r="I132" s="111">
        <v>4151467.1499999957</v>
      </c>
      <c r="J132" s="111"/>
      <c r="K132" s="111"/>
      <c r="L132" s="111"/>
      <c r="M132" s="111"/>
      <c r="N132" s="111"/>
      <c r="O132" s="111"/>
      <c r="P132" s="111"/>
      <c r="Q132" s="111">
        <f t="shared" si="1"/>
        <v>21204444.919999983</v>
      </c>
      <c r="R132" s="108"/>
      <c r="T132" s="106"/>
      <c r="U132" s="111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21204444.919999983</v>
      </c>
      <c r="V132" s="108"/>
    </row>
    <row r="133" spans="2:22" ht="15" x14ac:dyDescent="0.25">
      <c r="B133" s="106"/>
      <c r="C133" s="155" t="s">
        <v>157</v>
      </c>
      <c r="D133" s="147" t="s">
        <v>378</v>
      </c>
      <c r="E133" s="111">
        <v>28799.83</v>
      </c>
      <c r="F133" s="111">
        <v>160828.78999999998</v>
      </c>
      <c r="G133" s="111">
        <v>67954.97</v>
      </c>
      <c r="H133" s="111">
        <v>52863.109999999993</v>
      </c>
      <c r="I133" s="111">
        <v>394672.45999999996</v>
      </c>
      <c r="J133" s="111"/>
      <c r="K133" s="111"/>
      <c r="L133" s="111"/>
      <c r="M133" s="111"/>
      <c r="N133" s="111"/>
      <c r="O133" s="111"/>
      <c r="P133" s="111"/>
      <c r="Q133" s="111">
        <f t="shared" si="1"/>
        <v>705119.15999999992</v>
      </c>
      <c r="R133" s="108"/>
      <c r="T133" s="106"/>
      <c r="U133" s="111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705119.15999999992</v>
      </c>
      <c r="V133" s="108"/>
    </row>
    <row r="134" spans="2:22" ht="15" x14ac:dyDescent="0.25">
      <c r="B134" s="106"/>
      <c r="C134" s="155" t="s">
        <v>158</v>
      </c>
      <c r="D134" s="147" t="s">
        <v>379</v>
      </c>
      <c r="E134" s="111">
        <v>356382.87</v>
      </c>
      <c r="F134" s="111">
        <v>444646.24000000005</v>
      </c>
      <c r="G134" s="111">
        <v>464347.5300000002</v>
      </c>
      <c r="H134" s="111">
        <v>449925.16000000003</v>
      </c>
      <c r="I134" s="111">
        <v>563304.20000000007</v>
      </c>
      <c r="J134" s="111"/>
      <c r="K134" s="111"/>
      <c r="L134" s="111"/>
      <c r="M134" s="111"/>
      <c r="N134" s="111"/>
      <c r="O134" s="111"/>
      <c r="P134" s="111"/>
      <c r="Q134" s="111">
        <f t="shared" si="1"/>
        <v>2278606.0000000005</v>
      </c>
      <c r="R134" s="108"/>
      <c r="T134" s="106"/>
      <c r="U134" s="111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2278606.0000000005</v>
      </c>
      <c r="V134" s="108"/>
    </row>
    <row r="135" spans="2:22" ht="15" x14ac:dyDescent="0.25">
      <c r="B135" s="106"/>
      <c r="C135" s="155" t="s">
        <v>159</v>
      </c>
      <c r="D135" s="147" t="s">
        <v>380</v>
      </c>
      <c r="E135" s="111">
        <v>83640</v>
      </c>
      <c r="F135" s="111">
        <v>16542.73</v>
      </c>
      <c r="G135" s="111">
        <v>207472.66</v>
      </c>
      <c r="H135" s="111">
        <v>45812.55</v>
      </c>
      <c r="I135" s="111">
        <v>102769.45999999999</v>
      </c>
      <c r="J135" s="111"/>
      <c r="K135" s="111"/>
      <c r="L135" s="111"/>
      <c r="M135" s="111"/>
      <c r="N135" s="111"/>
      <c r="O135" s="111"/>
      <c r="P135" s="111"/>
      <c r="Q135" s="111">
        <f t="shared" si="1"/>
        <v>456237.4</v>
      </c>
      <c r="R135" s="108"/>
      <c r="T135" s="106"/>
      <c r="U135" s="111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456237.4</v>
      </c>
      <c r="V135" s="108"/>
    </row>
    <row r="136" spans="2:22" ht="15" x14ac:dyDescent="0.25">
      <c r="B136" s="106"/>
      <c r="C136" s="155" t="s">
        <v>160</v>
      </c>
      <c r="D136" s="147" t="s">
        <v>381</v>
      </c>
      <c r="E136" s="111">
        <v>11712.780000000002</v>
      </c>
      <c r="F136" s="111">
        <v>13359.240000000002</v>
      </c>
      <c r="G136" s="111">
        <v>22760.9</v>
      </c>
      <c r="H136" s="111">
        <v>16129.900000000001</v>
      </c>
      <c r="I136" s="111">
        <v>12202.199999999999</v>
      </c>
      <c r="J136" s="111"/>
      <c r="K136" s="111"/>
      <c r="L136" s="111"/>
      <c r="M136" s="111"/>
      <c r="N136" s="111"/>
      <c r="O136" s="111"/>
      <c r="P136" s="111"/>
      <c r="Q136" s="111">
        <f t="shared" ref="Q136:Q199" si="2">SUM(E136:P136)</f>
        <v>76165.02</v>
      </c>
      <c r="R136" s="108"/>
      <c r="T136" s="106"/>
      <c r="U136" s="111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76165.02</v>
      </c>
      <c r="V136" s="108"/>
    </row>
    <row r="137" spans="2:22" ht="15" x14ac:dyDescent="0.25">
      <c r="B137" s="106"/>
      <c r="C137" s="155" t="s">
        <v>161</v>
      </c>
      <c r="D137" s="147" t="s">
        <v>382</v>
      </c>
      <c r="E137" s="111">
        <v>20525.530000000002</v>
      </c>
      <c r="F137" s="111">
        <v>26376.690000000002</v>
      </c>
      <c r="G137" s="111">
        <v>30771.95</v>
      </c>
      <c r="H137" s="111">
        <v>29806.429999999997</v>
      </c>
      <c r="I137" s="111">
        <v>23999.279999999995</v>
      </c>
      <c r="J137" s="111"/>
      <c r="K137" s="111"/>
      <c r="L137" s="111"/>
      <c r="M137" s="111"/>
      <c r="N137" s="111"/>
      <c r="O137" s="111"/>
      <c r="P137" s="111"/>
      <c r="Q137" s="111">
        <f t="shared" si="2"/>
        <v>131479.87999999998</v>
      </c>
      <c r="R137" s="108"/>
      <c r="T137" s="106"/>
      <c r="U137" s="111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131479.87999999998</v>
      </c>
      <c r="V137" s="108"/>
    </row>
    <row r="138" spans="2:22" ht="15" x14ac:dyDescent="0.25">
      <c r="B138" s="106"/>
      <c r="C138" s="155" t="s">
        <v>162</v>
      </c>
      <c r="D138" s="147" t="s">
        <v>383</v>
      </c>
      <c r="E138" s="111">
        <v>4716.78</v>
      </c>
      <c r="F138" s="111">
        <v>1955062.09</v>
      </c>
      <c r="G138" s="111">
        <v>1930701.9900000002</v>
      </c>
      <c r="H138" s="111">
        <v>1915167.77</v>
      </c>
      <c r="I138" s="111">
        <v>1865451.0999999999</v>
      </c>
      <c r="J138" s="111"/>
      <c r="K138" s="111"/>
      <c r="L138" s="111"/>
      <c r="M138" s="111"/>
      <c r="N138" s="111"/>
      <c r="O138" s="111"/>
      <c r="P138" s="111"/>
      <c r="Q138" s="111">
        <f t="shared" si="2"/>
        <v>7671099.7300000004</v>
      </c>
      <c r="R138" s="108"/>
      <c r="T138" s="106"/>
      <c r="U138" s="111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7671099.7300000004</v>
      </c>
      <c r="V138" s="108"/>
    </row>
    <row r="139" spans="2:22" ht="15" x14ac:dyDescent="0.25">
      <c r="B139" s="106"/>
      <c r="C139" s="155" t="s">
        <v>163</v>
      </c>
      <c r="D139" s="147" t="s">
        <v>384</v>
      </c>
      <c r="E139" s="111">
        <v>13060.499999999998</v>
      </c>
      <c r="F139" s="111">
        <v>29261.250000000004</v>
      </c>
      <c r="G139" s="111">
        <v>31597.47</v>
      </c>
      <c r="H139" s="111">
        <v>28913.890000000007</v>
      </c>
      <c r="I139" s="111">
        <v>28840.67</v>
      </c>
      <c r="J139" s="111"/>
      <c r="K139" s="111"/>
      <c r="L139" s="111"/>
      <c r="M139" s="111"/>
      <c r="N139" s="111"/>
      <c r="O139" s="111"/>
      <c r="P139" s="111"/>
      <c r="Q139" s="111">
        <f t="shared" si="2"/>
        <v>131673.78000000003</v>
      </c>
      <c r="R139" s="108"/>
      <c r="T139" s="106"/>
      <c r="U139" s="111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131673.78000000003</v>
      </c>
      <c r="V139" s="108"/>
    </row>
    <row r="140" spans="2:22" ht="25.5" x14ac:dyDescent="0.25">
      <c r="B140" s="106"/>
      <c r="C140" s="155" t="s">
        <v>164</v>
      </c>
      <c r="D140" s="147" t="s">
        <v>385</v>
      </c>
      <c r="E140" s="111">
        <v>0</v>
      </c>
      <c r="F140" s="111">
        <v>0</v>
      </c>
      <c r="G140" s="111">
        <v>785</v>
      </c>
      <c r="H140" s="111">
        <v>51169.88</v>
      </c>
      <c r="I140" s="111">
        <v>2588.92</v>
      </c>
      <c r="J140" s="111"/>
      <c r="K140" s="111"/>
      <c r="L140" s="111"/>
      <c r="M140" s="111"/>
      <c r="N140" s="111"/>
      <c r="O140" s="111"/>
      <c r="P140" s="111"/>
      <c r="Q140" s="111">
        <f t="shared" si="2"/>
        <v>54543.799999999996</v>
      </c>
      <c r="R140" s="108"/>
      <c r="T140" s="106"/>
      <c r="U140" s="111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54543.799999999996</v>
      </c>
      <c r="V140" s="108"/>
    </row>
    <row r="141" spans="2:22" ht="15" x14ac:dyDescent="0.25">
      <c r="B141" s="106"/>
      <c r="C141" s="155" t="s">
        <v>165</v>
      </c>
      <c r="D141" s="147" t="s">
        <v>386</v>
      </c>
      <c r="E141" s="111">
        <v>30338.06</v>
      </c>
      <c r="F141" s="111">
        <v>34819.06</v>
      </c>
      <c r="G141" s="111">
        <v>79546.010000000024</v>
      </c>
      <c r="H141" s="111">
        <v>56130.220000000008</v>
      </c>
      <c r="I141" s="111">
        <v>49220.93</v>
      </c>
      <c r="J141" s="111"/>
      <c r="K141" s="111"/>
      <c r="L141" s="111"/>
      <c r="M141" s="111"/>
      <c r="N141" s="111"/>
      <c r="O141" s="111"/>
      <c r="P141" s="111"/>
      <c r="Q141" s="111">
        <f t="shared" si="2"/>
        <v>250054.28</v>
      </c>
      <c r="R141" s="108"/>
      <c r="T141" s="106"/>
      <c r="U141" s="111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250054.28</v>
      </c>
      <c r="V141" s="108"/>
    </row>
    <row r="142" spans="2:22" ht="15" x14ac:dyDescent="0.25">
      <c r="B142" s="106"/>
      <c r="C142" s="155" t="s">
        <v>166</v>
      </c>
      <c r="D142" s="147" t="s">
        <v>387</v>
      </c>
      <c r="E142" s="111">
        <v>35446.619999999995</v>
      </c>
      <c r="F142" s="111">
        <v>44645.350000000006</v>
      </c>
      <c r="G142" s="111">
        <v>47271.320000000007</v>
      </c>
      <c r="H142" s="111">
        <v>47925.819999999992</v>
      </c>
      <c r="I142" s="111">
        <v>47621.779999999992</v>
      </c>
      <c r="J142" s="111"/>
      <c r="K142" s="111"/>
      <c r="L142" s="111"/>
      <c r="M142" s="111"/>
      <c r="N142" s="111"/>
      <c r="O142" s="111"/>
      <c r="P142" s="111"/>
      <c r="Q142" s="111">
        <f t="shared" si="2"/>
        <v>222910.88999999998</v>
      </c>
      <c r="R142" s="108"/>
      <c r="T142" s="106"/>
      <c r="U142" s="111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222910.88999999998</v>
      </c>
      <c r="V142" s="108"/>
    </row>
    <row r="143" spans="2:22" ht="25.5" x14ac:dyDescent="0.25">
      <c r="B143" s="106"/>
      <c r="C143" s="155" t="s">
        <v>167</v>
      </c>
      <c r="D143" s="147" t="s">
        <v>388</v>
      </c>
      <c r="E143" s="111">
        <v>11615</v>
      </c>
      <c r="F143" s="111">
        <v>10748.66</v>
      </c>
      <c r="G143" s="111">
        <v>13710.42</v>
      </c>
      <c r="H143" s="111">
        <v>11394.34</v>
      </c>
      <c r="I143" s="111">
        <v>13075.74</v>
      </c>
      <c r="J143" s="111"/>
      <c r="K143" s="111"/>
      <c r="L143" s="111"/>
      <c r="M143" s="111"/>
      <c r="N143" s="111"/>
      <c r="O143" s="111"/>
      <c r="P143" s="111"/>
      <c r="Q143" s="111">
        <f t="shared" si="2"/>
        <v>60544.159999999996</v>
      </c>
      <c r="R143" s="108"/>
      <c r="T143" s="106"/>
      <c r="U143" s="111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60544.159999999996</v>
      </c>
      <c r="V143" s="108"/>
    </row>
    <row r="144" spans="2:22" ht="15" x14ac:dyDescent="0.25">
      <c r="B144" s="106"/>
      <c r="C144" s="155" t="s">
        <v>168</v>
      </c>
      <c r="D144" s="147" t="s">
        <v>389</v>
      </c>
      <c r="E144" s="111">
        <v>156699.97</v>
      </c>
      <c r="F144" s="111">
        <v>526189</v>
      </c>
      <c r="G144" s="111">
        <v>785472.6100000001</v>
      </c>
      <c r="H144" s="111">
        <v>711858.92999999993</v>
      </c>
      <c r="I144" s="111">
        <v>2960144</v>
      </c>
      <c r="J144" s="111"/>
      <c r="K144" s="111"/>
      <c r="L144" s="111"/>
      <c r="M144" s="111"/>
      <c r="N144" s="111"/>
      <c r="O144" s="111"/>
      <c r="P144" s="111"/>
      <c r="Q144" s="111">
        <f t="shared" si="2"/>
        <v>5140364.51</v>
      </c>
      <c r="R144" s="108"/>
      <c r="T144" s="106"/>
      <c r="U144" s="111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5140364.51</v>
      </c>
      <c r="V144" s="108"/>
    </row>
    <row r="145" spans="2:22" ht="15" x14ac:dyDescent="0.25">
      <c r="B145" s="106"/>
      <c r="C145" s="155" t="s">
        <v>169</v>
      </c>
      <c r="D145" s="147" t="s">
        <v>390</v>
      </c>
      <c r="E145" s="111">
        <v>56945.500000000007</v>
      </c>
      <c r="F145" s="111">
        <v>90178.819999999992</v>
      </c>
      <c r="G145" s="111">
        <v>96971.640000000029</v>
      </c>
      <c r="H145" s="111">
        <v>80474.12000000001</v>
      </c>
      <c r="I145" s="111">
        <v>75785.119999999995</v>
      </c>
      <c r="J145" s="111"/>
      <c r="K145" s="111"/>
      <c r="L145" s="111"/>
      <c r="M145" s="111"/>
      <c r="N145" s="111"/>
      <c r="O145" s="111"/>
      <c r="P145" s="111"/>
      <c r="Q145" s="111">
        <f t="shared" si="2"/>
        <v>400355.2</v>
      </c>
      <c r="R145" s="108"/>
      <c r="T145" s="106"/>
      <c r="U145" s="111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400355.2</v>
      </c>
      <c r="V145" s="108"/>
    </row>
    <row r="146" spans="2:22" ht="15" x14ac:dyDescent="0.25">
      <c r="B146" s="106"/>
      <c r="C146" s="155" t="s">
        <v>171</v>
      </c>
      <c r="D146" s="147" t="s">
        <v>392</v>
      </c>
      <c r="E146" s="111">
        <v>7683.5600000000013</v>
      </c>
      <c r="F146" s="111">
        <v>45084.649999999994</v>
      </c>
      <c r="G146" s="111">
        <v>15065.559999999998</v>
      </c>
      <c r="H146" s="111">
        <v>16415.21</v>
      </c>
      <c r="I146" s="111">
        <v>13004.54</v>
      </c>
      <c r="J146" s="111"/>
      <c r="K146" s="111"/>
      <c r="L146" s="111"/>
      <c r="M146" s="111"/>
      <c r="N146" s="111"/>
      <c r="O146" s="111"/>
      <c r="P146" s="111"/>
      <c r="Q146" s="111">
        <f t="shared" si="2"/>
        <v>97253.51999999999</v>
      </c>
      <c r="R146" s="108"/>
      <c r="T146" s="106"/>
      <c r="U146" s="111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97253.51999999999</v>
      </c>
      <c r="V146" s="108"/>
    </row>
    <row r="147" spans="2:22" ht="15" x14ac:dyDescent="0.25">
      <c r="B147" s="106"/>
      <c r="C147" s="155" t="s">
        <v>172</v>
      </c>
      <c r="D147" s="147" t="s">
        <v>393</v>
      </c>
      <c r="E147" s="111">
        <v>12767.3</v>
      </c>
      <c r="F147" s="111">
        <v>12888.16</v>
      </c>
      <c r="G147" s="111">
        <v>12759.19</v>
      </c>
      <c r="H147" s="111">
        <v>12778.529999999999</v>
      </c>
      <c r="I147" s="111">
        <v>12867.32</v>
      </c>
      <c r="J147" s="111"/>
      <c r="K147" s="111"/>
      <c r="L147" s="111"/>
      <c r="M147" s="111"/>
      <c r="N147" s="111"/>
      <c r="O147" s="111"/>
      <c r="P147" s="111"/>
      <c r="Q147" s="111">
        <f t="shared" si="2"/>
        <v>64060.5</v>
      </c>
      <c r="R147" s="108"/>
      <c r="T147" s="106"/>
      <c r="U147" s="111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64060.5</v>
      </c>
      <c r="V147" s="108"/>
    </row>
    <row r="148" spans="2:22" ht="15" x14ac:dyDescent="0.25">
      <c r="B148" s="106"/>
      <c r="C148" s="155" t="s">
        <v>173</v>
      </c>
      <c r="D148" s="147" t="s">
        <v>394</v>
      </c>
      <c r="E148" s="111">
        <v>126.67</v>
      </c>
      <c r="F148" s="111">
        <v>445.98</v>
      </c>
      <c r="G148" s="111">
        <v>854.38999999999987</v>
      </c>
      <c r="H148" s="111">
        <v>5441.2300000000005</v>
      </c>
      <c r="I148" s="111">
        <v>344.96999999999997</v>
      </c>
      <c r="J148" s="111"/>
      <c r="K148" s="111"/>
      <c r="L148" s="111"/>
      <c r="M148" s="111"/>
      <c r="N148" s="111"/>
      <c r="O148" s="111"/>
      <c r="P148" s="111"/>
      <c r="Q148" s="111">
        <f t="shared" si="2"/>
        <v>7213.2400000000007</v>
      </c>
      <c r="R148" s="108"/>
      <c r="T148" s="106"/>
      <c r="U148" s="111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7213.2400000000007</v>
      </c>
      <c r="V148" s="108"/>
    </row>
    <row r="149" spans="2:22" ht="25.5" x14ac:dyDescent="0.25">
      <c r="B149" s="106"/>
      <c r="C149" s="155" t="s">
        <v>174</v>
      </c>
      <c r="D149" s="147" t="s">
        <v>395</v>
      </c>
      <c r="E149" s="111">
        <v>0</v>
      </c>
      <c r="F149" s="111">
        <v>183.09</v>
      </c>
      <c r="G149" s="111">
        <v>0</v>
      </c>
      <c r="H149" s="111">
        <v>0</v>
      </c>
      <c r="I149" s="111">
        <v>0</v>
      </c>
      <c r="J149" s="111"/>
      <c r="K149" s="111"/>
      <c r="L149" s="111"/>
      <c r="M149" s="111"/>
      <c r="N149" s="111"/>
      <c r="O149" s="111"/>
      <c r="P149" s="111"/>
      <c r="Q149" s="111">
        <f t="shared" si="2"/>
        <v>183.09</v>
      </c>
      <c r="R149" s="108"/>
      <c r="T149" s="106"/>
      <c r="U149" s="111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183.09</v>
      </c>
      <c r="V149" s="108"/>
    </row>
    <row r="150" spans="2:22" ht="15" x14ac:dyDescent="0.25">
      <c r="B150" s="106"/>
      <c r="C150" s="155" t="s">
        <v>175</v>
      </c>
      <c r="D150" s="147" t="s">
        <v>628</v>
      </c>
      <c r="E150" s="111">
        <v>10256.86</v>
      </c>
      <c r="F150" s="111">
        <v>11699.199999999999</v>
      </c>
      <c r="G150" s="111">
        <v>89959.18</v>
      </c>
      <c r="H150" s="111">
        <v>57581.14</v>
      </c>
      <c r="I150" s="111">
        <v>8006.77</v>
      </c>
      <c r="J150" s="111"/>
      <c r="K150" s="111"/>
      <c r="L150" s="111"/>
      <c r="M150" s="111"/>
      <c r="N150" s="111"/>
      <c r="O150" s="111"/>
      <c r="P150" s="111"/>
      <c r="Q150" s="111">
        <f t="shared" si="2"/>
        <v>177503.15</v>
      </c>
      <c r="R150" s="108"/>
      <c r="T150" s="106"/>
      <c r="U150" s="111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177503.15</v>
      </c>
      <c r="V150" s="108"/>
    </row>
    <row r="151" spans="2:22" ht="25.5" x14ac:dyDescent="0.25">
      <c r="B151" s="106"/>
      <c r="C151" s="155" t="s">
        <v>176</v>
      </c>
      <c r="D151" s="147" t="s">
        <v>397</v>
      </c>
      <c r="E151" s="111">
        <v>0</v>
      </c>
      <c r="F151" s="111">
        <v>0</v>
      </c>
      <c r="G151" s="111">
        <v>0</v>
      </c>
      <c r="H151" s="111">
        <v>0</v>
      </c>
      <c r="I151" s="111">
        <v>3975000</v>
      </c>
      <c r="J151" s="111"/>
      <c r="K151" s="111"/>
      <c r="L151" s="111"/>
      <c r="M151" s="111"/>
      <c r="N151" s="111"/>
      <c r="O151" s="111"/>
      <c r="P151" s="111"/>
      <c r="Q151" s="111">
        <f t="shared" si="2"/>
        <v>3975000</v>
      </c>
      <c r="R151" s="108"/>
      <c r="T151" s="106"/>
      <c r="U151" s="111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3975000</v>
      </c>
      <c r="V151" s="108"/>
    </row>
    <row r="152" spans="2:22" ht="15" x14ac:dyDescent="0.25">
      <c r="B152" s="106"/>
      <c r="C152" s="155" t="s">
        <v>177</v>
      </c>
      <c r="D152" s="147" t="s">
        <v>398</v>
      </c>
      <c r="E152" s="111">
        <v>12121.96</v>
      </c>
      <c r="F152" s="111">
        <v>12298.230000000001</v>
      </c>
      <c r="G152" s="111">
        <v>13791.169999999998</v>
      </c>
      <c r="H152" s="111">
        <v>13867.739999999998</v>
      </c>
      <c r="I152" s="111">
        <v>12501.58</v>
      </c>
      <c r="J152" s="111"/>
      <c r="K152" s="111"/>
      <c r="L152" s="111"/>
      <c r="M152" s="111"/>
      <c r="N152" s="111"/>
      <c r="O152" s="111"/>
      <c r="P152" s="111"/>
      <c r="Q152" s="111">
        <f t="shared" si="2"/>
        <v>64580.68</v>
      </c>
      <c r="R152" s="108"/>
      <c r="T152" s="106"/>
      <c r="U152" s="111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64580.68</v>
      </c>
      <c r="V152" s="108"/>
    </row>
    <row r="153" spans="2:22" ht="15" x14ac:dyDescent="0.25">
      <c r="B153" s="106"/>
      <c r="C153" s="155" t="s">
        <v>178</v>
      </c>
      <c r="D153" s="147" t="s">
        <v>399</v>
      </c>
      <c r="E153" s="111">
        <v>0</v>
      </c>
      <c r="F153" s="111">
        <v>2678.05</v>
      </c>
      <c r="G153" s="111">
        <v>600</v>
      </c>
      <c r="H153" s="111">
        <v>984.97</v>
      </c>
      <c r="I153" s="111">
        <v>584.22</v>
      </c>
      <c r="J153" s="111"/>
      <c r="K153" s="111"/>
      <c r="L153" s="111"/>
      <c r="M153" s="111"/>
      <c r="N153" s="111"/>
      <c r="O153" s="111"/>
      <c r="P153" s="111"/>
      <c r="Q153" s="111">
        <f t="shared" si="2"/>
        <v>4847.2400000000007</v>
      </c>
      <c r="R153" s="108"/>
      <c r="T153" s="106"/>
      <c r="U153" s="111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4847.2400000000007</v>
      </c>
      <c r="V153" s="108"/>
    </row>
    <row r="154" spans="2:22" ht="15" x14ac:dyDescent="0.25">
      <c r="B154" s="106"/>
      <c r="C154" s="155" t="s">
        <v>501</v>
      </c>
      <c r="D154" s="147" t="s">
        <v>629</v>
      </c>
      <c r="E154" s="111">
        <v>31925.87</v>
      </c>
      <c r="F154" s="111">
        <v>74323.17</v>
      </c>
      <c r="G154" s="111">
        <v>58958.51</v>
      </c>
      <c r="H154" s="111">
        <v>73111.11</v>
      </c>
      <c r="I154" s="111">
        <v>63263.229999999996</v>
      </c>
      <c r="J154" s="111"/>
      <c r="K154" s="111"/>
      <c r="L154" s="111"/>
      <c r="M154" s="111"/>
      <c r="N154" s="111"/>
      <c r="O154" s="111"/>
      <c r="P154" s="111"/>
      <c r="Q154" s="111">
        <f t="shared" si="2"/>
        <v>301581.88999999996</v>
      </c>
      <c r="R154" s="108"/>
      <c r="T154" s="106"/>
      <c r="U154" s="111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301581.88999999996</v>
      </c>
      <c r="V154" s="108"/>
    </row>
    <row r="155" spans="2:22" ht="15" x14ac:dyDescent="0.25">
      <c r="B155" s="106"/>
      <c r="C155" s="155" t="s">
        <v>572</v>
      </c>
      <c r="D155" s="147" t="s">
        <v>600</v>
      </c>
      <c r="E155" s="111">
        <v>40087.409999999996</v>
      </c>
      <c r="F155" s="111">
        <v>64151.350000000013</v>
      </c>
      <c r="G155" s="111">
        <v>61268.18</v>
      </c>
      <c r="H155" s="111">
        <v>51810.750000000007</v>
      </c>
      <c r="I155" s="111">
        <v>49565.540000000008</v>
      </c>
      <c r="J155" s="111"/>
      <c r="K155" s="111"/>
      <c r="L155" s="111"/>
      <c r="M155" s="111"/>
      <c r="N155" s="111"/>
      <c r="O155" s="111"/>
      <c r="P155" s="111"/>
      <c r="Q155" s="111">
        <f t="shared" si="2"/>
        <v>266883.23</v>
      </c>
      <c r="R155" s="108"/>
      <c r="T155" s="106"/>
      <c r="U155" s="111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266883.23</v>
      </c>
      <c r="V155" s="108"/>
    </row>
    <row r="156" spans="2:22" ht="15" x14ac:dyDescent="0.25">
      <c r="B156" s="106"/>
      <c r="C156" s="155" t="s">
        <v>536</v>
      </c>
      <c r="D156" s="147" t="s">
        <v>537</v>
      </c>
      <c r="E156" s="111">
        <v>12601.48</v>
      </c>
      <c r="F156" s="111">
        <v>17611.47</v>
      </c>
      <c r="G156" s="111">
        <v>23300.600000000006</v>
      </c>
      <c r="H156" s="111">
        <v>34354.53</v>
      </c>
      <c r="I156" s="111">
        <v>15807.449999999997</v>
      </c>
      <c r="J156" s="111"/>
      <c r="K156" s="111"/>
      <c r="L156" s="111"/>
      <c r="M156" s="111"/>
      <c r="N156" s="111"/>
      <c r="O156" s="111"/>
      <c r="P156" s="111"/>
      <c r="Q156" s="111">
        <f t="shared" si="2"/>
        <v>103675.53</v>
      </c>
      <c r="R156" s="108"/>
      <c r="T156" s="106"/>
      <c r="U156" s="111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103675.53</v>
      </c>
      <c r="V156" s="108"/>
    </row>
    <row r="157" spans="2:22" ht="15" x14ac:dyDescent="0.25">
      <c r="B157" s="106"/>
      <c r="C157" s="155" t="s">
        <v>538</v>
      </c>
      <c r="D157" s="147" t="s">
        <v>539</v>
      </c>
      <c r="E157" s="111">
        <v>9866.0200000000023</v>
      </c>
      <c r="F157" s="111">
        <v>233357.99</v>
      </c>
      <c r="G157" s="111">
        <v>95720.180000000008</v>
      </c>
      <c r="H157" s="111">
        <v>1020013.1900000001</v>
      </c>
      <c r="I157" s="111">
        <v>34972.04</v>
      </c>
      <c r="J157" s="111"/>
      <c r="K157" s="111"/>
      <c r="L157" s="111"/>
      <c r="M157" s="111"/>
      <c r="N157" s="111"/>
      <c r="O157" s="111"/>
      <c r="P157" s="111"/>
      <c r="Q157" s="111">
        <f t="shared" si="2"/>
        <v>1393929.4200000002</v>
      </c>
      <c r="R157" s="108"/>
      <c r="T157" s="106"/>
      <c r="U157" s="111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1393929.4200000002</v>
      </c>
      <c r="V157" s="108"/>
    </row>
    <row r="158" spans="2:22" ht="25.5" x14ac:dyDescent="0.25">
      <c r="B158" s="106"/>
      <c r="C158" s="155" t="s">
        <v>522</v>
      </c>
      <c r="D158" s="147" t="s">
        <v>523</v>
      </c>
      <c r="E158" s="111">
        <v>19143.239999999994</v>
      </c>
      <c r="F158" s="111">
        <v>38320.689999999995</v>
      </c>
      <c r="G158" s="111">
        <v>56157.440000000002</v>
      </c>
      <c r="H158" s="111">
        <v>206662.84</v>
      </c>
      <c r="I158" s="111">
        <v>75263.210000000006</v>
      </c>
      <c r="J158" s="111"/>
      <c r="K158" s="111"/>
      <c r="L158" s="111"/>
      <c r="M158" s="111"/>
      <c r="N158" s="111"/>
      <c r="O158" s="111"/>
      <c r="P158" s="111"/>
      <c r="Q158" s="111">
        <f t="shared" si="2"/>
        <v>395547.42</v>
      </c>
      <c r="R158" s="108"/>
      <c r="T158" s="106"/>
      <c r="U158" s="111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395547.42</v>
      </c>
      <c r="V158" s="108"/>
    </row>
    <row r="159" spans="2:22" ht="15" x14ac:dyDescent="0.25">
      <c r="B159" s="106"/>
      <c r="C159" s="155" t="s">
        <v>542</v>
      </c>
      <c r="D159" s="147" t="s">
        <v>543</v>
      </c>
      <c r="E159" s="111">
        <v>48418.530000000006</v>
      </c>
      <c r="F159" s="111">
        <v>49683.05000000001</v>
      </c>
      <c r="G159" s="111">
        <v>55620.28</v>
      </c>
      <c r="H159" s="111">
        <v>47339.720000000023</v>
      </c>
      <c r="I159" s="111">
        <v>48811.900000000009</v>
      </c>
      <c r="J159" s="111"/>
      <c r="K159" s="111"/>
      <c r="L159" s="111"/>
      <c r="M159" s="111"/>
      <c r="N159" s="111"/>
      <c r="O159" s="111"/>
      <c r="P159" s="111"/>
      <c r="Q159" s="111">
        <f t="shared" si="2"/>
        <v>249873.48000000004</v>
      </c>
      <c r="R159" s="108"/>
      <c r="T159" s="106"/>
      <c r="U159" s="111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249873.48000000004</v>
      </c>
      <c r="V159" s="108"/>
    </row>
    <row r="160" spans="2:22" ht="15" x14ac:dyDescent="0.25">
      <c r="B160" s="106"/>
      <c r="C160" s="155" t="s">
        <v>544</v>
      </c>
      <c r="D160" s="147" t="s">
        <v>545</v>
      </c>
      <c r="E160" s="111">
        <v>34151.46</v>
      </c>
      <c r="F160" s="111">
        <v>55933.17</v>
      </c>
      <c r="G160" s="111">
        <v>74524.36</v>
      </c>
      <c r="H160" s="111">
        <v>63394.149999999994</v>
      </c>
      <c r="I160" s="111">
        <v>78618.029999999984</v>
      </c>
      <c r="J160" s="111"/>
      <c r="K160" s="111"/>
      <c r="L160" s="111"/>
      <c r="M160" s="111"/>
      <c r="N160" s="111"/>
      <c r="O160" s="111"/>
      <c r="P160" s="111"/>
      <c r="Q160" s="111">
        <f t="shared" si="2"/>
        <v>306621.17</v>
      </c>
      <c r="R160" s="108"/>
      <c r="T160" s="106"/>
      <c r="U160" s="111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306621.17</v>
      </c>
      <c r="V160" s="108"/>
    </row>
    <row r="161" spans="2:22" ht="15" x14ac:dyDescent="0.25">
      <c r="B161" s="106"/>
      <c r="C161" s="155" t="s">
        <v>630</v>
      </c>
      <c r="D161" s="147" t="s">
        <v>391</v>
      </c>
      <c r="E161" s="111">
        <v>13710.36</v>
      </c>
      <c r="F161" s="111">
        <v>59067.76</v>
      </c>
      <c r="G161" s="111">
        <v>111089.9</v>
      </c>
      <c r="H161" s="111">
        <v>95969.919999999998</v>
      </c>
      <c r="I161" s="111">
        <v>70817.06</v>
      </c>
      <c r="J161" s="111"/>
      <c r="K161" s="111"/>
      <c r="L161" s="111"/>
      <c r="M161" s="111"/>
      <c r="N161" s="111"/>
      <c r="O161" s="111"/>
      <c r="P161" s="111"/>
      <c r="Q161" s="111">
        <f t="shared" si="2"/>
        <v>350655</v>
      </c>
      <c r="R161" s="108"/>
      <c r="T161" s="106"/>
      <c r="U161" s="111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350655</v>
      </c>
      <c r="V161" s="108"/>
    </row>
    <row r="162" spans="2:22" ht="15" x14ac:dyDescent="0.25">
      <c r="B162" s="106"/>
      <c r="C162" s="155" t="s">
        <v>631</v>
      </c>
      <c r="D162" s="147" t="s">
        <v>521</v>
      </c>
      <c r="E162" s="111">
        <v>0</v>
      </c>
      <c r="F162" s="111">
        <v>270</v>
      </c>
      <c r="G162" s="111">
        <v>5449.41</v>
      </c>
      <c r="H162" s="111">
        <v>4182.2700000000004</v>
      </c>
      <c r="I162" s="111">
        <v>4496.3999999999996</v>
      </c>
      <c r="J162" s="111"/>
      <c r="K162" s="111"/>
      <c r="L162" s="111"/>
      <c r="M162" s="111"/>
      <c r="N162" s="111"/>
      <c r="O162" s="111"/>
      <c r="P162" s="111"/>
      <c r="Q162" s="111">
        <f t="shared" si="2"/>
        <v>14398.08</v>
      </c>
      <c r="R162" s="108"/>
      <c r="T162" s="106"/>
      <c r="U162" s="111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14398.08</v>
      </c>
      <c r="V162" s="108"/>
    </row>
    <row r="163" spans="2:22" ht="15" x14ac:dyDescent="0.25">
      <c r="B163" s="106"/>
      <c r="C163" s="155" t="s">
        <v>179</v>
      </c>
      <c r="D163" s="147" t="s">
        <v>400</v>
      </c>
      <c r="E163" s="111">
        <v>429505.61</v>
      </c>
      <c r="F163" s="111">
        <v>448172.82999999996</v>
      </c>
      <c r="G163" s="111">
        <v>604088.69999999984</v>
      </c>
      <c r="H163" s="111">
        <v>5848075.0899999999</v>
      </c>
      <c r="I163" s="111">
        <v>3081452.4699999997</v>
      </c>
      <c r="J163" s="111"/>
      <c r="K163" s="111"/>
      <c r="L163" s="111"/>
      <c r="M163" s="111"/>
      <c r="N163" s="111"/>
      <c r="O163" s="111"/>
      <c r="P163" s="111"/>
      <c r="Q163" s="111">
        <f t="shared" si="2"/>
        <v>10411294.699999999</v>
      </c>
      <c r="R163" s="108"/>
      <c r="T163" s="106"/>
      <c r="U163" s="111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10411294.699999999</v>
      </c>
      <c r="V163" s="108"/>
    </row>
    <row r="164" spans="2:22" ht="15" x14ac:dyDescent="0.25">
      <c r="B164" s="106"/>
      <c r="C164" s="155" t="s">
        <v>180</v>
      </c>
      <c r="D164" s="147" t="s">
        <v>401</v>
      </c>
      <c r="E164" s="111">
        <v>462614.26000000007</v>
      </c>
      <c r="F164" s="111">
        <v>285590.08000000013</v>
      </c>
      <c r="G164" s="111">
        <v>265860.47999999998</v>
      </c>
      <c r="H164" s="111">
        <v>306825.31999999989</v>
      </c>
      <c r="I164" s="111">
        <v>276243.05000000005</v>
      </c>
      <c r="J164" s="111"/>
      <c r="K164" s="111"/>
      <c r="L164" s="111"/>
      <c r="M164" s="111"/>
      <c r="N164" s="111"/>
      <c r="O164" s="111"/>
      <c r="P164" s="111"/>
      <c r="Q164" s="111">
        <f t="shared" si="2"/>
        <v>1597133.1900000002</v>
      </c>
      <c r="R164" s="108"/>
      <c r="T164" s="106"/>
      <c r="U164" s="111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1597133.1900000002</v>
      </c>
      <c r="V164" s="108"/>
    </row>
    <row r="165" spans="2:22" ht="15" x14ac:dyDescent="0.25">
      <c r="B165" s="106"/>
      <c r="C165" s="155" t="s">
        <v>181</v>
      </c>
      <c r="D165" s="147" t="s">
        <v>402</v>
      </c>
      <c r="E165" s="111">
        <v>9637.989999999998</v>
      </c>
      <c r="F165" s="111">
        <v>33126.079999999994</v>
      </c>
      <c r="G165" s="111">
        <v>32705.709999999992</v>
      </c>
      <c r="H165" s="111">
        <v>195669.17999999993</v>
      </c>
      <c r="I165" s="111">
        <v>176899.94</v>
      </c>
      <c r="J165" s="111"/>
      <c r="K165" s="111"/>
      <c r="L165" s="111"/>
      <c r="M165" s="111"/>
      <c r="N165" s="111"/>
      <c r="O165" s="111"/>
      <c r="P165" s="111"/>
      <c r="Q165" s="111">
        <f t="shared" si="2"/>
        <v>448038.89999999991</v>
      </c>
      <c r="R165" s="108"/>
      <c r="T165" s="106"/>
      <c r="U165" s="111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448038.89999999991</v>
      </c>
      <c r="V165" s="108"/>
    </row>
    <row r="166" spans="2:22" ht="15" x14ac:dyDescent="0.25">
      <c r="B166" s="106"/>
      <c r="C166" s="155" t="s">
        <v>182</v>
      </c>
      <c r="D166" s="147" t="s">
        <v>403</v>
      </c>
      <c r="E166" s="111">
        <v>381642.78</v>
      </c>
      <c r="F166" s="111">
        <v>411552.26</v>
      </c>
      <c r="G166" s="111">
        <v>72284.47</v>
      </c>
      <c r="H166" s="111">
        <v>686045.26</v>
      </c>
      <c r="I166" s="111">
        <v>1126359.3700000001</v>
      </c>
      <c r="J166" s="111"/>
      <c r="K166" s="111"/>
      <c r="L166" s="111"/>
      <c r="M166" s="111"/>
      <c r="N166" s="111"/>
      <c r="O166" s="111"/>
      <c r="P166" s="111"/>
      <c r="Q166" s="111">
        <f t="shared" si="2"/>
        <v>2677884.14</v>
      </c>
      <c r="R166" s="108"/>
      <c r="T166" s="106"/>
      <c r="U166" s="111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2677884.14</v>
      </c>
      <c r="V166" s="108"/>
    </row>
    <row r="167" spans="2:22" ht="25.5" x14ac:dyDescent="0.25">
      <c r="B167" s="106"/>
      <c r="C167" s="155" t="s">
        <v>183</v>
      </c>
      <c r="D167" s="147" t="s">
        <v>405</v>
      </c>
      <c r="E167" s="111">
        <v>0</v>
      </c>
      <c r="F167" s="111">
        <v>0</v>
      </c>
      <c r="G167" s="111">
        <v>0</v>
      </c>
      <c r="H167" s="111">
        <v>206411.66999999998</v>
      </c>
      <c r="I167" s="111">
        <v>0</v>
      </c>
      <c r="J167" s="111"/>
      <c r="K167" s="111"/>
      <c r="L167" s="111"/>
      <c r="M167" s="111"/>
      <c r="N167" s="111"/>
      <c r="O167" s="111"/>
      <c r="P167" s="111"/>
      <c r="Q167" s="111">
        <f t="shared" si="2"/>
        <v>206411.66999999998</v>
      </c>
      <c r="R167" s="108"/>
      <c r="T167" s="106"/>
      <c r="U167" s="111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206411.66999999998</v>
      </c>
      <c r="V167" s="108"/>
    </row>
    <row r="168" spans="2:22" ht="15" x14ac:dyDescent="0.25">
      <c r="B168" s="106"/>
      <c r="C168" s="155" t="s">
        <v>184</v>
      </c>
      <c r="D168" s="147" t="s">
        <v>406</v>
      </c>
      <c r="E168" s="111">
        <v>14003.389999999998</v>
      </c>
      <c r="F168" s="111">
        <v>15319.5</v>
      </c>
      <c r="G168" s="111">
        <v>14534.759999999998</v>
      </c>
      <c r="H168" s="111">
        <v>15701.740000000002</v>
      </c>
      <c r="I168" s="111">
        <v>14816.519999999999</v>
      </c>
      <c r="J168" s="111"/>
      <c r="K168" s="111"/>
      <c r="L168" s="111"/>
      <c r="M168" s="111"/>
      <c r="N168" s="111"/>
      <c r="O168" s="111"/>
      <c r="P168" s="111"/>
      <c r="Q168" s="111">
        <f t="shared" si="2"/>
        <v>74375.91</v>
      </c>
      <c r="R168" s="108"/>
      <c r="T168" s="106"/>
      <c r="U168" s="111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74375.91</v>
      </c>
      <c r="V168" s="108"/>
    </row>
    <row r="169" spans="2:22" ht="15" x14ac:dyDescent="0.25">
      <c r="B169" s="106"/>
      <c r="C169" s="155" t="s">
        <v>185</v>
      </c>
      <c r="D169" s="147" t="s">
        <v>407</v>
      </c>
      <c r="E169" s="111">
        <v>10140.73</v>
      </c>
      <c r="F169" s="111">
        <v>18093.350000000002</v>
      </c>
      <c r="G169" s="111">
        <v>18265.689999999999</v>
      </c>
      <c r="H169" s="111">
        <v>24477.78</v>
      </c>
      <c r="I169" s="111">
        <v>21553.38</v>
      </c>
      <c r="J169" s="111"/>
      <c r="K169" s="111"/>
      <c r="L169" s="111"/>
      <c r="M169" s="111"/>
      <c r="N169" s="111"/>
      <c r="O169" s="111"/>
      <c r="P169" s="111"/>
      <c r="Q169" s="111">
        <f t="shared" si="2"/>
        <v>92530.930000000008</v>
      </c>
      <c r="R169" s="108"/>
      <c r="T169" s="106"/>
      <c r="U169" s="111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92530.930000000008</v>
      </c>
      <c r="V169" s="108"/>
    </row>
    <row r="170" spans="2:22" ht="15" x14ac:dyDescent="0.25">
      <c r="B170" s="106"/>
      <c r="C170" s="155" t="s">
        <v>186</v>
      </c>
      <c r="D170" s="147" t="s">
        <v>408</v>
      </c>
      <c r="E170" s="111">
        <v>366147.38</v>
      </c>
      <c r="F170" s="111">
        <v>449012.02999999985</v>
      </c>
      <c r="G170" s="111">
        <v>479761.00999999995</v>
      </c>
      <c r="H170" s="111">
        <v>427826.89999999997</v>
      </c>
      <c r="I170" s="111">
        <v>491660.34000000008</v>
      </c>
      <c r="J170" s="111"/>
      <c r="K170" s="111"/>
      <c r="L170" s="111"/>
      <c r="M170" s="111"/>
      <c r="N170" s="111"/>
      <c r="O170" s="111"/>
      <c r="P170" s="111"/>
      <c r="Q170" s="111">
        <f t="shared" si="2"/>
        <v>2214407.66</v>
      </c>
      <c r="R170" s="108"/>
      <c r="T170" s="106"/>
      <c r="U170" s="111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2214407.66</v>
      </c>
      <c r="V170" s="108"/>
    </row>
    <row r="171" spans="2:22" ht="15" x14ac:dyDescent="0.25">
      <c r="B171" s="106"/>
      <c r="C171" s="155" t="s">
        <v>187</v>
      </c>
      <c r="D171" s="147" t="s">
        <v>409</v>
      </c>
      <c r="E171" s="111">
        <v>5722.2599999999993</v>
      </c>
      <c r="F171" s="111">
        <v>387218.42</v>
      </c>
      <c r="G171" s="111">
        <v>457939.56999999995</v>
      </c>
      <c r="H171" s="111">
        <v>742795.75000000012</v>
      </c>
      <c r="I171" s="111">
        <v>23915.48</v>
      </c>
      <c r="J171" s="111"/>
      <c r="K171" s="111"/>
      <c r="L171" s="111"/>
      <c r="M171" s="111"/>
      <c r="N171" s="111"/>
      <c r="O171" s="111"/>
      <c r="P171" s="111"/>
      <c r="Q171" s="111">
        <f t="shared" si="2"/>
        <v>1617591.48</v>
      </c>
      <c r="R171" s="108"/>
      <c r="T171" s="106"/>
      <c r="U171" s="111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1617591.48</v>
      </c>
      <c r="V171" s="108"/>
    </row>
    <row r="172" spans="2:22" ht="15" x14ac:dyDescent="0.25">
      <c r="B172" s="106"/>
      <c r="C172" s="155" t="s">
        <v>188</v>
      </c>
      <c r="D172" s="147" t="s">
        <v>410</v>
      </c>
      <c r="E172" s="111">
        <v>26409.099999999995</v>
      </c>
      <c r="F172" s="111">
        <v>30325.909999999993</v>
      </c>
      <c r="G172" s="111">
        <v>33649.81</v>
      </c>
      <c r="H172" s="111">
        <v>34196.720000000001</v>
      </c>
      <c r="I172" s="111">
        <v>44940.759999999995</v>
      </c>
      <c r="J172" s="111"/>
      <c r="K172" s="111"/>
      <c r="L172" s="111"/>
      <c r="M172" s="111"/>
      <c r="N172" s="111"/>
      <c r="O172" s="111"/>
      <c r="P172" s="111"/>
      <c r="Q172" s="111">
        <f t="shared" si="2"/>
        <v>169522.3</v>
      </c>
      <c r="R172" s="108"/>
      <c r="T172" s="106"/>
      <c r="U172" s="111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169522.3</v>
      </c>
      <c r="V172" s="108"/>
    </row>
    <row r="173" spans="2:22" ht="25.5" x14ac:dyDescent="0.25">
      <c r="B173" s="106"/>
      <c r="C173" s="155" t="s">
        <v>189</v>
      </c>
      <c r="D173" s="147" t="s">
        <v>404</v>
      </c>
      <c r="E173" s="111">
        <v>42088.02</v>
      </c>
      <c r="F173" s="111">
        <v>106283.08999999998</v>
      </c>
      <c r="G173" s="111">
        <v>102285.22999999998</v>
      </c>
      <c r="H173" s="111">
        <v>242809.71</v>
      </c>
      <c r="I173" s="111">
        <v>236754.04999999996</v>
      </c>
      <c r="J173" s="111"/>
      <c r="K173" s="111"/>
      <c r="L173" s="111"/>
      <c r="M173" s="111"/>
      <c r="N173" s="111"/>
      <c r="O173" s="111"/>
      <c r="P173" s="111"/>
      <c r="Q173" s="111">
        <f t="shared" si="2"/>
        <v>730220.09999999986</v>
      </c>
      <c r="R173" s="108"/>
      <c r="T173" s="106"/>
      <c r="U173" s="111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730220.09999999986</v>
      </c>
      <c r="V173" s="108"/>
    </row>
    <row r="174" spans="2:22" ht="15" x14ac:dyDescent="0.25">
      <c r="B174" s="106"/>
      <c r="C174" s="155" t="s">
        <v>632</v>
      </c>
      <c r="D174" s="147" t="s">
        <v>633</v>
      </c>
      <c r="E174" s="111">
        <v>99983.339999999982</v>
      </c>
      <c r="F174" s="111">
        <v>153178.83000000002</v>
      </c>
      <c r="G174" s="111">
        <v>196039.75</v>
      </c>
      <c r="H174" s="111">
        <v>185182.14</v>
      </c>
      <c r="I174" s="111">
        <v>194822.06</v>
      </c>
      <c r="J174" s="111"/>
      <c r="K174" s="111"/>
      <c r="L174" s="111"/>
      <c r="M174" s="111"/>
      <c r="N174" s="111"/>
      <c r="O174" s="111"/>
      <c r="P174" s="111"/>
      <c r="Q174" s="111">
        <f t="shared" si="2"/>
        <v>829206.12000000011</v>
      </c>
      <c r="R174" s="108"/>
      <c r="T174" s="106"/>
      <c r="U174" s="111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829206.12000000011</v>
      </c>
      <c r="V174" s="108"/>
    </row>
    <row r="175" spans="2:22" ht="15" x14ac:dyDescent="0.25">
      <c r="B175" s="106"/>
      <c r="C175" s="155" t="s">
        <v>190</v>
      </c>
      <c r="D175" s="147" t="s">
        <v>411</v>
      </c>
      <c r="E175" s="111">
        <v>51354.14</v>
      </c>
      <c r="F175" s="111">
        <v>107234.74</v>
      </c>
      <c r="G175" s="111">
        <v>70795.839999999997</v>
      </c>
      <c r="H175" s="111">
        <v>115896.01999999997</v>
      </c>
      <c r="I175" s="111">
        <v>79496.540000000008</v>
      </c>
      <c r="J175" s="111"/>
      <c r="K175" s="111"/>
      <c r="L175" s="111"/>
      <c r="M175" s="111"/>
      <c r="N175" s="111"/>
      <c r="O175" s="111"/>
      <c r="P175" s="111"/>
      <c r="Q175" s="111">
        <f t="shared" si="2"/>
        <v>424777.28</v>
      </c>
      <c r="R175" s="108"/>
      <c r="T175" s="106"/>
      <c r="U175" s="111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424777.28</v>
      </c>
      <c r="V175" s="108"/>
    </row>
    <row r="176" spans="2:22" ht="15" x14ac:dyDescent="0.25">
      <c r="B176" s="106"/>
      <c r="C176" s="155" t="s">
        <v>191</v>
      </c>
      <c r="D176" s="147" t="s">
        <v>412</v>
      </c>
      <c r="E176" s="111">
        <v>69406.560000000012</v>
      </c>
      <c r="F176" s="111">
        <v>91930.58</v>
      </c>
      <c r="G176" s="111">
        <v>81704.210000000021</v>
      </c>
      <c r="H176" s="111">
        <v>102337.41</v>
      </c>
      <c r="I176" s="111">
        <v>85406.540000000023</v>
      </c>
      <c r="J176" s="111"/>
      <c r="K176" s="111"/>
      <c r="L176" s="111"/>
      <c r="M176" s="111"/>
      <c r="N176" s="111"/>
      <c r="O176" s="111"/>
      <c r="P176" s="111"/>
      <c r="Q176" s="111">
        <f t="shared" si="2"/>
        <v>430785.30000000005</v>
      </c>
      <c r="R176" s="108"/>
      <c r="T176" s="106"/>
      <c r="U176" s="111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430785.30000000005</v>
      </c>
      <c r="V176" s="108"/>
    </row>
    <row r="177" spans="2:22" ht="15" x14ac:dyDescent="0.25">
      <c r="B177" s="106"/>
      <c r="C177" s="155" t="s">
        <v>192</v>
      </c>
      <c r="D177" s="147" t="s">
        <v>413</v>
      </c>
      <c r="E177" s="111">
        <v>89046.909999999989</v>
      </c>
      <c r="F177" s="111">
        <v>2052801.84</v>
      </c>
      <c r="G177" s="111">
        <v>1407285.95</v>
      </c>
      <c r="H177" s="111">
        <v>1498900.7</v>
      </c>
      <c r="I177" s="111">
        <v>1262162.7899999998</v>
      </c>
      <c r="J177" s="111"/>
      <c r="K177" s="111"/>
      <c r="L177" s="111"/>
      <c r="M177" s="111"/>
      <c r="N177" s="111"/>
      <c r="O177" s="111"/>
      <c r="P177" s="111"/>
      <c r="Q177" s="111">
        <f t="shared" si="2"/>
        <v>6310198.1900000004</v>
      </c>
      <c r="R177" s="108"/>
      <c r="T177" s="106"/>
      <c r="U177" s="111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6310198.1900000004</v>
      </c>
      <c r="V177" s="108"/>
    </row>
    <row r="178" spans="2:22" ht="15" x14ac:dyDescent="0.25">
      <c r="B178" s="106"/>
      <c r="C178" s="155" t="s">
        <v>193</v>
      </c>
      <c r="D178" s="147" t="s">
        <v>414</v>
      </c>
      <c r="E178" s="111">
        <v>0</v>
      </c>
      <c r="F178" s="111">
        <v>1391571.7</v>
      </c>
      <c r="G178" s="111">
        <v>1228293.26</v>
      </c>
      <c r="H178" s="111">
        <v>4293435.99</v>
      </c>
      <c r="I178" s="111">
        <v>582437.52000000014</v>
      </c>
      <c r="J178" s="111"/>
      <c r="K178" s="111"/>
      <c r="L178" s="111"/>
      <c r="M178" s="111"/>
      <c r="N178" s="111"/>
      <c r="O178" s="111"/>
      <c r="P178" s="111"/>
      <c r="Q178" s="111">
        <f t="shared" si="2"/>
        <v>7495738.4700000007</v>
      </c>
      <c r="R178" s="108"/>
      <c r="T178" s="106"/>
      <c r="U178" s="111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7495738.4700000007</v>
      </c>
      <c r="V178" s="108"/>
    </row>
    <row r="179" spans="2:22" ht="15" x14ac:dyDescent="0.25">
      <c r="B179" s="106"/>
      <c r="C179" s="155" t="s">
        <v>194</v>
      </c>
      <c r="D179" s="147" t="s">
        <v>415</v>
      </c>
      <c r="E179" s="111">
        <v>0</v>
      </c>
      <c r="F179" s="111">
        <v>1134.1499999999999</v>
      </c>
      <c r="G179" s="111">
        <v>847.94999999999993</v>
      </c>
      <c r="H179" s="111">
        <v>16254.480000000003</v>
      </c>
      <c r="I179" s="111">
        <v>4741.7900000000009</v>
      </c>
      <c r="J179" s="111"/>
      <c r="K179" s="111"/>
      <c r="L179" s="111"/>
      <c r="M179" s="111"/>
      <c r="N179" s="111"/>
      <c r="O179" s="111"/>
      <c r="P179" s="111"/>
      <c r="Q179" s="111">
        <f t="shared" si="2"/>
        <v>22978.370000000003</v>
      </c>
      <c r="R179" s="108"/>
      <c r="T179" s="106"/>
      <c r="U179" s="111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22978.370000000003</v>
      </c>
      <c r="V179" s="108"/>
    </row>
    <row r="180" spans="2:22" ht="15" x14ac:dyDescent="0.25">
      <c r="B180" s="106"/>
      <c r="C180" s="155" t="s">
        <v>195</v>
      </c>
      <c r="D180" s="147" t="s">
        <v>416</v>
      </c>
      <c r="E180" s="111">
        <v>106365.32</v>
      </c>
      <c r="F180" s="111">
        <v>0</v>
      </c>
      <c r="G180" s="111">
        <v>0</v>
      </c>
      <c r="H180" s="111">
        <v>0</v>
      </c>
      <c r="I180" s="111">
        <v>0</v>
      </c>
      <c r="J180" s="111"/>
      <c r="K180" s="111"/>
      <c r="L180" s="111"/>
      <c r="M180" s="111"/>
      <c r="N180" s="111"/>
      <c r="O180" s="111"/>
      <c r="P180" s="111"/>
      <c r="Q180" s="111">
        <f t="shared" si="2"/>
        <v>106365.32</v>
      </c>
      <c r="R180" s="108"/>
      <c r="T180" s="106"/>
      <c r="U180" s="111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08"/>
    </row>
    <row r="181" spans="2:22" ht="15" x14ac:dyDescent="0.25">
      <c r="B181" s="106"/>
      <c r="C181" s="155" t="s">
        <v>634</v>
      </c>
      <c r="D181" s="147" t="s">
        <v>635</v>
      </c>
      <c r="E181" s="111">
        <v>0</v>
      </c>
      <c r="F181" s="111">
        <v>0</v>
      </c>
      <c r="G181" s="111">
        <v>0</v>
      </c>
      <c r="H181" s="111">
        <v>0</v>
      </c>
      <c r="I181" s="111">
        <v>0</v>
      </c>
      <c r="J181" s="111"/>
      <c r="K181" s="111"/>
      <c r="L181" s="111"/>
      <c r="M181" s="111"/>
      <c r="N181" s="111"/>
      <c r="O181" s="111"/>
      <c r="P181" s="111"/>
      <c r="Q181" s="111">
        <f t="shared" si="2"/>
        <v>0</v>
      </c>
      <c r="R181" s="108"/>
      <c r="T181" s="106"/>
      <c r="U181" s="111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08"/>
    </row>
    <row r="182" spans="2:22" ht="15" x14ac:dyDescent="0.25">
      <c r="B182" s="106"/>
      <c r="C182" s="155" t="s">
        <v>196</v>
      </c>
      <c r="D182" s="147" t="s">
        <v>417</v>
      </c>
      <c r="E182" s="111">
        <v>525217.28000000003</v>
      </c>
      <c r="F182" s="111">
        <v>2495177.33</v>
      </c>
      <c r="G182" s="111">
        <v>3740710</v>
      </c>
      <c r="H182" s="111">
        <v>4043826.4699999997</v>
      </c>
      <c r="I182" s="111">
        <v>6152684.9699999997</v>
      </c>
      <c r="J182" s="111"/>
      <c r="K182" s="111"/>
      <c r="L182" s="111"/>
      <c r="M182" s="111"/>
      <c r="N182" s="111"/>
      <c r="O182" s="111"/>
      <c r="P182" s="111"/>
      <c r="Q182" s="111">
        <f t="shared" si="2"/>
        <v>16957616.050000001</v>
      </c>
      <c r="R182" s="108"/>
      <c r="T182" s="106"/>
      <c r="U182" s="111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16957616.050000001</v>
      </c>
      <c r="V182" s="108"/>
    </row>
    <row r="183" spans="2:22" ht="15" x14ac:dyDescent="0.25">
      <c r="B183" s="106"/>
      <c r="C183" s="155" t="s">
        <v>197</v>
      </c>
      <c r="D183" s="147" t="s">
        <v>418</v>
      </c>
      <c r="E183" s="111">
        <v>0</v>
      </c>
      <c r="F183" s="111">
        <v>0</v>
      </c>
      <c r="G183" s="111">
        <v>0</v>
      </c>
      <c r="H183" s="111">
        <v>0</v>
      </c>
      <c r="I183" s="111">
        <v>45980.34</v>
      </c>
      <c r="J183" s="111"/>
      <c r="K183" s="111"/>
      <c r="L183" s="111"/>
      <c r="M183" s="111"/>
      <c r="N183" s="111"/>
      <c r="O183" s="111"/>
      <c r="P183" s="111"/>
      <c r="Q183" s="111">
        <f t="shared" si="2"/>
        <v>45980.34</v>
      </c>
      <c r="R183" s="108"/>
      <c r="T183" s="106"/>
      <c r="U183" s="111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45980.34</v>
      </c>
      <c r="V183" s="108"/>
    </row>
    <row r="184" spans="2:22" ht="15" x14ac:dyDescent="0.25">
      <c r="B184" s="106"/>
      <c r="C184" s="155" t="s">
        <v>198</v>
      </c>
      <c r="D184" s="147" t="s">
        <v>419</v>
      </c>
      <c r="E184" s="111">
        <v>0</v>
      </c>
      <c r="F184" s="111">
        <v>87026.689999999988</v>
      </c>
      <c r="G184" s="111">
        <v>18740763.059999999</v>
      </c>
      <c r="H184" s="111">
        <v>7335.14</v>
      </c>
      <c r="I184" s="111">
        <v>76039.72</v>
      </c>
      <c r="J184" s="111"/>
      <c r="K184" s="111"/>
      <c r="L184" s="111"/>
      <c r="M184" s="111"/>
      <c r="N184" s="111"/>
      <c r="O184" s="111"/>
      <c r="P184" s="111"/>
      <c r="Q184" s="111">
        <f t="shared" si="2"/>
        <v>18911164.609999999</v>
      </c>
      <c r="R184" s="108"/>
      <c r="T184" s="106"/>
      <c r="U184" s="111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18911164.609999999</v>
      </c>
      <c r="V184" s="108"/>
    </row>
    <row r="185" spans="2:22" ht="15" x14ac:dyDescent="0.25">
      <c r="B185" s="106"/>
      <c r="C185" s="155" t="s">
        <v>199</v>
      </c>
      <c r="D185" s="147" t="s">
        <v>420</v>
      </c>
      <c r="E185" s="111">
        <v>778762.40999999992</v>
      </c>
      <c r="F185" s="111">
        <v>110562.15</v>
      </c>
      <c r="G185" s="111">
        <v>1589887.1999999997</v>
      </c>
      <c r="H185" s="111">
        <v>1947932.05</v>
      </c>
      <c r="I185" s="111">
        <v>1270629.6199999999</v>
      </c>
      <c r="J185" s="111"/>
      <c r="K185" s="111"/>
      <c r="L185" s="111"/>
      <c r="M185" s="111"/>
      <c r="N185" s="111"/>
      <c r="O185" s="111"/>
      <c r="P185" s="111"/>
      <c r="Q185" s="111">
        <f t="shared" si="2"/>
        <v>5697773.4299999997</v>
      </c>
      <c r="R185" s="108"/>
      <c r="T185" s="106"/>
      <c r="U185" s="111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5697773.4299999997</v>
      </c>
      <c r="V185" s="108"/>
    </row>
    <row r="186" spans="2:22" ht="25.5" x14ac:dyDescent="0.25">
      <c r="B186" s="106"/>
      <c r="C186" s="155" t="s">
        <v>200</v>
      </c>
      <c r="D186" s="147" t="s">
        <v>421</v>
      </c>
      <c r="E186" s="111">
        <v>720300.8</v>
      </c>
      <c r="F186" s="111">
        <v>0</v>
      </c>
      <c r="G186" s="111">
        <v>782861.8</v>
      </c>
      <c r="H186" s="111">
        <v>202707.49000000002</v>
      </c>
      <c r="I186" s="111">
        <v>1268964.1499999999</v>
      </c>
      <c r="J186" s="111"/>
      <c r="K186" s="111"/>
      <c r="L186" s="111"/>
      <c r="M186" s="111"/>
      <c r="N186" s="111"/>
      <c r="O186" s="111"/>
      <c r="P186" s="111"/>
      <c r="Q186" s="111">
        <f t="shared" si="2"/>
        <v>2974834.24</v>
      </c>
      <c r="R186" s="108"/>
      <c r="T186" s="106"/>
      <c r="U186" s="111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2974834.24</v>
      </c>
      <c r="V186" s="108"/>
    </row>
    <row r="187" spans="2:22" ht="15" x14ac:dyDescent="0.25">
      <c r="B187" s="106"/>
      <c r="C187" s="155" t="s">
        <v>512</v>
      </c>
      <c r="D187" s="147" t="s">
        <v>513</v>
      </c>
      <c r="E187" s="111">
        <v>13163.930000000002</v>
      </c>
      <c r="F187" s="111">
        <v>41911.100000000006</v>
      </c>
      <c r="G187" s="111">
        <v>35034.26</v>
      </c>
      <c r="H187" s="111">
        <v>34017.560000000005</v>
      </c>
      <c r="I187" s="111">
        <v>27322.710000000003</v>
      </c>
      <c r="J187" s="111"/>
      <c r="K187" s="111"/>
      <c r="L187" s="111"/>
      <c r="M187" s="111"/>
      <c r="N187" s="111"/>
      <c r="O187" s="111"/>
      <c r="P187" s="111"/>
      <c r="Q187" s="111">
        <f t="shared" si="2"/>
        <v>151449.56</v>
      </c>
      <c r="R187" s="108"/>
      <c r="T187" s="106"/>
      <c r="U187" s="111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151449.56</v>
      </c>
      <c r="V187" s="108"/>
    </row>
    <row r="188" spans="2:22" ht="15" x14ac:dyDescent="0.25">
      <c r="B188" s="106"/>
      <c r="C188" s="155" t="s">
        <v>546</v>
      </c>
      <c r="D188" s="147" t="s">
        <v>547</v>
      </c>
      <c r="E188" s="111">
        <v>39290.339999999997</v>
      </c>
      <c r="F188" s="111">
        <v>94885.790000000023</v>
      </c>
      <c r="G188" s="111">
        <v>150977.66999999998</v>
      </c>
      <c r="H188" s="111">
        <v>99495.19</v>
      </c>
      <c r="I188" s="111">
        <v>74854.590000000011</v>
      </c>
      <c r="J188" s="111"/>
      <c r="K188" s="111"/>
      <c r="L188" s="111"/>
      <c r="M188" s="111"/>
      <c r="N188" s="111"/>
      <c r="O188" s="111"/>
      <c r="P188" s="111"/>
      <c r="Q188" s="111">
        <f t="shared" si="2"/>
        <v>459503.58</v>
      </c>
      <c r="R188" s="108"/>
      <c r="T188" s="106"/>
      <c r="U188" s="111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459503.58</v>
      </c>
      <c r="V188" s="108"/>
    </row>
    <row r="189" spans="2:22" ht="15" x14ac:dyDescent="0.25">
      <c r="B189" s="106"/>
      <c r="C189" s="155" t="s">
        <v>548</v>
      </c>
      <c r="D189" s="147" t="s">
        <v>549</v>
      </c>
      <c r="E189" s="111">
        <v>41892.129999999997</v>
      </c>
      <c r="F189" s="111">
        <v>482282.06</v>
      </c>
      <c r="G189" s="111">
        <v>82017.13</v>
      </c>
      <c r="H189" s="111">
        <v>321752.48</v>
      </c>
      <c r="I189" s="111">
        <v>540879.52</v>
      </c>
      <c r="J189" s="111"/>
      <c r="K189" s="111"/>
      <c r="L189" s="111"/>
      <c r="M189" s="111"/>
      <c r="N189" s="111"/>
      <c r="O189" s="111"/>
      <c r="P189" s="111"/>
      <c r="Q189" s="111">
        <f t="shared" si="2"/>
        <v>1468823.32</v>
      </c>
      <c r="R189" s="108"/>
      <c r="T189" s="106"/>
      <c r="U189" s="111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1468823.32</v>
      </c>
      <c r="V189" s="108"/>
    </row>
    <row r="190" spans="2:22" ht="15" x14ac:dyDescent="0.25">
      <c r="B190" s="106"/>
      <c r="C190" s="155" t="s">
        <v>201</v>
      </c>
      <c r="D190" s="147" t="s">
        <v>422</v>
      </c>
      <c r="E190" s="111">
        <v>34066.960000000006</v>
      </c>
      <c r="F190" s="111">
        <v>48970.96</v>
      </c>
      <c r="G190" s="111">
        <v>67762.25</v>
      </c>
      <c r="H190" s="111">
        <v>140762.44999999998</v>
      </c>
      <c r="I190" s="111">
        <v>75554.559999999983</v>
      </c>
      <c r="J190" s="111"/>
      <c r="K190" s="111"/>
      <c r="L190" s="111"/>
      <c r="M190" s="111"/>
      <c r="N190" s="111"/>
      <c r="O190" s="111"/>
      <c r="P190" s="111"/>
      <c r="Q190" s="111">
        <f t="shared" si="2"/>
        <v>367117.18</v>
      </c>
      <c r="R190" s="108"/>
      <c r="T190" s="106"/>
      <c r="U190" s="111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367117.18</v>
      </c>
      <c r="V190" s="108"/>
    </row>
    <row r="191" spans="2:22" ht="15" x14ac:dyDescent="0.25">
      <c r="B191" s="106"/>
      <c r="C191" s="155" t="s">
        <v>202</v>
      </c>
      <c r="D191" s="147" t="s">
        <v>423</v>
      </c>
      <c r="E191" s="111">
        <v>14118.189999999997</v>
      </c>
      <c r="F191" s="111">
        <v>43858.169999999991</v>
      </c>
      <c r="G191" s="111">
        <v>254526.89999999997</v>
      </c>
      <c r="H191" s="111">
        <v>943307.86</v>
      </c>
      <c r="I191" s="111">
        <v>320317.17000000004</v>
      </c>
      <c r="J191" s="111"/>
      <c r="K191" s="111"/>
      <c r="L191" s="111"/>
      <c r="M191" s="111"/>
      <c r="N191" s="111"/>
      <c r="O191" s="111"/>
      <c r="P191" s="111"/>
      <c r="Q191" s="111">
        <f t="shared" si="2"/>
        <v>1576128.29</v>
      </c>
      <c r="R191" s="108"/>
      <c r="T191" s="106"/>
      <c r="U191" s="111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1576128.29</v>
      </c>
      <c r="V191" s="108"/>
    </row>
    <row r="192" spans="2:22" ht="15" x14ac:dyDescent="0.25">
      <c r="B192" s="106"/>
      <c r="C192" s="155" t="s">
        <v>203</v>
      </c>
      <c r="D192" s="147" t="s">
        <v>424</v>
      </c>
      <c r="E192" s="111">
        <v>86452.970000000016</v>
      </c>
      <c r="F192" s="111">
        <v>311909.44000000006</v>
      </c>
      <c r="G192" s="111">
        <v>247041.96</v>
      </c>
      <c r="H192" s="111">
        <v>304539.00999999995</v>
      </c>
      <c r="I192" s="111">
        <v>199878.50000000003</v>
      </c>
      <c r="J192" s="111"/>
      <c r="K192" s="111"/>
      <c r="L192" s="111"/>
      <c r="M192" s="111"/>
      <c r="N192" s="111"/>
      <c r="O192" s="111"/>
      <c r="P192" s="111"/>
      <c r="Q192" s="111">
        <f t="shared" si="2"/>
        <v>1149821.8800000001</v>
      </c>
      <c r="R192" s="108"/>
      <c r="T192" s="106"/>
      <c r="U192" s="111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1149821.8800000001</v>
      </c>
      <c r="V192" s="108"/>
    </row>
    <row r="193" spans="2:22" ht="15" x14ac:dyDescent="0.25">
      <c r="B193" s="106"/>
      <c r="C193" s="155" t="s">
        <v>204</v>
      </c>
      <c r="D193" s="147" t="s">
        <v>425</v>
      </c>
      <c r="E193" s="111">
        <v>1171061.48</v>
      </c>
      <c r="F193" s="111">
        <v>422234.45999999996</v>
      </c>
      <c r="G193" s="111">
        <v>68032.53</v>
      </c>
      <c r="H193" s="111">
        <v>1528644.5999999999</v>
      </c>
      <c r="I193" s="111">
        <v>794330.88</v>
      </c>
      <c r="J193" s="111"/>
      <c r="K193" s="111"/>
      <c r="L193" s="111"/>
      <c r="M193" s="111"/>
      <c r="N193" s="111"/>
      <c r="O193" s="111"/>
      <c r="P193" s="111"/>
      <c r="Q193" s="111">
        <f t="shared" si="2"/>
        <v>3984303.9499999997</v>
      </c>
      <c r="R193" s="108"/>
      <c r="T193" s="106"/>
      <c r="U193" s="111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3984303.9499999997</v>
      </c>
      <c r="V193" s="108"/>
    </row>
    <row r="194" spans="2:22" ht="15" x14ac:dyDescent="0.25">
      <c r="B194" s="106"/>
      <c r="C194" s="155" t="s">
        <v>205</v>
      </c>
      <c r="D194" s="147" t="s">
        <v>426</v>
      </c>
      <c r="E194" s="111">
        <v>0</v>
      </c>
      <c r="F194" s="111">
        <v>405560</v>
      </c>
      <c r="G194" s="111">
        <v>0</v>
      </c>
      <c r="H194" s="111">
        <v>0</v>
      </c>
      <c r="I194" s="111">
        <v>0</v>
      </c>
      <c r="J194" s="111"/>
      <c r="K194" s="111"/>
      <c r="L194" s="111"/>
      <c r="M194" s="111"/>
      <c r="N194" s="111"/>
      <c r="O194" s="111"/>
      <c r="P194" s="111"/>
      <c r="Q194" s="111">
        <f t="shared" si="2"/>
        <v>405560</v>
      </c>
      <c r="R194" s="108"/>
      <c r="T194" s="106"/>
      <c r="U194" s="111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405560</v>
      </c>
      <c r="V194" s="108"/>
    </row>
    <row r="195" spans="2:22" ht="15" x14ac:dyDescent="0.25">
      <c r="B195" s="106"/>
      <c r="C195" s="155" t="s">
        <v>206</v>
      </c>
      <c r="D195" s="147" t="s">
        <v>427</v>
      </c>
      <c r="E195" s="111">
        <v>181180.83</v>
      </c>
      <c r="F195" s="111">
        <v>164739.98999999996</v>
      </c>
      <c r="G195" s="111">
        <v>563259.65</v>
      </c>
      <c r="H195" s="111">
        <v>128437.61</v>
      </c>
      <c r="I195" s="111">
        <v>191074.13000000009</v>
      </c>
      <c r="J195" s="111"/>
      <c r="K195" s="111"/>
      <c r="L195" s="111"/>
      <c r="M195" s="111"/>
      <c r="N195" s="111"/>
      <c r="O195" s="111"/>
      <c r="P195" s="111"/>
      <c r="Q195" s="111">
        <f t="shared" si="2"/>
        <v>1228692.21</v>
      </c>
      <c r="R195" s="108"/>
      <c r="T195" s="106"/>
      <c r="U195" s="111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1228692.21</v>
      </c>
      <c r="V195" s="108"/>
    </row>
    <row r="196" spans="2:22" ht="15" x14ac:dyDescent="0.25">
      <c r="B196" s="106"/>
      <c r="C196" s="155" t="s">
        <v>207</v>
      </c>
      <c r="D196" s="147" t="s">
        <v>428</v>
      </c>
      <c r="E196" s="111">
        <v>34588.030000000006</v>
      </c>
      <c r="F196" s="111">
        <v>36684.14</v>
      </c>
      <c r="G196" s="111">
        <v>42442.039999999994</v>
      </c>
      <c r="H196" s="111">
        <v>60966.750000000007</v>
      </c>
      <c r="I196" s="111">
        <v>44058.47</v>
      </c>
      <c r="J196" s="111"/>
      <c r="K196" s="111"/>
      <c r="L196" s="111"/>
      <c r="M196" s="111"/>
      <c r="N196" s="111"/>
      <c r="O196" s="111"/>
      <c r="P196" s="111"/>
      <c r="Q196" s="111">
        <f t="shared" si="2"/>
        <v>218739.43000000002</v>
      </c>
      <c r="R196" s="108"/>
      <c r="T196" s="106"/>
      <c r="U196" s="111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218739.43000000002</v>
      </c>
      <c r="V196" s="108"/>
    </row>
    <row r="197" spans="2:22" ht="15" x14ac:dyDescent="0.25">
      <c r="B197" s="106"/>
      <c r="C197" s="155" t="s">
        <v>554</v>
      </c>
      <c r="D197" s="147" t="s">
        <v>555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/>
      <c r="K197" s="111"/>
      <c r="L197" s="111"/>
      <c r="M197" s="111"/>
      <c r="N197" s="111"/>
      <c r="O197" s="111"/>
      <c r="P197" s="111"/>
      <c r="Q197" s="111">
        <f t="shared" si="2"/>
        <v>0</v>
      </c>
      <c r="R197" s="108"/>
      <c r="T197" s="106"/>
      <c r="U197" s="111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08"/>
    </row>
    <row r="198" spans="2:22" ht="15" x14ac:dyDescent="0.25">
      <c r="B198" s="106"/>
      <c r="C198" s="155" t="s">
        <v>209</v>
      </c>
      <c r="D198" s="147" t="s">
        <v>430</v>
      </c>
      <c r="E198" s="111">
        <v>96629.219999999958</v>
      </c>
      <c r="F198" s="111">
        <v>144312.14999999994</v>
      </c>
      <c r="G198" s="111">
        <v>135258.01999999996</v>
      </c>
      <c r="H198" s="111">
        <v>144972.94999999998</v>
      </c>
      <c r="I198" s="111">
        <v>129790.20999999998</v>
      </c>
      <c r="J198" s="111"/>
      <c r="K198" s="111"/>
      <c r="L198" s="111"/>
      <c r="M198" s="111"/>
      <c r="N198" s="111"/>
      <c r="O198" s="111"/>
      <c r="P198" s="111"/>
      <c r="Q198" s="111">
        <f t="shared" si="2"/>
        <v>650962.54999999981</v>
      </c>
      <c r="R198" s="108"/>
      <c r="T198" s="106"/>
      <c r="U198" s="111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650962.54999999981</v>
      </c>
      <c r="V198" s="108"/>
    </row>
    <row r="199" spans="2:22" ht="15" x14ac:dyDescent="0.25">
      <c r="B199" s="106"/>
      <c r="C199" s="155" t="s">
        <v>210</v>
      </c>
      <c r="D199" s="147" t="s">
        <v>431</v>
      </c>
      <c r="E199" s="111">
        <v>7507.57</v>
      </c>
      <c r="F199" s="111">
        <v>12152.439999999999</v>
      </c>
      <c r="G199" s="111">
        <v>10842.990000000002</v>
      </c>
      <c r="H199" s="111">
        <v>11361.260000000002</v>
      </c>
      <c r="I199" s="111">
        <v>10235.779999999999</v>
      </c>
      <c r="J199" s="111"/>
      <c r="K199" s="111"/>
      <c r="L199" s="111"/>
      <c r="M199" s="111"/>
      <c r="N199" s="111"/>
      <c r="O199" s="111"/>
      <c r="P199" s="111"/>
      <c r="Q199" s="111">
        <f t="shared" si="2"/>
        <v>52100.04</v>
      </c>
      <c r="R199" s="108"/>
      <c r="T199" s="106"/>
      <c r="U199" s="111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52100.04</v>
      </c>
      <c r="V199" s="108"/>
    </row>
    <row r="200" spans="2:22" ht="25.5" x14ac:dyDescent="0.25">
      <c r="B200" s="106"/>
      <c r="C200" s="155" t="s">
        <v>503</v>
      </c>
      <c r="D200" s="147" t="s">
        <v>504</v>
      </c>
      <c r="E200" s="111">
        <v>1214365.9200000002</v>
      </c>
      <c r="F200" s="111">
        <v>786716.96</v>
      </c>
      <c r="G200" s="111">
        <v>345430.27999999997</v>
      </c>
      <c r="H200" s="111">
        <v>876422.88000000012</v>
      </c>
      <c r="I200" s="111">
        <v>230814.5</v>
      </c>
      <c r="J200" s="111"/>
      <c r="K200" s="111"/>
      <c r="L200" s="111"/>
      <c r="M200" s="111"/>
      <c r="N200" s="111"/>
      <c r="O200" s="111"/>
      <c r="P200" s="111"/>
      <c r="Q200" s="111">
        <f t="shared" ref="Q200:Q263" si="3">SUM(E200:P200)</f>
        <v>3453750.54</v>
      </c>
      <c r="R200" s="108"/>
      <c r="T200" s="106"/>
      <c r="U200" s="111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3453750.54</v>
      </c>
      <c r="V200" s="108"/>
    </row>
    <row r="201" spans="2:22" ht="15" x14ac:dyDescent="0.25">
      <c r="B201" s="106"/>
      <c r="C201" s="155" t="s">
        <v>505</v>
      </c>
      <c r="D201" s="147" t="s">
        <v>506</v>
      </c>
      <c r="E201" s="111">
        <v>39947.35</v>
      </c>
      <c r="F201" s="111">
        <v>99118.210000000021</v>
      </c>
      <c r="G201" s="111">
        <v>135148.85</v>
      </c>
      <c r="H201" s="111">
        <v>69073.840000000011</v>
      </c>
      <c r="I201" s="111">
        <v>71689.27</v>
      </c>
      <c r="J201" s="111"/>
      <c r="K201" s="111"/>
      <c r="L201" s="111"/>
      <c r="M201" s="111"/>
      <c r="N201" s="111"/>
      <c r="O201" s="111"/>
      <c r="P201" s="111"/>
      <c r="Q201" s="111">
        <f t="shared" si="3"/>
        <v>414977.52000000008</v>
      </c>
      <c r="R201" s="108"/>
      <c r="T201" s="106"/>
      <c r="U201" s="111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414977.52000000008</v>
      </c>
      <c r="V201" s="108"/>
    </row>
    <row r="202" spans="2:22" ht="15" x14ac:dyDescent="0.25">
      <c r="B202" s="106"/>
      <c r="C202" s="155" t="s">
        <v>507</v>
      </c>
      <c r="D202" s="147" t="s">
        <v>362</v>
      </c>
      <c r="E202" s="111">
        <v>42331.169999999991</v>
      </c>
      <c r="F202" s="111">
        <v>128395.23999999996</v>
      </c>
      <c r="G202" s="111">
        <v>97187.01999999996</v>
      </c>
      <c r="H202" s="111">
        <v>107233.69999999998</v>
      </c>
      <c r="I202" s="111">
        <v>92731.039999999964</v>
      </c>
      <c r="J202" s="111"/>
      <c r="K202" s="111"/>
      <c r="L202" s="111"/>
      <c r="M202" s="111"/>
      <c r="N202" s="111"/>
      <c r="O202" s="111"/>
      <c r="P202" s="111"/>
      <c r="Q202" s="111">
        <f t="shared" si="3"/>
        <v>467878.16999999987</v>
      </c>
      <c r="R202" s="108"/>
      <c r="T202" s="106"/>
      <c r="U202" s="111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467878.16999999987</v>
      </c>
      <c r="V202" s="108"/>
    </row>
    <row r="203" spans="2:22" ht="15" x14ac:dyDescent="0.25">
      <c r="B203" s="106"/>
      <c r="C203" s="155" t="s">
        <v>508</v>
      </c>
      <c r="D203" s="147" t="s">
        <v>509</v>
      </c>
      <c r="E203" s="111">
        <v>188901.13999999998</v>
      </c>
      <c r="F203" s="111">
        <v>416083.93</v>
      </c>
      <c r="G203" s="111">
        <v>336507.56999999995</v>
      </c>
      <c r="H203" s="111">
        <v>350022.21999999991</v>
      </c>
      <c r="I203" s="111">
        <v>331574.14</v>
      </c>
      <c r="J203" s="111"/>
      <c r="K203" s="111"/>
      <c r="L203" s="111"/>
      <c r="M203" s="111"/>
      <c r="N203" s="111"/>
      <c r="O203" s="111"/>
      <c r="P203" s="111"/>
      <c r="Q203" s="111">
        <f t="shared" si="3"/>
        <v>1623089</v>
      </c>
      <c r="R203" s="108"/>
      <c r="T203" s="106"/>
      <c r="U203" s="111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1623089</v>
      </c>
      <c r="V203" s="108"/>
    </row>
    <row r="204" spans="2:22" ht="25.5" x14ac:dyDescent="0.25">
      <c r="B204" s="106"/>
      <c r="C204" s="155" t="s">
        <v>516</v>
      </c>
      <c r="D204" s="147" t="s">
        <v>517</v>
      </c>
      <c r="E204" s="111">
        <v>55146.590000000018</v>
      </c>
      <c r="F204" s="111">
        <v>62694.080000000002</v>
      </c>
      <c r="G204" s="111">
        <v>132265.66999999993</v>
      </c>
      <c r="H204" s="111">
        <v>82327.37000000001</v>
      </c>
      <c r="I204" s="111">
        <v>90989.080000000031</v>
      </c>
      <c r="J204" s="111"/>
      <c r="K204" s="111"/>
      <c r="L204" s="111"/>
      <c r="M204" s="111"/>
      <c r="N204" s="111"/>
      <c r="O204" s="111"/>
      <c r="P204" s="111"/>
      <c r="Q204" s="111">
        <f t="shared" si="3"/>
        <v>423422.79</v>
      </c>
      <c r="R204" s="108"/>
      <c r="T204" s="106"/>
      <c r="U204" s="111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423422.79</v>
      </c>
      <c r="V204" s="108"/>
    </row>
    <row r="205" spans="2:22" ht="15" x14ac:dyDescent="0.25">
      <c r="B205" s="106"/>
      <c r="C205" s="155" t="s">
        <v>580</v>
      </c>
      <c r="D205" s="147" t="s">
        <v>607</v>
      </c>
      <c r="E205" s="111">
        <v>97874.900000000009</v>
      </c>
      <c r="F205" s="111">
        <v>191545.53000000003</v>
      </c>
      <c r="G205" s="111">
        <v>110910.73999999996</v>
      </c>
      <c r="H205" s="111">
        <v>108795.16999999998</v>
      </c>
      <c r="I205" s="111">
        <v>113072.99</v>
      </c>
      <c r="J205" s="111"/>
      <c r="K205" s="111"/>
      <c r="L205" s="111"/>
      <c r="M205" s="111"/>
      <c r="N205" s="111"/>
      <c r="O205" s="111"/>
      <c r="P205" s="111"/>
      <c r="Q205" s="111">
        <f t="shared" si="3"/>
        <v>622199.33000000007</v>
      </c>
      <c r="R205" s="108"/>
      <c r="T205" s="106"/>
      <c r="U205" s="111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622199.33000000007</v>
      </c>
      <c r="V205" s="108"/>
    </row>
    <row r="206" spans="2:22" ht="15" x14ac:dyDescent="0.25">
      <c r="B206" s="106"/>
      <c r="C206" s="155" t="s">
        <v>636</v>
      </c>
      <c r="D206" s="147" t="s">
        <v>637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/>
      <c r="K206" s="111"/>
      <c r="L206" s="111"/>
      <c r="M206" s="111"/>
      <c r="N206" s="111"/>
      <c r="O206" s="111"/>
      <c r="P206" s="111"/>
      <c r="Q206" s="111">
        <f t="shared" si="3"/>
        <v>0</v>
      </c>
      <c r="R206" s="108"/>
      <c r="T206" s="106"/>
      <c r="U206" s="111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08"/>
    </row>
    <row r="207" spans="2:22" ht="25.5" x14ac:dyDescent="0.25">
      <c r="B207" s="106"/>
      <c r="C207" s="155" t="s">
        <v>638</v>
      </c>
      <c r="D207" s="147" t="s">
        <v>639</v>
      </c>
      <c r="E207" s="111">
        <v>0</v>
      </c>
      <c r="F207" s="111">
        <v>2584.34</v>
      </c>
      <c r="G207" s="111">
        <v>11811.89</v>
      </c>
      <c r="H207" s="111">
        <v>5472.66</v>
      </c>
      <c r="I207" s="111">
        <v>4917.82</v>
      </c>
      <c r="J207" s="111"/>
      <c r="K207" s="111"/>
      <c r="L207" s="111"/>
      <c r="M207" s="111"/>
      <c r="N207" s="111"/>
      <c r="O207" s="111"/>
      <c r="P207" s="111"/>
      <c r="Q207" s="111">
        <f t="shared" si="3"/>
        <v>24786.71</v>
      </c>
      <c r="R207" s="108"/>
      <c r="T207" s="106"/>
      <c r="U207" s="111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24786.71</v>
      </c>
      <c r="V207" s="108"/>
    </row>
    <row r="208" spans="2:22" ht="15" x14ac:dyDescent="0.25">
      <c r="B208" s="106"/>
      <c r="C208" s="155" t="s">
        <v>211</v>
      </c>
      <c r="D208" s="147" t="s">
        <v>640</v>
      </c>
      <c r="E208" s="111">
        <v>265983.38999999996</v>
      </c>
      <c r="F208" s="111">
        <v>547309.23</v>
      </c>
      <c r="G208" s="111">
        <v>551491.71999999986</v>
      </c>
      <c r="H208" s="111">
        <v>828858.15</v>
      </c>
      <c r="I208" s="111">
        <v>1384962.6</v>
      </c>
      <c r="J208" s="111"/>
      <c r="K208" s="111"/>
      <c r="L208" s="111"/>
      <c r="M208" s="111"/>
      <c r="N208" s="111"/>
      <c r="O208" s="111"/>
      <c r="P208" s="111"/>
      <c r="Q208" s="111">
        <f t="shared" si="3"/>
        <v>3578605.09</v>
      </c>
      <c r="R208" s="108"/>
      <c r="T208" s="106"/>
      <c r="U208" s="111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3578605.09</v>
      </c>
      <c r="V208" s="108"/>
    </row>
    <row r="209" spans="2:22" ht="15" x14ac:dyDescent="0.25">
      <c r="B209" s="106"/>
      <c r="C209" s="155" t="s">
        <v>212</v>
      </c>
      <c r="D209" s="147" t="s">
        <v>433</v>
      </c>
      <c r="E209" s="111">
        <v>66304.619999999981</v>
      </c>
      <c r="F209" s="111">
        <v>78059.840000000011</v>
      </c>
      <c r="G209" s="111">
        <v>291034.83</v>
      </c>
      <c r="H209" s="111">
        <v>224090.10000000003</v>
      </c>
      <c r="I209" s="111">
        <v>103898.17</v>
      </c>
      <c r="J209" s="111"/>
      <c r="K209" s="111"/>
      <c r="L209" s="111"/>
      <c r="M209" s="111"/>
      <c r="N209" s="111"/>
      <c r="O209" s="111"/>
      <c r="P209" s="111"/>
      <c r="Q209" s="111">
        <f t="shared" si="3"/>
        <v>763387.56000000017</v>
      </c>
      <c r="R209" s="108"/>
      <c r="T209" s="106"/>
      <c r="U209" s="111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763387.56000000017</v>
      </c>
      <c r="V209" s="108"/>
    </row>
    <row r="210" spans="2:22" ht="15" x14ac:dyDescent="0.25">
      <c r="B210" s="106"/>
      <c r="C210" s="155" t="s">
        <v>213</v>
      </c>
      <c r="D210" s="147" t="s">
        <v>434</v>
      </c>
      <c r="E210" s="111">
        <v>66893.709999999992</v>
      </c>
      <c r="F210" s="111">
        <v>130770.77999999996</v>
      </c>
      <c r="G210" s="111">
        <v>165041.47999999998</v>
      </c>
      <c r="H210" s="111">
        <v>297897.60000000003</v>
      </c>
      <c r="I210" s="111">
        <v>75966.09</v>
      </c>
      <c r="J210" s="111"/>
      <c r="K210" s="111"/>
      <c r="L210" s="111"/>
      <c r="M210" s="111"/>
      <c r="N210" s="111"/>
      <c r="O210" s="111"/>
      <c r="P210" s="111"/>
      <c r="Q210" s="111">
        <f t="shared" si="3"/>
        <v>736569.65999999992</v>
      </c>
      <c r="R210" s="108"/>
      <c r="T210" s="106"/>
      <c r="U210" s="111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736569.65999999992</v>
      </c>
      <c r="V210" s="108"/>
    </row>
    <row r="211" spans="2:22" ht="15" x14ac:dyDescent="0.25">
      <c r="B211" s="106"/>
      <c r="C211" s="155" t="s">
        <v>214</v>
      </c>
      <c r="D211" s="147" t="s">
        <v>435</v>
      </c>
      <c r="E211" s="111">
        <v>46091.350000000006</v>
      </c>
      <c r="F211" s="111">
        <v>303857.27</v>
      </c>
      <c r="G211" s="111">
        <v>106491.5</v>
      </c>
      <c r="H211" s="111">
        <v>143478.71000000002</v>
      </c>
      <c r="I211" s="111">
        <v>149201.88000000003</v>
      </c>
      <c r="J211" s="111"/>
      <c r="K211" s="111"/>
      <c r="L211" s="111"/>
      <c r="M211" s="111"/>
      <c r="N211" s="111"/>
      <c r="O211" s="111"/>
      <c r="P211" s="111"/>
      <c r="Q211" s="111">
        <f t="shared" si="3"/>
        <v>749120.71000000008</v>
      </c>
      <c r="R211" s="108"/>
      <c r="T211" s="106"/>
      <c r="U211" s="111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749120.71000000008</v>
      </c>
      <c r="V211" s="108"/>
    </row>
    <row r="212" spans="2:22" ht="15" x14ac:dyDescent="0.25">
      <c r="B212" s="106"/>
      <c r="C212" s="155" t="s">
        <v>215</v>
      </c>
      <c r="D212" s="147" t="s">
        <v>436</v>
      </c>
      <c r="E212" s="111">
        <v>37016.339999999997</v>
      </c>
      <c r="F212" s="111">
        <v>42110.349999999991</v>
      </c>
      <c r="G212" s="111">
        <v>66924.239999999991</v>
      </c>
      <c r="H212" s="111">
        <v>69036.25</v>
      </c>
      <c r="I212" s="111">
        <v>71701.300000000017</v>
      </c>
      <c r="J212" s="111"/>
      <c r="K212" s="111"/>
      <c r="L212" s="111"/>
      <c r="M212" s="111"/>
      <c r="N212" s="111"/>
      <c r="O212" s="111"/>
      <c r="P212" s="111"/>
      <c r="Q212" s="111">
        <f t="shared" si="3"/>
        <v>286788.47999999998</v>
      </c>
      <c r="R212" s="108"/>
      <c r="T212" s="106"/>
      <c r="U212" s="111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286788.47999999998</v>
      </c>
      <c r="V212" s="108"/>
    </row>
    <row r="213" spans="2:22" ht="25.5" x14ac:dyDescent="0.25">
      <c r="B213" s="106"/>
      <c r="C213" s="155" t="s">
        <v>216</v>
      </c>
      <c r="D213" s="147" t="s">
        <v>437</v>
      </c>
      <c r="E213" s="111">
        <v>18285.879999999997</v>
      </c>
      <c r="F213" s="111">
        <v>23339.82</v>
      </c>
      <c r="G213" s="111">
        <v>34901.590000000004</v>
      </c>
      <c r="H213" s="111">
        <v>26327.170000000002</v>
      </c>
      <c r="I213" s="111">
        <v>24523.519999999997</v>
      </c>
      <c r="J213" s="111"/>
      <c r="K213" s="111"/>
      <c r="L213" s="111"/>
      <c r="M213" s="111"/>
      <c r="N213" s="111"/>
      <c r="O213" s="111"/>
      <c r="P213" s="111"/>
      <c r="Q213" s="111">
        <f t="shared" si="3"/>
        <v>127377.98000000001</v>
      </c>
      <c r="R213" s="108"/>
      <c r="T213" s="106"/>
      <c r="U213" s="111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127377.98000000001</v>
      </c>
      <c r="V213" s="108"/>
    </row>
    <row r="214" spans="2:22" ht="15" x14ac:dyDescent="0.25">
      <c r="B214" s="106"/>
      <c r="C214" s="155" t="s">
        <v>217</v>
      </c>
      <c r="D214" s="147" t="s">
        <v>439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/>
      <c r="K214" s="111"/>
      <c r="L214" s="111"/>
      <c r="M214" s="111"/>
      <c r="N214" s="111"/>
      <c r="O214" s="111"/>
      <c r="P214" s="111"/>
      <c r="Q214" s="111">
        <f t="shared" si="3"/>
        <v>0</v>
      </c>
      <c r="R214" s="108"/>
      <c r="T214" s="106"/>
      <c r="U214" s="111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08"/>
    </row>
    <row r="215" spans="2:22" ht="15" x14ac:dyDescent="0.25">
      <c r="B215" s="106"/>
      <c r="C215" s="155" t="s">
        <v>218</v>
      </c>
      <c r="D215" s="147" t="s">
        <v>440</v>
      </c>
      <c r="E215" s="111">
        <v>876048.03</v>
      </c>
      <c r="F215" s="111">
        <v>413688.10000000003</v>
      </c>
      <c r="G215" s="111">
        <v>1039279.3700000001</v>
      </c>
      <c r="H215" s="111">
        <v>1349339.73</v>
      </c>
      <c r="I215" s="111">
        <v>848698.18</v>
      </c>
      <c r="J215" s="111"/>
      <c r="K215" s="111"/>
      <c r="L215" s="111"/>
      <c r="M215" s="111"/>
      <c r="N215" s="111"/>
      <c r="O215" s="111"/>
      <c r="P215" s="111"/>
      <c r="Q215" s="111">
        <f t="shared" si="3"/>
        <v>4527053.41</v>
      </c>
      <c r="R215" s="108"/>
      <c r="T215" s="106"/>
      <c r="U215" s="111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4527053.41</v>
      </c>
      <c r="V215" s="108"/>
    </row>
    <row r="216" spans="2:22" ht="15" x14ac:dyDescent="0.25">
      <c r="B216" s="106"/>
      <c r="C216" s="155" t="s">
        <v>219</v>
      </c>
      <c r="D216" s="147" t="s">
        <v>441</v>
      </c>
      <c r="E216" s="111">
        <v>3589042.3400000012</v>
      </c>
      <c r="F216" s="111">
        <v>3972049.3200000003</v>
      </c>
      <c r="G216" s="111">
        <v>4238849.700000002</v>
      </c>
      <c r="H216" s="111">
        <v>4015996.34</v>
      </c>
      <c r="I216" s="111">
        <v>3819755.4400000013</v>
      </c>
      <c r="J216" s="111"/>
      <c r="K216" s="111"/>
      <c r="L216" s="111"/>
      <c r="M216" s="111"/>
      <c r="N216" s="111"/>
      <c r="O216" s="111"/>
      <c r="P216" s="111"/>
      <c r="Q216" s="111">
        <f t="shared" si="3"/>
        <v>19635693.140000004</v>
      </c>
      <c r="R216" s="108"/>
      <c r="T216" s="106"/>
      <c r="U216" s="111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19635693.140000004</v>
      </c>
      <c r="V216" s="108"/>
    </row>
    <row r="217" spans="2:22" ht="15" x14ac:dyDescent="0.25">
      <c r="B217" s="106"/>
      <c r="C217" s="155" t="s">
        <v>220</v>
      </c>
      <c r="D217" s="147" t="s">
        <v>442</v>
      </c>
      <c r="E217" s="111">
        <v>10064577.300000001</v>
      </c>
      <c r="F217" s="111">
        <v>11240179.260000002</v>
      </c>
      <c r="G217" s="111">
        <v>11834753.229999999</v>
      </c>
      <c r="H217" s="111">
        <v>11379618.829999998</v>
      </c>
      <c r="I217" s="111">
        <v>11167403.670000004</v>
      </c>
      <c r="J217" s="111"/>
      <c r="K217" s="111"/>
      <c r="L217" s="111"/>
      <c r="M217" s="111"/>
      <c r="N217" s="111"/>
      <c r="O217" s="111"/>
      <c r="P217" s="111"/>
      <c r="Q217" s="111">
        <f t="shared" si="3"/>
        <v>55686532.289999999</v>
      </c>
      <c r="R217" s="108"/>
      <c r="T217" s="106"/>
      <c r="U217" s="111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55686532.289999999</v>
      </c>
      <c r="V217" s="108"/>
    </row>
    <row r="218" spans="2:22" ht="15" x14ac:dyDescent="0.25">
      <c r="B218" s="106"/>
      <c r="C218" s="155" t="s">
        <v>221</v>
      </c>
      <c r="D218" s="147" t="s">
        <v>443</v>
      </c>
      <c r="E218" s="111">
        <v>3803040.9699999997</v>
      </c>
      <c r="F218" s="111">
        <v>4704206.8900000006</v>
      </c>
      <c r="G218" s="111">
        <v>4761829.71</v>
      </c>
      <c r="H218" s="111">
        <v>4730971.7999999989</v>
      </c>
      <c r="I218" s="111">
        <v>4313487.6900000013</v>
      </c>
      <c r="J218" s="111"/>
      <c r="K218" s="111"/>
      <c r="L218" s="111"/>
      <c r="M218" s="111"/>
      <c r="N218" s="111"/>
      <c r="O218" s="111"/>
      <c r="P218" s="111"/>
      <c r="Q218" s="111">
        <f t="shared" si="3"/>
        <v>22313537.059999999</v>
      </c>
      <c r="R218" s="108"/>
      <c r="T218" s="106"/>
      <c r="U218" s="111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22313537.059999999</v>
      </c>
      <c r="V218" s="108"/>
    </row>
    <row r="219" spans="2:22" ht="15" x14ac:dyDescent="0.25">
      <c r="B219" s="106"/>
      <c r="C219" s="155" t="s">
        <v>222</v>
      </c>
      <c r="D219" s="147" t="s">
        <v>444</v>
      </c>
      <c r="E219" s="111">
        <v>0</v>
      </c>
      <c r="F219" s="111">
        <v>653704.98</v>
      </c>
      <c r="G219" s="111">
        <v>1334968.3799999999</v>
      </c>
      <c r="H219" s="111">
        <v>1264011.27</v>
      </c>
      <c r="I219" s="111">
        <v>1266425.99</v>
      </c>
      <c r="J219" s="111"/>
      <c r="K219" s="111"/>
      <c r="L219" s="111"/>
      <c r="M219" s="111"/>
      <c r="N219" s="111"/>
      <c r="O219" s="111"/>
      <c r="P219" s="111"/>
      <c r="Q219" s="111">
        <f t="shared" si="3"/>
        <v>4519110.62</v>
      </c>
      <c r="R219" s="108"/>
      <c r="T219" s="106"/>
      <c r="U219" s="111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4519110.62</v>
      </c>
      <c r="V219" s="108"/>
    </row>
    <row r="220" spans="2:22" ht="15" x14ac:dyDescent="0.25">
      <c r="B220" s="106"/>
      <c r="C220" s="155" t="s">
        <v>223</v>
      </c>
      <c r="D220" s="147" t="s">
        <v>445</v>
      </c>
      <c r="E220" s="111">
        <v>129540.06000000003</v>
      </c>
      <c r="F220" s="111">
        <v>3634333.5</v>
      </c>
      <c r="G220" s="111">
        <v>3612455.6900000004</v>
      </c>
      <c r="H220" s="111">
        <v>7001037.7299999995</v>
      </c>
      <c r="I220" s="111">
        <v>216151.72000000003</v>
      </c>
      <c r="J220" s="111"/>
      <c r="K220" s="111"/>
      <c r="L220" s="111"/>
      <c r="M220" s="111"/>
      <c r="N220" s="111"/>
      <c r="O220" s="111"/>
      <c r="P220" s="111"/>
      <c r="Q220" s="111">
        <f t="shared" si="3"/>
        <v>14593518.700000001</v>
      </c>
      <c r="R220" s="108"/>
      <c r="T220" s="106"/>
      <c r="U220" s="111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14593518.700000001</v>
      </c>
      <c r="V220" s="108"/>
    </row>
    <row r="221" spans="2:22" ht="15" x14ac:dyDescent="0.25">
      <c r="B221" s="106"/>
      <c r="C221" s="155" t="s">
        <v>224</v>
      </c>
      <c r="D221" s="147" t="s">
        <v>446</v>
      </c>
      <c r="E221" s="111">
        <v>0</v>
      </c>
      <c r="F221" s="111">
        <v>109831.38</v>
      </c>
      <c r="G221" s="111">
        <v>1396284.47</v>
      </c>
      <c r="H221" s="111">
        <v>458984.26</v>
      </c>
      <c r="I221" s="111">
        <v>280119.88</v>
      </c>
      <c r="J221" s="111"/>
      <c r="K221" s="111"/>
      <c r="L221" s="111"/>
      <c r="M221" s="111"/>
      <c r="N221" s="111"/>
      <c r="O221" s="111"/>
      <c r="P221" s="111"/>
      <c r="Q221" s="111">
        <f t="shared" si="3"/>
        <v>2245219.9900000002</v>
      </c>
      <c r="R221" s="108"/>
      <c r="T221" s="106"/>
      <c r="U221" s="111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2245219.9900000002</v>
      </c>
      <c r="V221" s="108"/>
    </row>
    <row r="222" spans="2:22" ht="15" x14ac:dyDescent="0.25">
      <c r="B222" s="106"/>
      <c r="C222" s="155" t="s">
        <v>225</v>
      </c>
      <c r="D222" s="147" t="s">
        <v>447</v>
      </c>
      <c r="E222" s="111">
        <v>253295.45000000004</v>
      </c>
      <c r="F222" s="111">
        <v>1758474.23</v>
      </c>
      <c r="G222" s="111">
        <v>1060126.04</v>
      </c>
      <c r="H222" s="111">
        <v>1070529.8799999999</v>
      </c>
      <c r="I222" s="111">
        <v>993225.9</v>
      </c>
      <c r="J222" s="111"/>
      <c r="K222" s="111"/>
      <c r="L222" s="111"/>
      <c r="M222" s="111"/>
      <c r="N222" s="111"/>
      <c r="O222" s="111"/>
      <c r="P222" s="111"/>
      <c r="Q222" s="111">
        <f t="shared" si="3"/>
        <v>5135651.5</v>
      </c>
      <c r="R222" s="108"/>
      <c r="T222" s="106"/>
      <c r="U222" s="111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5135651.5</v>
      </c>
      <c r="V222" s="108"/>
    </row>
    <row r="223" spans="2:22" ht="15" x14ac:dyDescent="0.25">
      <c r="B223" s="106"/>
      <c r="C223" s="155" t="s">
        <v>226</v>
      </c>
      <c r="D223" s="147" t="s">
        <v>448</v>
      </c>
      <c r="E223" s="111">
        <v>42659.64</v>
      </c>
      <c r="F223" s="111">
        <v>382340.65</v>
      </c>
      <c r="G223" s="111">
        <v>209169.78999999998</v>
      </c>
      <c r="H223" s="111">
        <v>274008.65000000008</v>
      </c>
      <c r="I223" s="111">
        <v>367385.27</v>
      </c>
      <c r="J223" s="111"/>
      <c r="K223" s="111"/>
      <c r="L223" s="111"/>
      <c r="M223" s="111"/>
      <c r="N223" s="111"/>
      <c r="O223" s="111"/>
      <c r="P223" s="111"/>
      <c r="Q223" s="111">
        <f t="shared" si="3"/>
        <v>1275564.0000000002</v>
      </c>
      <c r="R223" s="108"/>
      <c r="T223" s="106"/>
      <c r="U223" s="111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1275564.0000000002</v>
      </c>
      <c r="V223" s="108"/>
    </row>
    <row r="224" spans="2:22" ht="15" x14ac:dyDescent="0.25">
      <c r="B224" s="106"/>
      <c r="C224" s="155" t="s">
        <v>227</v>
      </c>
      <c r="D224" s="147" t="s">
        <v>449</v>
      </c>
      <c r="E224" s="111">
        <v>0</v>
      </c>
      <c r="F224" s="111">
        <v>292338</v>
      </c>
      <c r="G224" s="111">
        <v>3691032</v>
      </c>
      <c r="H224" s="111">
        <v>348041.2000000003</v>
      </c>
      <c r="I224" s="111">
        <v>188232</v>
      </c>
      <c r="J224" s="111"/>
      <c r="K224" s="111"/>
      <c r="L224" s="111"/>
      <c r="M224" s="111"/>
      <c r="N224" s="111"/>
      <c r="O224" s="111"/>
      <c r="P224" s="111"/>
      <c r="Q224" s="111">
        <f t="shared" si="3"/>
        <v>4519643.2</v>
      </c>
      <c r="R224" s="108"/>
      <c r="T224" s="106"/>
      <c r="U224" s="111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4519643.2</v>
      </c>
      <c r="V224" s="108"/>
    </row>
    <row r="225" spans="2:22" ht="15" x14ac:dyDescent="0.25">
      <c r="B225" s="106"/>
      <c r="C225" s="155" t="s">
        <v>228</v>
      </c>
      <c r="D225" s="147" t="s">
        <v>438</v>
      </c>
      <c r="E225" s="111">
        <v>0</v>
      </c>
      <c r="F225" s="111">
        <v>0</v>
      </c>
      <c r="G225" s="111">
        <v>326693.53999999998</v>
      </c>
      <c r="H225" s="111">
        <v>142512.42000000001</v>
      </c>
      <c r="I225" s="111">
        <v>0</v>
      </c>
      <c r="J225" s="111"/>
      <c r="K225" s="111"/>
      <c r="L225" s="111"/>
      <c r="M225" s="111"/>
      <c r="N225" s="111"/>
      <c r="O225" s="111"/>
      <c r="P225" s="111"/>
      <c r="Q225" s="111">
        <f t="shared" si="3"/>
        <v>469205.95999999996</v>
      </c>
      <c r="R225" s="108"/>
      <c r="T225" s="106"/>
      <c r="U225" s="111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469205.95999999996</v>
      </c>
      <c r="V225" s="108"/>
    </row>
    <row r="226" spans="2:22" ht="15" x14ac:dyDescent="0.25">
      <c r="B226" s="106"/>
      <c r="C226" s="155" t="s">
        <v>229</v>
      </c>
      <c r="D226" s="147" t="s">
        <v>451</v>
      </c>
      <c r="E226" s="111">
        <v>0</v>
      </c>
      <c r="F226" s="111">
        <v>0</v>
      </c>
      <c r="G226" s="111">
        <v>48510</v>
      </c>
      <c r="H226" s="111">
        <v>13435</v>
      </c>
      <c r="I226" s="111">
        <v>19300</v>
      </c>
      <c r="J226" s="111"/>
      <c r="K226" s="111"/>
      <c r="L226" s="111"/>
      <c r="M226" s="111"/>
      <c r="N226" s="111"/>
      <c r="O226" s="111"/>
      <c r="P226" s="111"/>
      <c r="Q226" s="111">
        <f t="shared" si="3"/>
        <v>81245</v>
      </c>
      <c r="R226" s="108"/>
      <c r="T226" s="106"/>
      <c r="U226" s="111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81245</v>
      </c>
      <c r="V226" s="108"/>
    </row>
    <row r="227" spans="2:22" ht="15" x14ac:dyDescent="0.25">
      <c r="B227" s="106"/>
      <c r="C227" s="155" t="s">
        <v>230</v>
      </c>
      <c r="D227" s="147" t="s">
        <v>452</v>
      </c>
      <c r="E227" s="111">
        <v>14545.29</v>
      </c>
      <c r="F227" s="111">
        <v>98522.48</v>
      </c>
      <c r="G227" s="111">
        <v>817721.04000000015</v>
      </c>
      <c r="H227" s="111">
        <v>135826.46</v>
      </c>
      <c r="I227" s="111">
        <v>670323.54</v>
      </c>
      <c r="J227" s="111"/>
      <c r="K227" s="111"/>
      <c r="L227" s="111"/>
      <c r="M227" s="111"/>
      <c r="N227" s="111"/>
      <c r="O227" s="111"/>
      <c r="P227" s="111"/>
      <c r="Q227" s="111">
        <f t="shared" si="3"/>
        <v>1736938.8100000003</v>
      </c>
      <c r="R227" s="108"/>
      <c r="T227" s="106"/>
      <c r="U227" s="111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1736938.8100000003</v>
      </c>
      <c r="V227" s="108"/>
    </row>
    <row r="228" spans="2:22" ht="15" x14ac:dyDescent="0.25">
      <c r="B228" s="106"/>
      <c r="C228" s="155" t="s">
        <v>231</v>
      </c>
      <c r="D228" s="147" t="s">
        <v>453</v>
      </c>
      <c r="E228" s="111">
        <v>0</v>
      </c>
      <c r="F228" s="111">
        <v>0</v>
      </c>
      <c r="G228" s="111">
        <v>1000</v>
      </c>
      <c r="H228" s="111">
        <v>0</v>
      </c>
      <c r="I228" s="111">
        <v>342169.99</v>
      </c>
      <c r="J228" s="111"/>
      <c r="K228" s="111"/>
      <c r="L228" s="111"/>
      <c r="M228" s="111"/>
      <c r="N228" s="111"/>
      <c r="O228" s="111"/>
      <c r="P228" s="111"/>
      <c r="Q228" s="111">
        <f t="shared" si="3"/>
        <v>343169.99</v>
      </c>
      <c r="R228" s="108"/>
      <c r="T228" s="106"/>
      <c r="U228" s="111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343169.99</v>
      </c>
      <c r="V228" s="108"/>
    </row>
    <row r="229" spans="2:22" ht="15" x14ac:dyDescent="0.25">
      <c r="B229" s="106"/>
      <c r="C229" s="155" t="s">
        <v>232</v>
      </c>
      <c r="D229" s="147" t="s">
        <v>450</v>
      </c>
      <c r="E229" s="111">
        <v>40737.779999999992</v>
      </c>
      <c r="F229" s="111">
        <v>87610.339999999982</v>
      </c>
      <c r="G229" s="111">
        <v>70865.05</v>
      </c>
      <c r="H229" s="111">
        <v>61844.3</v>
      </c>
      <c r="I229" s="111">
        <v>53422.259999999995</v>
      </c>
      <c r="J229" s="111"/>
      <c r="K229" s="111"/>
      <c r="L229" s="111"/>
      <c r="M229" s="111"/>
      <c r="N229" s="111"/>
      <c r="O229" s="111"/>
      <c r="P229" s="111"/>
      <c r="Q229" s="111">
        <f t="shared" si="3"/>
        <v>314479.73</v>
      </c>
      <c r="R229" s="108"/>
      <c r="T229" s="106"/>
      <c r="U229" s="111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314479.73</v>
      </c>
      <c r="V229" s="108"/>
    </row>
    <row r="230" spans="2:22" ht="25.5" x14ac:dyDescent="0.25">
      <c r="B230" s="106"/>
      <c r="C230" s="155" t="s">
        <v>510</v>
      </c>
      <c r="D230" s="147" t="s">
        <v>511</v>
      </c>
      <c r="E230" s="111">
        <v>173596.16</v>
      </c>
      <c r="F230" s="111">
        <v>989978.44</v>
      </c>
      <c r="G230" s="111">
        <v>851260.85</v>
      </c>
      <c r="H230" s="111">
        <v>961376.45000000019</v>
      </c>
      <c r="I230" s="111">
        <v>472461.62</v>
      </c>
      <c r="J230" s="111"/>
      <c r="K230" s="111"/>
      <c r="L230" s="111"/>
      <c r="M230" s="111"/>
      <c r="N230" s="111"/>
      <c r="O230" s="111"/>
      <c r="P230" s="111"/>
      <c r="Q230" s="111">
        <f t="shared" si="3"/>
        <v>3448673.52</v>
      </c>
      <c r="R230" s="108"/>
      <c r="T230" s="106"/>
      <c r="U230" s="111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3448673.52</v>
      </c>
      <c r="V230" s="108"/>
    </row>
    <row r="231" spans="2:22" ht="15" x14ac:dyDescent="0.25">
      <c r="B231" s="106"/>
      <c r="C231" s="155" t="s">
        <v>233</v>
      </c>
      <c r="D231" s="147" t="s">
        <v>454</v>
      </c>
      <c r="E231" s="111">
        <v>0</v>
      </c>
      <c r="F231" s="111">
        <v>228887.31999999998</v>
      </c>
      <c r="G231" s="111">
        <v>193784.82</v>
      </c>
      <c r="H231" s="111">
        <v>305808.89</v>
      </c>
      <c r="I231" s="111">
        <v>73680.55</v>
      </c>
      <c r="J231" s="111"/>
      <c r="K231" s="111"/>
      <c r="L231" s="111"/>
      <c r="M231" s="111"/>
      <c r="N231" s="111"/>
      <c r="O231" s="111"/>
      <c r="P231" s="111"/>
      <c r="Q231" s="111">
        <f t="shared" si="3"/>
        <v>802161.58000000007</v>
      </c>
      <c r="R231" s="108"/>
      <c r="T231" s="106"/>
      <c r="U231" s="111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802161.58000000007</v>
      </c>
      <c r="V231" s="108"/>
    </row>
    <row r="232" spans="2:22" ht="15" x14ac:dyDescent="0.25">
      <c r="B232" s="106"/>
      <c r="C232" s="155" t="s">
        <v>234</v>
      </c>
      <c r="D232" s="147" t="s">
        <v>455</v>
      </c>
      <c r="E232" s="111">
        <v>333495.32999999996</v>
      </c>
      <c r="F232" s="111">
        <v>613172.61</v>
      </c>
      <c r="G232" s="111">
        <v>694504.30999999971</v>
      </c>
      <c r="H232" s="111">
        <v>739578</v>
      </c>
      <c r="I232" s="111">
        <v>949806.70999999973</v>
      </c>
      <c r="J232" s="111"/>
      <c r="K232" s="111"/>
      <c r="L232" s="111"/>
      <c r="M232" s="111"/>
      <c r="N232" s="111"/>
      <c r="O232" s="111"/>
      <c r="P232" s="111"/>
      <c r="Q232" s="111">
        <f t="shared" si="3"/>
        <v>3330556.959999999</v>
      </c>
      <c r="R232" s="108"/>
      <c r="T232" s="106"/>
      <c r="U232" s="111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3330556.959999999</v>
      </c>
      <c r="V232" s="108"/>
    </row>
    <row r="233" spans="2:22" ht="15" x14ac:dyDescent="0.25">
      <c r="B233" s="106"/>
      <c r="C233" s="155" t="s">
        <v>235</v>
      </c>
      <c r="D233" s="147" t="s">
        <v>456</v>
      </c>
      <c r="E233" s="111">
        <v>0</v>
      </c>
      <c r="F233" s="111">
        <v>8332.01</v>
      </c>
      <c r="G233" s="111">
        <v>7797.6</v>
      </c>
      <c r="H233" s="111">
        <v>558.66</v>
      </c>
      <c r="I233" s="111">
        <v>67.459999999999994</v>
      </c>
      <c r="J233" s="111"/>
      <c r="K233" s="111"/>
      <c r="L233" s="111"/>
      <c r="M233" s="111"/>
      <c r="N233" s="111"/>
      <c r="O233" s="111"/>
      <c r="P233" s="111"/>
      <c r="Q233" s="111">
        <f t="shared" si="3"/>
        <v>16755.73</v>
      </c>
      <c r="R233" s="108"/>
      <c r="T233" s="106"/>
      <c r="U233" s="111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16755.73</v>
      </c>
      <c r="V233" s="108"/>
    </row>
    <row r="234" spans="2:22" ht="15" x14ac:dyDescent="0.25">
      <c r="B234" s="106"/>
      <c r="C234" s="155" t="s">
        <v>236</v>
      </c>
      <c r="D234" s="147" t="s">
        <v>641</v>
      </c>
      <c r="E234" s="111">
        <v>0</v>
      </c>
      <c r="F234" s="111">
        <v>12458.019999999999</v>
      </c>
      <c r="G234" s="111">
        <v>31264.840000000004</v>
      </c>
      <c r="H234" s="111">
        <v>25457.88</v>
      </c>
      <c r="I234" s="111">
        <v>16319.19</v>
      </c>
      <c r="J234" s="111"/>
      <c r="K234" s="111"/>
      <c r="L234" s="111"/>
      <c r="M234" s="111"/>
      <c r="N234" s="111"/>
      <c r="O234" s="111"/>
      <c r="P234" s="111"/>
      <c r="Q234" s="111">
        <f t="shared" si="3"/>
        <v>85499.930000000008</v>
      </c>
      <c r="R234" s="108"/>
      <c r="T234" s="106"/>
      <c r="U234" s="111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85499.930000000008</v>
      </c>
      <c r="V234" s="108"/>
    </row>
    <row r="235" spans="2:22" ht="15" x14ac:dyDescent="0.25">
      <c r="B235" s="106"/>
      <c r="C235" s="155" t="s">
        <v>237</v>
      </c>
      <c r="D235" s="147" t="s">
        <v>459</v>
      </c>
      <c r="E235" s="111">
        <v>234756.60000000006</v>
      </c>
      <c r="F235" s="111">
        <v>320872.99</v>
      </c>
      <c r="G235" s="111">
        <v>391338.63</v>
      </c>
      <c r="H235" s="111">
        <v>357595.68999999994</v>
      </c>
      <c r="I235" s="111">
        <v>381787.97000000003</v>
      </c>
      <c r="J235" s="111"/>
      <c r="K235" s="111"/>
      <c r="L235" s="111"/>
      <c r="M235" s="111"/>
      <c r="N235" s="111"/>
      <c r="O235" s="111"/>
      <c r="P235" s="111"/>
      <c r="Q235" s="111">
        <f t="shared" si="3"/>
        <v>1686351.8800000001</v>
      </c>
      <c r="R235" s="108"/>
      <c r="T235" s="106"/>
      <c r="U235" s="111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1686351.8800000001</v>
      </c>
      <c r="V235" s="108"/>
    </row>
    <row r="236" spans="2:22" ht="15" x14ac:dyDescent="0.25">
      <c r="B236" s="106"/>
      <c r="C236" s="155" t="s">
        <v>238</v>
      </c>
      <c r="D236" s="147" t="s">
        <v>460</v>
      </c>
      <c r="E236" s="111">
        <v>104945.90000000001</v>
      </c>
      <c r="F236" s="111">
        <v>136897.57</v>
      </c>
      <c r="G236" s="111">
        <v>160625.68000000002</v>
      </c>
      <c r="H236" s="111">
        <v>124441.07</v>
      </c>
      <c r="I236" s="111">
        <v>107081.95999999999</v>
      </c>
      <c r="J236" s="111"/>
      <c r="K236" s="111"/>
      <c r="L236" s="111"/>
      <c r="M236" s="111"/>
      <c r="N236" s="111"/>
      <c r="O236" s="111"/>
      <c r="P236" s="111"/>
      <c r="Q236" s="111">
        <f t="shared" si="3"/>
        <v>633992.17999999993</v>
      </c>
      <c r="R236" s="108"/>
      <c r="T236" s="106"/>
      <c r="U236" s="111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633992.17999999993</v>
      </c>
      <c r="V236" s="108"/>
    </row>
    <row r="237" spans="2:22" ht="15" x14ac:dyDescent="0.25">
      <c r="B237" s="106"/>
      <c r="C237" s="155" t="s">
        <v>239</v>
      </c>
      <c r="D237" s="147" t="s">
        <v>461</v>
      </c>
      <c r="E237" s="111">
        <v>69109.14</v>
      </c>
      <c r="F237" s="111">
        <v>76034.289999999994</v>
      </c>
      <c r="G237" s="111">
        <v>73980.49000000002</v>
      </c>
      <c r="H237" s="111">
        <v>92747.620000000024</v>
      </c>
      <c r="I237" s="111">
        <v>80298.029999999984</v>
      </c>
      <c r="J237" s="111"/>
      <c r="K237" s="111"/>
      <c r="L237" s="111"/>
      <c r="M237" s="111"/>
      <c r="N237" s="111"/>
      <c r="O237" s="111"/>
      <c r="P237" s="111"/>
      <c r="Q237" s="111">
        <f t="shared" si="3"/>
        <v>392169.57</v>
      </c>
      <c r="R237" s="108"/>
      <c r="T237" s="106"/>
      <c r="U237" s="111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392169.57</v>
      </c>
      <c r="V237" s="108"/>
    </row>
    <row r="238" spans="2:22" ht="15" x14ac:dyDescent="0.25">
      <c r="B238" s="106"/>
      <c r="C238" s="155" t="s">
        <v>240</v>
      </c>
      <c r="D238" s="147" t="s">
        <v>462</v>
      </c>
      <c r="E238" s="111">
        <v>137067.26</v>
      </c>
      <c r="F238" s="111">
        <v>154971.51</v>
      </c>
      <c r="G238" s="111">
        <v>179214.48000000004</v>
      </c>
      <c r="H238" s="111">
        <v>167583.62000000005</v>
      </c>
      <c r="I238" s="111">
        <v>160580.5</v>
      </c>
      <c r="J238" s="111"/>
      <c r="K238" s="111"/>
      <c r="L238" s="111"/>
      <c r="M238" s="111"/>
      <c r="N238" s="111"/>
      <c r="O238" s="111"/>
      <c r="P238" s="111"/>
      <c r="Q238" s="111">
        <f t="shared" si="3"/>
        <v>799417.37000000011</v>
      </c>
      <c r="R238" s="108"/>
      <c r="T238" s="106"/>
      <c r="U238" s="111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799417.37000000011</v>
      </c>
      <c r="V238" s="108"/>
    </row>
    <row r="239" spans="2:22" ht="15" x14ac:dyDescent="0.25">
      <c r="B239" s="106"/>
      <c r="C239" s="155" t="s">
        <v>241</v>
      </c>
      <c r="D239" s="147" t="s">
        <v>463</v>
      </c>
      <c r="E239" s="111">
        <v>35737.109999999993</v>
      </c>
      <c r="F239" s="111">
        <v>38180.850000000013</v>
      </c>
      <c r="G239" s="111">
        <v>68871.460000000021</v>
      </c>
      <c r="H239" s="111">
        <v>53935.64</v>
      </c>
      <c r="I239" s="111">
        <v>41018.69</v>
      </c>
      <c r="J239" s="111"/>
      <c r="K239" s="111"/>
      <c r="L239" s="111"/>
      <c r="M239" s="111"/>
      <c r="N239" s="111"/>
      <c r="O239" s="111"/>
      <c r="P239" s="111"/>
      <c r="Q239" s="111">
        <f t="shared" si="3"/>
        <v>237743.75000000006</v>
      </c>
      <c r="R239" s="108"/>
      <c r="T239" s="106"/>
      <c r="U239" s="111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237743.75000000006</v>
      </c>
      <c r="V239" s="108"/>
    </row>
    <row r="240" spans="2:22" ht="15" x14ac:dyDescent="0.25">
      <c r="B240" s="106"/>
      <c r="C240" s="155" t="s">
        <v>242</v>
      </c>
      <c r="D240" s="147" t="s">
        <v>464</v>
      </c>
      <c r="E240" s="111">
        <v>45497.38</v>
      </c>
      <c r="F240" s="111">
        <v>45497.38</v>
      </c>
      <c r="G240" s="111">
        <v>45497.38</v>
      </c>
      <c r="H240" s="111">
        <v>45497.38</v>
      </c>
      <c r="I240" s="111">
        <v>45497.38</v>
      </c>
      <c r="J240" s="111"/>
      <c r="K240" s="111"/>
      <c r="L240" s="111"/>
      <c r="M240" s="111"/>
      <c r="N240" s="111"/>
      <c r="O240" s="111"/>
      <c r="P240" s="111"/>
      <c r="Q240" s="111">
        <f t="shared" si="3"/>
        <v>227486.9</v>
      </c>
      <c r="R240" s="108"/>
      <c r="T240" s="106"/>
      <c r="U240" s="111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227486.9</v>
      </c>
      <c r="V240" s="108"/>
    </row>
    <row r="241" spans="2:22" ht="15" x14ac:dyDescent="0.25">
      <c r="B241" s="106"/>
      <c r="C241" s="155" t="s">
        <v>243</v>
      </c>
      <c r="D241" s="147" t="s">
        <v>465</v>
      </c>
      <c r="E241" s="111">
        <v>9565.0999999999985</v>
      </c>
      <c r="F241" s="111">
        <v>28800.860000000004</v>
      </c>
      <c r="G241" s="111">
        <v>24111.39</v>
      </c>
      <c r="H241" s="111">
        <v>23334.620000000003</v>
      </c>
      <c r="I241" s="111">
        <v>31849.08</v>
      </c>
      <c r="J241" s="111"/>
      <c r="K241" s="111"/>
      <c r="L241" s="111"/>
      <c r="M241" s="111"/>
      <c r="N241" s="111"/>
      <c r="O241" s="111"/>
      <c r="P241" s="111"/>
      <c r="Q241" s="111">
        <f t="shared" si="3"/>
        <v>117661.05</v>
      </c>
      <c r="R241" s="108"/>
      <c r="T241" s="106"/>
      <c r="U241" s="111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117661.05</v>
      </c>
      <c r="V241" s="108"/>
    </row>
    <row r="242" spans="2:22" ht="15" x14ac:dyDescent="0.25">
      <c r="B242" s="106"/>
      <c r="C242" s="155" t="s">
        <v>244</v>
      </c>
      <c r="D242" s="147" t="s">
        <v>466</v>
      </c>
      <c r="E242" s="111">
        <v>46827.85</v>
      </c>
      <c r="F242" s="111">
        <v>250383.88999999998</v>
      </c>
      <c r="G242" s="111">
        <v>0</v>
      </c>
      <c r="H242" s="111">
        <v>170401.07</v>
      </c>
      <c r="I242" s="111">
        <v>299596</v>
      </c>
      <c r="J242" s="111"/>
      <c r="K242" s="111"/>
      <c r="L242" s="111"/>
      <c r="M242" s="111"/>
      <c r="N242" s="111"/>
      <c r="O242" s="111"/>
      <c r="P242" s="111"/>
      <c r="Q242" s="111">
        <f t="shared" si="3"/>
        <v>767208.81</v>
      </c>
      <c r="R242" s="108"/>
      <c r="T242" s="106"/>
      <c r="U242" s="111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767208.81</v>
      </c>
      <c r="V242" s="108"/>
    </row>
    <row r="243" spans="2:22" ht="15" x14ac:dyDescent="0.25">
      <c r="B243" s="106"/>
      <c r="C243" s="155" t="s">
        <v>245</v>
      </c>
      <c r="D243" s="147" t="s">
        <v>467</v>
      </c>
      <c r="E243" s="111">
        <v>5570.32</v>
      </c>
      <c r="F243" s="111">
        <v>4774.53</v>
      </c>
      <c r="G243" s="111">
        <v>5910.26</v>
      </c>
      <c r="H243" s="111">
        <v>6096.1599999999989</v>
      </c>
      <c r="I243" s="111">
        <v>5384.0199999999995</v>
      </c>
      <c r="J243" s="111"/>
      <c r="K243" s="111"/>
      <c r="L243" s="111"/>
      <c r="M243" s="111"/>
      <c r="N243" s="111"/>
      <c r="O243" s="111"/>
      <c r="P243" s="111"/>
      <c r="Q243" s="111">
        <f t="shared" si="3"/>
        <v>27735.289999999997</v>
      </c>
      <c r="R243" s="108"/>
      <c r="T243" s="106"/>
      <c r="U243" s="111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27735.289999999997</v>
      </c>
      <c r="V243" s="108"/>
    </row>
    <row r="244" spans="2:22" ht="15" x14ac:dyDescent="0.25">
      <c r="B244" s="106"/>
      <c r="C244" s="155" t="s">
        <v>246</v>
      </c>
      <c r="D244" s="147" t="s">
        <v>457</v>
      </c>
      <c r="E244" s="111">
        <v>54675.270000000004</v>
      </c>
      <c r="F244" s="111">
        <v>118584.11000000002</v>
      </c>
      <c r="G244" s="111">
        <v>117749.1</v>
      </c>
      <c r="H244" s="111">
        <v>128209.01000000001</v>
      </c>
      <c r="I244" s="111">
        <v>107378.79000000001</v>
      </c>
      <c r="J244" s="111"/>
      <c r="K244" s="111"/>
      <c r="L244" s="111"/>
      <c r="M244" s="111"/>
      <c r="N244" s="111"/>
      <c r="O244" s="111"/>
      <c r="P244" s="111"/>
      <c r="Q244" s="111">
        <f t="shared" si="3"/>
        <v>526596.28</v>
      </c>
      <c r="R244" s="108"/>
      <c r="T244" s="106"/>
      <c r="U244" s="111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526596.28</v>
      </c>
      <c r="V244" s="108"/>
    </row>
    <row r="245" spans="2:22" ht="15" x14ac:dyDescent="0.25">
      <c r="B245" s="106"/>
      <c r="C245" s="155" t="s">
        <v>247</v>
      </c>
      <c r="D245" s="147" t="s">
        <v>468</v>
      </c>
      <c r="E245" s="111">
        <v>33333.33</v>
      </c>
      <c r="F245" s="111">
        <v>33333.33</v>
      </c>
      <c r="G245" s="111">
        <v>33333.33</v>
      </c>
      <c r="H245" s="111">
        <v>33333.33</v>
      </c>
      <c r="I245" s="111">
        <v>33333.33</v>
      </c>
      <c r="J245" s="111"/>
      <c r="K245" s="111"/>
      <c r="L245" s="111"/>
      <c r="M245" s="111"/>
      <c r="N245" s="111"/>
      <c r="O245" s="111"/>
      <c r="P245" s="111"/>
      <c r="Q245" s="111">
        <f t="shared" si="3"/>
        <v>166666.65000000002</v>
      </c>
      <c r="R245" s="108"/>
      <c r="T245" s="106"/>
      <c r="U245" s="111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166666.65000000002</v>
      </c>
      <c r="V245" s="108"/>
    </row>
    <row r="246" spans="2:22" ht="15" x14ac:dyDescent="0.25">
      <c r="B246" s="106"/>
      <c r="C246" s="155" t="s">
        <v>248</v>
      </c>
      <c r="D246" s="147" t="s">
        <v>469</v>
      </c>
      <c r="E246" s="111">
        <v>817.15000000000009</v>
      </c>
      <c r="F246" s="111">
        <v>24748.569999999996</v>
      </c>
      <c r="G246" s="111">
        <v>26795.79</v>
      </c>
      <c r="H246" s="111">
        <v>31773.270000000004</v>
      </c>
      <c r="I246" s="111">
        <v>326906.32999999996</v>
      </c>
      <c r="J246" s="111"/>
      <c r="K246" s="111"/>
      <c r="L246" s="111"/>
      <c r="M246" s="111"/>
      <c r="N246" s="111"/>
      <c r="O246" s="111"/>
      <c r="P246" s="111"/>
      <c r="Q246" s="111">
        <f t="shared" si="3"/>
        <v>411041.11</v>
      </c>
      <c r="R246" s="108"/>
      <c r="T246" s="106"/>
      <c r="U246" s="111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411041.11</v>
      </c>
      <c r="V246" s="108"/>
    </row>
    <row r="247" spans="2:22" ht="15" x14ac:dyDescent="0.25">
      <c r="B247" s="106"/>
      <c r="C247" s="155" t="s">
        <v>249</v>
      </c>
      <c r="D247" s="147" t="s">
        <v>470</v>
      </c>
      <c r="E247" s="111">
        <v>14149699.030000001</v>
      </c>
      <c r="F247" s="111">
        <v>18194622.270000003</v>
      </c>
      <c r="G247" s="111">
        <v>20341688.179999996</v>
      </c>
      <c r="H247" s="111">
        <v>16939626.310000002</v>
      </c>
      <c r="I247" s="111">
        <v>18686494.950000003</v>
      </c>
      <c r="J247" s="111"/>
      <c r="K247" s="111"/>
      <c r="L247" s="111"/>
      <c r="M247" s="111"/>
      <c r="N247" s="111"/>
      <c r="O247" s="111"/>
      <c r="P247" s="111"/>
      <c r="Q247" s="111">
        <f t="shared" si="3"/>
        <v>88312130.74000001</v>
      </c>
      <c r="R247" s="108"/>
      <c r="T247" s="106"/>
      <c r="U247" s="111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88312130.74000001</v>
      </c>
      <c r="V247" s="108"/>
    </row>
    <row r="248" spans="2:22" ht="15" x14ac:dyDescent="0.25">
      <c r="B248" s="106"/>
      <c r="C248" s="155" t="s">
        <v>250</v>
      </c>
      <c r="D248" s="147" t="s">
        <v>471</v>
      </c>
      <c r="E248" s="111">
        <v>380628.17</v>
      </c>
      <c r="F248" s="111">
        <v>7276543.7100000009</v>
      </c>
      <c r="G248" s="111">
        <v>6141630.4999999991</v>
      </c>
      <c r="H248" s="111">
        <v>1888287.2100000004</v>
      </c>
      <c r="I248" s="111">
        <v>4818440.7</v>
      </c>
      <c r="J248" s="111"/>
      <c r="K248" s="111"/>
      <c r="L248" s="111"/>
      <c r="M248" s="111"/>
      <c r="N248" s="111"/>
      <c r="O248" s="111"/>
      <c r="P248" s="111"/>
      <c r="Q248" s="111">
        <f t="shared" si="3"/>
        <v>20505530.289999999</v>
      </c>
      <c r="R248" s="108"/>
      <c r="T248" s="106"/>
      <c r="U248" s="111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20505530.289999999</v>
      </c>
      <c r="V248" s="108"/>
    </row>
    <row r="249" spans="2:22" ht="15" x14ac:dyDescent="0.25">
      <c r="B249" s="106"/>
      <c r="C249" s="155" t="s">
        <v>251</v>
      </c>
      <c r="D249" s="147" t="s">
        <v>472</v>
      </c>
      <c r="E249" s="111">
        <v>257390.32999999996</v>
      </c>
      <c r="F249" s="111">
        <v>359879.56000000011</v>
      </c>
      <c r="G249" s="111">
        <v>577656.96000000008</v>
      </c>
      <c r="H249" s="111">
        <v>315385.48000000004</v>
      </c>
      <c r="I249" s="111">
        <v>364691.39</v>
      </c>
      <c r="J249" s="111"/>
      <c r="K249" s="111"/>
      <c r="L249" s="111"/>
      <c r="M249" s="111"/>
      <c r="N249" s="111"/>
      <c r="O249" s="111"/>
      <c r="P249" s="111"/>
      <c r="Q249" s="111">
        <f t="shared" si="3"/>
        <v>1875003.7200000002</v>
      </c>
      <c r="R249" s="108"/>
      <c r="T249" s="106"/>
      <c r="U249" s="111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1875003.7200000002</v>
      </c>
      <c r="V249" s="108"/>
    </row>
    <row r="250" spans="2:22" ht="15" x14ac:dyDescent="0.25">
      <c r="B250" s="106"/>
      <c r="C250" s="155" t="s">
        <v>252</v>
      </c>
      <c r="D250" s="147" t="s">
        <v>473</v>
      </c>
      <c r="E250" s="111">
        <v>384336.33999999997</v>
      </c>
      <c r="F250" s="111">
        <v>542844.53</v>
      </c>
      <c r="G250" s="111">
        <v>421257.79</v>
      </c>
      <c r="H250" s="111">
        <v>622331.51</v>
      </c>
      <c r="I250" s="111">
        <v>371013.85000000003</v>
      </c>
      <c r="J250" s="111"/>
      <c r="K250" s="111"/>
      <c r="L250" s="111"/>
      <c r="M250" s="111"/>
      <c r="N250" s="111"/>
      <c r="O250" s="111"/>
      <c r="P250" s="111"/>
      <c r="Q250" s="111">
        <f t="shared" si="3"/>
        <v>2341784.02</v>
      </c>
      <c r="R250" s="108"/>
      <c r="T250" s="106"/>
      <c r="U250" s="111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2341784.02</v>
      </c>
      <c r="V250" s="108"/>
    </row>
    <row r="251" spans="2:22" ht="25.5" x14ac:dyDescent="0.25">
      <c r="B251" s="106"/>
      <c r="C251" s="155" t="s">
        <v>550</v>
      </c>
      <c r="D251" s="147" t="s">
        <v>551</v>
      </c>
      <c r="E251" s="111">
        <v>15034929.24</v>
      </c>
      <c r="F251" s="111">
        <v>20550890.940000005</v>
      </c>
      <c r="G251" s="111">
        <v>16705719.58</v>
      </c>
      <c r="H251" s="111">
        <v>686759.24000000011</v>
      </c>
      <c r="I251" s="111">
        <v>33336621.109999999</v>
      </c>
      <c r="J251" s="111"/>
      <c r="K251" s="111"/>
      <c r="L251" s="111"/>
      <c r="M251" s="111"/>
      <c r="N251" s="111"/>
      <c r="O251" s="111"/>
      <c r="P251" s="111"/>
      <c r="Q251" s="111">
        <f t="shared" si="3"/>
        <v>86314920.110000014</v>
      </c>
      <c r="R251" s="108"/>
      <c r="T251" s="106"/>
      <c r="U251" s="111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86314920.110000014</v>
      </c>
      <c r="V251" s="108"/>
    </row>
    <row r="252" spans="2:22" ht="15" x14ac:dyDescent="0.25">
      <c r="B252" s="106"/>
      <c r="C252" s="155" t="s">
        <v>253</v>
      </c>
      <c r="D252" s="147" t="s">
        <v>474</v>
      </c>
      <c r="E252" s="111">
        <v>335227.48</v>
      </c>
      <c r="F252" s="111">
        <v>10000</v>
      </c>
      <c r="G252" s="111">
        <v>81481.72</v>
      </c>
      <c r="H252" s="111">
        <v>185445.44999999998</v>
      </c>
      <c r="I252" s="111">
        <v>174422.28</v>
      </c>
      <c r="J252" s="111"/>
      <c r="K252" s="111"/>
      <c r="L252" s="111"/>
      <c r="M252" s="111"/>
      <c r="N252" s="111"/>
      <c r="O252" s="111"/>
      <c r="P252" s="111"/>
      <c r="Q252" s="111">
        <f t="shared" si="3"/>
        <v>786576.92999999993</v>
      </c>
      <c r="R252" s="108"/>
      <c r="T252" s="106"/>
      <c r="U252" s="111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786576.92999999993</v>
      </c>
      <c r="V252" s="108"/>
    </row>
    <row r="253" spans="2:22" ht="15" x14ac:dyDescent="0.25">
      <c r="B253" s="106"/>
      <c r="C253" s="155" t="s">
        <v>254</v>
      </c>
      <c r="D253" s="147" t="s">
        <v>475</v>
      </c>
      <c r="E253" s="111">
        <v>0</v>
      </c>
      <c r="F253" s="111">
        <v>0</v>
      </c>
      <c r="G253" s="111">
        <v>0</v>
      </c>
      <c r="H253" s="111">
        <v>0</v>
      </c>
      <c r="I253" s="111">
        <v>0</v>
      </c>
      <c r="J253" s="111"/>
      <c r="K253" s="111"/>
      <c r="L253" s="111"/>
      <c r="M253" s="111"/>
      <c r="N253" s="111"/>
      <c r="O253" s="111"/>
      <c r="P253" s="111"/>
      <c r="Q253" s="111">
        <f t="shared" si="3"/>
        <v>0</v>
      </c>
      <c r="R253" s="108"/>
      <c r="T253" s="106"/>
      <c r="U253" s="111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08"/>
    </row>
    <row r="254" spans="2:22" ht="15" x14ac:dyDescent="0.25">
      <c r="B254" s="106"/>
      <c r="C254" s="155" t="s">
        <v>255</v>
      </c>
      <c r="D254" s="147" t="s">
        <v>476</v>
      </c>
      <c r="E254" s="111">
        <v>192658.52</v>
      </c>
      <c r="F254" s="111">
        <v>208672.86000000004</v>
      </c>
      <c r="G254" s="111">
        <v>221669.78</v>
      </c>
      <c r="H254" s="111">
        <v>275109.90000000002</v>
      </c>
      <c r="I254" s="111">
        <v>219131.57000000004</v>
      </c>
      <c r="J254" s="111"/>
      <c r="K254" s="111"/>
      <c r="L254" s="111"/>
      <c r="M254" s="111"/>
      <c r="N254" s="111"/>
      <c r="O254" s="111"/>
      <c r="P254" s="111"/>
      <c r="Q254" s="111">
        <f t="shared" si="3"/>
        <v>1117242.6300000001</v>
      </c>
      <c r="R254" s="108"/>
      <c r="T254" s="106"/>
      <c r="U254" s="111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1117242.6300000001</v>
      </c>
      <c r="V254" s="108"/>
    </row>
    <row r="255" spans="2:22" ht="15" x14ac:dyDescent="0.25">
      <c r="B255" s="106"/>
      <c r="C255" s="155" t="s">
        <v>256</v>
      </c>
      <c r="D255" s="147" t="s">
        <v>477</v>
      </c>
      <c r="E255" s="111">
        <v>67859588.079999998</v>
      </c>
      <c r="F255" s="111">
        <v>68646685.770000011</v>
      </c>
      <c r="G255" s="111">
        <v>68409043.25999999</v>
      </c>
      <c r="H255" s="111">
        <v>68370453.48999998</v>
      </c>
      <c r="I255" s="111">
        <v>68420399.12000002</v>
      </c>
      <c r="J255" s="111"/>
      <c r="K255" s="111"/>
      <c r="L255" s="111"/>
      <c r="M255" s="111"/>
      <c r="N255" s="111"/>
      <c r="O255" s="111"/>
      <c r="P255" s="111"/>
      <c r="Q255" s="111">
        <f t="shared" si="3"/>
        <v>341706169.72000003</v>
      </c>
      <c r="R255" s="108"/>
      <c r="T255" s="106"/>
      <c r="U255" s="111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341706169.72000003</v>
      </c>
      <c r="V255" s="108"/>
    </row>
    <row r="256" spans="2:22" ht="15" x14ac:dyDescent="0.25">
      <c r="B256" s="106"/>
      <c r="C256" s="155" t="s">
        <v>257</v>
      </c>
      <c r="D256" s="147" t="s">
        <v>478</v>
      </c>
      <c r="E256" s="111">
        <v>0</v>
      </c>
      <c r="F256" s="111">
        <v>116700</v>
      </c>
      <c r="G256" s="111">
        <v>75850</v>
      </c>
      <c r="H256" s="111">
        <v>58100</v>
      </c>
      <c r="I256" s="111">
        <v>57500</v>
      </c>
      <c r="J256" s="111"/>
      <c r="K256" s="111"/>
      <c r="L256" s="111"/>
      <c r="M256" s="111"/>
      <c r="N256" s="111"/>
      <c r="O256" s="111"/>
      <c r="P256" s="111"/>
      <c r="Q256" s="111">
        <f t="shared" si="3"/>
        <v>308150</v>
      </c>
      <c r="R256" s="108"/>
      <c r="T256" s="106"/>
      <c r="U256" s="111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308150</v>
      </c>
      <c r="V256" s="108"/>
    </row>
    <row r="257" spans="2:22" ht="25.5" x14ac:dyDescent="0.25">
      <c r="B257" s="106"/>
      <c r="C257" s="155" t="s">
        <v>258</v>
      </c>
      <c r="D257" s="147" t="s">
        <v>479</v>
      </c>
      <c r="E257" s="111">
        <v>210427.44</v>
      </c>
      <c r="F257" s="111">
        <v>359904.69000000012</v>
      </c>
      <c r="G257" s="111">
        <v>301255.43</v>
      </c>
      <c r="H257" s="111">
        <v>258244.11000000002</v>
      </c>
      <c r="I257" s="111">
        <v>244862.73999999996</v>
      </c>
      <c r="J257" s="111"/>
      <c r="K257" s="111"/>
      <c r="L257" s="111"/>
      <c r="M257" s="111"/>
      <c r="N257" s="111"/>
      <c r="O257" s="111"/>
      <c r="P257" s="111"/>
      <c r="Q257" s="111">
        <f t="shared" si="3"/>
        <v>1374694.4100000001</v>
      </c>
      <c r="R257" s="108"/>
      <c r="T257" s="106"/>
      <c r="U257" s="111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1374694.4100000001</v>
      </c>
      <c r="V257" s="108"/>
    </row>
    <row r="258" spans="2:22" ht="15" x14ac:dyDescent="0.25">
      <c r="B258" s="106"/>
      <c r="C258" s="155" t="s">
        <v>259</v>
      </c>
      <c r="D258" s="147" t="s">
        <v>480</v>
      </c>
      <c r="E258" s="111">
        <v>36194.899999999994</v>
      </c>
      <c r="F258" s="111">
        <v>27516.060000000009</v>
      </c>
      <c r="G258" s="111">
        <v>38915.930000000015</v>
      </c>
      <c r="H258" s="111">
        <v>26728.309999999998</v>
      </c>
      <c r="I258" s="111">
        <v>30450.750000000007</v>
      </c>
      <c r="J258" s="111"/>
      <c r="K258" s="111"/>
      <c r="L258" s="111"/>
      <c r="M258" s="111"/>
      <c r="N258" s="111"/>
      <c r="O258" s="111"/>
      <c r="P258" s="111"/>
      <c r="Q258" s="111">
        <f t="shared" si="3"/>
        <v>159805.95000000001</v>
      </c>
      <c r="R258" s="108"/>
      <c r="T258" s="106"/>
      <c r="U258" s="111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159805.95000000001</v>
      </c>
      <c r="V258" s="108"/>
    </row>
    <row r="259" spans="2:22" ht="15" x14ac:dyDescent="0.25">
      <c r="B259" s="106"/>
      <c r="C259" s="155" t="s">
        <v>260</v>
      </c>
      <c r="D259" s="147" t="s">
        <v>481</v>
      </c>
      <c r="E259" s="111">
        <v>1487456.8399999994</v>
      </c>
      <c r="F259" s="111">
        <v>1483674.8599999999</v>
      </c>
      <c r="G259" s="111">
        <v>1495104.3499999994</v>
      </c>
      <c r="H259" s="111">
        <v>1541854.3999999997</v>
      </c>
      <c r="I259" s="111">
        <v>1597873.1599999969</v>
      </c>
      <c r="J259" s="111"/>
      <c r="K259" s="111"/>
      <c r="L259" s="111"/>
      <c r="M259" s="111"/>
      <c r="N259" s="111"/>
      <c r="O259" s="111"/>
      <c r="P259" s="111"/>
      <c r="Q259" s="111">
        <f t="shared" si="3"/>
        <v>7605963.6099999957</v>
      </c>
      <c r="R259" s="108"/>
      <c r="T259" s="106"/>
      <c r="U259" s="111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7605963.6099999957</v>
      </c>
      <c r="V259" s="108"/>
    </row>
    <row r="260" spans="2:22" ht="15" x14ac:dyDescent="0.25">
      <c r="B260" s="106"/>
      <c r="C260" s="155" t="s">
        <v>261</v>
      </c>
      <c r="D260" s="147" t="s">
        <v>482</v>
      </c>
      <c r="E260" s="111">
        <v>20205164.189999998</v>
      </c>
      <c r="F260" s="111">
        <v>20740354.75</v>
      </c>
      <c r="G260" s="111">
        <v>20559738.359999999</v>
      </c>
      <c r="H260" s="111">
        <v>22175536.710000001</v>
      </c>
      <c r="I260" s="111">
        <v>22209743.729999997</v>
      </c>
      <c r="J260" s="111"/>
      <c r="K260" s="111"/>
      <c r="L260" s="111"/>
      <c r="M260" s="111"/>
      <c r="N260" s="111"/>
      <c r="O260" s="111"/>
      <c r="P260" s="111"/>
      <c r="Q260" s="111">
        <f t="shared" si="3"/>
        <v>105890537.73999998</v>
      </c>
      <c r="R260" s="108"/>
      <c r="T260" s="106"/>
      <c r="U260" s="111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105890537.73999998</v>
      </c>
      <c r="V260" s="108"/>
    </row>
    <row r="261" spans="2:22" ht="15" x14ac:dyDescent="0.25">
      <c r="B261" s="106"/>
      <c r="C261" s="155" t="s">
        <v>262</v>
      </c>
      <c r="D261" s="147" t="s">
        <v>483</v>
      </c>
      <c r="E261" s="111">
        <v>1326.2500000000002</v>
      </c>
      <c r="F261" s="111">
        <v>6226.25</v>
      </c>
      <c r="G261" s="111">
        <v>3946.09</v>
      </c>
      <c r="H261" s="111">
        <v>4129.99</v>
      </c>
      <c r="I261" s="111">
        <v>4824.01</v>
      </c>
      <c r="J261" s="111"/>
      <c r="K261" s="111"/>
      <c r="L261" s="111"/>
      <c r="M261" s="111"/>
      <c r="N261" s="111"/>
      <c r="O261" s="111"/>
      <c r="P261" s="111"/>
      <c r="Q261" s="111">
        <f t="shared" si="3"/>
        <v>20452.59</v>
      </c>
      <c r="R261" s="108"/>
      <c r="T261" s="106"/>
      <c r="U261" s="111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20452.59</v>
      </c>
      <c r="V261" s="108"/>
    </row>
    <row r="262" spans="2:22" ht="15" x14ac:dyDescent="0.25">
      <c r="B262" s="106"/>
      <c r="C262" s="155" t="s">
        <v>263</v>
      </c>
      <c r="D262" s="147" t="s">
        <v>484</v>
      </c>
      <c r="E262" s="111">
        <v>18884.050000000003</v>
      </c>
      <c r="F262" s="111">
        <v>28978.62</v>
      </c>
      <c r="G262" s="111">
        <v>32007.689999999995</v>
      </c>
      <c r="H262" s="111">
        <v>34275.33</v>
      </c>
      <c r="I262" s="111">
        <v>42389.100000000006</v>
      </c>
      <c r="J262" s="111"/>
      <c r="K262" s="111"/>
      <c r="L262" s="111"/>
      <c r="M262" s="111"/>
      <c r="N262" s="111"/>
      <c r="O262" s="111"/>
      <c r="P262" s="111"/>
      <c r="Q262" s="111">
        <f t="shared" si="3"/>
        <v>156534.78999999998</v>
      </c>
      <c r="R262" s="108"/>
      <c r="T262" s="106"/>
      <c r="U262" s="111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156534.78999999998</v>
      </c>
      <c r="V262" s="108"/>
    </row>
    <row r="263" spans="2:22" ht="15" x14ac:dyDescent="0.25">
      <c r="B263" s="106"/>
      <c r="C263" s="155" t="s">
        <v>264</v>
      </c>
      <c r="D263" s="147" t="s">
        <v>485</v>
      </c>
      <c r="E263" s="111">
        <v>2556.67</v>
      </c>
      <c r="F263" s="111">
        <v>397443.33</v>
      </c>
      <c r="G263" s="111">
        <v>113136.29000000001</v>
      </c>
      <c r="H263" s="111">
        <v>322969.74</v>
      </c>
      <c r="I263" s="111">
        <v>4390.82</v>
      </c>
      <c r="J263" s="111"/>
      <c r="K263" s="111"/>
      <c r="L263" s="111"/>
      <c r="M263" s="111"/>
      <c r="N263" s="111"/>
      <c r="O263" s="111"/>
      <c r="P263" s="111"/>
      <c r="Q263" s="111">
        <f t="shared" si="3"/>
        <v>840496.85</v>
      </c>
      <c r="R263" s="108"/>
      <c r="T263" s="106"/>
      <c r="U263" s="111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840496.85</v>
      </c>
      <c r="V263" s="108"/>
    </row>
    <row r="264" spans="2:22" ht="25.5" x14ac:dyDescent="0.25">
      <c r="B264" s="106"/>
      <c r="C264" s="155" t="s">
        <v>514</v>
      </c>
      <c r="D264" s="147" t="s">
        <v>515</v>
      </c>
      <c r="E264" s="111">
        <v>61553.650000000009</v>
      </c>
      <c r="F264" s="111">
        <v>94179.900000000009</v>
      </c>
      <c r="G264" s="111">
        <v>118042.83</v>
      </c>
      <c r="H264" s="111">
        <v>110130.76999999999</v>
      </c>
      <c r="I264" s="111">
        <v>139375.00999999998</v>
      </c>
      <c r="J264" s="111"/>
      <c r="K264" s="111"/>
      <c r="L264" s="111"/>
      <c r="M264" s="111"/>
      <c r="N264" s="111"/>
      <c r="O264" s="111"/>
      <c r="P264" s="111"/>
      <c r="Q264" s="111">
        <f t="shared" ref="Q264:Q289" si="4">SUM(E264:P264)</f>
        <v>523282.16000000003</v>
      </c>
      <c r="R264" s="108"/>
      <c r="T264" s="106"/>
      <c r="U264" s="111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523282.16000000003</v>
      </c>
      <c r="V264" s="108"/>
    </row>
    <row r="265" spans="2:22" ht="25.5" x14ac:dyDescent="0.25">
      <c r="B265" s="106"/>
      <c r="C265" s="155" t="s">
        <v>552</v>
      </c>
      <c r="D265" s="147" t="s">
        <v>553</v>
      </c>
      <c r="E265" s="111">
        <v>27395.780000000006</v>
      </c>
      <c r="F265" s="111">
        <v>56230.670000000006</v>
      </c>
      <c r="G265" s="111">
        <v>89546.029999999984</v>
      </c>
      <c r="H265" s="111">
        <v>67605.94</v>
      </c>
      <c r="I265" s="111">
        <v>48138.570000000007</v>
      </c>
      <c r="J265" s="111"/>
      <c r="K265" s="111"/>
      <c r="L265" s="111"/>
      <c r="M265" s="111"/>
      <c r="N265" s="111"/>
      <c r="O265" s="111"/>
      <c r="P265" s="111"/>
      <c r="Q265" s="111">
        <f t="shared" si="4"/>
        <v>288916.99</v>
      </c>
      <c r="R265" s="108"/>
      <c r="T265" s="106"/>
      <c r="U265" s="111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288916.99</v>
      </c>
      <c r="V265" s="108"/>
    </row>
    <row r="266" spans="2:22" x14ac:dyDescent="0.2">
      <c r="B266" s="106"/>
      <c r="C266" s="156"/>
      <c r="D266" s="147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>
        <f t="shared" si="4"/>
        <v>0</v>
      </c>
      <c r="R266" s="108"/>
      <c r="T266" s="106"/>
      <c r="U266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08"/>
    </row>
    <row r="267" spans="2:22" x14ac:dyDescent="0.2">
      <c r="B267" s="106"/>
      <c r="C267" s="156"/>
      <c r="D267" s="147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>
        <f t="shared" si="4"/>
        <v>0</v>
      </c>
      <c r="R267" s="108"/>
      <c r="T267" s="106"/>
      <c r="U267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08"/>
    </row>
    <row r="268" spans="2:22" x14ac:dyDescent="0.2">
      <c r="B268" s="106"/>
      <c r="C268" s="156"/>
      <c r="D268" s="147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>
        <f t="shared" si="4"/>
        <v>0</v>
      </c>
      <c r="R268" s="108"/>
      <c r="T268" s="106"/>
      <c r="U268" s="111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08"/>
    </row>
    <row r="269" spans="2:22" x14ac:dyDescent="0.2">
      <c r="B269" s="106"/>
      <c r="C269" s="156"/>
      <c r="D269" s="147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>
        <f t="shared" si="4"/>
        <v>0</v>
      </c>
      <c r="R269" s="108"/>
      <c r="T269" s="106"/>
      <c r="U269" s="111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08"/>
    </row>
    <row r="270" spans="2:22" x14ac:dyDescent="0.2">
      <c r="B270" s="106"/>
      <c r="C270" s="156"/>
      <c r="D270" s="147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>
        <f t="shared" si="4"/>
        <v>0</v>
      </c>
      <c r="R270" s="108"/>
      <c r="T270" s="106"/>
      <c r="U270" s="111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08"/>
    </row>
    <row r="271" spans="2:22" x14ac:dyDescent="0.2">
      <c r="B271" s="106"/>
      <c r="C271" s="156"/>
      <c r="D271" s="147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>
        <f t="shared" si="4"/>
        <v>0</v>
      </c>
      <c r="R271" s="108"/>
      <c r="T271" s="106"/>
      <c r="U271" s="111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08"/>
    </row>
    <row r="272" spans="2:22" x14ac:dyDescent="0.2">
      <c r="B272" s="106"/>
      <c r="C272" s="156"/>
      <c r="D272" s="147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>
        <f t="shared" si="4"/>
        <v>0</v>
      </c>
      <c r="R272" s="108"/>
      <c r="T272" s="106"/>
      <c r="U272" s="111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08"/>
    </row>
    <row r="273" spans="2:22" x14ac:dyDescent="0.2">
      <c r="B273" s="106"/>
      <c r="C273" s="156"/>
      <c r="D273" s="147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>
        <f t="shared" si="4"/>
        <v>0</v>
      </c>
      <c r="R273" s="108"/>
      <c r="T273" s="106"/>
      <c r="U273" s="111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08"/>
    </row>
    <row r="274" spans="2:22" x14ac:dyDescent="0.2">
      <c r="B274" s="106"/>
      <c r="C274" s="156"/>
      <c r="D274" s="147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>
        <f t="shared" si="4"/>
        <v>0</v>
      </c>
      <c r="R274" s="108"/>
      <c r="T274" s="106"/>
      <c r="U274" s="111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08"/>
    </row>
    <row r="275" spans="2:22" x14ac:dyDescent="0.2">
      <c r="B275" s="106"/>
      <c r="C275" s="156"/>
      <c r="D275" s="147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>
        <f t="shared" si="4"/>
        <v>0</v>
      </c>
      <c r="R275" s="108"/>
      <c r="T275" s="106"/>
      <c r="U275" s="111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08"/>
    </row>
    <row r="276" spans="2:22" x14ac:dyDescent="0.2">
      <c r="B276" s="106"/>
      <c r="C276" s="156"/>
      <c r="D276" s="147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>
        <f t="shared" si="4"/>
        <v>0</v>
      </c>
      <c r="R276" s="108"/>
      <c r="T276" s="106"/>
      <c r="U276" s="111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08"/>
    </row>
    <row r="277" spans="2:22" x14ac:dyDescent="0.2">
      <c r="B277" s="106"/>
      <c r="C277" s="156"/>
      <c r="D277" s="147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>
        <f t="shared" si="4"/>
        <v>0</v>
      </c>
      <c r="R277" s="108"/>
      <c r="T277" s="106"/>
      <c r="U277" s="111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08"/>
    </row>
    <row r="278" spans="2:22" x14ac:dyDescent="0.2">
      <c r="B278" s="106"/>
      <c r="C278" s="156"/>
      <c r="D278" s="147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>
        <f t="shared" si="4"/>
        <v>0</v>
      </c>
      <c r="R278" s="108"/>
      <c r="T278" s="106"/>
      <c r="U278" s="111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08"/>
    </row>
    <row r="279" spans="2:22" x14ac:dyDescent="0.2">
      <c r="B279" s="106"/>
      <c r="C279" s="156"/>
      <c r="D279" s="147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>
        <f t="shared" si="4"/>
        <v>0</v>
      </c>
      <c r="R279" s="108"/>
      <c r="T279" s="106"/>
      <c r="U279" s="111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08"/>
    </row>
    <row r="280" spans="2:22" x14ac:dyDescent="0.2">
      <c r="B280" s="106"/>
      <c r="C280" s="156"/>
      <c r="D280" s="147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>
        <f t="shared" si="4"/>
        <v>0</v>
      </c>
      <c r="R280" s="108"/>
      <c r="T280" s="106"/>
      <c r="U280" s="111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08"/>
    </row>
    <row r="281" spans="2:22" x14ac:dyDescent="0.2">
      <c r="B281" s="106"/>
      <c r="C281" s="156"/>
      <c r="D281" s="147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>
        <f t="shared" si="4"/>
        <v>0</v>
      </c>
      <c r="R281" s="108"/>
      <c r="T281" s="106"/>
      <c r="U281" s="111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08"/>
    </row>
    <row r="282" spans="2:22" x14ac:dyDescent="0.2">
      <c r="B282" s="106"/>
      <c r="C282" s="156"/>
      <c r="D282" s="147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>
        <f t="shared" si="4"/>
        <v>0</v>
      </c>
      <c r="R282" s="108"/>
      <c r="T282" s="106"/>
      <c r="U282" s="111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08"/>
    </row>
    <row r="283" spans="2:22" x14ac:dyDescent="0.2">
      <c r="B283" s="106"/>
      <c r="C283" s="156"/>
      <c r="D283" s="147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>
        <f t="shared" si="4"/>
        <v>0</v>
      </c>
      <c r="R283" s="108"/>
      <c r="T283" s="106"/>
      <c r="U283" s="111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08"/>
    </row>
    <row r="284" spans="2:22" x14ac:dyDescent="0.2">
      <c r="B284" s="106"/>
      <c r="C284" s="156"/>
      <c r="D284" s="147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>
        <f t="shared" si="4"/>
        <v>0</v>
      </c>
      <c r="R284" s="108"/>
      <c r="T284" s="106"/>
      <c r="U284" s="111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08"/>
    </row>
    <row r="285" spans="2:22" x14ac:dyDescent="0.2">
      <c r="B285" s="106"/>
      <c r="C285" s="156"/>
      <c r="D285" s="147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>
        <f t="shared" si="4"/>
        <v>0</v>
      </c>
      <c r="R285" s="108"/>
      <c r="T285" s="106"/>
      <c r="U285" s="111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08"/>
    </row>
    <row r="286" spans="2:22" x14ac:dyDescent="0.2">
      <c r="B286" s="106"/>
      <c r="C286" s="156"/>
      <c r="D286" s="147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>
        <f t="shared" si="4"/>
        <v>0</v>
      </c>
      <c r="R286" s="108"/>
      <c r="T286" s="106"/>
      <c r="U286" s="111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08"/>
    </row>
    <row r="287" spans="2:22" x14ac:dyDescent="0.2">
      <c r="B287" s="106"/>
      <c r="C287" s="156"/>
      <c r="D287" s="147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>
        <f t="shared" si="4"/>
        <v>0</v>
      </c>
      <c r="R287" s="108"/>
      <c r="T287" s="106"/>
      <c r="U287" s="111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08"/>
    </row>
    <row r="288" spans="2:22" x14ac:dyDescent="0.2">
      <c r="B288" s="106"/>
      <c r="C288" s="156"/>
      <c r="D288" s="147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>
        <f t="shared" si="4"/>
        <v>0</v>
      </c>
      <c r="R288" s="108"/>
      <c r="T288" s="106"/>
      <c r="U288" s="111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08"/>
    </row>
    <row r="289" spans="2:22" x14ac:dyDescent="0.2">
      <c r="B289" s="106"/>
      <c r="C289" s="156"/>
      <c r="D289" s="147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>
        <f t="shared" si="4"/>
        <v>0</v>
      </c>
      <c r="R289" s="108"/>
      <c r="T289" s="106"/>
      <c r="U289" s="111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08"/>
    </row>
    <row r="290" spans="2:22" x14ac:dyDescent="0.2">
      <c r="B290" s="106"/>
      <c r="C290" s="148"/>
      <c r="D290" s="110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08"/>
      <c r="T290" s="106"/>
      <c r="U290" s="111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08"/>
    </row>
    <row r="291" spans="2:22" ht="13.5" thickBot="1" x14ac:dyDescent="0.25">
      <c r="B291" s="84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90"/>
      <c r="T291" s="106"/>
      <c r="U291" s="111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08"/>
    </row>
    <row r="292" spans="2:22" ht="14.25" thickTop="1" thickBot="1" x14ac:dyDescent="0.25">
      <c r="T292" s="84"/>
      <c r="U292" s="112"/>
      <c r="V292" s="90"/>
    </row>
    <row r="293" spans="2:22" ht="13.5" thickTop="1" x14ac:dyDescent="0.2"/>
    <row r="294" spans="2:22" ht="13.5" thickBot="1" x14ac:dyDescent="0.25"/>
    <row r="295" spans="2:22" ht="14.25" thickTop="1" thickBot="1" x14ac:dyDescent="0.25">
      <c r="B295" s="32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8"/>
      <c r="S295" s="100"/>
      <c r="T295" s="32"/>
      <c r="U295" s="34"/>
      <c r="V295" s="38"/>
    </row>
    <row r="296" spans="2:22" s="100" customFormat="1" ht="19.5" thickBot="1" x14ac:dyDescent="0.25">
      <c r="B296" s="49"/>
      <c r="C296" s="27"/>
      <c r="D296" s="27"/>
      <c r="E296" s="171" t="s">
        <v>614</v>
      </c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3"/>
      <c r="R296" s="52"/>
      <c r="T296" s="49"/>
      <c r="V296" s="52"/>
    </row>
    <row r="297" spans="2:22" s="100" customFormat="1" x14ac:dyDescent="0.2">
      <c r="B297" s="49"/>
      <c r="C297" s="27"/>
      <c r="D297" s="27"/>
      <c r="E297" s="101" t="s">
        <v>4</v>
      </c>
      <c r="F297" s="101" t="s">
        <v>15</v>
      </c>
      <c r="G297" s="101" t="s">
        <v>16</v>
      </c>
      <c r="H297" s="101" t="s">
        <v>17</v>
      </c>
      <c r="I297" s="101" t="s">
        <v>18</v>
      </c>
      <c r="J297" s="101" t="s">
        <v>19</v>
      </c>
      <c r="K297" s="101" t="s">
        <v>20</v>
      </c>
      <c r="L297" s="101" t="s">
        <v>21</v>
      </c>
      <c r="M297" s="101" t="s">
        <v>22</v>
      </c>
      <c r="N297" s="101" t="s">
        <v>23</v>
      </c>
      <c r="O297" s="101" t="s">
        <v>24</v>
      </c>
      <c r="P297" s="101" t="s">
        <v>25</v>
      </c>
      <c r="Q297" s="101" t="s">
        <v>26</v>
      </c>
      <c r="R297" s="52"/>
      <c r="T297" s="49"/>
      <c r="U297" s="101" t="s">
        <v>26</v>
      </c>
      <c r="V297" s="52"/>
    </row>
    <row r="298" spans="2:22" s="100" customFormat="1" ht="24.75" customHeight="1" thickBot="1" x14ac:dyDescent="0.25">
      <c r="B298" s="64"/>
      <c r="C298" s="102" t="s">
        <v>489</v>
      </c>
      <c r="D298" s="103" t="s">
        <v>27</v>
      </c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69"/>
      <c r="S298" s="105"/>
      <c r="T298" s="64"/>
      <c r="U298" s="104"/>
      <c r="V298" s="69"/>
    </row>
    <row r="299" spans="2:22" s="105" customFormat="1" ht="13.5" thickBot="1" x14ac:dyDescent="0.25">
      <c r="B299" s="106"/>
      <c r="C299" s="169" t="s">
        <v>31</v>
      </c>
      <c r="D299" s="170"/>
      <c r="E299" s="107">
        <f>SUM(E300:E584)</f>
        <v>318938374.53000015</v>
      </c>
      <c r="F299" s="107">
        <f t="shared" ref="F299:P299" si="5">SUM(F300:F584)</f>
        <v>258261522.92999998</v>
      </c>
      <c r="G299" s="107">
        <f t="shared" si="5"/>
        <v>334153504.29999995</v>
      </c>
      <c r="H299" s="107">
        <f t="shared" si="5"/>
        <v>389901819.48000002</v>
      </c>
      <c r="I299" s="107">
        <f t="shared" si="5"/>
        <v>262652480.75</v>
      </c>
      <c r="J299" s="107">
        <f t="shared" si="5"/>
        <v>356934903.47999996</v>
      </c>
      <c r="K299" s="107">
        <f t="shared" si="5"/>
        <v>307916840.93999988</v>
      </c>
      <c r="L299" s="107">
        <f t="shared" si="5"/>
        <v>252785122.66000006</v>
      </c>
      <c r="M299" s="107">
        <f t="shared" si="5"/>
        <v>288751057.20999998</v>
      </c>
      <c r="N299" s="107">
        <f t="shared" si="5"/>
        <v>288617188.65000015</v>
      </c>
      <c r="O299" s="107">
        <f t="shared" si="5"/>
        <v>289529137.94</v>
      </c>
      <c r="P299" s="107">
        <f t="shared" si="5"/>
        <v>440071871.1099999</v>
      </c>
      <c r="Q299" s="107">
        <f>SUM(Q300:Q584)</f>
        <v>3788513823.9800014</v>
      </c>
      <c r="R299" s="108"/>
      <c r="S299" s="25"/>
      <c r="T299" s="106"/>
      <c r="U299" s="107">
        <f>SUM(U300:U584)</f>
        <v>1563907701.99</v>
      </c>
      <c r="V299" s="108"/>
    </row>
    <row r="300" spans="2:22" ht="15" x14ac:dyDescent="0.25">
      <c r="B300" s="106"/>
      <c r="C300" s="150" t="s">
        <v>45</v>
      </c>
      <c r="D300" s="110" t="s">
        <v>265</v>
      </c>
      <c r="E300" s="111">
        <v>42661.820000000007</v>
      </c>
      <c r="F300" s="111">
        <v>32825.319999999992</v>
      </c>
      <c r="G300" s="111">
        <v>41343.080000000016</v>
      </c>
      <c r="H300" s="111">
        <v>44424.319999999992</v>
      </c>
      <c r="I300" s="111">
        <v>35307.47</v>
      </c>
      <c r="J300" s="111">
        <v>46560.11</v>
      </c>
      <c r="K300" s="111">
        <v>39197.37999999999</v>
      </c>
      <c r="L300" s="111">
        <v>37546.109999999993</v>
      </c>
      <c r="M300" s="111">
        <v>38098.19000000001</v>
      </c>
      <c r="N300" s="111">
        <v>43866.080000000002</v>
      </c>
      <c r="O300" s="111">
        <v>38669.550000000003</v>
      </c>
      <c r="P300" s="111">
        <v>71442.5</v>
      </c>
      <c r="Q300" s="111">
        <f>SUM(E300:P300)</f>
        <v>511941.93</v>
      </c>
      <c r="R300" s="108"/>
      <c r="T300" s="106"/>
      <c r="U300" s="111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196562.01</v>
      </c>
      <c r="V300" s="108"/>
    </row>
    <row r="301" spans="2:22" ht="25.5" x14ac:dyDescent="0.25">
      <c r="B301" s="106"/>
      <c r="C301" s="151" t="s">
        <v>46</v>
      </c>
      <c r="D301" s="110" t="s">
        <v>266</v>
      </c>
      <c r="E301" s="111">
        <v>4050.09</v>
      </c>
      <c r="F301" s="111">
        <v>2802.65</v>
      </c>
      <c r="G301" s="111">
        <v>2840.3199999999997</v>
      </c>
      <c r="H301" s="111">
        <v>4047.13</v>
      </c>
      <c r="I301" s="111">
        <v>2424.5600000000004</v>
      </c>
      <c r="J301" s="111">
        <v>4115.88</v>
      </c>
      <c r="K301" s="111">
        <v>2710.59</v>
      </c>
      <c r="L301" s="111">
        <v>4438.1299999999992</v>
      </c>
      <c r="M301" s="111">
        <v>3055.7400000000007</v>
      </c>
      <c r="N301" s="111">
        <v>4776.62</v>
      </c>
      <c r="O301" s="111">
        <v>3643.2100000000005</v>
      </c>
      <c r="P301" s="111">
        <v>9696.08</v>
      </c>
      <c r="Q301" s="111">
        <f t="shared" ref="Q301:Q364" si="6">SUM(E301:P301)</f>
        <v>48601</v>
      </c>
      <c r="R301" s="108"/>
      <c r="T301" s="106"/>
      <c r="U301" s="111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16164.75</v>
      </c>
      <c r="V301" s="108"/>
    </row>
    <row r="302" spans="2:22" ht="25.5" x14ac:dyDescent="0.25">
      <c r="B302" s="106"/>
      <c r="C302" s="151" t="s">
        <v>47</v>
      </c>
      <c r="D302" s="110" t="s">
        <v>267</v>
      </c>
      <c r="E302" s="111">
        <v>195520.02999999988</v>
      </c>
      <c r="F302" s="111">
        <v>139653.62999999998</v>
      </c>
      <c r="G302" s="111">
        <v>170857.38000000003</v>
      </c>
      <c r="H302" s="111">
        <v>182622.25000000012</v>
      </c>
      <c r="I302" s="111">
        <v>172098.34999999989</v>
      </c>
      <c r="J302" s="111">
        <v>181709.73999999987</v>
      </c>
      <c r="K302" s="111">
        <v>168396.11</v>
      </c>
      <c r="L302" s="111">
        <v>162958.23999999993</v>
      </c>
      <c r="M302" s="111">
        <v>178800.01</v>
      </c>
      <c r="N302" s="111">
        <v>187770.81</v>
      </c>
      <c r="O302" s="111">
        <v>169981.71999999997</v>
      </c>
      <c r="P302" s="111">
        <v>349512.42999999993</v>
      </c>
      <c r="Q302" s="111">
        <f t="shared" si="6"/>
        <v>2259880.6999999997</v>
      </c>
      <c r="R302" s="108"/>
      <c r="T302" s="106"/>
      <c r="U302" s="111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860751.6399999999</v>
      </c>
      <c r="V302" s="108"/>
    </row>
    <row r="303" spans="2:22" ht="15" x14ac:dyDescent="0.25">
      <c r="B303" s="106"/>
      <c r="C303" s="151" t="s">
        <v>48</v>
      </c>
      <c r="D303" s="110" t="s">
        <v>268</v>
      </c>
      <c r="E303" s="111">
        <v>55990.66</v>
      </c>
      <c r="F303" s="111">
        <v>40186.460000000006</v>
      </c>
      <c r="G303" s="111">
        <v>44054.959999999985</v>
      </c>
      <c r="H303" s="111">
        <v>45639.670000000013</v>
      </c>
      <c r="I303" s="111">
        <v>41195.39</v>
      </c>
      <c r="J303" s="111">
        <v>47099.009999999995</v>
      </c>
      <c r="K303" s="111">
        <v>65967.859999999986</v>
      </c>
      <c r="L303" s="111">
        <v>49048.070000000007</v>
      </c>
      <c r="M303" s="111">
        <v>65886.249999999985</v>
      </c>
      <c r="N303" s="111">
        <v>47296.12</v>
      </c>
      <c r="O303" s="111">
        <v>72807.459999999963</v>
      </c>
      <c r="P303" s="111">
        <v>100881.35</v>
      </c>
      <c r="Q303" s="111">
        <f t="shared" si="6"/>
        <v>676053.25999999989</v>
      </c>
      <c r="R303" s="108"/>
      <c r="T303" s="106"/>
      <c r="U303" s="111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227067.14</v>
      </c>
      <c r="V303" s="108"/>
    </row>
    <row r="304" spans="2:22" ht="15" x14ac:dyDescent="0.25">
      <c r="B304" s="106"/>
      <c r="C304" s="151" t="s">
        <v>49</v>
      </c>
      <c r="D304" s="110" t="s">
        <v>269</v>
      </c>
      <c r="E304" s="111">
        <v>164642.95000000001</v>
      </c>
      <c r="F304" s="111">
        <v>154442.12999999995</v>
      </c>
      <c r="G304" s="111">
        <v>165468.00000000003</v>
      </c>
      <c r="H304" s="111">
        <v>174089.82</v>
      </c>
      <c r="I304" s="111">
        <v>158300.06000000003</v>
      </c>
      <c r="J304" s="111">
        <v>205839.69000000006</v>
      </c>
      <c r="K304" s="111">
        <v>162213.09000000005</v>
      </c>
      <c r="L304" s="111">
        <v>152882.08000000005</v>
      </c>
      <c r="M304" s="111">
        <v>167345.38000000015</v>
      </c>
      <c r="N304" s="111">
        <v>161127.95000000001</v>
      </c>
      <c r="O304" s="111">
        <v>160630.17999999996</v>
      </c>
      <c r="P304" s="111">
        <v>219771.22999999995</v>
      </c>
      <c r="Q304" s="111">
        <f t="shared" si="6"/>
        <v>2046752.56</v>
      </c>
      <c r="R304" s="108"/>
      <c r="T304" s="106"/>
      <c r="U304" s="111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816942.96</v>
      </c>
      <c r="V304" s="108"/>
    </row>
    <row r="305" spans="2:22" ht="25.5" x14ac:dyDescent="0.25">
      <c r="B305" s="106"/>
      <c r="C305" s="151" t="s">
        <v>50</v>
      </c>
      <c r="D305" s="110" t="s">
        <v>270</v>
      </c>
      <c r="E305" s="111">
        <v>97171.859999999986</v>
      </c>
      <c r="F305" s="111">
        <v>130717.37999999999</v>
      </c>
      <c r="G305" s="111">
        <v>121965.69999999998</v>
      </c>
      <c r="H305" s="111">
        <v>88917.12000000001</v>
      </c>
      <c r="I305" s="111">
        <v>84967.590000000026</v>
      </c>
      <c r="J305" s="111">
        <v>92557.410000000018</v>
      </c>
      <c r="K305" s="111">
        <v>92562.920000000013</v>
      </c>
      <c r="L305" s="111">
        <v>80733.35000000002</v>
      </c>
      <c r="M305" s="111">
        <v>88230.390000000014</v>
      </c>
      <c r="N305" s="111">
        <v>85082.58</v>
      </c>
      <c r="O305" s="111">
        <v>88548.400000000023</v>
      </c>
      <c r="P305" s="111">
        <v>110681.53</v>
      </c>
      <c r="Q305" s="111">
        <f t="shared" si="6"/>
        <v>1162136.23</v>
      </c>
      <c r="R305" s="108"/>
      <c r="T305" s="106"/>
      <c r="U305" s="111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523739.64999999997</v>
      </c>
      <c r="V305" s="108"/>
    </row>
    <row r="306" spans="2:22" ht="15" x14ac:dyDescent="0.25">
      <c r="B306" s="106"/>
      <c r="C306" s="151" t="s">
        <v>51</v>
      </c>
      <c r="D306" s="110" t="s">
        <v>271</v>
      </c>
      <c r="E306" s="111">
        <v>87656.449999999983</v>
      </c>
      <c r="F306" s="111">
        <v>110206.42</v>
      </c>
      <c r="G306" s="111">
        <v>86386.219999999987</v>
      </c>
      <c r="H306" s="111">
        <v>107344.82999999999</v>
      </c>
      <c r="I306" s="111">
        <v>95686.35</v>
      </c>
      <c r="J306" s="111">
        <v>83919.249999999985</v>
      </c>
      <c r="K306" s="111">
        <v>104999.60999999999</v>
      </c>
      <c r="L306" s="111">
        <v>65254.419999999991</v>
      </c>
      <c r="M306" s="111">
        <v>68828.259999999995</v>
      </c>
      <c r="N306" s="111">
        <v>72690.37</v>
      </c>
      <c r="O306" s="111">
        <v>72105.41</v>
      </c>
      <c r="P306" s="111">
        <v>78329.63</v>
      </c>
      <c r="Q306" s="111">
        <f t="shared" si="6"/>
        <v>1033407.22</v>
      </c>
      <c r="R306" s="108"/>
      <c r="T306" s="106"/>
      <c r="U306" s="111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487280.2699999999</v>
      </c>
      <c r="V306" s="108"/>
    </row>
    <row r="307" spans="2:22" ht="15" x14ac:dyDescent="0.25">
      <c r="B307" s="106"/>
      <c r="C307" s="151" t="s">
        <v>52</v>
      </c>
      <c r="D307" s="110" t="s">
        <v>272</v>
      </c>
      <c r="E307" s="111">
        <v>28733.650000000009</v>
      </c>
      <c r="F307" s="111">
        <v>20291.349999999999</v>
      </c>
      <c r="G307" s="111">
        <v>17586.8</v>
      </c>
      <c r="H307" s="111">
        <v>17528.03</v>
      </c>
      <c r="I307" s="111">
        <v>14834.53</v>
      </c>
      <c r="J307" s="111">
        <v>22436.940000000002</v>
      </c>
      <c r="K307" s="111">
        <v>21527.269999999997</v>
      </c>
      <c r="L307" s="111">
        <v>20331.48</v>
      </c>
      <c r="M307" s="111">
        <v>20499.36</v>
      </c>
      <c r="N307" s="111">
        <v>19603.489999999998</v>
      </c>
      <c r="O307" s="111">
        <v>14921.94</v>
      </c>
      <c r="P307" s="111">
        <v>44309.11</v>
      </c>
      <c r="Q307" s="111">
        <f t="shared" si="6"/>
        <v>262603.95</v>
      </c>
      <c r="R307" s="108"/>
      <c r="T307" s="106"/>
      <c r="U307" s="111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98974.36</v>
      </c>
      <c r="V307" s="108"/>
    </row>
    <row r="308" spans="2:22" ht="15" x14ac:dyDescent="0.25">
      <c r="B308" s="106"/>
      <c r="C308" s="151" t="s">
        <v>53</v>
      </c>
      <c r="D308" s="110" t="s">
        <v>273</v>
      </c>
      <c r="E308" s="111">
        <v>101572.75000000001</v>
      </c>
      <c r="F308" s="111">
        <v>235322.12</v>
      </c>
      <c r="G308" s="111">
        <v>267190.10000000003</v>
      </c>
      <c r="H308" s="111">
        <v>120964.38</v>
      </c>
      <c r="I308" s="111">
        <v>119551.76999999999</v>
      </c>
      <c r="J308" s="111">
        <v>120615.77</v>
      </c>
      <c r="K308" s="111">
        <v>116441.59</v>
      </c>
      <c r="L308" s="111">
        <v>97456.839999999982</v>
      </c>
      <c r="M308" s="111">
        <v>103484.92</v>
      </c>
      <c r="N308" s="111">
        <v>98952.289999999979</v>
      </c>
      <c r="O308" s="111">
        <v>105651.73</v>
      </c>
      <c r="P308" s="111">
        <v>128510.94</v>
      </c>
      <c r="Q308" s="111">
        <f t="shared" si="6"/>
        <v>1615715.2</v>
      </c>
      <c r="R308" s="108"/>
      <c r="T308" s="106"/>
      <c r="U308" s="111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844601.12</v>
      </c>
      <c r="V308" s="108"/>
    </row>
    <row r="309" spans="2:22" ht="25.5" x14ac:dyDescent="0.25">
      <c r="B309" s="106"/>
      <c r="C309" s="151" t="s">
        <v>54</v>
      </c>
      <c r="D309" s="110" t="s">
        <v>274</v>
      </c>
      <c r="E309" s="111">
        <v>642706.82000000007</v>
      </c>
      <c r="F309" s="111">
        <v>649529.97000000009</v>
      </c>
      <c r="G309" s="111">
        <v>585053.99</v>
      </c>
      <c r="H309" s="111">
        <v>820079.76</v>
      </c>
      <c r="I309" s="111">
        <v>555573.53</v>
      </c>
      <c r="J309" s="111">
        <v>601617.87</v>
      </c>
      <c r="K309" s="111">
        <v>1256188.8699999999</v>
      </c>
      <c r="L309" s="111">
        <v>532848.77</v>
      </c>
      <c r="M309" s="111">
        <v>530213.55999999994</v>
      </c>
      <c r="N309" s="111">
        <v>514368.19999999995</v>
      </c>
      <c r="O309" s="111">
        <v>489668.84</v>
      </c>
      <c r="P309" s="111">
        <v>498140.16000000009</v>
      </c>
      <c r="Q309" s="111">
        <f t="shared" si="6"/>
        <v>7675990.3399999999</v>
      </c>
      <c r="R309" s="108"/>
      <c r="T309" s="106"/>
      <c r="U309" s="111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3252944.0700000003</v>
      </c>
      <c r="V309" s="108"/>
    </row>
    <row r="310" spans="2:22" ht="15" x14ac:dyDescent="0.25">
      <c r="B310" s="106"/>
      <c r="C310" s="151" t="s">
        <v>55</v>
      </c>
      <c r="D310" s="110" t="s">
        <v>275</v>
      </c>
      <c r="E310" s="111">
        <v>678844.07000000007</v>
      </c>
      <c r="F310" s="111">
        <v>862121.06999999983</v>
      </c>
      <c r="G310" s="111">
        <v>842100.76</v>
      </c>
      <c r="H310" s="111">
        <v>791911.05999999994</v>
      </c>
      <c r="I310" s="111">
        <v>658785.05000000005</v>
      </c>
      <c r="J310" s="111">
        <v>667077.71000000008</v>
      </c>
      <c r="K310" s="111">
        <v>671719.45000000007</v>
      </c>
      <c r="L310" s="111">
        <v>613875.83000000007</v>
      </c>
      <c r="M310" s="111">
        <v>556864.09</v>
      </c>
      <c r="N310" s="111">
        <v>530715.24999999988</v>
      </c>
      <c r="O310" s="111">
        <v>529095.4</v>
      </c>
      <c r="P310" s="111">
        <v>548801.32000000007</v>
      </c>
      <c r="Q310" s="111">
        <f t="shared" si="6"/>
        <v>7951911.0600000005</v>
      </c>
      <c r="R310" s="108"/>
      <c r="T310" s="106"/>
      <c r="U310" s="111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3833762.01</v>
      </c>
      <c r="V310" s="108"/>
    </row>
    <row r="311" spans="2:22" ht="15" x14ac:dyDescent="0.25">
      <c r="B311" s="106"/>
      <c r="C311" s="151" t="s">
        <v>56</v>
      </c>
      <c r="D311" s="110" t="s">
        <v>276</v>
      </c>
      <c r="E311" s="111">
        <v>445810.02000000008</v>
      </c>
      <c r="F311" s="111">
        <v>459339.2</v>
      </c>
      <c r="G311" s="111">
        <v>452498.67999999993</v>
      </c>
      <c r="H311" s="111">
        <v>464407.74999999994</v>
      </c>
      <c r="I311" s="111">
        <v>416119.25999999989</v>
      </c>
      <c r="J311" s="111">
        <v>446999.86000000022</v>
      </c>
      <c r="K311" s="111">
        <v>402659.97000000003</v>
      </c>
      <c r="L311" s="111">
        <v>397114.53999999992</v>
      </c>
      <c r="M311" s="111">
        <v>420292.56000000006</v>
      </c>
      <c r="N311" s="111">
        <v>428635.96999999986</v>
      </c>
      <c r="O311" s="111">
        <v>397850.55000000005</v>
      </c>
      <c r="P311" s="111">
        <v>624425.05000000028</v>
      </c>
      <c r="Q311" s="111">
        <f t="shared" si="6"/>
        <v>5356153.41</v>
      </c>
      <c r="R311" s="108"/>
      <c r="T311" s="106"/>
      <c r="U311" s="111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2238174.9099999997</v>
      </c>
      <c r="V311" s="108"/>
    </row>
    <row r="312" spans="2:22" ht="25.5" x14ac:dyDescent="0.25">
      <c r="B312" s="106"/>
      <c r="C312" s="151" t="s">
        <v>57</v>
      </c>
      <c r="D312" s="110" t="s">
        <v>277</v>
      </c>
      <c r="E312" s="111">
        <v>17734.64</v>
      </c>
      <c r="F312" s="111">
        <v>16715.480000000003</v>
      </c>
      <c r="G312" s="111">
        <v>17365.069999999996</v>
      </c>
      <c r="H312" s="111">
        <v>17617.489999999998</v>
      </c>
      <c r="I312" s="111">
        <v>17332.530000000002</v>
      </c>
      <c r="J312" s="111">
        <v>10348.390000000001</v>
      </c>
      <c r="K312" s="111">
        <v>9470.2899999999991</v>
      </c>
      <c r="L312" s="111">
        <v>9552.5800000000017</v>
      </c>
      <c r="M312" s="111">
        <v>10445.840000000002</v>
      </c>
      <c r="N312" s="111">
        <v>10177.519999999997</v>
      </c>
      <c r="O312" s="111">
        <v>10194.619999999999</v>
      </c>
      <c r="P312" s="111">
        <v>12815.720000000003</v>
      </c>
      <c r="Q312" s="111">
        <f t="shared" si="6"/>
        <v>159770.16999999998</v>
      </c>
      <c r="R312" s="108"/>
      <c r="T312" s="106"/>
      <c r="U312" s="111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86765.209999999992</v>
      </c>
      <c r="V312" s="108"/>
    </row>
    <row r="313" spans="2:22" ht="15" x14ac:dyDescent="0.25">
      <c r="B313" s="106"/>
      <c r="C313" s="151" t="s">
        <v>58</v>
      </c>
      <c r="D313" s="110" t="s">
        <v>278</v>
      </c>
      <c r="E313" s="111">
        <v>5836.99</v>
      </c>
      <c r="F313" s="111">
        <v>4049.7400000000007</v>
      </c>
      <c r="G313" s="111">
        <v>3972.5200000000004</v>
      </c>
      <c r="H313" s="111">
        <v>5752.9000000000015</v>
      </c>
      <c r="I313" s="111">
        <v>3465.440000000001</v>
      </c>
      <c r="J313" s="111">
        <v>6068.9400000000005</v>
      </c>
      <c r="K313" s="111">
        <v>3831.93</v>
      </c>
      <c r="L313" s="111">
        <v>6375.1900000000005</v>
      </c>
      <c r="M313" s="111">
        <v>4440.92</v>
      </c>
      <c r="N313" s="111">
        <v>6899.6600000000008</v>
      </c>
      <c r="O313" s="111">
        <v>5337.2800000000007</v>
      </c>
      <c r="P313" s="111">
        <v>14012.33</v>
      </c>
      <c r="Q313" s="111">
        <f t="shared" si="6"/>
        <v>70043.840000000011</v>
      </c>
      <c r="R313" s="108"/>
      <c r="T313" s="106"/>
      <c r="U313" s="111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23077.590000000004</v>
      </c>
      <c r="V313" s="108"/>
    </row>
    <row r="314" spans="2:22" ht="15" x14ac:dyDescent="0.25">
      <c r="B314" s="106"/>
      <c r="C314" s="151" t="s">
        <v>59</v>
      </c>
      <c r="D314" s="110" t="s">
        <v>279</v>
      </c>
      <c r="E314" s="111">
        <v>113783.58000000005</v>
      </c>
      <c r="F314" s="111">
        <v>133065.95000000001</v>
      </c>
      <c r="G314" s="111">
        <v>123667.72</v>
      </c>
      <c r="H314" s="111">
        <v>117255.59000000003</v>
      </c>
      <c r="I314" s="111">
        <v>112602.49999999999</v>
      </c>
      <c r="J314" s="111">
        <v>109415.66</v>
      </c>
      <c r="K314" s="111">
        <v>103575.51000000002</v>
      </c>
      <c r="L314" s="111">
        <v>101104.64</v>
      </c>
      <c r="M314" s="111">
        <v>104261.86000000002</v>
      </c>
      <c r="N314" s="111">
        <v>105584.60000000002</v>
      </c>
      <c r="O314" s="111">
        <v>101716.50999999998</v>
      </c>
      <c r="P314" s="111">
        <v>142808.77999999997</v>
      </c>
      <c r="Q314" s="111">
        <f t="shared" si="6"/>
        <v>1368842.9000000001</v>
      </c>
      <c r="R314" s="108"/>
      <c r="T314" s="106"/>
      <c r="U314" s="111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600375.34000000008</v>
      </c>
      <c r="V314" s="108"/>
    </row>
    <row r="315" spans="2:22" ht="15" x14ac:dyDescent="0.25">
      <c r="B315" s="106"/>
      <c r="C315" s="151" t="s">
        <v>60</v>
      </c>
      <c r="D315" s="110" t="s">
        <v>280</v>
      </c>
      <c r="E315" s="111">
        <v>46136.579999999994</v>
      </c>
      <c r="F315" s="111">
        <v>44901.61</v>
      </c>
      <c r="G315" s="111">
        <v>45174.95</v>
      </c>
      <c r="H315" s="111">
        <v>45460.229999999996</v>
      </c>
      <c r="I315" s="111">
        <v>45047.13</v>
      </c>
      <c r="J315" s="111">
        <v>45526.12</v>
      </c>
      <c r="K315" s="111">
        <v>45200.77</v>
      </c>
      <c r="L315" s="111">
        <v>45263.02</v>
      </c>
      <c r="M315" s="111">
        <v>45717.049999999996</v>
      </c>
      <c r="N315" s="111">
        <v>45177.85</v>
      </c>
      <c r="O315" s="111">
        <v>45861.17</v>
      </c>
      <c r="P315" s="111">
        <v>54212.329999999994</v>
      </c>
      <c r="Q315" s="111">
        <f t="shared" si="6"/>
        <v>553678.80999999994</v>
      </c>
      <c r="R315" s="108"/>
      <c r="T315" s="106"/>
      <c r="U315" s="111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226720.5</v>
      </c>
      <c r="V315" s="108"/>
    </row>
    <row r="316" spans="2:22" ht="15" x14ac:dyDescent="0.25">
      <c r="B316" s="106"/>
      <c r="C316" s="151" t="s">
        <v>61</v>
      </c>
      <c r="D316" s="110" t="s">
        <v>281</v>
      </c>
      <c r="E316" s="111">
        <v>39233.120000000003</v>
      </c>
      <c r="F316" s="111">
        <v>43509.420000000006</v>
      </c>
      <c r="G316" s="111">
        <v>41132.830000000009</v>
      </c>
      <c r="H316" s="111">
        <v>43940.73000000001</v>
      </c>
      <c r="I316" s="111">
        <v>40333.509999999995</v>
      </c>
      <c r="J316" s="111">
        <v>44764.719999999987</v>
      </c>
      <c r="K316" s="111">
        <v>39907.300000000003</v>
      </c>
      <c r="L316" s="111">
        <v>40074.69999999999</v>
      </c>
      <c r="M316" s="111">
        <v>40398.930000000008</v>
      </c>
      <c r="N316" s="111">
        <v>42762.22</v>
      </c>
      <c r="O316" s="111">
        <v>41795.140000000014</v>
      </c>
      <c r="P316" s="111">
        <v>50273.879999999983</v>
      </c>
      <c r="Q316" s="111">
        <f t="shared" si="6"/>
        <v>508126.5</v>
      </c>
      <c r="R316" s="108"/>
      <c r="T316" s="106"/>
      <c r="U316" s="111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208149.61000000004</v>
      </c>
      <c r="V316" s="108"/>
    </row>
    <row r="317" spans="2:22" ht="15" x14ac:dyDescent="0.25">
      <c r="B317" s="106"/>
      <c r="C317" s="151" t="s">
        <v>62</v>
      </c>
      <c r="D317" s="110" t="s">
        <v>282</v>
      </c>
      <c r="E317" s="111">
        <v>3460.9100000000003</v>
      </c>
      <c r="F317" s="111">
        <v>2397.77</v>
      </c>
      <c r="G317" s="111">
        <v>2436.8000000000002</v>
      </c>
      <c r="H317" s="111">
        <v>3547.35</v>
      </c>
      <c r="I317" s="111">
        <v>2154.35</v>
      </c>
      <c r="J317" s="111">
        <v>3418.54</v>
      </c>
      <c r="K317" s="111">
        <v>2353.81</v>
      </c>
      <c r="L317" s="111">
        <v>3898.3</v>
      </c>
      <c r="M317" s="111">
        <v>2551.0499999999993</v>
      </c>
      <c r="N317" s="111">
        <v>4135.29</v>
      </c>
      <c r="O317" s="111">
        <v>3088.88</v>
      </c>
      <c r="P317" s="111">
        <v>8087.8899999999994</v>
      </c>
      <c r="Q317" s="111">
        <f t="shared" si="6"/>
        <v>41530.94</v>
      </c>
      <c r="R317" s="108"/>
      <c r="T317" s="106"/>
      <c r="U317" s="111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13997.18</v>
      </c>
      <c r="V317" s="108"/>
    </row>
    <row r="318" spans="2:22" ht="15" x14ac:dyDescent="0.25">
      <c r="B318" s="106"/>
      <c r="C318" s="151" t="s">
        <v>63</v>
      </c>
      <c r="D318" s="110" t="s">
        <v>283</v>
      </c>
      <c r="E318" s="111">
        <v>897.75</v>
      </c>
      <c r="F318" s="111">
        <v>448.85</v>
      </c>
      <c r="G318" s="111">
        <v>742.12</v>
      </c>
      <c r="H318" s="111">
        <v>738.98</v>
      </c>
      <c r="I318" s="111">
        <v>595.78</v>
      </c>
      <c r="J318" s="111">
        <v>1000.01</v>
      </c>
      <c r="K318" s="111">
        <v>951.65</v>
      </c>
      <c r="L318" s="111">
        <v>888.07</v>
      </c>
      <c r="M318" s="111">
        <v>896.99</v>
      </c>
      <c r="N318" s="111">
        <v>849.35</v>
      </c>
      <c r="O318" s="111">
        <v>600.42999999999995</v>
      </c>
      <c r="P318" s="111">
        <v>2163.02</v>
      </c>
      <c r="Q318" s="111">
        <f t="shared" si="6"/>
        <v>10773</v>
      </c>
      <c r="R318" s="108"/>
      <c r="T318" s="106"/>
      <c r="U318" s="111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3423.4799999999996</v>
      </c>
      <c r="V318" s="108"/>
    </row>
    <row r="319" spans="2:22" ht="15" x14ac:dyDescent="0.25">
      <c r="B319" s="106"/>
      <c r="C319" s="151" t="s">
        <v>64</v>
      </c>
      <c r="D319" s="110" t="s">
        <v>284</v>
      </c>
      <c r="E319" s="111">
        <v>4442869.95</v>
      </c>
      <c r="F319" s="111">
        <v>1219549.67</v>
      </c>
      <c r="G319" s="111">
        <v>1507321.2599999998</v>
      </c>
      <c r="H319" s="111">
        <v>1333098.0900000001</v>
      </c>
      <c r="I319" s="111">
        <v>1379585.86</v>
      </c>
      <c r="J319" s="111">
        <v>1283462.9200000002</v>
      </c>
      <c r="K319" s="111">
        <v>1394260.54</v>
      </c>
      <c r="L319" s="111">
        <v>960803.64</v>
      </c>
      <c r="M319" s="111">
        <v>800705.34000000008</v>
      </c>
      <c r="N319" s="111">
        <v>856728.42</v>
      </c>
      <c r="O319" s="111">
        <v>1043492.48</v>
      </c>
      <c r="P319" s="111">
        <v>2079876.39</v>
      </c>
      <c r="Q319" s="111">
        <f t="shared" si="6"/>
        <v>18301754.559999999</v>
      </c>
      <c r="R319" s="108"/>
      <c r="T319" s="106"/>
      <c r="U319" s="111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9882424.8300000001</v>
      </c>
      <c r="V319" s="108"/>
    </row>
    <row r="320" spans="2:22" ht="15" x14ac:dyDescent="0.25">
      <c r="B320" s="106"/>
      <c r="C320" s="151" t="s">
        <v>65</v>
      </c>
      <c r="D320" s="110" t="s">
        <v>285</v>
      </c>
      <c r="E320" s="111">
        <v>2079206.0500000007</v>
      </c>
      <c r="F320" s="111">
        <v>1689053.4200000004</v>
      </c>
      <c r="G320" s="111">
        <v>1545328.050000001</v>
      </c>
      <c r="H320" s="111">
        <v>1546588.4400000006</v>
      </c>
      <c r="I320" s="111">
        <v>1494051.2200000007</v>
      </c>
      <c r="J320" s="111">
        <v>1522139.3400000005</v>
      </c>
      <c r="K320" s="111">
        <v>1596944.8300000005</v>
      </c>
      <c r="L320" s="111">
        <v>1453948.2900000005</v>
      </c>
      <c r="M320" s="111">
        <v>1510598.32</v>
      </c>
      <c r="N320" s="111">
        <v>1528590.74</v>
      </c>
      <c r="O320" s="111">
        <v>1471895.4400000006</v>
      </c>
      <c r="P320" s="111">
        <v>1198685.6899999995</v>
      </c>
      <c r="Q320" s="111">
        <f t="shared" si="6"/>
        <v>18637029.830000006</v>
      </c>
      <c r="R320" s="108"/>
      <c r="T320" s="106"/>
      <c r="U320" s="111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8354227.1800000034</v>
      </c>
      <c r="V320" s="108"/>
    </row>
    <row r="321" spans="2:22" ht="15" x14ac:dyDescent="0.25">
      <c r="B321" s="106"/>
      <c r="C321" s="151" t="s">
        <v>66</v>
      </c>
      <c r="D321" s="110" t="s">
        <v>286</v>
      </c>
      <c r="E321" s="111">
        <v>585054.35999999975</v>
      </c>
      <c r="F321" s="111">
        <v>258722.87999999989</v>
      </c>
      <c r="G321" s="111">
        <v>402790.61999999982</v>
      </c>
      <c r="H321" s="111">
        <v>368029.83999999997</v>
      </c>
      <c r="I321" s="111">
        <v>373184.18000000023</v>
      </c>
      <c r="J321" s="111">
        <v>922831.00000000012</v>
      </c>
      <c r="K321" s="111">
        <v>372869.39999999997</v>
      </c>
      <c r="L321" s="111">
        <v>254576.00999999986</v>
      </c>
      <c r="M321" s="111">
        <v>297105.74</v>
      </c>
      <c r="N321" s="111">
        <v>361289.51</v>
      </c>
      <c r="O321" s="111">
        <v>301546.59999999986</v>
      </c>
      <c r="P321" s="111">
        <v>682756.3200000003</v>
      </c>
      <c r="Q321" s="111">
        <f t="shared" si="6"/>
        <v>5180756.459999999</v>
      </c>
      <c r="R321" s="108"/>
      <c r="T321" s="106"/>
      <c r="U321" s="111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1987781.8799999994</v>
      </c>
      <c r="V321" s="108"/>
    </row>
    <row r="322" spans="2:22" ht="15" x14ac:dyDescent="0.25">
      <c r="B322" s="106"/>
      <c r="C322" s="151" t="s">
        <v>67</v>
      </c>
      <c r="D322" s="110" t="s">
        <v>287</v>
      </c>
      <c r="E322" s="111">
        <v>58355.09</v>
      </c>
      <c r="F322" s="111">
        <v>39597.97</v>
      </c>
      <c r="G322" s="111">
        <v>54808.310000000005</v>
      </c>
      <c r="H322" s="111">
        <v>50386.479999999996</v>
      </c>
      <c r="I322" s="111">
        <v>49153.79</v>
      </c>
      <c r="J322" s="111">
        <v>53323.96</v>
      </c>
      <c r="K322" s="111">
        <v>67981.37</v>
      </c>
      <c r="L322" s="111">
        <v>55431.929999999993</v>
      </c>
      <c r="M322" s="111">
        <v>52191.689999999995</v>
      </c>
      <c r="N322" s="111">
        <v>52888.72</v>
      </c>
      <c r="O322" s="111">
        <v>54012.4</v>
      </c>
      <c r="P322" s="111">
        <v>112129.29</v>
      </c>
      <c r="Q322" s="111">
        <f t="shared" si="6"/>
        <v>700261</v>
      </c>
      <c r="R322" s="108"/>
      <c r="T322" s="106"/>
      <c r="U322" s="111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252301.63999999998</v>
      </c>
      <c r="V322" s="108"/>
    </row>
    <row r="323" spans="2:22" ht="25.5" x14ac:dyDescent="0.25">
      <c r="B323" s="106"/>
      <c r="C323" s="151" t="s">
        <v>68</v>
      </c>
      <c r="D323" s="110" t="s">
        <v>288</v>
      </c>
      <c r="E323" s="111">
        <v>197083.61999999991</v>
      </c>
      <c r="F323" s="111">
        <v>197083.61999999991</v>
      </c>
      <c r="G323" s="111">
        <v>197083.61999999991</v>
      </c>
      <c r="H323" s="111">
        <v>197083.61999999991</v>
      </c>
      <c r="I323" s="111">
        <v>197083.61999999991</v>
      </c>
      <c r="J323" s="111">
        <v>197083.61999999991</v>
      </c>
      <c r="K323" s="111">
        <v>197083.61999999991</v>
      </c>
      <c r="L323" s="111">
        <v>197083.61999999991</v>
      </c>
      <c r="M323" s="111">
        <v>197083.61999999991</v>
      </c>
      <c r="N323" s="111">
        <v>197083.61999999991</v>
      </c>
      <c r="O323" s="111">
        <v>197083.61999999991</v>
      </c>
      <c r="P323" s="111">
        <v>197084.17999999996</v>
      </c>
      <c r="Q323" s="111">
        <f t="shared" si="6"/>
        <v>2365003.9999999991</v>
      </c>
      <c r="R323" s="108"/>
      <c r="T323" s="106"/>
      <c r="U323" s="111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985418.09999999951</v>
      </c>
      <c r="V323" s="108"/>
    </row>
    <row r="324" spans="2:22" ht="15" x14ac:dyDescent="0.25">
      <c r="B324" s="106"/>
      <c r="C324" s="151" t="s">
        <v>491</v>
      </c>
      <c r="D324" s="110" t="s">
        <v>492</v>
      </c>
      <c r="E324" s="111">
        <v>416.90999999999997</v>
      </c>
      <c r="F324" s="111">
        <v>416.90999999999997</v>
      </c>
      <c r="G324" s="111">
        <v>416.90999999999997</v>
      </c>
      <c r="H324" s="111">
        <v>416.90999999999997</v>
      </c>
      <c r="I324" s="111">
        <v>416.90999999999997</v>
      </c>
      <c r="J324" s="111">
        <v>416.90999999999997</v>
      </c>
      <c r="K324" s="111">
        <v>416.90999999999997</v>
      </c>
      <c r="L324" s="111">
        <v>416.90999999999997</v>
      </c>
      <c r="M324" s="111">
        <v>416.90999999999997</v>
      </c>
      <c r="N324" s="111">
        <v>416.90999999999997</v>
      </c>
      <c r="O324" s="111">
        <v>416.90999999999997</v>
      </c>
      <c r="P324" s="111">
        <v>416.99</v>
      </c>
      <c r="Q324" s="111">
        <f t="shared" si="6"/>
        <v>5002.9999999999991</v>
      </c>
      <c r="R324" s="108"/>
      <c r="T324" s="106"/>
      <c r="U324" s="111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2084.5499999999997</v>
      </c>
      <c r="V324" s="108"/>
    </row>
    <row r="325" spans="2:22" ht="15" x14ac:dyDescent="0.25">
      <c r="B325" s="106"/>
      <c r="C325" s="151" t="s">
        <v>69</v>
      </c>
      <c r="D325" s="110" t="s">
        <v>615</v>
      </c>
      <c r="E325" s="111">
        <v>593315.56000000006</v>
      </c>
      <c r="F325" s="111">
        <v>152457.36999999997</v>
      </c>
      <c r="G325" s="111">
        <v>566386.31000000006</v>
      </c>
      <c r="H325" s="111">
        <v>493769.56000000006</v>
      </c>
      <c r="I325" s="111">
        <v>235539.62000000005</v>
      </c>
      <c r="J325" s="111">
        <v>474652.05999999988</v>
      </c>
      <c r="K325" s="111">
        <v>720041.63</v>
      </c>
      <c r="L325" s="111">
        <v>350208.64999999985</v>
      </c>
      <c r="M325" s="111">
        <v>351970.91000000003</v>
      </c>
      <c r="N325" s="111">
        <v>470970.2</v>
      </c>
      <c r="O325" s="111">
        <v>441957.24000000005</v>
      </c>
      <c r="P325" s="111">
        <v>2268517.21</v>
      </c>
      <c r="Q325" s="111">
        <f t="shared" si="6"/>
        <v>7119786.3200000003</v>
      </c>
      <c r="R325" s="108"/>
      <c r="T325" s="106"/>
      <c r="U325" s="111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2041468.4200000004</v>
      </c>
      <c r="V325" s="108"/>
    </row>
    <row r="326" spans="2:22" ht="15" x14ac:dyDescent="0.25">
      <c r="B326" s="106"/>
      <c r="C326" s="151" t="s">
        <v>70</v>
      </c>
      <c r="D326" s="110" t="s">
        <v>290</v>
      </c>
      <c r="E326" s="111">
        <v>96268.72</v>
      </c>
      <c r="F326" s="111">
        <v>26077.27</v>
      </c>
      <c r="G326" s="111">
        <v>79257.189999999988</v>
      </c>
      <c r="H326" s="111">
        <v>85217.14</v>
      </c>
      <c r="I326" s="111">
        <v>48954.92</v>
      </c>
      <c r="J326" s="111">
        <v>115622.68</v>
      </c>
      <c r="K326" s="111">
        <v>95449.450000000026</v>
      </c>
      <c r="L326" s="111">
        <v>59131.590000000004</v>
      </c>
      <c r="M326" s="111">
        <v>66467.02</v>
      </c>
      <c r="N326" s="111">
        <v>80819.790000000023</v>
      </c>
      <c r="O326" s="111">
        <v>68296.539999999994</v>
      </c>
      <c r="P326" s="111">
        <v>333662.30000000005</v>
      </c>
      <c r="Q326" s="111">
        <f t="shared" si="6"/>
        <v>1155224.6100000001</v>
      </c>
      <c r="R326" s="108"/>
      <c r="T326" s="106"/>
      <c r="U326" s="111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335775.24</v>
      </c>
      <c r="V326" s="108"/>
    </row>
    <row r="327" spans="2:22" ht="15" x14ac:dyDescent="0.25">
      <c r="B327" s="106"/>
      <c r="C327" s="151" t="s">
        <v>71</v>
      </c>
      <c r="D327" s="110" t="s">
        <v>293</v>
      </c>
      <c r="E327" s="111">
        <v>1798333.37</v>
      </c>
      <c r="F327" s="111">
        <v>1798333.33</v>
      </c>
      <c r="G327" s="111">
        <v>1798333.33</v>
      </c>
      <c r="H327" s="111">
        <v>1798333.33</v>
      </c>
      <c r="I327" s="111">
        <v>1798333.33</v>
      </c>
      <c r="J327" s="111">
        <v>1798333.33</v>
      </c>
      <c r="K327" s="111">
        <v>1798333.33</v>
      </c>
      <c r="L327" s="111">
        <v>1798333.33</v>
      </c>
      <c r="M327" s="111">
        <v>1798333.33</v>
      </c>
      <c r="N327" s="111">
        <v>1798333.33</v>
      </c>
      <c r="O327" s="111">
        <v>1798333.33</v>
      </c>
      <c r="P327" s="111">
        <v>1798333.33</v>
      </c>
      <c r="Q327" s="111">
        <f t="shared" si="6"/>
        <v>21580000</v>
      </c>
      <c r="R327" s="108"/>
      <c r="T327" s="106"/>
      <c r="U327" s="111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8991666.6900000013</v>
      </c>
      <c r="V327" s="108"/>
    </row>
    <row r="328" spans="2:22" ht="15" x14ac:dyDescent="0.25">
      <c r="B328" s="106"/>
      <c r="C328" s="151" t="s">
        <v>72</v>
      </c>
      <c r="D328" s="110" t="s">
        <v>291</v>
      </c>
      <c r="E328" s="111">
        <v>86118.709999999992</v>
      </c>
      <c r="F328" s="111">
        <v>83277.649999999994</v>
      </c>
      <c r="G328" s="111">
        <v>85256.52</v>
      </c>
      <c r="H328" s="111">
        <v>85045.09</v>
      </c>
      <c r="I328" s="111">
        <v>84056.989999999991</v>
      </c>
      <c r="J328" s="111">
        <v>88067.32</v>
      </c>
      <c r="K328" s="111">
        <v>84174.799999999988</v>
      </c>
      <c r="L328" s="111">
        <v>83099.679999999993</v>
      </c>
      <c r="M328" s="111">
        <v>3325969.29</v>
      </c>
      <c r="N328" s="111">
        <v>84641.62</v>
      </c>
      <c r="O328" s="111">
        <v>83337.27</v>
      </c>
      <c r="P328" s="111">
        <v>112093.05</v>
      </c>
      <c r="Q328" s="111">
        <f t="shared" si="6"/>
        <v>4285137.99</v>
      </c>
      <c r="R328" s="108"/>
      <c r="T328" s="106"/>
      <c r="U328" s="111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423754.95999999996</v>
      </c>
      <c r="V328" s="108"/>
    </row>
    <row r="329" spans="2:22" ht="15" x14ac:dyDescent="0.25">
      <c r="B329" s="106"/>
      <c r="C329" s="151" t="s">
        <v>73</v>
      </c>
      <c r="D329" s="110" t="s">
        <v>294</v>
      </c>
      <c r="E329" s="111">
        <v>92539.86000000003</v>
      </c>
      <c r="F329" s="111">
        <v>100097.35000000002</v>
      </c>
      <c r="G329" s="111">
        <v>88301.920000000027</v>
      </c>
      <c r="H329" s="111">
        <v>91411.030000000042</v>
      </c>
      <c r="I329" s="111">
        <v>82908.619999999966</v>
      </c>
      <c r="J329" s="111">
        <v>95055.920000000013</v>
      </c>
      <c r="K329" s="111">
        <v>87361.33</v>
      </c>
      <c r="L329" s="111">
        <v>81247.569999999949</v>
      </c>
      <c r="M329" s="111">
        <v>81548.579999999929</v>
      </c>
      <c r="N329" s="111">
        <v>78768.449999999953</v>
      </c>
      <c r="O329" s="111">
        <v>77371.989999999947</v>
      </c>
      <c r="P329" s="111">
        <v>107562.37</v>
      </c>
      <c r="Q329" s="111">
        <f t="shared" si="6"/>
        <v>1064174.9899999998</v>
      </c>
      <c r="R329" s="108"/>
      <c r="T329" s="106"/>
      <c r="U329" s="111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455258.78</v>
      </c>
      <c r="V329" s="108"/>
    </row>
    <row r="330" spans="2:22" ht="15" x14ac:dyDescent="0.25">
      <c r="B330" s="106"/>
      <c r="C330" s="151" t="s">
        <v>74</v>
      </c>
      <c r="D330" s="110" t="s">
        <v>292</v>
      </c>
      <c r="E330" s="111">
        <v>203716.4899999999</v>
      </c>
      <c r="F330" s="111">
        <v>155193.88999999996</v>
      </c>
      <c r="G330" s="111">
        <v>189275.41999999995</v>
      </c>
      <c r="H330" s="111">
        <v>192276.35999999993</v>
      </c>
      <c r="I330" s="111">
        <v>170998.80999999994</v>
      </c>
      <c r="J330" s="111">
        <v>234058.78999999998</v>
      </c>
      <c r="K330" s="111">
        <v>196077.27000000011</v>
      </c>
      <c r="L330" s="111">
        <v>178039.08999999997</v>
      </c>
      <c r="M330" s="111">
        <v>172497.64000000004</v>
      </c>
      <c r="N330" s="111">
        <v>197948.05000000005</v>
      </c>
      <c r="O330" s="111">
        <v>189204.58000000002</v>
      </c>
      <c r="P330" s="111">
        <v>365311.65999999992</v>
      </c>
      <c r="Q330" s="111">
        <f t="shared" si="6"/>
        <v>2444598.0499999998</v>
      </c>
      <c r="R330" s="108"/>
      <c r="T330" s="106"/>
      <c r="U330" s="111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911460.96999999962</v>
      </c>
      <c r="V330" s="108"/>
    </row>
    <row r="331" spans="2:22" ht="15" x14ac:dyDescent="0.25">
      <c r="B331" s="106"/>
      <c r="C331" s="151" t="s">
        <v>524</v>
      </c>
      <c r="D331" s="110" t="s">
        <v>525</v>
      </c>
      <c r="E331" s="111">
        <v>65044.580000000009</v>
      </c>
      <c r="F331" s="111">
        <v>38549.349999999977</v>
      </c>
      <c r="G331" s="111">
        <v>42894.38</v>
      </c>
      <c r="H331" s="111">
        <v>49734.229999999989</v>
      </c>
      <c r="I331" s="111">
        <v>42072.040000000008</v>
      </c>
      <c r="J331" s="111">
        <v>50412.37999999999</v>
      </c>
      <c r="K331" s="111">
        <v>68531.42</v>
      </c>
      <c r="L331" s="111">
        <v>52774.140000000007</v>
      </c>
      <c r="M331" s="111">
        <v>75603.899999999994</v>
      </c>
      <c r="N331" s="111">
        <v>54797.049999999996</v>
      </c>
      <c r="O331" s="111">
        <v>82972.92</v>
      </c>
      <c r="P331" s="111">
        <v>134722.68</v>
      </c>
      <c r="Q331" s="111">
        <f t="shared" si="6"/>
        <v>758109.07000000007</v>
      </c>
      <c r="R331" s="108"/>
      <c r="T331" s="106"/>
      <c r="U331" s="111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238294.58</v>
      </c>
      <c r="V331" s="108"/>
    </row>
    <row r="332" spans="2:22" ht="15" x14ac:dyDescent="0.25">
      <c r="B332" s="106"/>
      <c r="C332" s="151" t="s">
        <v>526</v>
      </c>
      <c r="D332" s="110" t="s">
        <v>527</v>
      </c>
      <c r="E332" s="111">
        <v>69093.67</v>
      </c>
      <c r="F332" s="111">
        <v>63193.2</v>
      </c>
      <c r="G332" s="111">
        <v>56260.359999999993</v>
      </c>
      <c r="H332" s="111">
        <v>68349.94</v>
      </c>
      <c r="I332" s="111">
        <v>54649.139999999978</v>
      </c>
      <c r="J332" s="111">
        <v>68626.220000000016</v>
      </c>
      <c r="K332" s="111">
        <v>57584.130000000019</v>
      </c>
      <c r="L332" s="111">
        <v>53318.67</v>
      </c>
      <c r="M332" s="111">
        <v>62840.360000000015</v>
      </c>
      <c r="N332" s="111">
        <v>58916.849999999984</v>
      </c>
      <c r="O332" s="111">
        <v>57898.520000000004</v>
      </c>
      <c r="P332" s="111">
        <v>90156.890000000014</v>
      </c>
      <c r="Q332" s="111">
        <f t="shared" si="6"/>
        <v>760887.95</v>
      </c>
      <c r="R332" s="108"/>
      <c r="T332" s="106"/>
      <c r="U332" s="111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311546.30999999994</v>
      </c>
      <c r="V332" s="108"/>
    </row>
    <row r="333" spans="2:22" ht="15" x14ac:dyDescent="0.25">
      <c r="B333" s="106"/>
      <c r="C333" s="151" t="s">
        <v>528</v>
      </c>
      <c r="D333" s="110" t="s">
        <v>529</v>
      </c>
      <c r="E333" s="111">
        <v>73940.87</v>
      </c>
      <c r="F333" s="111">
        <v>7661.5099999999993</v>
      </c>
      <c r="G333" s="111">
        <v>20960.989999999998</v>
      </c>
      <c r="H333" s="111">
        <v>152605.01999999999</v>
      </c>
      <c r="I333" s="111">
        <v>16420.98</v>
      </c>
      <c r="J333" s="111">
        <v>173917</v>
      </c>
      <c r="K333" s="111">
        <v>45012.7</v>
      </c>
      <c r="L333" s="111">
        <v>22506.989999999998</v>
      </c>
      <c r="M333" s="111">
        <v>97583.25</v>
      </c>
      <c r="N333" s="111">
        <v>43683.98</v>
      </c>
      <c r="O333" s="111">
        <v>28786.54</v>
      </c>
      <c r="P333" s="111">
        <v>204210.75</v>
      </c>
      <c r="Q333" s="111">
        <f t="shared" si="6"/>
        <v>887290.58000000007</v>
      </c>
      <c r="R333" s="108"/>
      <c r="T333" s="106"/>
      <c r="U333" s="111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271589.37</v>
      </c>
      <c r="V333" s="108"/>
    </row>
    <row r="334" spans="2:22" ht="15" x14ac:dyDescent="0.25">
      <c r="B334" s="106"/>
      <c r="C334" s="151" t="s">
        <v>75</v>
      </c>
      <c r="D334" s="110" t="s">
        <v>295</v>
      </c>
      <c r="E334" s="111">
        <v>123407.42</v>
      </c>
      <c r="F334" s="111">
        <v>129130.78000000007</v>
      </c>
      <c r="G334" s="111">
        <v>144788.07999999999</v>
      </c>
      <c r="H334" s="111">
        <v>132395.16000000003</v>
      </c>
      <c r="I334" s="111">
        <v>127741.86999999998</v>
      </c>
      <c r="J334" s="111">
        <v>129849.2</v>
      </c>
      <c r="K334" s="111">
        <v>125294.59000000003</v>
      </c>
      <c r="L334" s="111">
        <v>115197.90000000004</v>
      </c>
      <c r="M334" s="111">
        <v>131701.19000000003</v>
      </c>
      <c r="N334" s="111">
        <v>122294.68</v>
      </c>
      <c r="O334" s="111">
        <v>122725.32</v>
      </c>
      <c r="P334" s="111">
        <v>147712.81000000006</v>
      </c>
      <c r="Q334" s="111">
        <f t="shared" si="6"/>
        <v>1552239.0000000002</v>
      </c>
      <c r="R334" s="108"/>
      <c r="T334" s="106"/>
      <c r="U334" s="111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657463.31000000006</v>
      </c>
      <c r="V334" s="108"/>
    </row>
    <row r="335" spans="2:22" ht="15" x14ac:dyDescent="0.25">
      <c r="B335" s="106"/>
      <c r="C335" s="151" t="s">
        <v>76</v>
      </c>
      <c r="D335" s="110" t="s">
        <v>296</v>
      </c>
      <c r="E335" s="111">
        <v>253930.63999999981</v>
      </c>
      <c r="F335" s="111">
        <v>241772.37</v>
      </c>
      <c r="G335" s="111">
        <v>237663.65999999997</v>
      </c>
      <c r="H335" s="111">
        <v>251970.4500000001</v>
      </c>
      <c r="I335" s="111">
        <v>241960.76999999996</v>
      </c>
      <c r="J335" s="111">
        <v>253100.72000000003</v>
      </c>
      <c r="K335" s="111">
        <v>236539.75000000003</v>
      </c>
      <c r="L335" s="111">
        <v>238608.1100000001</v>
      </c>
      <c r="M335" s="111">
        <v>239969.26</v>
      </c>
      <c r="N335" s="111">
        <v>265842.8600000001</v>
      </c>
      <c r="O335" s="111">
        <v>245506.04</v>
      </c>
      <c r="P335" s="111">
        <v>286383.02</v>
      </c>
      <c r="Q335" s="111">
        <f t="shared" si="6"/>
        <v>2993247.65</v>
      </c>
      <c r="R335" s="108"/>
      <c r="T335" s="106"/>
      <c r="U335" s="111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1227297.8899999997</v>
      </c>
      <c r="V335" s="108"/>
    </row>
    <row r="336" spans="2:22" ht="15" x14ac:dyDescent="0.25">
      <c r="B336" s="106"/>
      <c r="C336" s="151" t="s">
        <v>77</v>
      </c>
      <c r="D336" s="110" t="s">
        <v>297</v>
      </c>
      <c r="E336" s="111">
        <v>266689.81999999989</v>
      </c>
      <c r="F336" s="111">
        <v>218069.61000000004</v>
      </c>
      <c r="G336" s="111">
        <v>246584.76999999996</v>
      </c>
      <c r="H336" s="111">
        <v>252149.37000000005</v>
      </c>
      <c r="I336" s="111">
        <v>235332.77</v>
      </c>
      <c r="J336" s="111">
        <v>252566.28999999998</v>
      </c>
      <c r="K336" s="111">
        <v>242389.66999999998</v>
      </c>
      <c r="L336" s="111">
        <v>225453.97999999995</v>
      </c>
      <c r="M336" s="111">
        <v>238513.51999999996</v>
      </c>
      <c r="N336" s="111">
        <v>253975.08999999988</v>
      </c>
      <c r="O336" s="111">
        <v>255869.99000000011</v>
      </c>
      <c r="P336" s="111">
        <v>333070.67</v>
      </c>
      <c r="Q336" s="111">
        <f t="shared" si="6"/>
        <v>3020665.55</v>
      </c>
      <c r="R336" s="108"/>
      <c r="T336" s="106"/>
      <c r="U336" s="111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1218826.3400000001</v>
      </c>
      <c r="V336" s="108"/>
    </row>
    <row r="337" spans="2:22" ht="15" x14ac:dyDescent="0.25">
      <c r="B337" s="106"/>
      <c r="C337" s="151" t="s">
        <v>78</v>
      </c>
      <c r="D337" s="110" t="s">
        <v>298</v>
      </c>
      <c r="E337" s="111">
        <v>477631.24000000051</v>
      </c>
      <c r="F337" s="111">
        <v>474501.56000000006</v>
      </c>
      <c r="G337" s="111">
        <v>455274.53000000014</v>
      </c>
      <c r="H337" s="111">
        <v>465518.36000000016</v>
      </c>
      <c r="I337" s="111">
        <v>459789.02</v>
      </c>
      <c r="J337" s="111">
        <v>463657.93</v>
      </c>
      <c r="K337" s="111">
        <v>469036.99000000005</v>
      </c>
      <c r="L337" s="111">
        <v>443225.2300000001</v>
      </c>
      <c r="M337" s="111">
        <v>443396.38000000024</v>
      </c>
      <c r="N337" s="111">
        <v>462977.70000000019</v>
      </c>
      <c r="O337" s="111">
        <v>464396.81000000006</v>
      </c>
      <c r="P337" s="111">
        <v>478396.73</v>
      </c>
      <c r="Q337" s="111">
        <f t="shared" si="6"/>
        <v>5557802.4800000023</v>
      </c>
      <c r="R337" s="108"/>
      <c r="T337" s="106"/>
      <c r="U337" s="111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2332714.7100000009</v>
      </c>
      <c r="V337" s="108"/>
    </row>
    <row r="338" spans="2:22" ht="15" x14ac:dyDescent="0.25">
      <c r="B338" s="106"/>
      <c r="C338" s="151" t="s">
        <v>79</v>
      </c>
      <c r="D338" s="110" t="s">
        <v>299</v>
      </c>
      <c r="E338" s="111">
        <v>1176295.630000002</v>
      </c>
      <c r="F338" s="111">
        <v>1133623.140000002</v>
      </c>
      <c r="G338" s="111">
        <v>1148531.7700000049</v>
      </c>
      <c r="H338" s="111">
        <v>1173195.5900000033</v>
      </c>
      <c r="I338" s="111">
        <v>1110257.8300000036</v>
      </c>
      <c r="J338" s="111">
        <v>1165756.3700000003</v>
      </c>
      <c r="K338" s="111">
        <v>1108739.5200000023</v>
      </c>
      <c r="L338" s="111">
        <v>1046511.6800000035</v>
      </c>
      <c r="M338" s="111">
        <v>1102130.5900000001</v>
      </c>
      <c r="N338" s="111">
        <v>1123334.120000001</v>
      </c>
      <c r="O338" s="111">
        <v>1152728.080000004</v>
      </c>
      <c r="P338" s="111">
        <v>1346511.3100000012</v>
      </c>
      <c r="Q338" s="111">
        <f t="shared" si="6"/>
        <v>13787615.630000029</v>
      </c>
      <c r="R338" s="108"/>
      <c r="T338" s="106"/>
      <c r="U338" s="111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5741903.9600000167</v>
      </c>
      <c r="V338" s="108"/>
    </row>
    <row r="339" spans="2:22" ht="15" x14ac:dyDescent="0.25">
      <c r="B339" s="106"/>
      <c r="C339" s="151" t="s">
        <v>80</v>
      </c>
      <c r="D339" s="110" t="s">
        <v>300</v>
      </c>
      <c r="E339" s="111">
        <v>496050.73000000045</v>
      </c>
      <c r="F339" s="111">
        <v>453623.39999999997</v>
      </c>
      <c r="G339" s="111">
        <v>490766.25000000006</v>
      </c>
      <c r="H339" s="111">
        <v>497609.54000000033</v>
      </c>
      <c r="I339" s="111">
        <v>480836.81000000011</v>
      </c>
      <c r="J339" s="111">
        <v>493267.4</v>
      </c>
      <c r="K339" s="111">
        <v>486347.87999999989</v>
      </c>
      <c r="L339" s="111">
        <v>466463.89999999997</v>
      </c>
      <c r="M339" s="111">
        <v>470913.62000000011</v>
      </c>
      <c r="N339" s="111">
        <v>491545.92999999993</v>
      </c>
      <c r="O339" s="111">
        <v>533144.62000000069</v>
      </c>
      <c r="P339" s="111">
        <v>619560.63000000024</v>
      </c>
      <c r="Q339" s="111">
        <f t="shared" si="6"/>
        <v>5980130.7100000018</v>
      </c>
      <c r="R339" s="108"/>
      <c r="T339" s="106"/>
      <c r="U339" s="111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2418886.7300000009</v>
      </c>
      <c r="V339" s="108"/>
    </row>
    <row r="340" spans="2:22" ht="15" x14ac:dyDescent="0.25">
      <c r="B340" s="106"/>
      <c r="C340" s="151" t="s">
        <v>81</v>
      </c>
      <c r="D340" s="110" t="s">
        <v>301</v>
      </c>
      <c r="E340" s="111">
        <v>672082.75999999756</v>
      </c>
      <c r="F340" s="111">
        <v>584917.35000000056</v>
      </c>
      <c r="G340" s="111">
        <v>633648.12999999907</v>
      </c>
      <c r="H340" s="111">
        <v>678187.58999999985</v>
      </c>
      <c r="I340" s="111">
        <v>610857.82000000076</v>
      </c>
      <c r="J340" s="111">
        <v>702135.82000000111</v>
      </c>
      <c r="K340" s="111">
        <v>656397.64999999967</v>
      </c>
      <c r="L340" s="111">
        <v>582099.19000000064</v>
      </c>
      <c r="M340" s="111">
        <v>626424.67000000086</v>
      </c>
      <c r="N340" s="111">
        <v>636730.96999999974</v>
      </c>
      <c r="O340" s="111">
        <v>652250.07000000123</v>
      </c>
      <c r="P340" s="111">
        <v>901594.53000000142</v>
      </c>
      <c r="Q340" s="111">
        <f t="shared" si="6"/>
        <v>7937326.5500000017</v>
      </c>
      <c r="R340" s="108"/>
      <c r="T340" s="106"/>
      <c r="U340" s="111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3179693.6499999976</v>
      </c>
      <c r="V340" s="108"/>
    </row>
    <row r="341" spans="2:22" ht="15" x14ac:dyDescent="0.25">
      <c r="B341" s="106"/>
      <c r="C341" s="151" t="s">
        <v>82</v>
      </c>
      <c r="D341" s="110" t="s">
        <v>302</v>
      </c>
      <c r="E341" s="111">
        <v>194181.99999999991</v>
      </c>
      <c r="F341" s="111">
        <v>152413.45000000001</v>
      </c>
      <c r="G341" s="111">
        <v>167096.72000000009</v>
      </c>
      <c r="H341" s="111">
        <v>181006.77000000014</v>
      </c>
      <c r="I341" s="111">
        <v>162146.1</v>
      </c>
      <c r="J341" s="111">
        <v>181482.74</v>
      </c>
      <c r="K341" s="111">
        <v>164525.97999999998</v>
      </c>
      <c r="L341" s="111">
        <v>151103.72000000006</v>
      </c>
      <c r="M341" s="111">
        <v>161114.46999999997</v>
      </c>
      <c r="N341" s="111">
        <v>164603.85999999999</v>
      </c>
      <c r="O341" s="111">
        <v>166282.24000000005</v>
      </c>
      <c r="P341" s="111">
        <v>210804.52000000005</v>
      </c>
      <c r="Q341" s="111">
        <f t="shared" si="6"/>
        <v>2056762.57</v>
      </c>
      <c r="R341" s="108"/>
      <c r="T341" s="106"/>
      <c r="U341" s="111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856845.04000000015</v>
      </c>
      <c r="V341" s="108"/>
    </row>
    <row r="342" spans="2:22" ht="15" x14ac:dyDescent="0.25">
      <c r="B342" s="106"/>
      <c r="C342" s="151" t="s">
        <v>83</v>
      </c>
      <c r="D342" s="110" t="s">
        <v>303</v>
      </c>
      <c r="E342" s="111">
        <v>281697.18</v>
      </c>
      <c r="F342" s="111">
        <v>228530.74999999997</v>
      </c>
      <c r="G342" s="111">
        <v>270010.16999999993</v>
      </c>
      <c r="H342" s="111">
        <v>276696.68000000005</v>
      </c>
      <c r="I342" s="111">
        <v>239931.28999999992</v>
      </c>
      <c r="J342" s="111">
        <v>284816.03999999998</v>
      </c>
      <c r="K342" s="111">
        <v>298255.78999999992</v>
      </c>
      <c r="L342" s="111">
        <v>291234.33999999997</v>
      </c>
      <c r="M342" s="111">
        <v>402747.47000000003</v>
      </c>
      <c r="N342" s="111">
        <v>248674.79999999996</v>
      </c>
      <c r="O342" s="111">
        <v>248700.58999999997</v>
      </c>
      <c r="P342" s="111">
        <v>321757.49</v>
      </c>
      <c r="Q342" s="111">
        <f t="shared" si="6"/>
        <v>3393052.59</v>
      </c>
      <c r="R342" s="108"/>
      <c r="T342" s="106"/>
      <c r="U342" s="111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1296866.0699999998</v>
      </c>
      <c r="V342" s="108"/>
    </row>
    <row r="343" spans="2:22" ht="15" x14ac:dyDescent="0.25">
      <c r="B343" s="106"/>
      <c r="C343" s="151" t="s">
        <v>84</v>
      </c>
      <c r="D343" s="110" t="s">
        <v>304</v>
      </c>
      <c r="E343" s="111">
        <v>156161.00999999998</v>
      </c>
      <c r="F343" s="111">
        <v>154362.8299999999</v>
      </c>
      <c r="G343" s="111">
        <v>149612.32999999996</v>
      </c>
      <c r="H343" s="111">
        <v>169345.65999999997</v>
      </c>
      <c r="I343" s="111">
        <v>156527.65</v>
      </c>
      <c r="J343" s="111">
        <v>171635.15999999997</v>
      </c>
      <c r="K343" s="111">
        <v>153773.81</v>
      </c>
      <c r="L343" s="111">
        <v>146307.88000000003</v>
      </c>
      <c r="M343" s="111">
        <v>157880.68000000002</v>
      </c>
      <c r="N343" s="111">
        <v>159925.67999999996</v>
      </c>
      <c r="O343" s="111">
        <v>176862.91999999998</v>
      </c>
      <c r="P343" s="111">
        <v>232327.12</v>
      </c>
      <c r="Q343" s="111">
        <f t="shared" si="6"/>
        <v>1984722.73</v>
      </c>
      <c r="R343" s="108"/>
      <c r="T343" s="106"/>
      <c r="U343" s="111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786009.47999999986</v>
      </c>
      <c r="V343" s="108"/>
    </row>
    <row r="344" spans="2:22" ht="15" x14ac:dyDescent="0.25">
      <c r="B344" s="106"/>
      <c r="C344" s="151" t="s">
        <v>85</v>
      </c>
      <c r="D344" s="110" t="s">
        <v>305</v>
      </c>
      <c r="E344" s="111">
        <v>1267374.47</v>
      </c>
      <c r="F344" s="111">
        <v>1297981.5299999996</v>
      </c>
      <c r="G344" s="111">
        <v>1289591.5200000005</v>
      </c>
      <c r="H344" s="111">
        <v>1260611.9000000004</v>
      </c>
      <c r="I344" s="111">
        <v>1015873.0200000004</v>
      </c>
      <c r="J344" s="111">
        <v>1147146.4999999998</v>
      </c>
      <c r="K344" s="111">
        <v>1025994.2499999999</v>
      </c>
      <c r="L344" s="111">
        <v>1022833.46</v>
      </c>
      <c r="M344" s="111">
        <v>1111085.6400000001</v>
      </c>
      <c r="N344" s="111">
        <v>1015483.5199999996</v>
      </c>
      <c r="O344" s="111">
        <v>1031367.5799999996</v>
      </c>
      <c r="P344" s="111">
        <v>1404914.840000001</v>
      </c>
      <c r="Q344" s="111">
        <f t="shared" si="6"/>
        <v>13890258.230000002</v>
      </c>
      <c r="R344" s="108"/>
      <c r="T344" s="106"/>
      <c r="U344" s="111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6131432.4400000004</v>
      </c>
      <c r="V344" s="108"/>
    </row>
    <row r="345" spans="2:22" ht="25.5" x14ac:dyDescent="0.25">
      <c r="B345" s="106"/>
      <c r="C345" s="151" t="s">
        <v>86</v>
      </c>
      <c r="D345" s="110" t="s">
        <v>306</v>
      </c>
      <c r="E345" s="111">
        <v>41744.749999999993</v>
      </c>
      <c r="F345" s="111">
        <v>39727.71</v>
      </c>
      <c r="G345" s="111">
        <v>41235.47</v>
      </c>
      <c r="H345" s="111">
        <v>41515.51</v>
      </c>
      <c r="I345" s="111">
        <v>1815846.79</v>
      </c>
      <c r="J345" s="111">
        <v>40701.659999999996</v>
      </c>
      <c r="K345" s="111">
        <v>41365.14</v>
      </c>
      <c r="L345" s="111">
        <v>39866.869999999995</v>
      </c>
      <c r="M345" s="111">
        <v>41071.369999999995</v>
      </c>
      <c r="N345" s="111">
        <v>43681.15</v>
      </c>
      <c r="O345" s="111">
        <v>41635.399999999987</v>
      </c>
      <c r="P345" s="111">
        <v>46878.9</v>
      </c>
      <c r="Q345" s="111">
        <f t="shared" si="6"/>
        <v>2275270.7199999997</v>
      </c>
      <c r="R345" s="108"/>
      <c r="T345" s="106"/>
      <c r="U345" s="111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1980070.23</v>
      </c>
      <c r="V345" s="108"/>
    </row>
    <row r="346" spans="2:22" ht="15" x14ac:dyDescent="0.25">
      <c r="B346" s="106"/>
      <c r="C346" s="151" t="s">
        <v>87</v>
      </c>
      <c r="D346" s="110" t="s">
        <v>307</v>
      </c>
      <c r="E346" s="111">
        <v>79609.400000000023</v>
      </c>
      <c r="F346" s="111">
        <v>65396.139999999985</v>
      </c>
      <c r="G346" s="111">
        <v>71525.419999999984</v>
      </c>
      <c r="H346" s="111">
        <v>80989.16</v>
      </c>
      <c r="I346" s="111">
        <v>73091.81</v>
      </c>
      <c r="J346" s="111">
        <v>86616.17</v>
      </c>
      <c r="K346" s="111">
        <v>73886.62999999999</v>
      </c>
      <c r="L346" s="111">
        <v>70059.94</v>
      </c>
      <c r="M346" s="111">
        <v>77584.460000000006</v>
      </c>
      <c r="N346" s="111">
        <v>81023.840000000011</v>
      </c>
      <c r="O346" s="111">
        <v>76725.429999999993</v>
      </c>
      <c r="P346" s="111">
        <v>118804.61000000004</v>
      </c>
      <c r="Q346" s="111">
        <f t="shared" si="6"/>
        <v>955313.01</v>
      </c>
      <c r="R346" s="108"/>
      <c r="T346" s="106"/>
      <c r="U346" s="111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370611.93</v>
      </c>
      <c r="V346" s="108"/>
    </row>
    <row r="347" spans="2:22" ht="25.5" x14ac:dyDescent="0.25">
      <c r="B347" s="106"/>
      <c r="C347" s="151" t="s">
        <v>88</v>
      </c>
      <c r="D347" s="110" t="s">
        <v>308</v>
      </c>
      <c r="E347" s="111">
        <v>95451.48</v>
      </c>
      <c r="F347" s="111">
        <v>92555.72</v>
      </c>
      <c r="G347" s="111">
        <v>101637.81999999999</v>
      </c>
      <c r="H347" s="111">
        <v>78394.490000000005</v>
      </c>
      <c r="I347" s="111">
        <v>67934.92</v>
      </c>
      <c r="J347" s="111">
        <v>68709.7</v>
      </c>
      <c r="K347" s="111">
        <v>67561.189999999988</v>
      </c>
      <c r="L347" s="111">
        <v>68099.819999999992</v>
      </c>
      <c r="M347" s="111">
        <v>66615.38</v>
      </c>
      <c r="N347" s="111">
        <v>68000.960000000006</v>
      </c>
      <c r="O347" s="111">
        <v>69832.55</v>
      </c>
      <c r="P347" s="111">
        <v>54660.489999999991</v>
      </c>
      <c r="Q347" s="111">
        <f t="shared" si="6"/>
        <v>899454.5199999999</v>
      </c>
      <c r="R347" s="108"/>
      <c r="T347" s="106"/>
      <c r="U347" s="111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435974.43</v>
      </c>
      <c r="V347" s="108"/>
    </row>
    <row r="348" spans="2:22" ht="15" x14ac:dyDescent="0.25">
      <c r="B348" s="106"/>
      <c r="C348" s="151" t="s">
        <v>89</v>
      </c>
      <c r="D348" s="110" t="s">
        <v>309</v>
      </c>
      <c r="E348" s="111">
        <v>181097.15</v>
      </c>
      <c r="F348" s="111">
        <v>145421.19999999998</v>
      </c>
      <c r="G348" s="111">
        <v>226816.46</v>
      </c>
      <c r="H348" s="111">
        <v>223227.87</v>
      </c>
      <c r="I348" s="111">
        <v>245906.19999999998</v>
      </c>
      <c r="J348" s="111">
        <v>185905.58999999997</v>
      </c>
      <c r="K348" s="111">
        <v>420381.15</v>
      </c>
      <c r="L348" s="111">
        <v>168476.03</v>
      </c>
      <c r="M348" s="111">
        <v>397160.1</v>
      </c>
      <c r="N348" s="111">
        <v>246645.56</v>
      </c>
      <c r="O348" s="111">
        <v>210600.84999999998</v>
      </c>
      <c r="P348" s="111">
        <v>208390.41</v>
      </c>
      <c r="Q348" s="111">
        <f t="shared" si="6"/>
        <v>2860028.57</v>
      </c>
      <c r="R348" s="108"/>
      <c r="T348" s="106"/>
      <c r="U348" s="111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1022468.8799999999</v>
      </c>
      <c r="V348" s="108"/>
    </row>
    <row r="349" spans="2:22" ht="15" x14ac:dyDescent="0.25">
      <c r="B349" s="106"/>
      <c r="C349" s="151" t="s">
        <v>90</v>
      </c>
      <c r="D349" s="110" t="s">
        <v>310</v>
      </c>
      <c r="E349" s="111">
        <v>225366.30999999994</v>
      </c>
      <c r="F349" s="111">
        <v>131531.01999999999</v>
      </c>
      <c r="G349" s="111">
        <v>162200.71999999994</v>
      </c>
      <c r="H349" s="111">
        <v>261587.86</v>
      </c>
      <c r="I349" s="111">
        <v>138553.46999999994</v>
      </c>
      <c r="J349" s="111">
        <v>303661.10000000003</v>
      </c>
      <c r="K349" s="111">
        <v>189162.56999999995</v>
      </c>
      <c r="L349" s="111">
        <v>174627.07</v>
      </c>
      <c r="M349" s="111">
        <v>221085.87000000002</v>
      </c>
      <c r="N349" s="111">
        <v>197544.40999999997</v>
      </c>
      <c r="O349" s="111">
        <v>173282.92</v>
      </c>
      <c r="P349" s="111">
        <v>544852.71000000008</v>
      </c>
      <c r="Q349" s="111">
        <f t="shared" si="6"/>
        <v>2723456.03</v>
      </c>
      <c r="R349" s="108"/>
      <c r="T349" s="106"/>
      <c r="U349" s="111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919239.37999999989</v>
      </c>
      <c r="V349" s="108"/>
    </row>
    <row r="350" spans="2:22" ht="15" x14ac:dyDescent="0.25">
      <c r="B350" s="106"/>
      <c r="C350" s="151" t="s">
        <v>91</v>
      </c>
      <c r="D350" s="110" t="s">
        <v>311</v>
      </c>
      <c r="E350" s="111">
        <v>56470.939999999988</v>
      </c>
      <c r="F350" s="111">
        <v>59938.71</v>
      </c>
      <c r="G350" s="111">
        <v>58664.229999999996</v>
      </c>
      <c r="H350" s="111">
        <v>62666.250000000007</v>
      </c>
      <c r="I350" s="111">
        <v>55620.83</v>
      </c>
      <c r="J350" s="111">
        <v>64483.51</v>
      </c>
      <c r="K350" s="111">
        <v>56040.84</v>
      </c>
      <c r="L350" s="111">
        <v>53166.13</v>
      </c>
      <c r="M350" s="111">
        <v>57808.499999999985</v>
      </c>
      <c r="N350" s="111">
        <v>56136.590000000004</v>
      </c>
      <c r="O350" s="111">
        <v>76339.06</v>
      </c>
      <c r="P350" s="111">
        <v>88163.829999999987</v>
      </c>
      <c r="Q350" s="111">
        <f t="shared" si="6"/>
        <v>745499.42</v>
      </c>
      <c r="R350" s="108"/>
      <c r="T350" s="106"/>
      <c r="U350" s="111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293360.96000000002</v>
      </c>
      <c r="V350" s="108"/>
    </row>
    <row r="351" spans="2:22" ht="15" x14ac:dyDescent="0.25">
      <c r="B351" s="106"/>
      <c r="C351" s="151" t="s">
        <v>92</v>
      </c>
      <c r="D351" s="110" t="s">
        <v>312</v>
      </c>
      <c r="E351" s="111">
        <v>78436.860000000015</v>
      </c>
      <c r="F351" s="111">
        <v>75720.61</v>
      </c>
      <c r="G351" s="111">
        <v>71160.330000000016</v>
      </c>
      <c r="H351" s="111">
        <v>73679.49000000002</v>
      </c>
      <c r="I351" s="111">
        <v>70732.949999999983</v>
      </c>
      <c r="J351" s="111">
        <v>73162.760000000024</v>
      </c>
      <c r="K351" s="111">
        <v>65291.749999999978</v>
      </c>
      <c r="L351" s="111">
        <v>72187.959999999992</v>
      </c>
      <c r="M351" s="111">
        <v>63029.19999999999</v>
      </c>
      <c r="N351" s="111">
        <v>70750.819999999992</v>
      </c>
      <c r="O351" s="111">
        <v>78225.560000000012</v>
      </c>
      <c r="P351" s="111">
        <v>133801.94</v>
      </c>
      <c r="Q351" s="111">
        <f t="shared" si="6"/>
        <v>926180.23</v>
      </c>
      <c r="R351" s="108"/>
      <c r="T351" s="106"/>
      <c r="U351" s="111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369730.24</v>
      </c>
      <c r="V351" s="108"/>
    </row>
    <row r="352" spans="2:22" ht="25.5" x14ac:dyDescent="0.25">
      <c r="B352" s="106"/>
      <c r="C352" s="151" t="s">
        <v>93</v>
      </c>
      <c r="D352" s="110" t="s">
        <v>313</v>
      </c>
      <c r="E352" s="111">
        <v>23544.090000000007</v>
      </c>
      <c r="F352" s="111">
        <v>77677.42</v>
      </c>
      <c r="G352" s="111">
        <v>65956.659999999989</v>
      </c>
      <c r="H352" s="111">
        <v>50305.58</v>
      </c>
      <c r="I352" s="111">
        <v>45895.53</v>
      </c>
      <c r="J352" s="111">
        <v>41101.800000000003</v>
      </c>
      <c r="K352" s="111">
        <v>38280.520000000011</v>
      </c>
      <c r="L352" s="111">
        <v>26709.849999999995</v>
      </c>
      <c r="M352" s="111">
        <v>37428.640000000014</v>
      </c>
      <c r="N352" s="111">
        <v>37563.540000000008</v>
      </c>
      <c r="O352" s="111">
        <v>33180.719999999994</v>
      </c>
      <c r="P352" s="111">
        <v>34391.319999999985</v>
      </c>
      <c r="Q352" s="111">
        <f t="shared" si="6"/>
        <v>512035.67</v>
      </c>
      <c r="R352" s="108"/>
      <c r="T352" s="106"/>
      <c r="U352" s="111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263379.28000000003</v>
      </c>
      <c r="V352" s="108"/>
    </row>
    <row r="353" spans="2:22" ht="15" x14ac:dyDescent="0.25">
      <c r="B353" s="106"/>
      <c r="C353" s="151" t="s">
        <v>94</v>
      </c>
      <c r="D353" s="110" t="s">
        <v>314</v>
      </c>
      <c r="E353" s="111">
        <v>1888.43</v>
      </c>
      <c r="F353" s="111">
        <v>30837.999999999996</v>
      </c>
      <c r="G353" s="111">
        <v>26438.500000000004</v>
      </c>
      <c r="H353" s="111">
        <v>23890.54</v>
      </c>
      <c r="I353" s="111">
        <v>20773.28</v>
      </c>
      <c r="J353" s="111">
        <v>20911.790000000005</v>
      </c>
      <c r="K353" s="111">
        <v>20977.87</v>
      </c>
      <c r="L353" s="111">
        <v>20786.13</v>
      </c>
      <c r="M353" s="111">
        <v>21442.13</v>
      </c>
      <c r="N353" s="111">
        <v>23303.449999999997</v>
      </c>
      <c r="O353" s="111">
        <v>17904.509999999995</v>
      </c>
      <c r="P353" s="111">
        <v>7256.6500000000005</v>
      </c>
      <c r="Q353" s="111">
        <f t="shared" si="6"/>
        <v>236411.28</v>
      </c>
      <c r="R353" s="108"/>
      <c r="T353" s="106"/>
      <c r="U353" s="111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103828.75</v>
      </c>
      <c r="V353" s="108"/>
    </row>
    <row r="354" spans="2:22" ht="25.5" x14ac:dyDescent="0.25">
      <c r="B354" s="106"/>
      <c r="C354" s="151" t="s">
        <v>95</v>
      </c>
      <c r="D354" s="110" t="s">
        <v>315</v>
      </c>
      <c r="E354" s="111">
        <v>14000.47</v>
      </c>
      <c r="F354" s="111">
        <v>14000.47</v>
      </c>
      <c r="G354" s="111">
        <v>14000.47</v>
      </c>
      <c r="H354" s="111">
        <v>14000.47</v>
      </c>
      <c r="I354" s="111">
        <v>14000.47</v>
      </c>
      <c r="J354" s="111">
        <v>14000.47</v>
      </c>
      <c r="K354" s="111">
        <v>14000.47</v>
      </c>
      <c r="L354" s="111">
        <v>14000.47</v>
      </c>
      <c r="M354" s="111">
        <v>14000.47</v>
      </c>
      <c r="N354" s="111">
        <v>14000.47</v>
      </c>
      <c r="O354" s="111">
        <v>14000.47</v>
      </c>
      <c r="P354" s="111">
        <v>14000.830000000005</v>
      </c>
      <c r="Q354" s="111">
        <f t="shared" si="6"/>
        <v>168006</v>
      </c>
      <c r="R354" s="108"/>
      <c r="T354" s="106"/>
      <c r="U354" s="111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70002.349999999991</v>
      </c>
      <c r="V354" s="108"/>
    </row>
    <row r="355" spans="2:22" ht="15" x14ac:dyDescent="0.25">
      <c r="B355" s="106"/>
      <c r="C355" s="151" t="s">
        <v>96</v>
      </c>
      <c r="D355" s="110" t="s">
        <v>316</v>
      </c>
      <c r="E355" s="111">
        <v>527432.39999999991</v>
      </c>
      <c r="F355" s="111">
        <v>200433.4</v>
      </c>
      <c r="G355" s="111">
        <v>200433.4</v>
      </c>
      <c r="H355" s="111">
        <v>200433.4</v>
      </c>
      <c r="I355" s="111">
        <v>200433.4</v>
      </c>
      <c r="J355" s="111">
        <v>200433.4</v>
      </c>
      <c r="K355" s="111">
        <v>200433.4</v>
      </c>
      <c r="L355" s="111">
        <v>200433.4</v>
      </c>
      <c r="M355" s="111">
        <v>200433.4</v>
      </c>
      <c r="N355" s="111">
        <v>200433.4</v>
      </c>
      <c r="O355" s="111">
        <v>200433.4</v>
      </c>
      <c r="P355" s="111">
        <v>200433.6</v>
      </c>
      <c r="Q355" s="111">
        <f t="shared" si="6"/>
        <v>2732199.9999999995</v>
      </c>
      <c r="R355" s="108"/>
      <c r="T355" s="106"/>
      <c r="U355" s="111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1329165.9999999998</v>
      </c>
      <c r="V355" s="108"/>
    </row>
    <row r="356" spans="2:22" ht="15" x14ac:dyDescent="0.25">
      <c r="B356" s="106"/>
      <c r="C356" s="151" t="s">
        <v>97</v>
      </c>
      <c r="D356" s="110" t="s">
        <v>317</v>
      </c>
      <c r="E356" s="111">
        <v>161004.87</v>
      </c>
      <c r="F356" s="111">
        <v>152270.83000000002</v>
      </c>
      <c r="G356" s="111">
        <v>157738.72999999998</v>
      </c>
      <c r="H356" s="111">
        <v>159085.96999999997</v>
      </c>
      <c r="I356" s="111">
        <v>159104.34999999998</v>
      </c>
      <c r="J356" s="111">
        <v>172039.62</v>
      </c>
      <c r="K356" s="111">
        <v>160159.38</v>
      </c>
      <c r="L356" s="111">
        <v>149885.41</v>
      </c>
      <c r="M356" s="111">
        <v>158553.13999999998</v>
      </c>
      <c r="N356" s="111">
        <v>160864.46999999997</v>
      </c>
      <c r="O356" s="111">
        <v>160182.69999999998</v>
      </c>
      <c r="P356" s="111">
        <v>180013.66999999998</v>
      </c>
      <c r="Q356" s="111">
        <f t="shared" si="6"/>
        <v>1930903.1399999997</v>
      </c>
      <c r="R356" s="108"/>
      <c r="T356" s="106"/>
      <c r="U356" s="111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789204.74999999988</v>
      </c>
      <c r="V356" s="108"/>
    </row>
    <row r="357" spans="2:22" ht="15" x14ac:dyDescent="0.25">
      <c r="B357" s="106"/>
      <c r="C357" s="151" t="s">
        <v>98</v>
      </c>
      <c r="D357" s="110" t="s">
        <v>318</v>
      </c>
      <c r="E357" s="111">
        <v>36972.469999999994</v>
      </c>
      <c r="F357" s="111">
        <v>42228.290000000008</v>
      </c>
      <c r="G357" s="111">
        <v>44548.240000000005</v>
      </c>
      <c r="H357" s="111">
        <v>43790.61</v>
      </c>
      <c r="I357" s="111">
        <v>41042.770000000004</v>
      </c>
      <c r="J357" s="111">
        <v>1005400.8300000001</v>
      </c>
      <c r="K357" s="111">
        <v>1005632.23</v>
      </c>
      <c r="L357" s="111">
        <v>41589.530000000006</v>
      </c>
      <c r="M357" s="111">
        <v>39256.640000000007</v>
      </c>
      <c r="N357" s="111">
        <v>40766.019999999997</v>
      </c>
      <c r="O357" s="111">
        <v>35456.21</v>
      </c>
      <c r="P357" s="111">
        <v>39837.29</v>
      </c>
      <c r="Q357" s="111">
        <f t="shared" si="6"/>
        <v>2416521.13</v>
      </c>
      <c r="R357" s="108"/>
      <c r="T357" s="106"/>
      <c r="U357" s="111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208582.38</v>
      </c>
      <c r="V357" s="108"/>
    </row>
    <row r="358" spans="2:22" ht="15" x14ac:dyDescent="0.25">
      <c r="B358" s="106"/>
      <c r="C358" s="151" t="s">
        <v>99</v>
      </c>
      <c r="D358" s="110" t="s">
        <v>616</v>
      </c>
      <c r="E358" s="111">
        <v>86896.090000000026</v>
      </c>
      <c r="F358" s="111">
        <v>80601.079999999987</v>
      </c>
      <c r="G358" s="111">
        <v>102596.19</v>
      </c>
      <c r="H358" s="111">
        <v>152466.84</v>
      </c>
      <c r="I358" s="111">
        <v>71892.029999999984</v>
      </c>
      <c r="J358" s="111">
        <v>72088.81</v>
      </c>
      <c r="K358" s="111">
        <v>69938.520000000019</v>
      </c>
      <c r="L358" s="111">
        <v>68908.969999999987</v>
      </c>
      <c r="M358" s="111">
        <v>71285.08</v>
      </c>
      <c r="N358" s="111">
        <v>72424.789999999979</v>
      </c>
      <c r="O358" s="111">
        <v>72641.220000000016</v>
      </c>
      <c r="P358" s="111">
        <v>91433.890000000014</v>
      </c>
      <c r="Q358" s="111">
        <f t="shared" si="6"/>
        <v>1013173.5099999999</v>
      </c>
      <c r="R358" s="108"/>
      <c r="T358" s="106"/>
      <c r="U358" s="111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494452.22999999992</v>
      </c>
      <c r="V358" s="108"/>
    </row>
    <row r="359" spans="2:22" ht="15" x14ac:dyDescent="0.25">
      <c r="B359" s="106"/>
      <c r="C359" s="151" t="s">
        <v>100</v>
      </c>
      <c r="D359" s="110" t="s">
        <v>320</v>
      </c>
      <c r="E359" s="111">
        <v>0.24</v>
      </c>
      <c r="F359" s="111">
        <v>0.05</v>
      </c>
      <c r="G359" s="111">
        <v>7.0000000000000007E-2</v>
      </c>
      <c r="H359" s="111">
        <v>0.47</v>
      </c>
      <c r="I359" s="111">
        <v>0.12</v>
      </c>
      <c r="J359" s="111">
        <v>0.51</v>
      </c>
      <c r="K359" s="111">
        <v>0.11</v>
      </c>
      <c r="L359" s="111">
        <v>9.0000000000000011E-2</v>
      </c>
      <c r="M359" s="111">
        <v>0.35</v>
      </c>
      <c r="N359" s="111">
        <v>0.2</v>
      </c>
      <c r="O359" s="111">
        <v>0.13</v>
      </c>
      <c r="P359" s="111">
        <v>0.56000000000000005</v>
      </c>
      <c r="Q359" s="111">
        <f t="shared" si="6"/>
        <v>2.9000000000000004</v>
      </c>
      <c r="R359" s="108"/>
      <c r="T359" s="106"/>
      <c r="U359" s="111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0.95</v>
      </c>
      <c r="V359" s="108"/>
    </row>
    <row r="360" spans="2:22" ht="15" x14ac:dyDescent="0.25">
      <c r="B360" s="106"/>
      <c r="C360" s="151" t="s">
        <v>617</v>
      </c>
      <c r="D360" s="110" t="s">
        <v>618</v>
      </c>
      <c r="E360" s="111">
        <v>48805.47</v>
      </c>
      <c r="F360" s="111">
        <v>38565.440000000002</v>
      </c>
      <c r="G360" s="111">
        <v>47656.799999999996</v>
      </c>
      <c r="H360" s="111">
        <v>43439.55999999999</v>
      </c>
      <c r="I360" s="111">
        <v>44077.19</v>
      </c>
      <c r="J360" s="111">
        <v>42946.369999999995</v>
      </c>
      <c r="K360" s="111">
        <v>56942.469999999994</v>
      </c>
      <c r="L360" s="111">
        <v>45952.11</v>
      </c>
      <c r="M360" s="111">
        <v>42254.970000000008</v>
      </c>
      <c r="N360" s="111">
        <v>47046.540000000008</v>
      </c>
      <c r="O360" s="111">
        <v>44981.46</v>
      </c>
      <c r="P360" s="111">
        <v>74925.319999999992</v>
      </c>
      <c r="Q360" s="111">
        <f t="shared" si="6"/>
        <v>577593.69999999995</v>
      </c>
      <c r="R360" s="108"/>
      <c r="T360" s="106"/>
      <c r="U360" s="111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222544.46</v>
      </c>
      <c r="V360" s="108"/>
    </row>
    <row r="361" spans="2:22" ht="25.5" x14ac:dyDescent="0.25">
      <c r="B361" s="106"/>
      <c r="C361" s="151" t="s">
        <v>101</v>
      </c>
      <c r="D361" s="110" t="s">
        <v>619</v>
      </c>
      <c r="E361" s="111">
        <v>569235.82999999996</v>
      </c>
      <c r="F361" s="111">
        <v>388128.41000000009</v>
      </c>
      <c r="G361" s="111">
        <v>364056.42000000004</v>
      </c>
      <c r="H361" s="111">
        <v>895116.82999999984</v>
      </c>
      <c r="I361" s="111">
        <v>392742.82999999996</v>
      </c>
      <c r="J361" s="111">
        <v>1012847.35</v>
      </c>
      <c r="K361" s="111">
        <v>450978.05000000016</v>
      </c>
      <c r="L361" s="111">
        <v>411922.70000000007</v>
      </c>
      <c r="M361" s="111">
        <v>688288.16000000027</v>
      </c>
      <c r="N361" s="111">
        <v>498539.77000000019</v>
      </c>
      <c r="O361" s="111">
        <v>453592.04999999987</v>
      </c>
      <c r="P361" s="111">
        <v>1286785.8999999997</v>
      </c>
      <c r="Q361" s="111">
        <f t="shared" si="6"/>
        <v>7412234.3000000007</v>
      </c>
      <c r="R361" s="108"/>
      <c r="T361" s="106"/>
      <c r="U361" s="111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2609280.3200000003</v>
      </c>
      <c r="V361" s="108"/>
    </row>
    <row r="362" spans="2:22" ht="15" x14ac:dyDescent="0.25">
      <c r="B362" s="106"/>
      <c r="C362" s="151" t="s">
        <v>102</v>
      </c>
      <c r="D362" s="110" t="s">
        <v>322</v>
      </c>
      <c r="E362" s="111">
        <v>47869.060000000005</v>
      </c>
      <c r="F362" s="111">
        <v>83567.500000000015</v>
      </c>
      <c r="G362" s="111">
        <v>54206.790000000008</v>
      </c>
      <c r="H362" s="111">
        <v>46236.56</v>
      </c>
      <c r="I362" s="111">
        <v>42739.570000000022</v>
      </c>
      <c r="J362" s="111">
        <v>47683.729999999996</v>
      </c>
      <c r="K362" s="111">
        <v>55179.770000000004</v>
      </c>
      <c r="L362" s="111">
        <v>43536.51999999999</v>
      </c>
      <c r="M362" s="111">
        <v>42404.780000000021</v>
      </c>
      <c r="N362" s="111">
        <v>45845.399999999994</v>
      </c>
      <c r="O362" s="111">
        <v>42912.75</v>
      </c>
      <c r="P362" s="111">
        <v>69916.22</v>
      </c>
      <c r="Q362" s="111">
        <f t="shared" si="6"/>
        <v>622098.65</v>
      </c>
      <c r="R362" s="108"/>
      <c r="T362" s="106"/>
      <c r="U362" s="111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274619.48000000004</v>
      </c>
      <c r="V362" s="108"/>
    </row>
    <row r="363" spans="2:22" ht="15" x14ac:dyDescent="0.25">
      <c r="B363" s="106"/>
      <c r="C363" s="151" t="s">
        <v>103</v>
      </c>
      <c r="D363" s="110" t="s">
        <v>323</v>
      </c>
      <c r="E363" s="111">
        <v>3642708.2300000004</v>
      </c>
      <c r="F363" s="111">
        <v>3756116.5400000005</v>
      </c>
      <c r="G363" s="111">
        <v>3615882.4700000007</v>
      </c>
      <c r="H363" s="111">
        <v>3617165.7</v>
      </c>
      <c r="I363" s="111">
        <v>3614823.0900000008</v>
      </c>
      <c r="J363" s="111">
        <v>3597124.5000000005</v>
      </c>
      <c r="K363" s="111">
        <v>3574295.1</v>
      </c>
      <c r="L363" s="111">
        <v>3566693.5900000003</v>
      </c>
      <c r="M363" s="111">
        <v>3576268.7500000005</v>
      </c>
      <c r="N363" s="111">
        <v>3581414.9600000009</v>
      </c>
      <c r="O363" s="111">
        <v>3586393.13</v>
      </c>
      <c r="P363" s="111">
        <v>3579232.5100000002</v>
      </c>
      <c r="Q363" s="111">
        <f t="shared" si="6"/>
        <v>43308118.570000008</v>
      </c>
      <c r="R363" s="108"/>
      <c r="T363" s="106"/>
      <c r="U363" s="111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18246696.030000001</v>
      </c>
      <c r="V363" s="108"/>
    </row>
    <row r="364" spans="2:22" ht="25.5" x14ac:dyDescent="0.25">
      <c r="B364" s="106"/>
      <c r="C364" s="151" t="s">
        <v>104</v>
      </c>
      <c r="D364" s="110" t="s">
        <v>324</v>
      </c>
      <c r="E364" s="111">
        <v>34164.670000000006</v>
      </c>
      <c r="F364" s="111">
        <v>33626.129999999997</v>
      </c>
      <c r="G364" s="111">
        <v>37397.369999999995</v>
      </c>
      <c r="H364" s="111">
        <v>39949.310000000005</v>
      </c>
      <c r="I364" s="111">
        <v>36563.539999999986</v>
      </c>
      <c r="J364" s="111">
        <v>41441.160000000011</v>
      </c>
      <c r="K364" s="111">
        <v>37708.119999999995</v>
      </c>
      <c r="L364" s="111">
        <v>38072.269999999997</v>
      </c>
      <c r="M364" s="111">
        <v>38886.740000000005</v>
      </c>
      <c r="N364" s="111">
        <v>39021.080000000016</v>
      </c>
      <c r="O364" s="111">
        <v>38414.020000000011</v>
      </c>
      <c r="P364" s="111">
        <v>48706.899999999994</v>
      </c>
      <c r="Q364" s="111">
        <f t="shared" si="6"/>
        <v>463951.31000000006</v>
      </c>
      <c r="R364" s="108"/>
      <c r="T364" s="106"/>
      <c r="U364" s="111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181701.02</v>
      </c>
      <c r="V364" s="108"/>
    </row>
    <row r="365" spans="2:22" ht="15" x14ac:dyDescent="0.25">
      <c r="B365" s="106"/>
      <c r="C365" s="151" t="s">
        <v>105</v>
      </c>
      <c r="D365" s="110" t="s">
        <v>325</v>
      </c>
      <c r="E365" s="111">
        <v>1274426.5400000003</v>
      </c>
      <c r="F365" s="111">
        <v>837896.55000000028</v>
      </c>
      <c r="G365" s="111">
        <v>1211923.6600000001</v>
      </c>
      <c r="H365" s="111">
        <v>1318758.3300000005</v>
      </c>
      <c r="I365" s="111">
        <v>974639.11000000068</v>
      </c>
      <c r="J365" s="111">
        <v>1284178.8700000001</v>
      </c>
      <c r="K365" s="111">
        <v>1376634.9399999997</v>
      </c>
      <c r="L365" s="111">
        <v>950719.33000000042</v>
      </c>
      <c r="M365" s="111">
        <v>1286542.3899999994</v>
      </c>
      <c r="N365" s="111">
        <v>1054414.2700000005</v>
      </c>
      <c r="O365" s="111">
        <v>1154916.1900000002</v>
      </c>
      <c r="P365" s="111">
        <v>2437965.0200000005</v>
      </c>
      <c r="Q365" s="111">
        <f t="shared" ref="Q365:Q428" si="7">SUM(E365:P365)</f>
        <v>15163015.200000003</v>
      </c>
      <c r="R365" s="108"/>
      <c r="T365" s="106"/>
      <c r="U365" s="111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5617644.1900000023</v>
      </c>
      <c r="V365" s="108"/>
    </row>
    <row r="366" spans="2:22" ht="15" x14ac:dyDescent="0.25">
      <c r="B366" s="106"/>
      <c r="C366" s="151" t="s">
        <v>106</v>
      </c>
      <c r="D366" s="110" t="s">
        <v>327</v>
      </c>
      <c r="E366" s="111">
        <v>8060577.6400000025</v>
      </c>
      <c r="F366" s="111">
        <v>7370390.7600000016</v>
      </c>
      <c r="G366" s="111">
        <v>7521079.7899999972</v>
      </c>
      <c r="H366" s="111">
        <v>7888116.0599999968</v>
      </c>
      <c r="I366" s="111">
        <v>7136150.6899999995</v>
      </c>
      <c r="J366" s="111">
        <v>8001390.950000003</v>
      </c>
      <c r="K366" s="111">
        <v>7345620.8700000029</v>
      </c>
      <c r="L366" s="111">
        <v>7215496.9100000011</v>
      </c>
      <c r="M366" s="111">
        <v>7979420.6400000006</v>
      </c>
      <c r="N366" s="111">
        <v>7532650.9000000022</v>
      </c>
      <c r="O366" s="111">
        <v>7793522.5099999998</v>
      </c>
      <c r="P366" s="111">
        <v>11853963.540000001</v>
      </c>
      <c r="Q366" s="111">
        <f t="shared" si="7"/>
        <v>95698381.26000002</v>
      </c>
      <c r="R366" s="108"/>
      <c r="T366" s="106"/>
      <c r="U366" s="111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37976314.939999998</v>
      </c>
      <c r="V366" s="108"/>
    </row>
    <row r="367" spans="2:22" ht="25.5" x14ac:dyDescent="0.25">
      <c r="B367" s="106"/>
      <c r="C367" s="151" t="s">
        <v>107</v>
      </c>
      <c r="D367" s="110" t="s">
        <v>328</v>
      </c>
      <c r="E367" s="111">
        <v>833.57000000000016</v>
      </c>
      <c r="F367" s="111">
        <v>833.57000000000016</v>
      </c>
      <c r="G367" s="111">
        <v>833.57000000000016</v>
      </c>
      <c r="H367" s="111">
        <v>833.57000000000016</v>
      </c>
      <c r="I367" s="111">
        <v>833.57000000000016</v>
      </c>
      <c r="J367" s="111">
        <v>833.57000000000016</v>
      </c>
      <c r="K367" s="111">
        <v>833.57000000000016</v>
      </c>
      <c r="L367" s="111">
        <v>833.57000000000016</v>
      </c>
      <c r="M367" s="111">
        <v>833.57000000000016</v>
      </c>
      <c r="N367" s="111">
        <v>833.57000000000016</v>
      </c>
      <c r="O367" s="111">
        <v>833.57000000000016</v>
      </c>
      <c r="P367" s="111">
        <v>833.73</v>
      </c>
      <c r="Q367" s="111">
        <f t="shared" si="7"/>
        <v>10002.999999999998</v>
      </c>
      <c r="R367" s="108"/>
      <c r="T367" s="106"/>
      <c r="U367" s="111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4167.8500000000004</v>
      </c>
      <c r="V367" s="108"/>
    </row>
    <row r="368" spans="2:22" ht="25.5" x14ac:dyDescent="0.25">
      <c r="B368" s="106"/>
      <c r="C368" s="151" t="s">
        <v>108</v>
      </c>
      <c r="D368" s="110" t="s">
        <v>330</v>
      </c>
      <c r="E368" s="111">
        <v>607139.03000000014</v>
      </c>
      <c r="F368" s="111">
        <v>594380.2300000001</v>
      </c>
      <c r="G368" s="111">
        <v>589666.63000000012</v>
      </c>
      <c r="H368" s="111">
        <v>589666.63000000012</v>
      </c>
      <c r="I368" s="111">
        <v>589666.63000000012</v>
      </c>
      <c r="J368" s="111">
        <v>589666.63000000012</v>
      </c>
      <c r="K368" s="111">
        <v>589666.63000000012</v>
      </c>
      <c r="L368" s="111">
        <v>592194.2300000001</v>
      </c>
      <c r="M368" s="111">
        <v>592166.63000000012</v>
      </c>
      <c r="N368" s="111">
        <v>592166.63000000012</v>
      </c>
      <c r="O368" s="111">
        <v>589953.03</v>
      </c>
      <c r="P368" s="111">
        <v>589667.06999999995</v>
      </c>
      <c r="Q368" s="111">
        <f t="shared" si="7"/>
        <v>7106000.0000000009</v>
      </c>
      <c r="R368" s="108"/>
      <c r="T368" s="106"/>
      <c r="U368" s="111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2970519.1500000004</v>
      </c>
      <c r="V368" s="108"/>
    </row>
    <row r="369" spans="2:22" ht="25.5" x14ac:dyDescent="0.25">
      <c r="B369" s="106"/>
      <c r="C369" s="151" t="s">
        <v>109</v>
      </c>
      <c r="D369" s="110" t="s">
        <v>331</v>
      </c>
      <c r="E369" s="111">
        <v>575822.50000000012</v>
      </c>
      <c r="F369" s="111">
        <v>533006.75</v>
      </c>
      <c r="G369" s="111">
        <v>633342.5900000002</v>
      </c>
      <c r="H369" s="111">
        <v>577349.62000000011</v>
      </c>
      <c r="I369" s="111">
        <v>508546.35999999981</v>
      </c>
      <c r="J369" s="111">
        <v>590207.71</v>
      </c>
      <c r="K369" s="111">
        <v>583023.18000000005</v>
      </c>
      <c r="L369" s="111">
        <v>712768.97000000009</v>
      </c>
      <c r="M369" s="111">
        <v>777193.02999999991</v>
      </c>
      <c r="N369" s="111">
        <v>564057.80000000016</v>
      </c>
      <c r="O369" s="111">
        <v>640270.05999999994</v>
      </c>
      <c r="P369" s="111">
        <v>996131.62000000011</v>
      </c>
      <c r="Q369" s="111">
        <f t="shared" si="7"/>
        <v>7691720.1900000004</v>
      </c>
      <c r="R369" s="108"/>
      <c r="T369" s="106"/>
      <c r="U369" s="111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2828067.8200000003</v>
      </c>
      <c r="V369" s="108"/>
    </row>
    <row r="370" spans="2:22" ht="15" x14ac:dyDescent="0.25">
      <c r="B370" s="106"/>
      <c r="C370" s="151" t="s">
        <v>110</v>
      </c>
      <c r="D370" s="110" t="s">
        <v>326</v>
      </c>
      <c r="E370" s="111">
        <v>276107.3</v>
      </c>
      <c r="F370" s="111">
        <v>147255.47</v>
      </c>
      <c r="G370" s="111">
        <v>1186384.3499999999</v>
      </c>
      <c r="H370" s="111">
        <v>336372.00000000006</v>
      </c>
      <c r="I370" s="111">
        <v>146268.46000000002</v>
      </c>
      <c r="J370" s="111">
        <v>220115.09999999998</v>
      </c>
      <c r="K370" s="111">
        <v>246543.62</v>
      </c>
      <c r="L370" s="111">
        <v>134199.76999999999</v>
      </c>
      <c r="M370" s="111">
        <v>196298.01</v>
      </c>
      <c r="N370" s="111">
        <v>156249.69</v>
      </c>
      <c r="O370" s="111">
        <v>241843.56000000003</v>
      </c>
      <c r="P370" s="111">
        <v>1049889.0900000001</v>
      </c>
      <c r="Q370" s="111">
        <f t="shared" si="7"/>
        <v>4337526.42</v>
      </c>
      <c r="R370" s="108"/>
      <c r="T370" s="106"/>
      <c r="U370" s="111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2092387.5799999998</v>
      </c>
      <c r="V370" s="108"/>
    </row>
    <row r="371" spans="2:22" ht="15" x14ac:dyDescent="0.25">
      <c r="B371" s="106"/>
      <c r="C371" s="151" t="s">
        <v>111</v>
      </c>
      <c r="D371" s="110" t="s">
        <v>329</v>
      </c>
      <c r="E371" s="111">
        <v>831216.90000000014</v>
      </c>
      <c r="F371" s="111">
        <v>761760.41999999969</v>
      </c>
      <c r="G371" s="111">
        <v>813412.57000000007</v>
      </c>
      <c r="H371" s="111">
        <v>808121.21</v>
      </c>
      <c r="I371" s="111">
        <v>768701.64000000013</v>
      </c>
      <c r="J371" s="111">
        <v>817410.73</v>
      </c>
      <c r="K371" s="111">
        <v>815573.06999999983</v>
      </c>
      <c r="L371" s="111">
        <v>749495.83999999962</v>
      </c>
      <c r="M371" s="111">
        <v>798658.4800000001</v>
      </c>
      <c r="N371" s="111">
        <v>792999.66999999981</v>
      </c>
      <c r="O371" s="111">
        <v>794389.85</v>
      </c>
      <c r="P371" s="111">
        <v>1074314.0500000005</v>
      </c>
      <c r="Q371" s="111">
        <f t="shared" si="7"/>
        <v>9826054.4299999997</v>
      </c>
      <c r="R371" s="108"/>
      <c r="T371" s="106"/>
      <c r="U371" s="111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3983212.7399999998</v>
      </c>
      <c r="V371" s="108"/>
    </row>
    <row r="372" spans="2:22" ht="15" x14ac:dyDescent="0.25">
      <c r="B372" s="106"/>
      <c r="C372" s="151" t="s">
        <v>112</v>
      </c>
      <c r="D372" s="110" t="s">
        <v>332</v>
      </c>
      <c r="E372" s="111">
        <v>512531.5500000001</v>
      </c>
      <c r="F372" s="111">
        <v>295628.18000000005</v>
      </c>
      <c r="G372" s="111">
        <v>492790.30000000005</v>
      </c>
      <c r="H372" s="111">
        <v>425049.55</v>
      </c>
      <c r="I372" s="111">
        <v>454944.7</v>
      </c>
      <c r="J372" s="111">
        <v>1163995.6200000001</v>
      </c>
      <c r="K372" s="111">
        <v>454801.91999999998</v>
      </c>
      <c r="L372" s="111">
        <v>300819.70000000007</v>
      </c>
      <c r="M372" s="111">
        <v>356263.15</v>
      </c>
      <c r="N372" s="111">
        <v>423349.69</v>
      </c>
      <c r="O372" s="111">
        <v>365181.18000000005</v>
      </c>
      <c r="P372" s="111">
        <v>920122.87</v>
      </c>
      <c r="Q372" s="111">
        <f t="shared" si="7"/>
        <v>6165478.4100000011</v>
      </c>
      <c r="R372" s="108"/>
      <c r="T372" s="106"/>
      <c r="U372" s="111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2180944.2800000003</v>
      </c>
      <c r="V372" s="108"/>
    </row>
    <row r="373" spans="2:22" ht="15" x14ac:dyDescent="0.25">
      <c r="B373" s="106"/>
      <c r="C373" s="151" t="s">
        <v>113</v>
      </c>
      <c r="D373" s="110" t="s">
        <v>333</v>
      </c>
      <c r="E373" s="111">
        <v>303280.80000000005</v>
      </c>
      <c r="F373" s="111">
        <v>209257.97000000003</v>
      </c>
      <c r="G373" s="111">
        <v>214558.86</v>
      </c>
      <c r="H373" s="111">
        <v>288328.46999999997</v>
      </c>
      <c r="I373" s="111">
        <v>185149.21999999997</v>
      </c>
      <c r="J373" s="111">
        <v>320504.80000000005</v>
      </c>
      <c r="K373" s="111">
        <v>238154.87999999992</v>
      </c>
      <c r="L373" s="111">
        <v>317586.45</v>
      </c>
      <c r="M373" s="111">
        <v>245576.10999999996</v>
      </c>
      <c r="N373" s="111">
        <v>339068.12999999995</v>
      </c>
      <c r="O373" s="111">
        <v>267604.30999999994</v>
      </c>
      <c r="P373" s="111">
        <v>709843.59999999963</v>
      </c>
      <c r="Q373" s="111">
        <f t="shared" si="7"/>
        <v>3638913.5999999996</v>
      </c>
      <c r="R373" s="108"/>
      <c r="T373" s="106"/>
      <c r="U373" s="111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1200575.32</v>
      </c>
      <c r="V373" s="108"/>
    </row>
    <row r="374" spans="2:22" ht="15" x14ac:dyDescent="0.25">
      <c r="B374" s="106"/>
      <c r="C374" s="151" t="s">
        <v>114</v>
      </c>
      <c r="D374" s="110" t="s">
        <v>334</v>
      </c>
      <c r="E374" s="111">
        <v>3612850.0200000005</v>
      </c>
      <c r="F374" s="111">
        <v>3199590.2099999995</v>
      </c>
      <c r="G374" s="111">
        <v>3470661.4899999988</v>
      </c>
      <c r="H374" s="111">
        <v>3443778.5499999993</v>
      </c>
      <c r="I374" s="111">
        <v>3337457.4499999997</v>
      </c>
      <c r="J374" s="111">
        <v>3522160.8900000006</v>
      </c>
      <c r="K374" s="111">
        <v>3427116.6799999997</v>
      </c>
      <c r="L374" s="111">
        <v>3473440.7899999996</v>
      </c>
      <c r="M374" s="111">
        <v>3754759.8799999994</v>
      </c>
      <c r="N374" s="111">
        <v>3338211.35</v>
      </c>
      <c r="O374" s="111">
        <v>3734037.9400000004</v>
      </c>
      <c r="P374" s="111">
        <v>5022254.9200000009</v>
      </c>
      <c r="Q374" s="111">
        <f t="shared" si="7"/>
        <v>43336320.169999994</v>
      </c>
      <c r="R374" s="108"/>
      <c r="T374" s="106"/>
      <c r="U374" s="111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17064337.719999999</v>
      </c>
      <c r="V374" s="108"/>
    </row>
    <row r="375" spans="2:22" ht="15" x14ac:dyDescent="0.25">
      <c r="B375" s="106"/>
      <c r="C375" s="151" t="s">
        <v>115</v>
      </c>
      <c r="D375" s="110" t="s">
        <v>335</v>
      </c>
      <c r="E375" s="111">
        <v>162858.78999999995</v>
      </c>
      <c r="F375" s="111">
        <v>131807.96000000002</v>
      </c>
      <c r="G375" s="111">
        <v>160436.15</v>
      </c>
      <c r="H375" s="111">
        <v>156575.86999999997</v>
      </c>
      <c r="I375" s="111">
        <v>154550.02000000002</v>
      </c>
      <c r="J375" s="111">
        <v>226952.47999999998</v>
      </c>
      <c r="K375" s="111">
        <v>159767.18</v>
      </c>
      <c r="L375" s="111">
        <v>150211.26000000004</v>
      </c>
      <c r="M375" s="111">
        <v>148886.28999999995</v>
      </c>
      <c r="N375" s="111">
        <v>163119.50999999995</v>
      </c>
      <c r="O375" s="111">
        <v>148394.82999999996</v>
      </c>
      <c r="P375" s="111">
        <v>184291.20000000007</v>
      </c>
      <c r="Q375" s="111">
        <f t="shared" si="7"/>
        <v>1947851.54</v>
      </c>
      <c r="R375" s="108"/>
      <c r="T375" s="106"/>
      <c r="U375" s="111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766228.79</v>
      </c>
      <c r="V375" s="108"/>
    </row>
    <row r="376" spans="2:22" ht="15" x14ac:dyDescent="0.25">
      <c r="B376" s="106"/>
      <c r="C376" s="151" t="s">
        <v>116</v>
      </c>
      <c r="D376" s="110" t="s">
        <v>336</v>
      </c>
      <c r="E376" s="111">
        <v>164301.91999999998</v>
      </c>
      <c r="F376" s="111">
        <v>61113.97</v>
      </c>
      <c r="G376" s="111">
        <v>149881.49</v>
      </c>
      <c r="H376" s="111">
        <v>178867.53</v>
      </c>
      <c r="I376" s="111">
        <v>121917.72999999998</v>
      </c>
      <c r="J376" s="111">
        <v>151909.10999999999</v>
      </c>
      <c r="K376" s="111">
        <v>247488.36000000002</v>
      </c>
      <c r="L376" s="111">
        <v>121577.96</v>
      </c>
      <c r="M376" s="111">
        <v>150474.08000000002</v>
      </c>
      <c r="N376" s="111">
        <v>137710.47</v>
      </c>
      <c r="O376" s="111">
        <v>182671.00999999998</v>
      </c>
      <c r="P376" s="111">
        <v>303709.37</v>
      </c>
      <c r="Q376" s="111">
        <f t="shared" si="7"/>
        <v>1971623</v>
      </c>
      <c r="R376" s="108"/>
      <c r="T376" s="106"/>
      <c r="U376" s="111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676082.64</v>
      </c>
      <c r="V376" s="108"/>
    </row>
    <row r="377" spans="2:22" ht="15" x14ac:dyDescent="0.25">
      <c r="B377" s="106"/>
      <c r="C377" s="151" t="s">
        <v>117</v>
      </c>
      <c r="D377" s="110" t="s">
        <v>337</v>
      </c>
      <c r="E377" s="111">
        <v>694015.86999999988</v>
      </c>
      <c r="F377" s="111">
        <v>82758.479999999981</v>
      </c>
      <c r="G377" s="111">
        <v>593308.44999999995</v>
      </c>
      <c r="H377" s="111">
        <v>1440843.44</v>
      </c>
      <c r="I377" s="111">
        <v>178604.84999999998</v>
      </c>
      <c r="J377" s="111">
        <v>1558701.49</v>
      </c>
      <c r="K377" s="111">
        <v>333282.54000000004</v>
      </c>
      <c r="L377" s="111">
        <v>212756.24</v>
      </c>
      <c r="M377" s="111">
        <v>903189.54</v>
      </c>
      <c r="N377" s="111">
        <v>446354.26</v>
      </c>
      <c r="O377" s="111">
        <v>255256.1</v>
      </c>
      <c r="P377" s="111">
        <v>1629119.3399999999</v>
      </c>
      <c r="Q377" s="111">
        <f t="shared" si="7"/>
        <v>8328190.5999999996</v>
      </c>
      <c r="R377" s="108"/>
      <c r="T377" s="106"/>
      <c r="U377" s="111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2989531.09</v>
      </c>
      <c r="V377" s="108"/>
    </row>
    <row r="378" spans="2:22" ht="15" x14ac:dyDescent="0.25">
      <c r="B378" s="106"/>
      <c r="C378" s="151" t="s">
        <v>118</v>
      </c>
      <c r="D378" s="110" t="s">
        <v>338</v>
      </c>
      <c r="E378" s="111">
        <v>55016.67</v>
      </c>
      <c r="F378" s="111">
        <v>24153.37</v>
      </c>
      <c r="G378" s="111">
        <v>81637.73</v>
      </c>
      <c r="H378" s="111">
        <v>115855.25</v>
      </c>
      <c r="I378" s="111">
        <v>8777.5499999999993</v>
      </c>
      <c r="J378" s="111">
        <v>131139.37</v>
      </c>
      <c r="K378" s="111">
        <v>20146.27</v>
      </c>
      <c r="L378" s="111">
        <v>11741.96</v>
      </c>
      <c r="M378" s="111">
        <v>71426.320000000007</v>
      </c>
      <c r="N378" s="111">
        <v>25825.649999999998</v>
      </c>
      <c r="O378" s="111">
        <v>20222.38</v>
      </c>
      <c r="P378" s="111">
        <v>94257.48</v>
      </c>
      <c r="Q378" s="111">
        <f t="shared" si="7"/>
        <v>660200</v>
      </c>
      <c r="R378" s="108"/>
      <c r="T378" s="106"/>
      <c r="U378" s="111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285440.57</v>
      </c>
      <c r="V378" s="108"/>
    </row>
    <row r="379" spans="2:22" ht="25.5" x14ac:dyDescent="0.25">
      <c r="B379" s="106"/>
      <c r="C379" s="151" t="s">
        <v>119</v>
      </c>
      <c r="D379" s="110" t="s">
        <v>339</v>
      </c>
      <c r="E379" s="111">
        <v>211930.42999999993</v>
      </c>
      <c r="F379" s="111">
        <v>167860.01000000007</v>
      </c>
      <c r="G379" s="111">
        <v>179654.69000000006</v>
      </c>
      <c r="H379" s="111">
        <v>244146.23999999993</v>
      </c>
      <c r="I379" s="111">
        <v>178290.16999999993</v>
      </c>
      <c r="J379" s="111">
        <v>273587.04999999993</v>
      </c>
      <c r="K379" s="111">
        <v>192689.71</v>
      </c>
      <c r="L379" s="111">
        <v>178488.77999999997</v>
      </c>
      <c r="M379" s="111">
        <v>211815.16</v>
      </c>
      <c r="N379" s="111">
        <v>196899.27000000014</v>
      </c>
      <c r="O379" s="111">
        <v>187283.49000000011</v>
      </c>
      <c r="P379" s="111">
        <v>320520.11000000004</v>
      </c>
      <c r="Q379" s="111">
        <f t="shared" si="7"/>
        <v>2543165.11</v>
      </c>
      <c r="R379" s="108"/>
      <c r="T379" s="106"/>
      <c r="U379" s="111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981881.54</v>
      </c>
      <c r="V379" s="108"/>
    </row>
    <row r="380" spans="2:22" ht="15" x14ac:dyDescent="0.25">
      <c r="B380" s="106"/>
      <c r="C380" s="151" t="s">
        <v>120</v>
      </c>
      <c r="D380" s="110" t="s">
        <v>340</v>
      </c>
      <c r="E380" s="111">
        <v>50042.21</v>
      </c>
      <c r="F380" s="111">
        <v>24490.570000000003</v>
      </c>
      <c r="G380" s="111">
        <v>34368.18</v>
      </c>
      <c r="H380" s="111">
        <v>36396.61</v>
      </c>
      <c r="I380" s="111">
        <v>29306.800000000003</v>
      </c>
      <c r="J380" s="111">
        <v>68316.349999999991</v>
      </c>
      <c r="K380" s="111">
        <v>41641</v>
      </c>
      <c r="L380" s="111">
        <v>27027.119999999995</v>
      </c>
      <c r="M380" s="111">
        <v>28728.469999999998</v>
      </c>
      <c r="N380" s="111">
        <v>37393.359999999993</v>
      </c>
      <c r="O380" s="111">
        <v>34043.119999999995</v>
      </c>
      <c r="P380" s="111">
        <v>84892.57</v>
      </c>
      <c r="Q380" s="111">
        <f t="shared" si="7"/>
        <v>496646.35999999993</v>
      </c>
      <c r="R380" s="108"/>
      <c r="T380" s="106"/>
      <c r="U380" s="111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174604.37</v>
      </c>
      <c r="V380" s="108"/>
    </row>
    <row r="381" spans="2:22" ht="15" x14ac:dyDescent="0.25">
      <c r="B381" s="106"/>
      <c r="C381" s="151" t="s">
        <v>121</v>
      </c>
      <c r="D381" s="110" t="s">
        <v>341</v>
      </c>
      <c r="E381" s="111">
        <v>80370.080000000002</v>
      </c>
      <c r="F381" s="111">
        <v>115476.31999999999</v>
      </c>
      <c r="G381" s="111">
        <v>111713.13999999997</v>
      </c>
      <c r="H381" s="111">
        <v>113575.15999999996</v>
      </c>
      <c r="I381" s="111">
        <v>94157.710000000021</v>
      </c>
      <c r="J381" s="111">
        <v>109565.11000000003</v>
      </c>
      <c r="K381" s="111">
        <v>110379.46</v>
      </c>
      <c r="L381" s="111">
        <v>119104.84000000001</v>
      </c>
      <c r="M381" s="111">
        <v>129017.23999999996</v>
      </c>
      <c r="N381" s="111">
        <v>106900.81999999999</v>
      </c>
      <c r="O381" s="111">
        <v>111541.19999999998</v>
      </c>
      <c r="P381" s="111">
        <v>192188.28000000003</v>
      </c>
      <c r="Q381" s="111">
        <f t="shared" si="7"/>
        <v>1393989.3599999999</v>
      </c>
      <c r="R381" s="108"/>
      <c r="T381" s="106"/>
      <c r="U381" s="111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515292.41</v>
      </c>
      <c r="V381" s="108"/>
    </row>
    <row r="382" spans="2:22" ht="15" x14ac:dyDescent="0.25">
      <c r="B382" s="106"/>
      <c r="C382" s="151" t="s">
        <v>122</v>
      </c>
      <c r="D382" s="110" t="s">
        <v>342</v>
      </c>
      <c r="E382" s="111">
        <v>1785215.9299999997</v>
      </c>
      <c r="F382" s="111">
        <v>2960048.32</v>
      </c>
      <c r="G382" s="111">
        <v>2331583.5699999994</v>
      </c>
      <c r="H382" s="111">
        <v>2440147.06</v>
      </c>
      <c r="I382" s="111">
        <v>1741060.15</v>
      </c>
      <c r="J382" s="111">
        <v>2853552.56</v>
      </c>
      <c r="K382" s="111">
        <v>2469868.2500000005</v>
      </c>
      <c r="L382" s="111">
        <v>1922122.9399999997</v>
      </c>
      <c r="M382" s="111">
        <v>2137523.39</v>
      </c>
      <c r="N382" s="111">
        <v>3886425.01</v>
      </c>
      <c r="O382" s="111">
        <v>2234205.33</v>
      </c>
      <c r="P382" s="111">
        <v>6003363.6099999994</v>
      </c>
      <c r="Q382" s="111">
        <f t="shared" si="7"/>
        <v>32765116.119999997</v>
      </c>
      <c r="R382" s="108"/>
      <c r="T382" s="106"/>
      <c r="U382" s="111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11258055.029999999</v>
      </c>
      <c r="V382" s="108"/>
    </row>
    <row r="383" spans="2:22" ht="15" x14ac:dyDescent="0.25">
      <c r="B383" s="106"/>
      <c r="C383" s="151" t="s">
        <v>123</v>
      </c>
      <c r="D383" s="110" t="s">
        <v>343</v>
      </c>
      <c r="E383" s="111">
        <v>105865.36</v>
      </c>
      <c r="F383" s="111">
        <v>75619.049999999988</v>
      </c>
      <c r="G383" s="111">
        <v>96018.57</v>
      </c>
      <c r="H383" s="111">
        <v>97454.080000000016</v>
      </c>
      <c r="I383" s="111">
        <v>84136.689999999959</v>
      </c>
      <c r="J383" s="111">
        <v>104602.04</v>
      </c>
      <c r="K383" s="111">
        <v>90796.940000000017</v>
      </c>
      <c r="L383" s="111">
        <v>83357.94</v>
      </c>
      <c r="M383" s="111">
        <v>89149.769999999975</v>
      </c>
      <c r="N383" s="111">
        <v>92763.199999999997</v>
      </c>
      <c r="O383" s="111">
        <v>90947.640000000014</v>
      </c>
      <c r="P383" s="111">
        <v>220553.88999999998</v>
      </c>
      <c r="Q383" s="111">
        <f t="shared" si="7"/>
        <v>1231265.17</v>
      </c>
      <c r="R383" s="108"/>
      <c r="T383" s="106"/>
      <c r="U383" s="111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459093.74999999994</v>
      </c>
      <c r="V383" s="108"/>
    </row>
    <row r="384" spans="2:22" ht="15" x14ac:dyDescent="0.25">
      <c r="B384" s="106"/>
      <c r="C384" s="151" t="s">
        <v>124</v>
      </c>
      <c r="D384" s="110" t="s">
        <v>344</v>
      </c>
      <c r="E384" s="111">
        <v>2894146.88</v>
      </c>
      <c r="F384" s="111">
        <v>907850.84</v>
      </c>
      <c r="G384" s="111">
        <v>17727166.02</v>
      </c>
      <c r="H384" s="111">
        <v>263440.75</v>
      </c>
      <c r="I384" s="111">
        <v>98122.52</v>
      </c>
      <c r="J384" s="111">
        <v>848129.05</v>
      </c>
      <c r="K384" s="111">
        <v>124843.75</v>
      </c>
      <c r="L384" s="111">
        <v>8652.3799999999992</v>
      </c>
      <c r="M384" s="111">
        <v>229771.06</v>
      </c>
      <c r="N384" s="111">
        <v>98060.44</v>
      </c>
      <c r="O384" s="111">
        <v>1138140.83</v>
      </c>
      <c r="P384" s="111">
        <v>10391438</v>
      </c>
      <c r="Q384" s="111">
        <f t="shared" si="7"/>
        <v>34729762.519999996</v>
      </c>
      <c r="R384" s="108"/>
      <c r="T384" s="106"/>
      <c r="U384" s="111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21890727.009999998</v>
      </c>
      <c r="V384" s="108"/>
    </row>
    <row r="385" spans="2:22" ht="15" x14ac:dyDescent="0.25">
      <c r="B385" s="106"/>
      <c r="C385" s="151" t="s">
        <v>125</v>
      </c>
      <c r="D385" s="110" t="s">
        <v>345</v>
      </c>
      <c r="E385" s="111">
        <v>50932638.43</v>
      </c>
      <c r="F385" s="111">
        <v>9841784.1999999993</v>
      </c>
      <c r="G385" s="111">
        <v>53324172.470000006</v>
      </c>
      <c r="H385" s="111">
        <v>128647860.42999999</v>
      </c>
      <c r="I385" s="111">
        <v>16937166.43</v>
      </c>
      <c r="J385" s="111">
        <v>94975524.919999987</v>
      </c>
      <c r="K385" s="111">
        <v>52578163.229999997</v>
      </c>
      <c r="L385" s="111">
        <v>9581220.0299999993</v>
      </c>
      <c r="M385" s="111">
        <v>34042478.209999993</v>
      </c>
      <c r="N385" s="111">
        <v>26835558.459999997</v>
      </c>
      <c r="O385" s="111">
        <v>33941701.499999993</v>
      </c>
      <c r="P385" s="111">
        <v>91009772.230000004</v>
      </c>
      <c r="Q385" s="111">
        <f t="shared" si="7"/>
        <v>602648040.53999996</v>
      </c>
      <c r="R385" s="108"/>
      <c r="T385" s="106"/>
      <c r="U385" s="111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259683621.95999998</v>
      </c>
      <c r="V385" s="108"/>
    </row>
    <row r="386" spans="2:22" ht="25.5" x14ac:dyDescent="0.25">
      <c r="B386" s="106"/>
      <c r="C386" s="151" t="s">
        <v>126</v>
      </c>
      <c r="D386" s="110" t="s">
        <v>346</v>
      </c>
      <c r="E386" s="111">
        <v>95546.940000000017</v>
      </c>
      <c r="F386" s="111">
        <v>112094.73</v>
      </c>
      <c r="G386" s="111">
        <v>95843.19</v>
      </c>
      <c r="H386" s="111">
        <v>97053.800000000032</v>
      </c>
      <c r="I386" s="111">
        <v>94048.099999999991</v>
      </c>
      <c r="J386" s="111">
        <v>97598.09</v>
      </c>
      <c r="K386" s="111">
        <v>94651.82</v>
      </c>
      <c r="L386" s="111">
        <v>93975.189999999988</v>
      </c>
      <c r="M386" s="111">
        <v>96282.37999999999</v>
      </c>
      <c r="N386" s="111">
        <v>94734.209999999992</v>
      </c>
      <c r="O386" s="111">
        <v>88388.099999999991</v>
      </c>
      <c r="P386" s="111">
        <v>92646.95</v>
      </c>
      <c r="Q386" s="111">
        <f t="shared" si="7"/>
        <v>1152863.4999999998</v>
      </c>
      <c r="R386" s="108"/>
      <c r="T386" s="106"/>
      <c r="U386" s="111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494586.76</v>
      </c>
      <c r="V386" s="108"/>
    </row>
    <row r="387" spans="2:22" ht="15" x14ac:dyDescent="0.25">
      <c r="B387" s="106"/>
      <c r="C387" s="151" t="s">
        <v>127</v>
      </c>
      <c r="D387" s="110" t="s">
        <v>347</v>
      </c>
      <c r="E387" s="111">
        <v>207135.72999999998</v>
      </c>
      <c r="F387" s="111">
        <v>228766.55000000005</v>
      </c>
      <c r="G387" s="111">
        <v>220220.82</v>
      </c>
      <c r="H387" s="111">
        <v>238700.33000000005</v>
      </c>
      <c r="I387" s="111">
        <v>183573.52999999997</v>
      </c>
      <c r="J387" s="111">
        <v>209261.70999999993</v>
      </c>
      <c r="K387" s="111">
        <v>217221.90999999995</v>
      </c>
      <c r="L387" s="111">
        <v>216556.14999999997</v>
      </c>
      <c r="M387" s="111">
        <v>182945.72000000003</v>
      </c>
      <c r="N387" s="111">
        <v>221291.27000000005</v>
      </c>
      <c r="O387" s="111">
        <v>198840.44999999998</v>
      </c>
      <c r="P387" s="111">
        <v>408823.43000000017</v>
      </c>
      <c r="Q387" s="111">
        <f t="shared" si="7"/>
        <v>2733337.6000000006</v>
      </c>
      <c r="R387" s="108"/>
      <c r="T387" s="106"/>
      <c r="U387" s="111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1078396.9600000002</v>
      </c>
      <c r="V387" s="108"/>
    </row>
    <row r="388" spans="2:22" ht="25.5" x14ac:dyDescent="0.25">
      <c r="B388" s="106"/>
      <c r="C388" s="151" t="s">
        <v>128</v>
      </c>
      <c r="D388" s="110" t="s">
        <v>348</v>
      </c>
      <c r="E388" s="111">
        <v>44481</v>
      </c>
      <c r="F388" s="111">
        <v>44598.319999999992</v>
      </c>
      <c r="G388" s="111">
        <v>44303.579999999994</v>
      </c>
      <c r="H388" s="111">
        <v>43232.5</v>
      </c>
      <c r="I388" s="111">
        <v>40277.869999999988</v>
      </c>
      <c r="J388" s="111">
        <v>39379.029999999992</v>
      </c>
      <c r="K388" s="111">
        <v>39368.849999999991</v>
      </c>
      <c r="L388" s="111">
        <v>39289.289999999986</v>
      </c>
      <c r="M388" s="111">
        <v>39508.239999999991</v>
      </c>
      <c r="N388" s="111">
        <v>38921.610000000008</v>
      </c>
      <c r="O388" s="111">
        <v>38885.85</v>
      </c>
      <c r="P388" s="111">
        <v>75993.78</v>
      </c>
      <c r="Q388" s="111">
        <f t="shared" si="7"/>
        <v>528239.91999999993</v>
      </c>
      <c r="R388" s="108"/>
      <c r="T388" s="106"/>
      <c r="U388" s="111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216893.27</v>
      </c>
      <c r="V388" s="108"/>
    </row>
    <row r="389" spans="2:22" ht="15" x14ac:dyDescent="0.25">
      <c r="B389" s="106"/>
      <c r="C389" s="151" t="s">
        <v>129</v>
      </c>
      <c r="D389" s="110" t="s">
        <v>349</v>
      </c>
      <c r="E389" s="111">
        <v>45915.299999999996</v>
      </c>
      <c r="F389" s="111">
        <v>44902.479999999989</v>
      </c>
      <c r="G389" s="111">
        <v>44673.80000000001</v>
      </c>
      <c r="H389" s="111">
        <v>47226.369999999995</v>
      </c>
      <c r="I389" s="111">
        <v>45564.05000000001</v>
      </c>
      <c r="J389" s="111">
        <v>47038.450000000019</v>
      </c>
      <c r="K389" s="111">
        <v>45712.659999999989</v>
      </c>
      <c r="L389" s="111">
        <v>44111.839999999989</v>
      </c>
      <c r="M389" s="111">
        <v>44794.749999999993</v>
      </c>
      <c r="N389" s="111">
        <v>46608.740000000005</v>
      </c>
      <c r="O389" s="111">
        <v>46100.070000000007</v>
      </c>
      <c r="P389" s="111">
        <v>51413.220000000008</v>
      </c>
      <c r="Q389" s="111">
        <f t="shared" si="7"/>
        <v>554061.73</v>
      </c>
      <c r="R389" s="108"/>
      <c r="T389" s="106"/>
      <c r="U389" s="111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228282</v>
      </c>
      <c r="V389" s="108"/>
    </row>
    <row r="390" spans="2:22" ht="15" x14ac:dyDescent="0.25">
      <c r="B390" s="106"/>
      <c r="C390" s="151" t="s">
        <v>130</v>
      </c>
      <c r="D390" s="110" t="s">
        <v>350</v>
      </c>
      <c r="E390" s="111">
        <v>2157.4</v>
      </c>
      <c r="F390" s="111">
        <v>1119.07</v>
      </c>
      <c r="G390" s="111">
        <v>1614.69</v>
      </c>
      <c r="H390" s="111">
        <v>1985.39</v>
      </c>
      <c r="I390" s="111">
        <v>1690.6200000000001</v>
      </c>
      <c r="J390" s="111">
        <v>2408.77</v>
      </c>
      <c r="K390" s="111">
        <v>1772.35</v>
      </c>
      <c r="L390" s="111">
        <v>1608.54</v>
      </c>
      <c r="M390" s="111">
        <v>2119.1800000000003</v>
      </c>
      <c r="N390" s="111">
        <v>1957.85</v>
      </c>
      <c r="O390" s="111">
        <v>1821.1800000000003</v>
      </c>
      <c r="P390" s="111">
        <v>5633.79</v>
      </c>
      <c r="Q390" s="111">
        <f t="shared" si="7"/>
        <v>25888.83</v>
      </c>
      <c r="R390" s="108"/>
      <c r="T390" s="106"/>
      <c r="U390" s="111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8567.17</v>
      </c>
      <c r="V390" s="108"/>
    </row>
    <row r="391" spans="2:22" ht="15" x14ac:dyDescent="0.25">
      <c r="B391" s="106"/>
      <c r="C391" s="151" t="s">
        <v>131</v>
      </c>
      <c r="D391" s="110" t="s">
        <v>351</v>
      </c>
      <c r="E391" s="111">
        <v>221515.64000000004</v>
      </c>
      <c r="F391" s="111">
        <v>115917.37999999998</v>
      </c>
      <c r="G391" s="111">
        <v>127763.76000000001</v>
      </c>
      <c r="H391" s="111">
        <v>143835.38999999998</v>
      </c>
      <c r="I391" s="111">
        <v>135622.74000000002</v>
      </c>
      <c r="J391" s="111">
        <v>324584.53000000003</v>
      </c>
      <c r="K391" s="111">
        <v>348396.06000000011</v>
      </c>
      <c r="L391" s="111">
        <v>125306.79000000002</v>
      </c>
      <c r="M391" s="111">
        <v>159524.19999999995</v>
      </c>
      <c r="N391" s="111">
        <v>149922.46000000002</v>
      </c>
      <c r="O391" s="111">
        <v>178558.21999999997</v>
      </c>
      <c r="P391" s="111">
        <v>534687.80000000016</v>
      </c>
      <c r="Q391" s="111">
        <f t="shared" si="7"/>
        <v>2565634.9700000002</v>
      </c>
      <c r="R391" s="108"/>
      <c r="T391" s="106"/>
      <c r="U391" s="111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744654.91</v>
      </c>
      <c r="V391" s="108"/>
    </row>
    <row r="392" spans="2:22" ht="15" x14ac:dyDescent="0.25">
      <c r="B392" s="106"/>
      <c r="C392" s="151" t="s">
        <v>132</v>
      </c>
      <c r="D392" s="110" t="s">
        <v>356</v>
      </c>
      <c r="E392" s="111">
        <v>751525.21999999986</v>
      </c>
      <c r="F392" s="111">
        <v>195743.06999999998</v>
      </c>
      <c r="G392" s="111">
        <v>336415.43000000005</v>
      </c>
      <c r="H392" s="111">
        <v>981063.82</v>
      </c>
      <c r="I392" s="111">
        <v>145769.67000000001</v>
      </c>
      <c r="J392" s="111">
        <v>754445.9</v>
      </c>
      <c r="K392" s="111">
        <v>2274965.3799999994</v>
      </c>
      <c r="L392" s="111">
        <v>442750.88</v>
      </c>
      <c r="M392" s="111">
        <v>204361.93000000005</v>
      </c>
      <c r="N392" s="111">
        <v>323655.87</v>
      </c>
      <c r="O392" s="111">
        <v>969252.2300000001</v>
      </c>
      <c r="P392" s="111">
        <v>1638353.1900000002</v>
      </c>
      <c r="Q392" s="111">
        <f t="shared" si="7"/>
        <v>9018302.589999998</v>
      </c>
      <c r="R392" s="108"/>
      <c r="T392" s="106"/>
      <c r="U392" s="111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2410517.2099999995</v>
      </c>
      <c r="V392" s="108"/>
    </row>
    <row r="393" spans="2:22" ht="15" x14ac:dyDescent="0.25">
      <c r="B393" s="106"/>
      <c r="C393" s="151" t="s">
        <v>133</v>
      </c>
      <c r="D393" s="110" t="s">
        <v>357</v>
      </c>
      <c r="E393" s="111">
        <v>121151.26000000001</v>
      </c>
      <c r="F393" s="111">
        <v>100958.08000000005</v>
      </c>
      <c r="G393" s="111">
        <v>110306.95000000001</v>
      </c>
      <c r="H393" s="111">
        <v>124889.07000000002</v>
      </c>
      <c r="I393" s="111">
        <v>105428.49000000002</v>
      </c>
      <c r="J393" s="111">
        <v>131758.94</v>
      </c>
      <c r="K393" s="111">
        <v>115724.15</v>
      </c>
      <c r="L393" s="111">
        <v>106952.31999999996</v>
      </c>
      <c r="M393" s="111">
        <v>111853.97</v>
      </c>
      <c r="N393" s="111">
        <v>116019.70999999999</v>
      </c>
      <c r="O393" s="111">
        <v>111713.86000000002</v>
      </c>
      <c r="P393" s="111">
        <v>193014.58000000002</v>
      </c>
      <c r="Q393" s="111">
        <f t="shared" si="7"/>
        <v>1449771.3800000001</v>
      </c>
      <c r="R393" s="108"/>
      <c r="T393" s="106"/>
      <c r="U393" s="111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562733.85000000009</v>
      </c>
      <c r="V393" s="108"/>
    </row>
    <row r="394" spans="2:22" ht="15" x14ac:dyDescent="0.25">
      <c r="B394" s="106"/>
      <c r="C394" s="151" t="s">
        <v>620</v>
      </c>
      <c r="D394" s="110" t="s">
        <v>621</v>
      </c>
      <c r="E394" s="111">
        <v>20833.290000000012</v>
      </c>
      <c r="F394" s="111">
        <v>14826.770000000002</v>
      </c>
      <c r="G394" s="111">
        <v>16406.949999999997</v>
      </c>
      <c r="H394" s="111">
        <v>22120.520000000004</v>
      </c>
      <c r="I394" s="111">
        <v>20087.789999999997</v>
      </c>
      <c r="J394" s="111">
        <v>21314.690000000002</v>
      </c>
      <c r="K394" s="111">
        <v>16909.609999999997</v>
      </c>
      <c r="L394" s="111">
        <v>16368.19</v>
      </c>
      <c r="M394" s="111">
        <v>21738.29</v>
      </c>
      <c r="N394" s="111">
        <v>21723.310000000005</v>
      </c>
      <c r="O394" s="111">
        <v>21272.59</v>
      </c>
      <c r="P394" s="111">
        <v>36398</v>
      </c>
      <c r="Q394" s="111">
        <f t="shared" si="7"/>
        <v>250000</v>
      </c>
      <c r="R394" s="108"/>
      <c r="T394" s="106"/>
      <c r="U394" s="111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94275.32</v>
      </c>
      <c r="V394" s="108"/>
    </row>
    <row r="395" spans="2:22" ht="15" x14ac:dyDescent="0.25">
      <c r="B395" s="106"/>
      <c r="C395" s="151" t="s">
        <v>134</v>
      </c>
      <c r="D395" s="110" t="s">
        <v>358</v>
      </c>
      <c r="E395" s="111">
        <v>183873.27000000005</v>
      </c>
      <c r="F395" s="111">
        <v>193079.38999999998</v>
      </c>
      <c r="G395" s="111">
        <v>203930.28000000003</v>
      </c>
      <c r="H395" s="111">
        <v>194665.78999999995</v>
      </c>
      <c r="I395" s="111">
        <v>182780.90000000005</v>
      </c>
      <c r="J395" s="111">
        <v>190285.05000000002</v>
      </c>
      <c r="K395" s="111">
        <v>184285.78000000003</v>
      </c>
      <c r="L395" s="111">
        <v>170029.30000000005</v>
      </c>
      <c r="M395" s="111">
        <v>183112.06000000003</v>
      </c>
      <c r="N395" s="111">
        <v>179068.78000000003</v>
      </c>
      <c r="O395" s="111">
        <v>180682.21000000002</v>
      </c>
      <c r="P395" s="111">
        <v>172803.49000000002</v>
      </c>
      <c r="Q395" s="111">
        <f t="shared" si="7"/>
        <v>2218596.3000000003</v>
      </c>
      <c r="R395" s="108"/>
      <c r="T395" s="106"/>
      <c r="U395" s="111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958329.63</v>
      </c>
      <c r="V395" s="108"/>
    </row>
    <row r="396" spans="2:22" ht="15" x14ac:dyDescent="0.25">
      <c r="B396" s="106"/>
      <c r="C396" s="151" t="s">
        <v>135</v>
      </c>
      <c r="D396" s="110" t="s">
        <v>359</v>
      </c>
      <c r="E396" s="111">
        <v>37252.75</v>
      </c>
      <c r="F396" s="111">
        <v>41246.35</v>
      </c>
      <c r="G396" s="111">
        <v>42182.5</v>
      </c>
      <c r="H396" s="111">
        <v>33474.620000000003</v>
      </c>
      <c r="I396" s="111">
        <v>41518.070000000007</v>
      </c>
      <c r="J396" s="111">
        <v>32149.22</v>
      </c>
      <c r="K396" s="111">
        <v>46831.930000000008</v>
      </c>
      <c r="L396" s="111">
        <v>22195.679999999997</v>
      </c>
      <c r="M396" s="111">
        <v>25569.870000000003</v>
      </c>
      <c r="N396" s="111">
        <v>29525.77</v>
      </c>
      <c r="O396" s="111">
        <v>27335.77</v>
      </c>
      <c r="P396" s="111">
        <v>102250.43</v>
      </c>
      <c r="Q396" s="111">
        <f t="shared" si="7"/>
        <v>481532.96</v>
      </c>
      <c r="R396" s="108"/>
      <c r="T396" s="106"/>
      <c r="U396" s="111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195674.29</v>
      </c>
      <c r="V396" s="108"/>
    </row>
    <row r="397" spans="2:22" ht="15" x14ac:dyDescent="0.25">
      <c r="B397" s="106"/>
      <c r="C397" s="151" t="s">
        <v>136</v>
      </c>
      <c r="D397" s="110" t="s">
        <v>360</v>
      </c>
      <c r="E397" s="111">
        <v>45471.41</v>
      </c>
      <c r="F397" s="111">
        <v>48545.810000000005</v>
      </c>
      <c r="G397" s="111">
        <v>57898.469999999994</v>
      </c>
      <c r="H397" s="111">
        <v>47145.14</v>
      </c>
      <c r="I397" s="111">
        <v>46459.220000000008</v>
      </c>
      <c r="J397" s="111">
        <v>50148.330000000009</v>
      </c>
      <c r="K397" s="111">
        <v>47650.6</v>
      </c>
      <c r="L397" s="111">
        <v>45039.02</v>
      </c>
      <c r="M397" s="111">
        <v>47113.24</v>
      </c>
      <c r="N397" s="111">
        <v>49445.21</v>
      </c>
      <c r="O397" s="111">
        <v>44993.909999999989</v>
      </c>
      <c r="P397" s="111">
        <v>50046.669999999991</v>
      </c>
      <c r="Q397" s="111">
        <f t="shared" si="7"/>
        <v>579957.03</v>
      </c>
      <c r="R397" s="108"/>
      <c r="T397" s="106"/>
      <c r="U397" s="111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245520.05000000002</v>
      </c>
      <c r="V397" s="108"/>
    </row>
    <row r="398" spans="2:22" ht="15" x14ac:dyDescent="0.25">
      <c r="B398" s="106"/>
      <c r="C398" s="151" t="s">
        <v>137</v>
      </c>
      <c r="D398" s="110" t="s">
        <v>361</v>
      </c>
      <c r="E398" s="111">
        <v>2457726.2800000003</v>
      </c>
      <c r="F398" s="111">
        <v>947865.43999999983</v>
      </c>
      <c r="G398" s="111">
        <v>3989114.56</v>
      </c>
      <c r="H398" s="111">
        <v>3442417.34</v>
      </c>
      <c r="I398" s="111">
        <v>1466268.5200000003</v>
      </c>
      <c r="J398" s="111">
        <v>1671079.64</v>
      </c>
      <c r="K398" s="111">
        <v>2050171.6300000001</v>
      </c>
      <c r="L398" s="111">
        <v>1537188.02</v>
      </c>
      <c r="M398" s="111">
        <v>1918187.5800000005</v>
      </c>
      <c r="N398" s="111">
        <v>2711551.4900000007</v>
      </c>
      <c r="O398" s="111">
        <v>1310903.4800000002</v>
      </c>
      <c r="P398" s="111">
        <v>4571741.7200000007</v>
      </c>
      <c r="Q398" s="111">
        <f t="shared" si="7"/>
        <v>28074215.70000001</v>
      </c>
      <c r="R398" s="108"/>
      <c r="T398" s="106"/>
      <c r="U398" s="111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12303392.140000001</v>
      </c>
      <c r="V398" s="108"/>
    </row>
    <row r="399" spans="2:22" ht="25.5" x14ac:dyDescent="0.25">
      <c r="B399" s="106"/>
      <c r="C399" s="151" t="s">
        <v>493</v>
      </c>
      <c r="D399" s="110" t="s">
        <v>494</v>
      </c>
      <c r="E399" s="111">
        <v>178723.16999999998</v>
      </c>
      <c r="F399" s="111">
        <v>694263.06000000017</v>
      </c>
      <c r="G399" s="111">
        <v>168181.16</v>
      </c>
      <c r="H399" s="111">
        <v>447030.15999999992</v>
      </c>
      <c r="I399" s="111">
        <v>139729.46999999997</v>
      </c>
      <c r="J399" s="111">
        <v>367645.87000000005</v>
      </c>
      <c r="K399" s="111">
        <v>158876.65</v>
      </c>
      <c r="L399" s="111">
        <v>129329.1</v>
      </c>
      <c r="M399" s="111">
        <v>166282.13</v>
      </c>
      <c r="N399" s="111">
        <v>638132.44000000006</v>
      </c>
      <c r="O399" s="111">
        <v>192177.22999999998</v>
      </c>
      <c r="P399" s="111">
        <v>279882.43999999994</v>
      </c>
      <c r="Q399" s="111">
        <f t="shared" si="7"/>
        <v>3560252.8800000004</v>
      </c>
      <c r="R399" s="108"/>
      <c r="T399" s="106"/>
      <c r="U399" s="111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1627927.0200000003</v>
      </c>
      <c r="V399" s="108"/>
    </row>
    <row r="400" spans="2:22" ht="15" x14ac:dyDescent="0.25">
      <c r="B400" s="106"/>
      <c r="C400" s="151" t="s">
        <v>138</v>
      </c>
      <c r="D400" s="110" t="s">
        <v>363</v>
      </c>
      <c r="E400" s="111">
        <v>519253.58999999985</v>
      </c>
      <c r="F400" s="111">
        <v>350784.93</v>
      </c>
      <c r="G400" s="111">
        <v>503312.9</v>
      </c>
      <c r="H400" s="111">
        <v>430374.4599999999</v>
      </c>
      <c r="I400" s="111">
        <v>324799.12000000005</v>
      </c>
      <c r="J400" s="111">
        <v>426935.49</v>
      </c>
      <c r="K400" s="111">
        <v>490753.88000000006</v>
      </c>
      <c r="L400" s="111">
        <v>358851.85000000003</v>
      </c>
      <c r="M400" s="111">
        <v>363564.79999999993</v>
      </c>
      <c r="N400" s="111">
        <v>400393.4800000001</v>
      </c>
      <c r="O400" s="111">
        <v>314602.53999999998</v>
      </c>
      <c r="P400" s="111">
        <v>993932.78000000026</v>
      </c>
      <c r="Q400" s="111">
        <f t="shared" si="7"/>
        <v>5477559.8200000003</v>
      </c>
      <c r="R400" s="108"/>
      <c r="T400" s="106"/>
      <c r="U400" s="111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2128525</v>
      </c>
      <c r="V400" s="108"/>
    </row>
    <row r="401" spans="2:22" ht="15" x14ac:dyDescent="0.25">
      <c r="B401" s="106"/>
      <c r="C401" s="151" t="s">
        <v>139</v>
      </c>
      <c r="D401" s="110" t="s">
        <v>352</v>
      </c>
      <c r="E401" s="111">
        <v>420858.44000000006</v>
      </c>
      <c r="F401" s="111">
        <v>402342.51000000007</v>
      </c>
      <c r="G401" s="111">
        <v>403456.62000000005</v>
      </c>
      <c r="H401" s="111">
        <v>412857.0199999999</v>
      </c>
      <c r="I401" s="111">
        <v>406299.79</v>
      </c>
      <c r="J401" s="111">
        <v>389206.78000000009</v>
      </c>
      <c r="K401" s="111">
        <v>384023.79000000015</v>
      </c>
      <c r="L401" s="111">
        <v>369746.72000000003</v>
      </c>
      <c r="M401" s="111">
        <v>374117.67</v>
      </c>
      <c r="N401" s="111">
        <v>389202.10000000003</v>
      </c>
      <c r="O401" s="111">
        <v>384438.44999999995</v>
      </c>
      <c r="P401" s="111">
        <v>428740.36999999994</v>
      </c>
      <c r="Q401" s="111">
        <f t="shared" si="7"/>
        <v>4765290.2600000007</v>
      </c>
      <c r="R401" s="108"/>
      <c r="T401" s="106"/>
      <c r="U401" s="111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2045814.3800000004</v>
      </c>
      <c r="V401" s="108"/>
    </row>
    <row r="402" spans="2:22" ht="15" x14ac:dyDescent="0.25">
      <c r="B402" s="106"/>
      <c r="C402" s="151" t="s">
        <v>140</v>
      </c>
      <c r="D402" s="110" t="s">
        <v>353</v>
      </c>
      <c r="E402" s="111">
        <v>105089.49999999999</v>
      </c>
      <c r="F402" s="111">
        <v>46309.229999999981</v>
      </c>
      <c r="G402" s="111">
        <v>103163.80999999998</v>
      </c>
      <c r="H402" s="111">
        <v>87709.220000000016</v>
      </c>
      <c r="I402" s="111">
        <v>52464.920000000006</v>
      </c>
      <c r="J402" s="111">
        <v>78180.060000000012</v>
      </c>
      <c r="K402" s="111">
        <v>126572.37000000001</v>
      </c>
      <c r="L402" s="111">
        <v>74318.689999999973</v>
      </c>
      <c r="M402" s="111">
        <v>63569.650000000023</v>
      </c>
      <c r="N402" s="111">
        <v>86503.34</v>
      </c>
      <c r="O402" s="111">
        <v>82152.2</v>
      </c>
      <c r="P402" s="111">
        <v>345540.92</v>
      </c>
      <c r="Q402" s="111">
        <f t="shared" si="7"/>
        <v>1251573.9099999999</v>
      </c>
      <c r="R402" s="108"/>
      <c r="T402" s="106"/>
      <c r="U402" s="111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394736.68</v>
      </c>
      <c r="V402" s="108"/>
    </row>
    <row r="403" spans="2:22" ht="15" x14ac:dyDescent="0.25">
      <c r="B403" s="106"/>
      <c r="C403" s="151" t="s">
        <v>143</v>
      </c>
      <c r="D403" s="110" t="s">
        <v>364</v>
      </c>
      <c r="E403" s="111">
        <v>171298.82999999996</v>
      </c>
      <c r="F403" s="111">
        <v>108353.64999999997</v>
      </c>
      <c r="G403" s="111">
        <v>121466.10000000002</v>
      </c>
      <c r="H403" s="111">
        <v>141114.07999999999</v>
      </c>
      <c r="I403" s="111">
        <v>114722.92000000001</v>
      </c>
      <c r="J403" s="111">
        <v>147943.42000000001</v>
      </c>
      <c r="K403" s="111">
        <v>146058.13000000003</v>
      </c>
      <c r="L403" s="111">
        <v>124016.31000000001</v>
      </c>
      <c r="M403" s="111">
        <v>131795.05000000002</v>
      </c>
      <c r="N403" s="111">
        <v>130053.45999999995</v>
      </c>
      <c r="O403" s="111">
        <v>140252.97999999998</v>
      </c>
      <c r="P403" s="111">
        <v>283337.07999999996</v>
      </c>
      <c r="Q403" s="111">
        <f t="shared" si="7"/>
        <v>1760412.0099999998</v>
      </c>
      <c r="R403" s="108"/>
      <c r="T403" s="106"/>
      <c r="U403" s="111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656955.57999999996</v>
      </c>
      <c r="V403" s="108"/>
    </row>
    <row r="404" spans="2:22" ht="15" x14ac:dyDescent="0.25">
      <c r="B404" s="106"/>
      <c r="C404" s="151" t="s">
        <v>144</v>
      </c>
      <c r="D404" s="110" t="s">
        <v>622</v>
      </c>
      <c r="E404" s="111">
        <v>68370.48000000001</v>
      </c>
      <c r="F404" s="111">
        <v>30877.099999999995</v>
      </c>
      <c r="G404" s="111">
        <v>61578.959999999992</v>
      </c>
      <c r="H404" s="111">
        <v>53930.459999999992</v>
      </c>
      <c r="I404" s="111">
        <v>37923.420000000006</v>
      </c>
      <c r="J404" s="111">
        <v>48635.83</v>
      </c>
      <c r="K404" s="111">
        <v>74294.249999999985</v>
      </c>
      <c r="L404" s="111">
        <v>49378.079999999994</v>
      </c>
      <c r="M404" s="111">
        <v>44198.579999999994</v>
      </c>
      <c r="N404" s="111">
        <v>56153.19000000001</v>
      </c>
      <c r="O404" s="111">
        <v>55372.74</v>
      </c>
      <c r="P404" s="111">
        <v>194219.69000000003</v>
      </c>
      <c r="Q404" s="111">
        <f t="shared" si="7"/>
        <v>774932.78000000014</v>
      </c>
      <c r="R404" s="108"/>
      <c r="T404" s="106"/>
      <c r="U404" s="111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252680.41999999998</v>
      </c>
      <c r="V404" s="108"/>
    </row>
    <row r="405" spans="2:22" ht="15" x14ac:dyDescent="0.25">
      <c r="B405" s="106"/>
      <c r="C405" s="151" t="s">
        <v>530</v>
      </c>
      <c r="D405" s="110" t="s">
        <v>531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0</v>
      </c>
      <c r="N405" s="111">
        <v>0</v>
      </c>
      <c r="O405" s="111">
        <v>0</v>
      </c>
      <c r="P405" s="111">
        <v>0</v>
      </c>
      <c r="Q405" s="111">
        <f t="shared" si="7"/>
        <v>0</v>
      </c>
      <c r="R405" s="108"/>
      <c r="T405" s="106"/>
      <c r="U405" s="111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5" s="108"/>
    </row>
    <row r="406" spans="2:22" ht="15" x14ac:dyDescent="0.25">
      <c r="B406" s="106"/>
      <c r="C406" s="151" t="s">
        <v>495</v>
      </c>
      <c r="D406" s="110" t="s">
        <v>496</v>
      </c>
      <c r="E406" s="111">
        <v>144460.44999999995</v>
      </c>
      <c r="F406" s="111">
        <v>126539.25000000001</v>
      </c>
      <c r="G406" s="111">
        <v>129948.8</v>
      </c>
      <c r="H406" s="111">
        <v>146545.39000000004</v>
      </c>
      <c r="I406" s="111">
        <v>120627.65999999997</v>
      </c>
      <c r="J406" s="111">
        <v>153887.34999999995</v>
      </c>
      <c r="K406" s="111">
        <v>132323.50000000003</v>
      </c>
      <c r="L406" s="111">
        <v>120072.64000000004</v>
      </c>
      <c r="M406" s="111">
        <v>141876.01000000004</v>
      </c>
      <c r="N406" s="111">
        <v>129379.26999999999</v>
      </c>
      <c r="O406" s="111">
        <v>127209.89999999995</v>
      </c>
      <c r="P406" s="111">
        <v>196831.74</v>
      </c>
      <c r="Q406" s="111">
        <f t="shared" si="7"/>
        <v>1669701.96</v>
      </c>
      <c r="R406" s="108"/>
      <c r="T406" s="106"/>
      <c r="U406" s="111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668121.55000000005</v>
      </c>
      <c r="V406" s="108"/>
    </row>
    <row r="407" spans="2:22" ht="15" x14ac:dyDescent="0.25">
      <c r="B407" s="106"/>
      <c r="C407" s="151" t="s">
        <v>497</v>
      </c>
      <c r="D407" s="110" t="s">
        <v>498</v>
      </c>
      <c r="E407" s="111">
        <v>439434.96000000008</v>
      </c>
      <c r="F407" s="111">
        <v>173981.26999999996</v>
      </c>
      <c r="G407" s="111">
        <v>420688.73000000004</v>
      </c>
      <c r="H407" s="111">
        <v>369531.88000000018</v>
      </c>
      <c r="I407" s="111">
        <v>202172.62999999998</v>
      </c>
      <c r="J407" s="111">
        <v>349406.3899999999</v>
      </c>
      <c r="K407" s="111">
        <v>524137.31000000006</v>
      </c>
      <c r="L407" s="111">
        <v>279064.83999999991</v>
      </c>
      <c r="M407" s="111">
        <v>270531.37999999995</v>
      </c>
      <c r="N407" s="111">
        <v>338916.87000000005</v>
      </c>
      <c r="O407" s="111">
        <v>335754.67999999988</v>
      </c>
      <c r="P407" s="111">
        <v>1483885.3</v>
      </c>
      <c r="Q407" s="111">
        <f t="shared" si="7"/>
        <v>5187506.2399999993</v>
      </c>
      <c r="R407" s="108"/>
      <c r="T407" s="106"/>
      <c r="U407" s="111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1605809.47</v>
      </c>
      <c r="V407" s="108"/>
    </row>
    <row r="408" spans="2:22" ht="15" x14ac:dyDescent="0.25">
      <c r="B408" s="106"/>
      <c r="C408" s="151" t="s">
        <v>499</v>
      </c>
      <c r="D408" s="110" t="s">
        <v>500</v>
      </c>
      <c r="E408" s="111">
        <v>243279.35000000003</v>
      </c>
      <c r="F408" s="111">
        <v>211410.71999999991</v>
      </c>
      <c r="G408" s="111">
        <v>235003.93999999997</v>
      </c>
      <c r="H408" s="111">
        <v>235379.24999999997</v>
      </c>
      <c r="I408" s="111">
        <v>215119.40000000008</v>
      </c>
      <c r="J408" s="111">
        <v>233341.78999999995</v>
      </c>
      <c r="K408" s="111">
        <v>246791.00999999998</v>
      </c>
      <c r="L408" s="111">
        <v>226846.10999999996</v>
      </c>
      <c r="M408" s="111">
        <v>219118.99</v>
      </c>
      <c r="N408" s="111">
        <v>240737.35</v>
      </c>
      <c r="O408" s="111">
        <v>236179.47</v>
      </c>
      <c r="P408" s="111">
        <v>381844.77</v>
      </c>
      <c r="Q408" s="111">
        <f t="shared" si="7"/>
        <v>2925052.15</v>
      </c>
      <c r="R408" s="108"/>
      <c r="T408" s="106"/>
      <c r="U408" s="111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1140192.6599999999</v>
      </c>
      <c r="V408" s="108"/>
    </row>
    <row r="409" spans="2:22" ht="15" x14ac:dyDescent="0.25">
      <c r="B409" s="106"/>
      <c r="C409" s="151" t="s">
        <v>623</v>
      </c>
      <c r="D409" s="110" t="s">
        <v>624</v>
      </c>
      <c r="E409" s="111">
        <v>224713.64999999997</v>
      </c>
      <c r="F409" s="111">
        <v>125301.56</v>
      </c>
      <c r="G409" s="111">
        <v>191628.20999999996</v>
      </c>
      <c r="H409" s="111">
        <v>177560.32999999996</v>
      </c>
      <c r="I409" s="111">
        <v>150036.28</v>
      </c>
      <c r="J409" s="111">
        <v>193405.51999999996</v>
      </c>
      <c r="K409" s="111">
        <v>183741.69000000006</v>
      </c>
      <c r="L409" s="111">
        <v>309021.12999999995</v>
      </c>
      <c r="M409" s="111">
        <v>360438.63999999996</v>
      </c>
      <c r="N409" s="111">
        <v>175402.78000000003</v>
      </c>
      <c r="O409" s="111">
        <v>221962.11000000002</v>
      </c>
      <c r="P409" s="111">
        <v>278344.2099999999</v>
      </c>
      <c r="Q409" s="111">
        <f t="shared" si="7"/>
        <v>2591556.1099999994</v>
      </c>
      <c r="R409" s="108"/>
      <c r="T409" s="106"/>
      <c r="U409" s="111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869240.02999999991</v>
      </c>
      <c r="V409" s="108"/>
    </row>
    <row r="410" spans="2:22" ht="15" x14ac:dyDescent="0.25">
      <c r="B410" s="106"/>
      <c r="C410" s="151" t="s">
        <v>625</v>
      </c>
      <c r="D410" s="110" t="s">
        <v>355</v>
      </c>
      <c r="E410" s="111">
        <v>450666.07</v>
      </c>
      <c r="F410" s="111">
        <v>422929.02</v>
      </c>
      <c r="G410" s="111">
        <v>424460.39</v>
      </c>
      <c r="H410" s="111">
        <v>442839.77999999997</v>
      </c>
      <c r="I410" s="111">
        <v>435217.43999999994</v>
      </c>
      <c r="J410" s="111">
        <v>444427.57</v>
      </c>
      <c r="K410" s="111">
        <v>425839.00000000006</v>
      </c>
      <c r="L410" s="111">
        <v>433621.83999999997</v>
      </c>
      <c r="M410" s="111">
        <v>439293.42999999988</v>
      </c>
      <c r="N410" s="111">
        <v>441536.14999999997</v>
      </c>
      <c r="O410" s="111">
        <v>439785.66</v>
      </c>
      <c r="P410" s="111">
        <v>466614.20999999996</v>
      </c>
      <c r="Q410" s="111">
        <f t="shared" si="7"/>
        <v>5267230.5599999996</v>
      </c>
      <c r="R410" s="108"/>
      <c r="T410" s="106"/>
      <c r="U410" s="111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2176112.7000000002</v>
      </c>
      <c r="V410" s="108"/>
    </row>
    <row r="411" spans="2:22" ht="15" x14ac:dyDescent="0.25">
      <c r="B411" s="106"/>
      <c r="C411" s="151" t="s">
        <v>145</v>
      </c>
      <c r="D411" s="110" t="s">
        <v>366</v>
      </c>
      <c r="E411" s="111">
        <v>150395.59000000003</v>
      </c>
      <c r="F411" s="111">
        <v>61138.65</v>
      </c>
      <c r="G411" s="111">
        <v>257096.13</v>
      </c>
      <c r="H411" s="111">
        <v>207710.92000000004</v>
      </c>
      <c r="I411" s="111">
        <v>104129.23999999996</v>
      </c>
      <c r="J411" s="111">
        <v>133195.62</v>
      </c>
      <c r="K411" s="111">
        <v>132387.09999999998</v>
      </c>
      <c r="L411" s="111">
        <v>90636.26999999999</v>
      </c>
      <c r="M411" s="111">
        <v>109106.18999999996</v>
      </c>
      <c r="N411" s="111">
        <v>177235.61000000004</v>
      </c>
      <c r="O411" s="111">
        <v>87492.530000000028</v>
      </c>
      <c r="P411" s="111">
        <v>291083.46999999997</v>
      </c>
      <c r="Q411" s="111">
        <f t="shared" si="7"/>
        <v>1801607.32</v>
      </c>
      <c r="R411" s="108"/>
      <c r="T411" s="106"/>
      <c r="U411" s="111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780470.53</v>
      </c>
      <c r="V411" s="108"/>
    </row>
    <row r="412" spans="2:22" ht="15" x14ac:dyDescent="0.25">
      <c r="B412" s="106"/>
      <c r="C412" s="151" t="s">
        <v>146</v>
      </c>
      <c r="D412" s="110" t="s">
        <v>367</v>
      </c>
      <c r="E412" s="111">
        <v>156493.74000000002</v>
      </c>
      <c r="F412" s="111">
        <v>122258.82999999996</v>
      </c>
      <c r="G412" s="111">
        <v>150743.44999999998</v>
      </c>
      <c r="H412" s="111">
        <v>141513.54000000004</v>
      </c>
      <c r="I412" s="111">
        <v>134019.02000000002</v>
      </c>
      <c r="J412" s="111">
        <v>162272.28999999998</v>
      </c>
      <c r="K412" s="111">
        <v>133277.81999999998</v>
      </c>
      <c r="L412" s="111">
        <v>122966.17000000003</v>
      </c>
      <c r="M412" s="111">
        <v>133915.01</v>
      </c>
      <c r="N412" s="111">
        <v>132329.93999999997</v>
      </c>
      <c r="O412" s="111">
        <v>134817.08000000002</v>
      </c>
      <c r="P412" s="111">
        <v>296320.07999999996</v>
      </c>
      <c r="Q412" s="111">
        <f t="shared" si="7"/>
        <v>1820926.9699999997</v>
      </c>
      <c r="R412" s="108"/>
      <c r="T412" s="106"/>
      <c r="U412" s="111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705028.58</v>
      </c>
      <c r="V412" s="108"/>
    </row>
    <row r="413" spans="2:22" ht="25.5" x14ac:dyDescent="0.25">
      <c r="B413" s="106"/>
      <c r="C413" s="151" t="s">
        <v>147</v>
      </c>
      <c r="D413" s="110" t="s">
        <v>368</v>
      </c>
      <c r="E413" s="111">
        <v>76435.409999999989</v>
      </c>
      <c r="F413" s="111">
        <v>66761.709999999977</v>
      </c>
      <c r="G413" s="111">
        <v>74268.539999999979</v>
      </c>
      <c r="H413" s="111">
        <v>73712.190000000031</v>
      </c>
      <c r="I413" s="111">
        <v>68422.33</v>
      </c>
      <c r="J413" s="111">
        <v>75728.62</v>
      </c>
      <c r="K413" s="111">
        <v>73063.260000000038</v>
      </c>
      <c r="L413" s="111">
        <v>66233.62999999999</v>
      </c>
      <c r="M413" s="111">
        <v>72533.739999999991</v>
      </c>
      <c r="N413" s="111">
        <v>72560.37</v>
      </c>
      <c r="O413" s="111">
        <v>74099.589999999967</v>
      </c>
      <c r="P413" s="111">
        <v>121487.16</v>
      </c>
      <c r="Q413" s="111">
        <f t="shared" si="7"/>
        <v>915306.55</v>
      </c>
      <c r="R413" s="108"/>
      <c r="T413" s="106"/>
      <c r="U413" s="111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359600.18</v>
      </c>
      <c r="V413" s="108"/>
    </row>
    <row r="414" spans="2:22" ht="15" x14ac:dyDescent="0.25">
      <c r="B414" s="106"/>
      <c r="C414" s="151" t="s">
        <v>148</v>
      </c>
      <c r="D414" s="110" t="s">
        <v>369</v>
      </c>
      <c r="E414" s="111">
        <v>56401.23000000001</v>
      </c>
      <c r="F414" s="111">
        <v>18600.249999999996</v>
      </c>
      <c r="G414" s="111">
        <v>36314.229999999996</v>
      </c>
      <c r="H414" s="111">
        <v>56996.329999999994</v>
      </c>
      <c r="I414" s="111">
        <v>53493.689999999995</v>
      </c>
      <c r="J414" s="111">
        <v>54776.1</v>
      </c>
      <c r="K414" s="111">
        <v>31740.909999999996</v>
      </c>
      <c r="L414" s="111">
        <v>28515.309999999998</v>
      </c>
      <c r="M414" s="111">
        <v>63951.7</v>
      </c>
      <c r="N414" s="111">
        <v>61675.270000000004</v>
      </c>
      <c r="O414" s="111">
        <v>54354.429999999993</v>
      </c>
      <c r="P414" s="111">
        <v>159995.6</v>
      </c>
      <c r="Q414" s="111">
        <f t="shared" si="7"/>
        <v>676815.05</v>
      </c>
      <c r="R414" s="108"/>
      <c r="T414" s="106"/>
      <c r="U414" s="111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221805.73</v>
      </c>
      <c r="V414" s="108"/>
    </row>
    <row r="415" spans="2:22" ht="25.5" x14ac:dyDescent="0.25">
      <c r="B415" s="106"/>
      <c r="C415" s="151" t="s">
        <v>532</v>
      </c>
      <c r="D415" s="110" t="s">
        <v>533</v>
      </c>
      <c r="E415" s="111">
        <v>66761.62</v>
      </c>
      <c r="F415" s="111">
        <v>36727.25</v>
      </c>
      <c r="G415" s="111">
        <v>68078.350000000006</v>
      </c>
      <c r="H415" s="111">
        <v>55717.780000000006</v>
      </c>
      <c r="I415" s="111">
        <v>48750</v>
      </c>
      <c r="J415" s="111">
        <v>77047.520000000004</v>
      </c>
      <c r="K415" s="111">
        <v>45818.94</v>
      </c>
      <c r="L415" s="111">
        <v>37551.43</v>
      </c>
      <c r="M415" s="111">
        <v>52935.470000000008</v>
      </c>
      <c r="N415" s="111">
        <v>43979.249999999993</v>
      </c>
      <c r="O415" s="111">
        <v>48070.87999999999</v>
      </c>
      <c r="P415" s="111">
        <v>219622.37</v>
      </c>
      <c r="Q415" s="111">
        <f t="shared" si="7"/>
        <v>801060.86</v>
      </c>
      <c r="R415" s="108"/>
      <c r="T415" s="106"/>
      <c r="U415" s="111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276035</v>
      </c>
      <c r="V415" s="108"/>
    </row>
    <row r="416" spans="2:22" ht="25.5" x14ac:dyDescent="0.25">
      <c r="B416" s="106"/>
      <c r="C416" s="151" t="s">
        <v>534</v>
      </c>
      <c r="D416" s="110" t="s">
        <v>535</v>
      </c>
      <c r="E416" s="111">
        <v>76344.399999999994</v>
      </c>
      <c r="F416" s="111">
        <v>23650.400000000001</v>
      </c>
      <c r="G416" s="111">
        <v>45106.61</v>
      </c>
      <c r="H416" s="111">
        <v>35789.020000000004</v>
      </c>
      <c r="I416" s="111">
        <v>28357.63</v>
      </c>
      <c r="J416" s="111">
        <v>127928.23999999999</v>
      </c>
      <c r="K416" s="111">
        <v>134252.40999999997</v>
      </c>
      <c r="L416" s="111">
        <v>21715.25</v>
      </c>
      <c r="M416" s="111">
        <v>41879.56</v>
      </c>
      <c r="N416" s="111">
        <v>25205.94</v>
      </c>
      <c r="O416" s="111">
        <v>45739.75</v>
      </c>
      <c r="P416" s="111">
        <v>293443.53999999998</v>
      </c>
      <c r="Q416" s="111">
        <f t="shared" si="7"/>
        <v>899412.75</v>
      </c>
      <c r="R416" s="108"/>
      <c r="T416" s="106"/>
      <c r="U416" s="111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209248.06</v>
      </c>
      <c r="V416" s="108"/>
    </row>
    <row r="417" spans="2:22" ht="15" x14ac:dyDescent="0.25">
      <c r="B417" s="106"/>
      <c r="C417" s="151" t="s">
        <v>149</v>
      </c>
      <c r="D417" s="110" t="s">
        <v>626</v>
      </c>
      <c r="E417" s="111">
        <v>43689.829999999994</v>
      </c>
      <c r="F417" s="111">
        <v>37605.669999999991</v>
      </c>
      <c r="G417" s="111">
        <v>37321.119999999995</v>
      </c>
      <c r="H417" s="111">
        <v>38811.759999999987</v>
      </c>
      <c r="I417" s="111">
        <v>38694.58</v>
      </c>
      <c r="J417" s="111">
        <v>133136.51999999996</v>
      </c>
      <c r="K417" s="111">
        <v>84113.46</v>
      </c>
      <c r="L417" s="111">
        <v>91367.6</v>
      </c>
      <c r="M417" s="111">
        <v>37820.239999999991</v>
      </c>
      <c r="N417" s="111">
        <v>39810.630000000005</v>
      </c>
      <c r="O417" s="111">
        <v>38986.020000000011</v>
      </c>
      <c r="P417" s="111">
        <v>98588.47</v>
      </c>
      <c r="Q417" s="111">
        <f t="shared" si="7"/>
        <v>719945.89999999991</v>
      </c>
      <c r="R417" s="108"/>
      <c r="T417" s="106"/>
      <c r="U417" s="111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196122.95999999996</v>
      </c>
      <c r="V417" s="108"/>
    </row>
    <row r="418" spans="2:22" ht="15" x14ac:dyDescent="0.25">
      <c r="B418" s="106"/>
      <c r="C418" s="151" t="s">
        <v>150</v>
      </c>
      <c r="D418" s="110" t="s">
        <v>371</v>
      </c>
      <c r="E418" s="111">
        <v>177370.61</v>
      </c>
      <c r="F418" s="111">
        <v>19915.809999999998</v>
      </c>
      <c r="G418" s="111">
        <v>194076.62</v>
      </c>
      <c r="H418" s="111">
        <v>118214.96999999999</v>
      </c>
      <c r="I418" s="111">
        <v>40267.15</v>
      </c>
      <c r="J418" s="111">
        <v>91751.050000000017</v>
      </c>
      <c r="K418" s="111">
        <v>247529.40999999997</v>
      </c>
      <c r="L418" s="111">
        <v>724834.20000000007</v>
      </c>
      <c r="M418" s="111">
        <v>68258.62</v>
      </c>
      <c r="N418" s="111">
        <v>126935.75999999998</v>
      </c>
      <c r="O418" s="111">
        <v>118727.48000000001</v>
      </c>
      <c r="P418" s="111">
        <v>837941.66</v>
      </c>
      <c r="Q418" s="111">
        <f t="shared" si="7"/>
        <v>2765823.34</v>
      </c>
      <c r="R418" s="108"/>
      <c r="T418" s="106"/>
      <c r="U418" s="111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549845.15999999992</v>
      </c>
      <c r="V418" s="108"/>
    </row>
    <row r="419" spans="2:22" ht="15" x14ac:dyDescent="0.25">
      <c r="B419" s="106"/>
      <c r="C419" s="151" t="s">
        <v>151</v>
      </c>
      <c r="D419" s="110" t="s">
        <v>372</v>
      </c>
      <c r="E419" s="111">
        <v>30853.360000000001</v>
      </c>
      <c r="F419" s="111">
        <v>15239.940000000002</v>
      </c>
      <c r="G419" s="111">
        <v>25781.4</v>
      </c>
      <c r="H419" s="111">
        <v>27128.489999999998</v>
      </c>
      <c r="I419" s="111">
        <v>26522.12</v>
      </c>
      <c r="J419" s="111">
        <v>30522.9</v>
      </c>
      <c r="K419" s="111">
        <v>22824.53</v>
      </c>
      <c r="L419" s="111">
        <v>20744.859999999997</v>
      </c>
      <c r="M419" s="111">
        <v>30303.17</v>
      </c>
      <c r="N419" s="111">
        <v>29269.940000000002</v>
      </c>
      <c r="O419" s="111">
        <v>26747.500000000004</v>
      </c>
      <c r="P419" s="111">
        <v>84302.22</v>
      </c>
      <c r="Q419" s="111">
        <f t="shared" si="7"/>
        <v>370240.42999999993</v>
      </c>
      <c r="R419" s="108"/>
      <c r="T419" s="106"/>
      <c r="U419" s="111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125525.31</v>
      </c>
      <c r="V419" s="108"/>
    </row>
    <row r="420" spans="2:22" ht="15" x14ac:dyDescent="0.25">
      <c r="B420" s="106"/>
      <c r="C420" s="151" t="s">
        <v>152</v>
      </c>
      <c r="D420" s="110" t="s">
        <v>627</v>
      </c>
      <c r="E420" s="111">
        <v>1645.42</v>
      </c>
      <c r="F420" s="111">
        <v>575.25</v>
      </c>
      <c r="G420" s="111">
        <v>842.46</v>
      </c>
      <c r="H420" s="111">
        <v>1050.5200000000002</v>
      </c>
      <c r="I420" s="111">
        <v>1126.6400000000001</v>
      </c>
      <c r="J420" s="111">
        <v>2331.62</v>
      </c>
      <c r="K420" s="111">
        <v>2481.46</v>
      </c>
      <c r="L420" s="111">
        <v>768.64</v>
      </c>
      <c r="M420" s="111">
        <v>1451.47</v>
      </c>
      <c r="N420" s="111">
        <v>1358.36</v>
      </c>
      <c r="O420" s="111">
        <v>1457.63</v>
      </c>
      <c r="P420" s="111">
        <v>4655.5300000000007</v>
      </c>
      <c r="Q420" s="111">
        <f t="shared" si="7"/>
        <v>19745</v>
      </c>
      <c r="R420" s="108"/>
      <c r="T420" s="106"/>
      <c r="U420" s="111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5240.2900000000009</v>
      </c>
      <c r="V420" s="108"/>
    </row>
    <row r="421" spans="2:22" ht="15" x14ac:dyDescent="0.25">
      <c r="B421" s="106"/>
      <c r="C421" s="151" t="s">
        <v>153</v>
      </c>
      <c r="D421" s="110" t="s">
        <v>374</v>
      </c>
      <c r="E421" s="111">
        <v>290935.65000000008</v>
      </c>
      <c r="F421" s="111">
        <v>155024.65999999997</v>
      </c>
      <c r="G421" s="111">
        <v>242253.94999999998</v>
      </c>
      <c r="H421" s="111">
        <v>252496.24</v>
      </c>
      <c r="I421" s="111">
        <v>203081.37999999998</v>
      </c>
      <c r="J421" s="111">
        <v>324609.15000000002</v>
      </c>
      <c r="K421" s="111">
        <v>295141.99000000005</v>
      </c>
      <c r="L421" s="111">
        <v>267340.92000000004</v>
      </c>
      <c r="M421" s="111">
        <v>281021.74</v>
      </c>
      <c r="N421" s="111">
        <v>324331.10000000003</v>
      </c>
      <c r="O421" s="111">
        <v>210454.44999999998</v>
      </c>
      <c r="P421" s="111">
        <v>656629.18000000017</v>
      </c>
      <c r="Q421" s="111">
        <f t="shared" si="7"/>
        <v>3503320.41</v>
      </c>
      <c r="R421" s="108"/>
      <c r="T421" s="106"/>
      <c r="U421" s="111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1143791.8799999999</v>
      </c>
      <c r="V421" s="108"/>
    </row>
    <row r="422" spans="2:22" ht="15" x14ac:dyDescent="0.25">
      <c r="B422" s="106"/>
      <c r="C422" s="151" t="s">
        <v>154</v>
      </c>
      <c r="D422" s="110" t="s">
        <v>375</v>
      </c>
      <c r="E422" s="111">
        <v>1450167.4600000014</v>
      </c>
      <c r="F422" s="111">
        <v>1450167.4600000014</v>
      </c>
      <c r="G422" s="111">
        <v>1450167.4600000014</v>
      </c>
      <c r="H422" s="111">
        <v>1450167.4600000014</v>
      </c>
      <c r="I422" s="111">
        <v>1450167.4600000014</v>
      </c>
      <c r="J422" s="111">
        <v>1450167.4600000014</v>
      </c>
      <c r="K422" s="111">
        <v>1450167.4600000014</v>
      </c>
      <c r="L422" s="111">
        <v>1450167.4600000014</v>
      </c>
      <c r="M422" s="111">
        <v>1450167.4600000014</v>
      </c>
      <c r="N422" s="111">
        <v>1450167.4600000014</v>
      </c>
      <c r="O422" s="111">
        <v>1450167.4600000014</v>
      </c>
      <c r="P422" s="111">
        <v>1450168.9400000023</v>
      </c>
      <c r="Q422" s="111">
        <f t="shared" si="7"/>
        <v>17402011.000000015</v>
      </c>
      <c r="R422" s="108"/>
      <c r="T422" s="106"/>
      <c r="U422" s="111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7250837.3000000063</v>
      </c>
      <c r="V422" s="108"/>
    </row>
    <row r="423" spans="2:22" ht="15" x14ac:dyDescent="0.25">
      <c r="B423" s="106"/>
      <c r="C423" s="151" t="s">
        <v>155</v>
      </c>
      <c r="D423" s="110" t="s">
        <v>376</v>
      </c>
      <c r="E423" s="111">
        <v>190228.28000000006</v>
      </c>
      <c r="F423" s="111">
        <v>176582.25</v>
      </c>
      <c r="G423" s="111">
        <v>191543.29000000004</v>
      </c>
      <c r="H423" s="111">
        <v>185781.19000000003</v>
      </c>
      <c r="I423" s="111">
        <v>177879.29999999996</v>
      </c>
      <c r="J423" s="111">
        <v>205051.61999999997</v>
      </c>
      <c r="K423" s="111">
        <v>163203.41999999995</v>
      </c>
      <c r="L423" s="111">
        <v>155018.24000000002</v>
      </c>
      <c r="M423" s="111">
        <v>167673.08000000002</v>
      </c>
      <c r="N423" s="111">
        <v>172773.24999999997</v>
      </c>
      <c r="O423" s="111">
        <v>168098.79</v>
      </c>
      <c r="P423" s="111">
        <v>306895.30000000005</v>
      </c>
      <c r="Q423" s="111">
        <f t="shared" si="7"/>
        <v>2260728.0099999998</v>
      </c>
      <c r="R423" s="108"/>
      <c r="T423" s="106"/>
      <c r="U423" s="111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922014.31</v>
      </c>
      <c r="V423" s="108"/>
    </row>
    <row r="424" spans="2:22" ht="15" x14ac:dyDescent="0.25">
      <c r="B424" s="106"/>
      <c r="C424" s="151" t="s">
        <v>156</v>
      </c>
      <c r="D424" s="110" t="s">
        <v>377</v>
      </c>
      <c r="E424" s="111">
        <v>2066666.67</v>
      </c>
      <c r="F424" s="111">
        <v>1744939.1300000001</v>
      </c>
      <c r="G424" s="111">
        <v>2656532.35</v>
      </c>
      <c r="H424" s="111">
        <v>2248008.7599999998</v>
      </c>
      <c r="I424" s="111">
        <v>2223043.25</v>
      </c>
      <c r="J424" s="111">
        <v>2149431.86</v>
      </c>
      <c r="K424" s="111">
        <v>1984505.5699999998</v>
      </c>
      <c r="L424" s="111">
        <v>1530577.8900000001</v>
      </c>
      <c r="M424" s="111">
        <v>15969.71</v>
      </c>
      <c r="N424" s="111">
        <v>227111</v>
      </c>
      <c r="O424" s="111">
        <v>88200.74</v>
      </c>
      <c r="P424" s="111">
        <v>8865013.0700000003</v>
      </c>
      <c r="Q424" s="111">
        <f t="shared" si="7"/>
        <v>25800000</v>
      </c>
      <c r="R424" s="108"/>
      <c r="T424" s="106"/>
      <c r="U424" s="111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10939190.16</v>
      </c>
      <c r="V424" s="108"/>
    </row>
    <row r="425" spans="2:22" ht="15" x14ac:dyDescent="0.25">
      <c r="B425" s="106"/>
      <c r="C425" s="151" t="s">
        <v>157</v>
      </c>
      <c r="D425" s="110" t="s">
        <v>378</v>
      </c>
      <c r="E425" s="111">
        <v>476589.33</v>
      </c>
      <c r="F425" s="111">
        <v>107518.62999999999</v>
      </c>
      <c r="G425" s="111">
        <v>198479.21000000002</v>
      </c>
      <c r="H425" s="111">
        <v>634538.46</v>
      </c>
      <c r="I425" s="111">
        <v>493904.94</v>
      </c>
      <c r="J425" s="111">
        <v>476995.62</v>
      </c>
      <c r="K425" s="111">
        <v>1509470.1600000001</v>
      </c>
      <c r="L425" s="111">
        <v>279629.77</v>
      </c>
      <c r="M425" s="111">
        <v>561129.6</v>
      </c>
      <c r="N425" s="111">
        <v>165958.95000000001</v>
      </c>
      <c r="O425" s="111">
        <v>630532.99</v>
      </c>
      <c r="P425" s="111">
        <v>184324.34000000003</v>
      </c>
      <c r="Q425" s="111">
        <f t="shared" si="7"/>
        <v>5719072</v>
      </c>
      <c r="R425" s="108"/>
      <c r="T425" s="106"/>
      <c r="U425" s="111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1911030.5699999998</v>
      </c>
      <c r="V425" s="108"/>
    </row>
    <row r="426" spans="2:22" ht="15" x14ac:dyDescent="0.25">
      <c r="B426" s="106"/>
      <c r="C426" s="151" t="s">
        <v>158</v>
      </c>
      <c r="D426" s="110" t="s">
        <v>379</v>
      </c>
      <c r="E426" s="111">
        <v>481939.18</v>
      </c>
      <c r="F426" s="111">
        <v>422042.04000000015</v>
      </c>
      <c r="G426" s="111">
        <v>469443.49999999988</v>
      </c>
      <c r="H426" s="111">
        <v>460679.76000000007</v>
      </c>
      <c r="I426" s="111">
        <v>422898.78000000014</v>
      </c>
      <c r="J426" s="111">
        <v>463045.29</v>
      </c>
      <c r="K426" s="111">
        <v>471197.89000000007</v>
      </c>
      <c r="L426" s="111">
        <v>419587.23999999993</v>
      </c>
      <c r="M426" s="111">
        <v>430784.16999999993</v>
      </c>
      <c r="N426" s="111">
        <v>502090.11999999994</v>
      </c>
      <c r="O426" s="111">
        <v>449198.2300000001</v>
      </c>
      <c r="P426" s="111">
        <v>640229.59000000008</v>
      </c>
      <c r="Q426" s="111">
        <f t="shared" si="7"/>
        <v>5633135.79</v>
      </c>
      <c r="R426" s="108"/>
      <c r="T426" s="106"/>
      <c r="U426" s="111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2257003.2600000002</v>
      </c>
      <c r="V426" s="108"/>
    </row>
    <row r="427" spans="2:22" ht="15" x14ac:dyDescent="0.25">
      <c r="B427" s="106"/>
      <c r="C427" s="151" t="s">
        <v>159</v>
      </c>
      <c r="D427" s="110" t="s">
        <v>380</v>
      </c>
      <c r="E427" s="111">
        <v>83833.33</v>
      </c>
      <c r="F427" s="111">
        <v>13072.71</v>
      </c>
      <c r="G427" s="111">
        <v>61509.68</v>
      </c>
      <c r="H427" s="111">
        <v>62032.04</v>
      </c>
      <c r="I427" s="111">
        <v>47120.229999999996</v>
      </c>
      <c r="J427" s="111">
        <v>54412.45</v>
      </c>
      <c r="K427" s="111">
        <v>51841.66</v>
      </c>
      <c r="L427" s="111">
        <v>41933.070000000007</v>
      </c>
      <c r="M427" s="111">
        <v>80039.94</v>
      </c>
      <c r="N427" s="111">
        <v>46310.57</v>
      </c>
      <c r="O427" s="111">
        <v>52059.15</v>
      </c>
      <c r="P427" s="111">
        <v>411835.17</v>
      </c>
      <c r="Q427" s="111">
        <f t="shared" si="7"/>
        <v>1006000</v>
      </c>
      <c r="R427" s="108"/>
      <c r="T427" s="106"/>
      <c r="U427" s="111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267567.99</v>
      </c>
      <c r="V427" s="108"/>
    </row>
    <row r="428" spans="2:22" ht="15" x14ac:dyDescent="0.25">
      <c r="B428" s="106"/>
      <c r="C428" s="151" t="s">
        <v>160</v>
      </c>
      <c r="D428" s="110" t="s">
        <v>381</v>
      </c>
      <c r="E428" s="111">
        <v>19962.949999999997</v>
      </c>
      <c r="F428" s="111">
        <v>20921.270000000004</v>
      </c>
      <c r="G428" s="111">
        <v>19218.870000000006</v>
      </c>
      <c r="H428" s="111">
        <v>21424.529999999995</v>
      </c>
      <c r="I428" s="111">
        <v>18603.34</v>
      </c>
      <c r="J428" s="111">
        <v>21886.74</v>
      </c>
      <c r="K428" s="111">
        <v>20272.77</v>
      </c>
      <c r="L428" s="111">
        <v>20794</v>
      </c>
      <c r="M428" s="111">
        <v>19951.159999999996</v>
      </c>
      <c r="N428" s="111">
        <v>23084.679999999997</v>
      </c>
      <c r="O428" s="111">
        <v>21920.219999999994</v>
      </c>
      <c r="P428" s="111">
        <v>36864.19</v>
      </c>
      <c r="Q428" s="111">
        <f t="shared" si="7"/>
        <v>264904.71999999997</v>
      </c>
      <c r="R428" s="108"/>
      <c r="T428" s="106"/>
      <c r="U428" s="111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100130.96</v>
      </c>
      <c r="V428" s="108"/>
    </row>
    <row r="429" spans="2:22" ht="15" x14ac:dyDescent="0.25">
      <c r="B429" s="106"/>
      <c r="C429" s="151" t="s">
        <v>161</v>
      </c>
      <c r="D429" s="110" t="s">
        <v>382</v>
      </c>
      <c r="E429" s="111">
        <v>33307.22</v>
      </c>
      <c r="F429" s="111">
        <v>26661.22</v>
      </c>
      <c r="G429" s="111">
        <v>30039.610000000008</v>
      </c>
      <c r="H429" s="111">
        <v>34424.29</v>
      </c>
      <c r="I429" s="111">
        <v>30116.630000000012</v>
      </c>
      <c r="J429" s="111">
        <v>33605.560000000005</v>
      </c>
      <c r="K429" s="111">
        <v>31578.280000000002</v>
      </c>
      <c r="L429" s="111">
        <v>30218.309999999994</v>
      </c>
      <c r="M429" s="111">
        <v>30842.470000000005</v>
      </c>
      <c r="N429" s="111">
        <v>32952.680000000008</v>
      </c>
      <c r="O429" s="111">
        <v>33163.56</v>
      </c>
      <c r="P429" s="111">
        <v>58112.439999999995</v>
      </c>
      <c r="Q429" s="111">
        <f t="shared" ref="Q429:Q492" si="8">SUM(E429:P429)</f>
        <v>405022.27</v>
      </c>
      <c r="R429" s="108"/>
      <c r="T429" s="106"/>
      <c r="U429" s="111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154548.97000000003</v>
      </c>
      <c r="V429" s="108"/>
    </row>
    <row r="430" spans="2:22" ht="15" x14ac:dyDescent="0.25">
      <c r="B430" s="106"/>
      <c r="C430" s="151" t="s">
        <v>162</v>
      </c>
      <c r="D430" s="110" t="s">
        <v>383</v>
      </c>
      <c r="E430" s="111">
        <v>2175625</v>
      </c>
      <c r="F430" s="111">
        <v>2132534.16</v>
      </c>
      <c r="G430" s="111">
        <v>2066035.1500000001</v>
      </c>
      <c r="H430" s="111">
        <v>2048622.3299999998</v>
      </c>
      <c r="I430" s="111">
        <v>2001657.79</v>
      </c>
      <c r="J430" s="111">
        <v>2000487.8599999999</v>
      </c>
      <c r="K430" s="111">
        <v>1979061.7999999998</v>
      </c>
      <c r="L430" s="111">
        <v>1974347.52</v>
      </c>
      <c r="M430" s="111">
        <v>1958634.07</v>
      </c>
      <c r="N430" s="111">
        <v>1939827.1</v>
      </c>
      <c r="O430" s="111">
        <v>1948742.92</v>
      </c>
      <c r="P430" s="111">
        <v>3881924.3</v>
      </c>
      <c r="Q430" s="111">
        <f t="shared" si="8"/>
        <v>26107500.000000004</v>
      </c>
      <c r="R430" s="108"/>
      <c r="T430" s="106"/>
      <c r="U430" s="111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10424474.43</v>
      </c>
      <c r="V430" s="108"/>
    </row>
    <row r="431" spans="2:22" ht="15" x14ac:dyDescent="0.25">
      <c r="B431" s="106"/>
      <c r="C431" s="151" t="s">
        <v>163</v>
      </c>
      <c r="D431" s="110" t="s">
        <v>384</v>
      </c>
      <c r="E431" s="111">
        <v>39080.669999999991</v>
      </c>
      <c r="F431" s="111">
        <v>34930.789999999994</v>
      </c>
      <c r="G431" s="111">
        <v>33551.239999999991</v>
      </c>
      <c r="H431" s="111">
        <v>34389.330000000009</v>
      </c>
      <c r="I431" s="111">
        <v>31197.730000000003</v>
      </c>
      <c r="J431" s="111">
        <v>60674.790000000008</v>
      </c>
      <c r="K431" s="111">
        <v>68109.279999999984</v>
      </c>
      <c r="L431" s="111">
        <v>29962.469999999994</v>
      </c>
      <c r="M431" s="111">
        <v>34722.900000000009</v>
      </c>
      <c r="N431" s="111">
        <v>30836.000000000004</v>
      </c>
      <c r="O431" s="111">
        <v>38103.450000000004</v>
      </c>
      <c r="P431" s="111">
        <v>91101.920000000027</v>
      </c>
      <c r="Q431" s="111">
        <f t="shared" si="8"/>
        <v>526660.57000000007</v>
      </c>
      <c r="R431" s="108"/>
      <c r="T431" s="106"/>
      <c r="U431" s="111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173149.76</v>
      </c>
      <c r="V431" s="108"/>
    </row>
    <row r="432" spans="2:22" ht="25.5" x14ac:dyDescent="0.25">
      <c r="B432" s="106"/>
      <c r="C432" s="151" t="s">
        <v>164</v>
      </c>
      <c r="D432" s="110" t="s">
        <v>385</v>
      </c>
      <c r="E432" s="111">
        <v>5826.02</v>
      </c>
      <c r="F432" s="111">
        <v>2475.4500000000003</v>
      </c>
      <c r="G432" s="111">
        <v>5615.76</v>
      </c>
      <c r="H432" s="111">
        <v>4724.12</v>
      </c>
      <c r="I432" s="111">
        <v>4133.7700000000004</v>
      </c>
      <c r="J432" s="111">
        <v>6621.54</v>
      </c>
      <c r="K432" s="111">
        <v>3521.1</v>
      </c>
      <c r="L432" s="111">
        <v>2901.6000000000004</v>
      </c>
      <c r="M432" s="111">
        <v>4790.1099999999997</v>
      </c>
      <c r="N432" s="111">
        <v>4091.3599999999992</v>
      </c>
      <c r="O432" s="111">
        <v>4249.03</v>
      </c>
      <c r="P432" s="111">
        <v>20962.34</v>
      </c>
      <c r="Q432" s="111">
        <f t="shared" si="8"/>
        <v>69912.2</v>
      </c>
      <c r="R432" s="108"/>
      <c r="T432" s="106"/>
      <c r="U432" s="111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22775.120000000003</v>
      </c>
      <c r="V432" s="108"/>
    </row>
    <row r="433" spans="2:22" ht="15" x14ac:dyDescent="0.25">
      <c r="B433" s="106"/>
      <c r="C433" s="151" t="s">
        <v>165</v>
      </c>
      <c r="D433" s="110" t="s">
        <v>386</v>
      </c>
      <c r="E433" s="111">
        <v>41412.100000000006</v>
      </c>
      <c r="F433" s="111">
        <v>40601.22</v>
      </c>
      <c r="G433" s="111">
        <v>96570.000000000015</v>
      </c>
      <c r="H433" s="111">
        <v>41504.1</v>
      </c>
      <c r="I433" s="111">
        <v>49231.439999999995</v>
      </c>
      <c r="J433" s="111">
        <v>52293.13</v>
      </c>
      <c r="K433" s="111">
        <v>69632.959999999992</v>
      </c>
      <c r="L433" s="111">
        <v>40026.619999999995</v>
      </c>
      <c r="M433" s="111">
        <v>48632.429999999993</v>
      </c>
      <c r="N433" s="111">
        <v>54514.670000000006</v>
      </c>
      <c r="O433" s="111">
        <v>50917.54</v>
      </c>
      <c r="P433" s="111">
        <v>52336.709999999992</v>
      </c>
      <c r="Q433" s="111">
        <f t="shared" si="8"/>
        <v>637672.91999999993</v>
      </c>
      <c r="R433" s="108"/>
      <c r="T433" s="106"/>
      <c r="U433" s="111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269318.86</v>
      </c>
      <c r="V433" s="108"/>
    </row>
    <row r="434" spans="2:22" ht="15" x14ac:dyDescent="0.25">
      <c r="B434" s="106"/>
      <c r="C434" s="151" t="s">
        <v>166</v>
      </c>
      <c r="D434" s="110" t="s">
        <v>387</v>
      </c>
      <c r="E434" s="111">
        <v>70699.990000000005</v>
      </c>
      <c r="F434" s="111">
        <v>68894.190000000017</v>
      </c>
      <c r="G434" s="111">
        <v>66878.62</v>
      </c>
      <c r="H434" s="111">
        <v>67905.459999999992</v>
      </c>
      <c r="I434" s="111">
        <v>67345.97</v>
      </c>
      <c r="J434" s="111">
        <v>69802.42</v>
      </c>
      <c r="K434" s="111">
        <v>66558.25999999998</v>
      </c>
      <c r="L434" s="111">
        <v>65871.87</v>
      </c>
      <c r="M434" s="111">
        <v>67351.81</v>
      </c>
      <c r="N434" s="111">
        <v>69070.569999999992</v>
      </c>
      <c r="O434" s="111">
        <v>66773.459999999992</v>
      </c>
      <c r="P434" s="111">
        <v>79519.39</v>
      </c>
      <c r="Q434" s="111">
        <f t="shared" si="8"/>
        <v>826672.00999999978</v>
      </c>
      <c r="R434" s="108"/>
      <c r="T434" s="106"/>
      <c r="U434" s="111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341724.23</v>
      </c>
      <c r="V434" s="108"/>
    </row>
    <row r="435" spans="2:22" ht="25.5" x14ac:dyDescent="0.25">
      <c r="B435" s="106"/>
      <c r="C435" s="151" t="s">
        <v>167</v>
      </c>
      <c r="D435" s="110" t="s">
        <v>388</v>
      </c>
      <c r="E435" s="111">
        <v>109395.52</v>
      </c>
      <c r="F435" s="111">
        <v>23769.079999999991</v>
      </c>
      <c r="G435" s="111">
        <v>27247.579999999998</v>
      </c>
      <c r="H435" s="111">
        <v>83683.760000000009</v>
      </c>
      <c r="I435" s="111">
        <v>24820.370000000003</v>
      </c>
      <c r="J435" s="111">
        <v>55390.820000000007</v>
      </c>
      <c r="K435" s="111">
        <v>377268.5</v>
      </c>
      <c r="L435" s="111">
        <v>284687.98</v>
      </c>
      <c r="M435" s="111">
        <v>409810.07</v>
      </c>
      <c r="N435" s="111">
        <v>278637.51</v>
      </c>
      <c r="O435" s="111">
        <v>442778.02</v>
      </c>
      <c r="P435" s="111">
        <v>589056.09</v>
      </c>
      <c r="Q435" s="111">
        <f t="shared" si="8"/>
        <v>2706545.3</v>
      </c>
      <c r="R435" s="108"/>
      <c r="T435" s="106"/>
      <c r="U435" s="111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268916.31</v>
      </c>
      <c r="V435" s="108"/>
    </row>
    <row r="436" spans="2:22" ht="15" x14ac:dyDescent="0.25">
      <c r="B436" s="106"/>
      <c r="C436" s="151" t="s">
        <v>168</v>
      </c>
      <c r="D436" s="110" t="s">
        <v>389</v>
      </c>
      <c r="E436" s="111">
        <v>1066980.98</v>
      </c>
      <c r="F436" s="111">
        <v>944719</v>
      </c>
      <c r="G436" s="111">
        <v>934166.66999999993</v>
      </c>
      <c r="H436" s="111">
        <v>934166.66999999993</v>
      </c>
      <c r="I436" s="111">
        <v>934166.66999999993</v>
      </c>
      <c r="J436" s="111">
        <v>934166.66999999993</v>
      </c>
      <c r="K436" s="111">
        <v>917466.72</v>
      </c>
      <c r="L436" s="111">
        <v>910833.34</v>
      </c>
      <c r="M436" s="111">
        <v>910833.34</v>
      </c>
      <c r="N436" s="111">
        <v>910833.34</v>
      </c>
      <c r="O436" s="111">
        <v>910833.34</v>
      </c>
      <c r="P436" s="111">
        <v>910833.26</v>
      </c>
      <c r="Q436" s="111">
        <f t="shared" si="8"/>
        <v>11220000</v>
      </c>
      <c r="R436" s="108"/>
      <c r="T436" s="106"/>
      <c r="U436" s="111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4814199.99</v>
      </c>
      <c r="V436" s="108"/>
    </row>
    <row r="437" spans="2:22" ht="15" x14ac:dyDescent="0.25">
      <c r="B437" s="106"/>
      <c r="C437" s="151" t="s">
        <v>169</v>
      </c>
      <c r="D437" s="110" t="s">
        <v>390</v>
      </c>
      <c r="E437" s="111">
        <v>105455.99</v>
      </c>
      <c r="F437" s="111">
        <v>109111.09000000001</v>
      </c>
      <c r="G437" s="111">
        <v>111844.06999999998</v>
      </c>
      <c r="H437" s="111">
        <v>112363.94999999998</v>
      </c>
      <c r="I437" s="111">
        <v>120170.94000000005</v>
      </c>
      <c r="J437" s="111">
        <v>109853.72000000003</v>
      </c>
      <c r="K437" s="111">
        <v>96869.959999999992</v>
      </c>
      <c r="L437" s="111">
        <v>88869.010000000009</v>
      </c>
      <c r="M437" s="111">
        <v>95127.979999999981</v>
      </c>
      <c r="N437" s="111">
        <v>99045.309999999954</v>
      </c>
      <c r="O437" s="111">
        <v>91281.549999999959</v>
      </c>
      <c r="P437" s="111">
        <v>102700.64999999998</v>
      </c>
      <c r="Q437" s="111">
        <f t="shared" si="8"/>
        <v>1242694.22</v>
      </c>
      <c r="R437" s="108"/>
      <c r="T437" s="106"/>
      <c r="U437" s="111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558946.04</v>
      </c>
      <c r="V437" s="108"/>
    </row>
    <row r="438" spans="2:22" ht="15" x14ac:dyDescent="0.25">
      <c r="B438" s="106"/>
      <c r="C438" s="151" t="s">
        <v>171</v>
      </c>
      <c r="D438" s="110" t="s">
        <v>392</v>
      </c>
      <c r="E438" s="111">
        <v>50934.770000000019</v>
      </c>
      <c r="F438" s="111">
        <v>34344.969999999987</v>
      </c>
      <c r="G438" s="111">
        <v>40235.849999999984</v>
      </c>
      <c r="H438" s="111">
        <v>46678.42</v>
      </c>
      <c r="I438" s="111">
        <v>40908.819999999985</v>
      </c>
      <c r="J438" s="111">
        <v>47555.929999999993</v>
      </c>
      <c r="K438" s="111">
        <v>44661.12000000001</v>
      </c>
      <c r="L438" s="111">
        <v>38479.06</v>
      </c>
      <c r="M438" s="111">
        <v>44502.239999999998</v>
      </c>
      <c r="N438" s="111">
        <v>47573.419999999969</v>
      </c>
      <c r="O438" s="111">
        <v>45880.469999999994</v>
      </c>
      <c r="P438" s="111">
        <v>97762.98</v>
      </c>
      <c r="Q438" s="111">
        <f t="shared" si="8"/>
        <v>579518.04999999993</v>
      </c>
      <c r="R438" s="108"/>
      <c r="T438" s="106"/>
      <c r="U438" s="111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213102.83</v>
      </c>
      <c r="V438" s="108"/>
    </row>
    <row r="439" spans="2:22" ht="15" x14ac:dyDescent="0.25">
      <c r="B439" s="106"/>
      <c r="C439" s="151" t="s">
        <v>172</v>
      </c>
      <c r="D439" s="110" t="s">
        <v>393</v>
      </c>
      <c r="E439" s="111">
        <v>13808.45</v>
      </c>
      <c r="F439" s="111">
        <v>13373.440000000004</v>
      </c>
      <c r="G439" s="111">
        <v>13265.4</v>
      </c>
      <c r="H439" s="111">
        <v>13644.09</v>
      </c>
      <c r="I439" s="111">
        <v>13715.199999999999</v>
      </c>
      <c r="J439" s="111">
        <v>13731.900000000003</v>
      </c>
      <c r="K439" s="111">
        <v>13204.659999999996</v>
      </c>
      <c r="L439" s="111">
        <v>13137.230000000003</v>
      </c>
      <c r="M439" s="111">
        <v>13298.92</v>
      </c>
      <c r="N439" s="111">
        <v>13949.450000000003</v>
      </c>
      <c r="O439" s="111">
        <v>13789.210000000001</v>
      </c>
      <c r="P439" s="111">
        <v>14712.250000000002</v>
      </c>
      <c r="Q439" s="111">
        <f t="shared" si="8"/>
        <v>163630.20000000001</v>
      </c>
      <c r="R439" s="108"/>
      <c r="T439" s="106"/>
      <c r="U439" s="111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67806.58</v>
      </c>
      <c r="V439" s="108"/>
    </row>
    <row r="440" spans="2:22" ht="15" x14ac:dyDescent="0.25">
      <c r="B440" s="106"/>
      <c r="C440" s="151" t="s">
        <v>173</v>
      </c>
      <c r="D440" s="110" t="s">
        <v>394</v>
      </c>
      <c r="E440" s="111">
        <v>305648.90000000002</v>
      </c>
      <c r="F440" s="111">
        <v>121103.56</v>
      </c>
      <c r="G440" s="111">
        <v>351486.30000000005</v>
      </c>
      <c r="H440" s="111">
        <v>230011.15999999997</v>
      </c>
      <c r="I440" s="111">
        <v>181568.84999999998</v>
      </c>
      <c r="J440" s="111">
        <v>375178.43</v>
      </c>
      <c r="K440" s="111">
        <v>181929.88999999998</v>
      </c>
      <c r="L440" s="111">
        <v>124795.03</v>
      </c>
      <c r="M440" s="111">
        <v>209734.41</v>
      </c>
      <c r="N440" s="111">
        <v>147689.78</v>
      </c>
      <c r="O440" s="111">
        <v>177887.83999999997</v>
      </c>
      <c r="P440" s="111">
        <v>1244032.6499999999</v>
      </c>
      <c r="Q440" s="111">
        <f t="shared" si="8"/>
        <v>3651066.7999999993</v>
      </c>
      <c r="R440" s="108"/>
      <c r="T440" s="106"/>
      <c r="U440" s="111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1189818.77</v>
      </c>
      <c r="V440" s="108"/>
    </row>
    <row r="441" spans="2:22" ht="25.5" x14ac:dyDescent="0.25">
      <c r="B441" s="106"/>
      <c r="C441" s="151" t="s">
        <v>174</v>
      </c>
      <c r="D441" s="110" t="s">
        <v>395</v>
      </c>
      <c r="E441" s="111">
        <v>3654.17</v>
      </c>
      <c r="F441" s="111">
        <v>1732.8999999999999</v>
      </c>
      <c r="G441" s="111">
        <v>2907.52</v>
      </c>
      <c r="H441" s="111">
        <v>3203.1900000000005</v>
      </c>
      <c r="I441" s="111">
        <v>2409.59</v>
      </c>
      <c r="J441" s="111">
        <v>3573.93</v>
      </c>
      <c r="K441" s="111">
        <v>3901.05</v>
      </c>
      <c r="L441" s="111">
        <v>3474.7799999999997</v>
      </c>
      <c r="M441" s="111">
        <v>3159.89</v>
      </c>
      <c r="N441" s="111">
        <v>4732.7</v>
      </c>
      <c r="O441" s="111">
        <v>2646.02</v>
      </c>
      <c r="P441" s="111">
        <v>8454.26</v>
      </c>
      <c r="Q441" s="111">
        <f t="shared" si="8"/>
        <v>43850</v>
      </c>
      <c r="R441" s="108"/>
      <c r="T441" s="106"/>
      <c r="U441" s="111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13907.37</v>
      </c>
      <c r="V441" s="108"/>
    </row>
    <row r="442" spans="2:22" ht="15" x14ac:dyDescent="0.25">
      <c r="B442" s="106"/>
      <c r="C442" s="151" t="s">
        <v>175</v>
      </c>
      <c r="D442" s="110" t="s">
        <v>628</v>
      </c>
      <c r="E442" s="111">
        <v>62109.13</v>
      </c>
      <c r="F442" s="111">
        <v>26681.48</v>
      </c>
      <c r="G442" s="111">
        <v>28737.859999999997</v>
      </c>
      <c r="H442" s="111">
        <v>46083.009999999995</v>
      </c>
      <c r="I442" s="111">
        <v>31384.309999999998</v>
      </c>
      <c r="J442" s="111">
        <v>32432.149999999998</v>
      </c>
      <c r="K442" s="111">
        <v>44280.74</v>
      </c>
      <c r="L442" s="111">
        <v>37010.249999999993</v>
      </c>
      <c r="M442" s="111">
        <v>34319.74</v>
      </c>
      <c r="N442" s="111">
        <v>113526.75000000001</v>
      </c>
      <c r="O442" s="111">
        <v>84406.78</v>
      </c>
      <c r="P442" s="111">
        <v>202473.16</v>
      </c>
      <c r="Q442" s="111">
        <f t="shared" si="8"/>
        <v>743445.36</v>
      </c>
      <c r="R442" s="108"/>
      <c r="T442" s="106"/>
      <c r="U442" s="111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194995.78999999998</v>
      </c>
      <c r="V442" s="108"/>
    </row>
    <row r="443" spans="2:22" ht="25.5" x14ac:dyDescent="0.25">
      <c r="B443" s="106"/>
      <c r="C443" s="151" t="s">
        <v>176</v>
      </c>
      <c r="D443" s="110" t="s">
        <v>397</v>
      </c>
      <c r="E443" s="111">
        <v>459812.5</v>
      </c>
      <c r="F443" s="111">
        <v>187077.11</v>
      </c>
      <c r="G443" s="111">
        <v>491586.13</v>
      </c>
      <c r="H443" s="111">
        <v>352769.72</v>
      </c>
      <c r="I443" s="111">
        <v>277231.08999999997</v>
      </c>
      <c r="J443" s="111">
        <v>553989.32999999996</v>
      </c>
      <c r="K443" s="111">
        <v>271990.44999999995</v>
      </c>
      <c r="L443" s="111">
        <v>190272.74</v>
      </c>
      <c r="M443" s="111">
        <v>321383.17000000004</v>
      </c>
      <c r="N443" s="111">
        <v>222740.82</v>
      </c>
      <c r="O443" s="111">
        <v>271586.63</v>
      </c>
      <c r="P443" s="111">
        <v>1917310.31</v>
      </c>
      <c r="Q443" s="111">
        <f t="shared" si="8"/>
        <v>5517750</v>
      </c>
      <c r="R443" s="108"/>
      <c r="T443" s="106"/>
      <c r="U443" s="111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1768476.5499999998</v>
      </c>
      <c r="V443" s="108"/>
    </row>
    <row r="444" spans="2:22" ht="15" x14ac:dyDescent="0.25">
      <c r="B444" s="106"/>
      <c r="C444" s="151" t="s">
        <v>177</v>
      </c>
      <c r="D444" s="110" t="s">
        <v>398</v>
      </c>
      <c r="E444" s="111">
        <v>22648.80000000001</v>
      </c>
      <c r="F444" s="111">
        <v>14812.220000000005</v>
      </c>
      <c r="G444" s="111">
        <v>20008.239999999998</v>
      </c>
      <c r="H444" s="111">
        <v>19179.84</v>
      </c>
      <c r="I444" s="111">
        <v>20492.739999999998</v>
      </c>
      <c r="J444" s="111">
        <v>39307.1</v>
      </c>
      <c r="K444" s="111">
        <v>22171.200000000001</v>
      </c>
      <c r="L444" s="111">
        <v>15417.459999999997</v>
      </c>
      <c r="M444" s="111">
        <v>17943.7</v>
      </c>
      <c r="N444" s="111">
        <v>19865.310000000001</v>
      </c>
      <c r="O444" s="111">
        <v>19128.640000000003</v>
      </c>
      <c r="P444" s="111">
        <v>40740.909999999989</v>
      </c>
      <c r="Q444" s="111">
        <f t="shared" si="8"/>
        <v>271716.16000000003</v>
      </c>
      <c r="R444" s="108"/>
      <c r="T444" s="106"/>
      <c r="U444" s="111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97141.840000000026</v>
      </c>
      <c r="V444" s="108"/>
    </row>
    <row r="445" spans="2:22" ht="15" x14ac:dyDescent="0.25">
      <c r="B445" s="106"/>
      <c r="C445" s="151" t="s">
        <v>178</v>
      </c>
      <c r="D445" s="110" t="s">
        <v>399</v>
      </c>
      <c r="E445" s="111">
        <v>72560.23</v>
      </c>
      <c r="F445" s="111">
        <v>28464.199999999997</v>
      </c>
      <c r="G445" s="111">
        <v>74980.86</v>
      </c>
      <c r="H445" s="111">
        <v>55834.36</v>
      </c>
      <c r="I445" s="111">
        <v>46378.09</v>
      </c>
      <c r="J445" s="111">
        <v>99218.880000000005</v>
      </c>
      <c r="K445" s="111">
        <v>44281.21</v>
      </c>
      <c r="L445" s="111">
        <v>30436.87</v>
      </c>
      <c r="M445" s="111">
        <v>49936.54</v>
      </c>
      <c r="N445" s="111">
        <v>38655.33</v>
      </c>
      <c r="O445" s="111">
        <v>43747.75</v>
      </c>
      <c r="P445" s="111">
        <v>286228.43</v>
      </c>
      <c r="Q445" s="111">
        <f t="shared" si="8"/>
        <v>870722.75</v>
      </c>
      <c r="R445" s="108"/>
      <c r="T445" s="106"/>
      <c r="U445" s="111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278217.74</v>
      </c>
      <c r="V445" s="108"/>
    </row>
    <row r="446" spans="2:22" ht="15" x14ac:dyDescent="0.25">
      <c r="B446" s="106"/>
      <c r="C446" s="151" t="s">
        <v>501</v>
      </c>
      <c r="D446" s="110" t="s">
        <v>629</v>
      </c>
      <c r="E446" s="111">
        <v>89387.380000000019</v>
      </c>
      <c r="F446" s="111">
        <v>49996.539999999994</v>
      </c>
      <c r="G446" s="111">
        <v>66846.689999999988</v>
      </c>
      <c r="H446" s="111">
        <v>70243.13</v>
      </c>
      <c r="I446" s="111">
        <v>57985.340000000011</v>
      </c>
      <c r="J446" s="111">
        <v>75574.300000000032</v>
      </c>
      <c r="K446" s="111">
        <v>71252.080000000016</v>
      </c>
      <c r="L446" s="111">
        <v>60970.559999999998</v>
      </c>
      <c r="M446" s="111">
        <v>70502.55</v>
      </c>
      <c r="N446" s="111">
        <v>69335.44</v>
      </c>
      <c r="O446" s="111">
        <v>70580.27</v>
      </c>
      <c r="P446" s="111">
        <v>151450.71000000002</v>
      </c>
      <c r="Q446" s="111">
        <f t="shared" si="8"/>
        <v>904124.99</v>
      </c>
      <c r="R446" s="108"/>
      <c r="T446" s="106"/>
      <c r="U446" s="111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334459.08</v>
      </c>
      <c r="V446" s="108"/>
    </row>
    <row r="447" spans="2:22" ht="15" x14ac:dyDescent="0.25">
      <c r="B447" s="106"/>
      <c r="C447" s="151" t="s">
        <v>572</v>
      </c>
      <c r="D447" s="110" t="s">
        <v>600</v>
      </c>
      <c r="E447" s="111">
        <v>86232.92</v>
      </c>
      <c r="F447" s="111">
        <v>72079.010000000009</v>
      </c>
      <c r="G447" s="111">
        <v>75927.640000000014</v>
      </c>
      <c r="H447" s="111">
        <v>82650.60000000002</v>
      </c>
      <c r="I447" s="111">
        <v>62755.1</v>
      </c>
      <c r="J447" s="111">
        <v>87505.76</v>
      </c>
      <c r="K447" s="111">
        <v>70584.799999999974</v>
      </c>
      <c r="L447" s="111">
        <v>60980.69000000001</v>
      </c>
      <c r="M447" s="111">
        <v>70018.609999999942</v>
      </c>
      <c r="N447" s="111">
        <v>68036.829999999987</v>
      </c>
      <c r="O447" s="111">
        <v>65680.159999999989</v>
      </c>
      <c r="P447" s="111">
        <v>105861.96</v>
      </c>
      <c r="Q447" s="111">
        <f t="shared" si="8"/>
        <v>908314.08</v>
      </c>
      <c r="R447" s="108"/>
      <c r="T447" s="106"/>
      <c r="U447" s="111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379645.27</v>
      </c>
      <c r="V447" s="108"/>
    </row>
    <row r="448" spans="2:22" ht="15" x14ac:dyDescent="0.25">
      <c r="B448" s="106"/>
      <c r="C448" s="151" t="s">
        <v>536</v>
      </c>
      <c r="D448" s="110" t="s">
        <v>537</v>
      </c>
      <c r="E448" s="111">
        <v>42323.130000000005</v>
      </c>
      <c r="F448" s="111">
        <v>38187.199999999997</v>
      </c>
      <c r="G448" s="111">
        <v>39602.350000000006</v>
      </c>
      <c r="H448" s="111">
        <v>37383.439999999995</v>
      </c>
      <c r="I448" s="111">
        <v>41274.15</v>
      </c>
      <c r="J448" s="111">
        <v>47179.349999999991</v>
      </c>
      <c r="K448" s="111">
        <v>45783.239999999991</v>
      </c>
      <c r="L448" s="111">
        <v>27270.039999999997</v>
      </c>
      <c r="M448" s="111">
        <v>31954.670000000006</v>
      </c>
      <c r="N448" s="111">
        <v>30836.679999999993</v>
      </c>
      <c r="O448" s="111">
        <v>28081.329999999998</v>
      </c>
      <c r="P448" s="111">
        <v>70720.800000000017</v>
      </c>
      <c r="Q448" s="111">
        <f t="shared" si="8"/>
        <v>480596.38</v>
      </c>
      <c r="R448" s="108"/>
      <c r="T448" s="106"/>
      <c r="U448" s="111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198770.27</v>
      </c>
      <c r="V448" s="108"/>
    </row>
    <row r="449" spans="2:22" ht="15" x14ac:dyDescent="0.25">
      <c r="B449" s="106"/>
      <c r="C449" s="151" t="s">
        <v>538</v>
      </c>
      <c r="D449" s="110" t="s">
        <v>539</v>
      </c>
      <c r="E449" s="111">
        <v>193088.75999999995</v>
      </c>
      <c r="F449" s="111">
        <v>14327.590000000009</v>
      </c>
      <c r="G449" s="111">
        <v>876871.09</v>
      </c>
      <c r="H449" s="111">
        <v>178671.61</v>
      </c>
      <c r="I449" s="111">
        <v>41101.29</v>
      </c>
      <c r="J449" s="111">
        <v>58504.419999999991</v>
      </c>
      <c r="K449" s="111">
        <v>81096.33</v>
      </c>
      <c r="L449" s="111">
        <v>52713.309999999983</v>
      </c>
      <c r="M449" s="111">
        <v>46743.140000000014</v>
      </c>
      <c r="N449" s="111">
        <v>108471.05</v>
      </c>
      <c r="O449" s="111">
        <v>119216.33000000002</v>
      </c>
      <c r="P449" s="111">
        <v>545335.82999999996</v>
      </c>
      <c r="Q449" s="111">
        <f t="shared" si="8"/>
        <v>2316140.75</v>
      </c>
      <c r="R449" s="108"/>
      <c r="T449" s="106"/>
      <c r="U449" s="111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1304060.3399999999</v>
      </c>
      <c r="V449" s="108"/>
    </row>
    <row r="450" spans="2:22" ht="25.5" x14ac:dyDescent="0.25">
      <c r="B450" s="106"/>
      <c r="C450" s="151" t="s">
        <v>522</v>
      </c>
      <c r="D450" s="110" t="s">
        <v>523</v>
      </c>
      <c r="E450" s="111">
        <v>42559.140000000014</v>
      </c>
      <c r="F450" s="111">
        <v>31781.470000000005</v>
      </c>
      <c r="G450" s="111">
        <v>36895.07</v>
      </c>
      <c r="H450" s="111">
        <v>38387.099999999991</v>
      </c>
      <c r="I450" s="111">
        <v>34059.469999999994</v>
      </c>
      <c r="J450" s="111">
        <v>40021.310000000012</v>
      </c>
      <c r="K450" s="111">
        <v>369870.83</v>
      </c>
      <c r="L450" s="111">
        <v>368165.74000000005</v>
      </c>
      <c r="M450" s="111">
        <v>368616.82</v>
      </c>
      <c r="N450" s="111">
        <v>369859.31000000006</v>
      </c>
      <c r="O450" s="111">
        <v>368391.29000000004</v>
      </c>
      <c r="P450" s="111">
        <v>394426.36999999994</v>
      </c>
      <c r="Q450" s="111">
        <f t="shared" si="8"/>
        <v>2463033.9200000004</v>
      </c>
      <c r="R450" s="108"/>
      <c r="T450" s="106"/>
      <c r="U450" s="111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183682.25000000003</v>
      </c>
      <c r="V450" s="108"/>
    </row>
    <row r="451" spans="2:22" ht="15" x14ac:dyDescent="0.25">
      <c r="B451" s="106"/>
      <c r="C451" s="151" t="s">
        <v>542</v>
      </c>
      <c r="D451" s="110" t="s">
        <v>543</v>
      </c>
      <c r="E451" s="111">
        <v>64526.05999999999</v>
      </c>
      <c r="F451" s="111">
        <v>42053.139999999992</v>
      </c>
      <c r="G451" s="111">
        <v>48631.810000000012</v>
      </c>
      <c r="H451" s="111">
        <v>51872.110000000008</v>
      </c>
      <c r="I451" s="111">
        <v>53880.659999999996</v>
      </c>
      <c r="J451" s="111">
        <v>53342.529999999992</v>
      </c>
      <c r="K451" s="111">
        <v>76174.639999999985</v>
      </c>
      <c r="L451" s="111">
        <v>77836.260000000009</v>
      </c>
      <c r="M451" s="111">
        <v>75351.3</v>
      </c>
      <c r="N451" s="111">
        <v>57602.54</v>
      </c>
      <c r="O451" s="111">
        <v>52706.57</v>
      </c>
      <c r="P451" s="111">
        <v>69277.789999999994</v>
      </c>
      <c r="Q451" s="111">
        <f t="shared" si="8"/>
        <v>723255.41</v>
      </c>
      <c r="R451" s="108"/>
      <c r="T451" s="106"/>
      <c r="U451" s="111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260963.78000000003</v>
      </c>
      <c r="V451" s="108"/>
    </row>
    <row r="452" spans="2:22" ht="15" x14ac:dyDescent="0.25">
      <c r="B452" s="106"/>
      <c r="C452" s="151" t="s">
        <v>544</v>
      </c>
      <c r="D452" s="110" t="s">
        <v>545</v>
      </c>
      <c r="E452" s="111">
        <v>60314.54</v>
      </c>
      <c r="F452" s="111">
        <v>60658.310000000012</v>
      </c>
      <c r="G452" s="111">
        <v>62569.850000000013</v>
      </c>
      <c r="H452" s="111">
        <v>62817.229999999996</v>
      </c>
      <c r="I452" s="111">
        <v>52821.560000000012</v>
      </c>
      <c r="J452" s="111">
        <v>62650.34</v>
      </c>
      <c r="K452" s="111">
        <v>52749.200000000012</v>
      </c>
      <c r="L452" s="111">
        <v>58879.37999999999</v>
      </c>
      <c r="M452" s="111">
        <v>54401.549999999996</v>
      </c>
      <c r="N452" s="111">
        <v>57565.360000000022</v>
      </c>
      <c r="O452" s="111">
        <v>50103.82</v>
      </c>
      <c r="P452" s="111">
        <v>87237.909999999989</v>
      </c>
      <c r="Q452" s="111">
        <f t="shared" si="8"/>
        <v>722769.04999999993</v>
      </c>
      <c r="R452" s="108"/>
      <c r="T452" s="106"/>
      <c r="U452" s="111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299181.49</v>
      </c>
      <c r="V452" s="108"/>
    </row>
    <row r="453" spans="2:22" ht="15" x14ac:dyDescent="0.25">
      <c r="B453" s="106"/>
      <c r="C453" s="151" t="s">
        <v>630</v>
      </c>
      <c r="D453" s="110" t="s">
        <v>391</v>
      </c>
      <c r="E453" s="111">
        <v>209060.88</v>
      </c>
      <c r="F453" s="111">
        <v>206931.61999999997</v>
      </c>
      <c r="G453" s="111">
        <v>205820.74999999997</v>
      </c>
      <c r="H453" s="111">
        <v>108100.62000000002</v>
      </c>
      <c r="I453" s="111">
        <v>101390.37999999999</v>
      </c>
      <c r="J453" s="111">
        <v>366436.77999999997</v>
      </c>
      <c r="K453" s="111">
        <v>443490.23999999993</v>
      </c>
      <c r="L453" s="111">
        <v>98409.66</v>
      </c>
      <c r="M453" s="111">
        <v>133638.50999999998</v>
      </c>
      <c r="N453" s="111">
        <v>99798.78</v>
      </c>
      <c r="O453" s="111">
        <v>139375.49000000002</v>
      </c>
      <c r="P453" s="111">
        <v>392584.78999999992</v>
      </c>
      <c r="Q453" s="111">
        <f t="shared" si="8"/>
        <v>2505038.5</v>
      </c>
      <c r="R453" s="108"/>
      <c r="T453" s="106"/>
      <c r="U453" s="111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831304.25</v>
      </c>
      <c r="V453" s="108"/>
    </row>
    <row r="454" spans="2:22" ht="15" x14ac:dyDescent="0.25">
      <c r="B454" s="106"/>
      <c r="C454" s="151" t="s">
        <v>631</v>
      </c>
      <c r="D454" s="110" t="s">
        <v>521</v>
      </c>
      <c r="E454" s="111">
        <v>99925.84</v>
      </c>
      <c r="F454" s="111">
        <v>4819.5</v>
      </c>
      <c r="G454" s="111">
        <v>254121.71</v>
      </c>
      <c r="H454" s="111">
        <v>191491.22999999998</v>
      </c>
      <c r="I454" s="111">
        <v>47380.3</v>
      </c>
      <c r="J454" s="111">
        <v>45196.31</v>
      </c>
      <c r="K454" s="111">
        <v>81919.790000000008</v>
      </c>
      <c r="L454" s="111">
        <v>42086.659999999996</v>
      </c>
      <c r="M454" s="111">
        <v>54974.539999999994</v>
      </c>
      <c r="N454" s="111">
        <v>141571.23000000001</v>
      </c>
      <c r="O454" s="111">
        <v>21766.61</v>
      </c>
      <c r="P454" s="111">
        <v>213856.3</v>
      </c>
      <c r="Q454" s="111">
        <f t="shared" si="8"/>
        <v>1199110.0200000003</v>
      </c>
      <c r="R454" s="108"/>
      <c r="T454" s="106"/>
      <c r="U454" s="111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597738.58000000007</v>
      </c>
      <c r="V454" s="108"/>
    </row>
    <row r="455" spans="2:22" ht="15" x14ac:dyDescent="0.25">
      <c r="B455" s="106"/>
      <c r="C455" s="151" t="s">
        <v>179</v>
      </c>
      <c r="D455" s="110" t="s">
        <v>400</v>
      </c>
      <c r="E455" s="111">
        <v>2116206.6900000004</v>
      </c>
      <c r="F455" s="111">
        <v>523143.81</v>
      </c>
      <c r="G455" s="111">
        <v>808648.4800000001</v>
      </c>
      <c r="H455" s="111">
        <v>2164632.0299999998</v>
      </c>
      <c r="I455" s="111">
        <v>551031.78999999992</v>
      </c>
      <c r="J455" s="111">
        <v>1486093.7100000002</v>
      </c>
      <c r="K455" s="111">
        <v>4130271.9299999997</v>
      </c>
      <c r="L455" s="111">
        <v>1186465.92</v>
      </c>
      <c r="M455" s="111">
        <v>702145.82</v>
      </c>
      <c r="N455" s="111">
        <v>2467169.7800000003</v>
      </c>
      <c r="O455" s="111">
        <v>2970724.2399999998</v>
      </c>
      <c r="P455" s="111">
        <v>6279089.4499999993</v>
      </c>
      <c r="Q455" s="111">
        <f t="shared" si="8"/>
        <v>25385623.649999999</v>
      </c>
      <c r="R455" s="108"/>
      <c r="T455" s="106"/>
      <c r="U455" s="111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6163662.7999999998</v>
      </c>
      <c r="V455" s="108"/>
    </row>
    <row r="456" spans="2:22" ht="15" x14ac:dyDescent="0.25">
      <c r="B456" s="106"/>
      <c r="C456" s="151" t="s">
        <v>180</v>
      </c>
      <c r="D456" s="110" t="s">
        <v>401</v>
      </c>
      <c r="E456" s="111">
        <v>420636.67</v>
      </c>
      <c r="F456" s="111">
        <v>241886.77999999997</v>
      </c>
      <c r="G456" s="111">
        <v>295268.24</v>
      </c>
      <c r="H456" s="111">
        <v>349921.08</v>
      </c>
      <c r="I456" s="111">
        <v>261693.37999999998</v>
      </c>
      <c r="J456" s="111">
        <v>312918.13</v>
      </c>
      <c r="K456" s="111">
        <v>363175.91000000003</v>
      </c>
      <c r="L456" s="111">
        <v>295161.3499999998</v>
      </c>
      <c r="M456" s="111">
        <v>289334.39999999991</v>
      </c>
      <c r="N456" s="111">
        <v>586982.12000000011</v>
      </c>
      <c r="O456" s="111">
        <v>487288.47000000003</v>
      </c>
      <c r="P456" s="111">
        <v>1087530.1400000001</v>
      </c>
      <c r="Q456" s="111">
        <f t="shared" si="8"/>
        <v>4991796.67</v>
      </c>
      <c r="R456" s="108"/>
      <c r="T456" s="106"/>
      <c r="U456" s="111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1569406.15</v>
      </c>
      <c r="V456" s="108"/>
    </row>
    <row r="457" spans="2:22" ht="15" x14ac:dyDescent="0.25">
      <c r="B457" s="106"/>
      <c r="C457" s="151" t="s">
        <v>181</v>
      </c>
      <c r="D457" s="110" t="s">
        <v>402</v>
      </c>
      <c r="E457" s="111">
        <v>673408.97</v>
      </c>
      <c r="F457" s="111">
        <v>101728.84999999999</v>
      </c>
      <c r="G457" s="111">
        <v>135042.6</v>
      </c>
      <c r="H457" s="111">
        <v>268958.19</v>
      </c>
      <c r="I457" s="111">
        <v>141367.82</v>
      </c>
      <c r="J457" s="111">
        <v>171219.54000000004</v>
      </c>
      <c r="K457" s="111">
        <v>267576.09999999998</v>
      </c>
      <c r="L457" s="111">
        <v>1586881.06</v>
      </c>
      <c r="M457" s="111">
        <v>525767.15999999992</v>
      </c>
      <c r="N457" s="111">
        <v>1060955.97</v>
      </c>
      <c r="O457" s="111">
        <v>1004186.98</v>
      </c>
      <c r="P457" s="111">
        <v>2143003.4900000002</v>
      </c>
      <c r="Q457" s="111">
        <f t="shared" si="8"/>
        <v>8080096.7300000004</v>
      </c>
      <c r="R457" s="108"/>
      <c r="T457" s="106"/>
      <c r="U457" s="111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1320506.43</v>
      </c>
      <c r="V457" s="108"/>
    </row>
    <row r="458" spans="2:22" ht="15" x14ac:dyDescent="0.25">
      <c r="B458" s="106"/>
      <c r="C458" s="151" t="s">
        <v>182</v>
      </c>
      <c r="D458" s="110" t="s">
        <v>403</v>
      </c>
      <c r="E458" s="111">
        <v>298333.41000000003</v>
      </c>
      <c r="F458" s="111">
        <v>62914.759999999995</v>
      </c>
      <c r="G458" s="111">
        <v>1355360.26</v>
      </c>
      <c r="H458" s="111">
        <v>244102.12</v>
      </c>
      <c r="I458" s="111">
        <v>86553.2</v>
      </c>
      <c r="J458" s="111">
        <v>189524.54</v>
      </c>
      <c r="K458" s="111">
        <v>296131.84999999998</v>
      </c>
      <c r="L458" s="111">
        <v>249831.53</v>
      </c>
      <c r="M458" s="111">
        <v>3784228.23</v>
      </c>
      <c r="N458" s="111">
        <v>4298618.04</v>
      </c>
      <c r="O458" s="111">
        <v>4140791.07</v>
      </c>
      <c r="P458" s="111">
        <v>3675463.1599999997</v>
      </c>
      <c r="Q458" s="111">
        <f t="shared" si="8"/>
        <v>18681852.170000002</v>
      </c>
      <c r="R458" s="108"/>
      <c r="T458" s="106"/>
      <c r="U458" s="111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2047263.7500000002</v>
      </c>
      <c r="V458" s="108"/>
    </row>
    <row r="459" spans="2:22" ht="25.5" x14ac:dyDescent="0.25">
      <c r="B459" s="106"/>
      <c r="C459" s="151" t="s">
        <v>183</v>
      </c>
      <c r="D459" s="110" t="s">
        <v>405</v>
      </c>
      <c r="E459" s="111">
        <v>28125.150000000005</v>
      </c>
      <c r="F459" s="111">
        <v>28125.150000000005</v>
      </c>
      <c r="G459" s="111">
        <v>28125.150000000005</v>
      </c>
      <c r="H459" s="111">
        <v>28125.150000000005</v>
      </c>
      <c r="I459" s="111">
        <v>28125.150000000005</v>
      </c>
      <c r="J459" s="111">
        <v>28125.150000000005</v>
      </c>
      <c r="K459" s="111">
        <v>28125.150000000005</v>
      </c>
      <c r="L459" s="111">
        <v>28125.150000000005</v>
      </c>
      <c r="M459" s="111">
        <v>28125.150000000005</v>
      </c>
      <c r="N459" s="111">
        <v>28125.150000000005</v>
      </c>
      <c r="O459" s="111">
        <v>28125.150000000005</v>
      </c>
      <c r="P459" s="111">
        <v>28125.35</v>
      </c>
      <c r="Q459" s="111">
        <f t="shared" si="8"/>
        <v>337502</v>
      </c>
      <c r="R459" s="108"/>
      <c r="T459" s="106"/>
      <c r="U459" s="111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140625.75000000003</v>
      </c>
      <c r="V459" s="108"/>
    </row>
    <row r="460" spans="2:22" ht="15" x14ac:dyDescent="0.25">
      <c r="B460" s="106"/>
      <c r="C460" s="151" t="s">
        <v>184</v>
      </c>
      <c r="D460" s="110" t="s">
        <v>406</v>
      </c>
      <c r="E460" s="111">
        <v>148897.03999999998</v>
      </c>
      <c r="F460" s="111">
        <v>45232.36</v>
      </c>
      <c r="G460" s="111">
        <v>65177.950000000004</v>
      </c>
      <c r="H460" s="111">
        <v>106705.84999999999</v>
      </c>
      <c r="I460" s="111">
        <v>74093.37</v>
      </c>
      <c r="J460" s="111">
        <v>100997.81000000001</v>
      </c>
      <c r="K460" s="111">
        <v>103140.59999999999</v>
      </c>
      <c r="L460" s="111">
        <v>79960.49000000002</v>
      </c>
      <c r="M460" s="111">
        <v>78418.789999999964</v>
      </c>
      <c r="N460" s="111">
        <v>261882.8</v>
      </c>
      <c r="O460" s="111">
        <v>202098.18000000002</v>
      </c>
      <c r="P460" s="111">
        <v>518637.19999999995</v>
      </c>
      <c r="Q460" s="111">
        <f t="shared" si="8"/>
        <v>1785242.4399999997</v>
      </c>
      <c r="R460" s="108"/>
      <c r="T460" s="106"/>
      <c r="U460" s="111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440106.56999999995</v>
      </c>
      <c r="V460" s="108"/>
    </row>
    <row r="461" spans="2:22" ht="15" x14ac:dyDescent="0.25">
      <c r="B461" s="106"/>
      <c r="C461" s="151" t="s">
        <v>185</v>
      </c>
      <c r="D461" s="110" t="s">
        <v>407</v>
      </c>
      <c r="E461" s="111">
        <v>28686.98</v>
      </c>
      <c r="F461" s="111">
        <v>18770.560000000001</v>
      </c>
      <c r="G461" s="111">
        <v>22671.179999999993</v>
      </c>
      <c r="H461" s="111">
        <v>27366.450000000004</v>
      </c>
      <c r="I461" s="111">
        <v>28739.43</v>
      </c>
      <c r="J461" s="111">
        <v>26120.919999999995</v>
      </c>
      <c r="K461" s="111">
        <v>22707.449999999993</v>
      </c>
      <c r="L461" s="111">
        <v>21914.910000000007</v>
      </c>
      <c r="M461" s="111">
        <v>29891.26</v>
      </c>
      <c r="N461" s="111">
        <v>31706.61</v>
      </c>
      <c r="O461" s="111">
        <v>29476.18</v>
      </c>
      <c r="P461" s="111">
        <v>55275.390000000007</v>
      </c>
      <c r="Q461" s="111">
        <f t="shared" si="8"/>
        <v>343327.32</v>
      </c>
      <c r="R461" s="108"/>
      <c r="T461" s="106"/>
      <c r="U461" s="111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126234.6</v>
      </c>
      <c r="V461" s="108"/>
    </row>
    <row r="462" spans="2:22" ht="15" x14ac:dyDescent="0.25">
      <c r="B462" s="106"/>
      <c r="C462" s="151" t="s">
        <v>186</v>
      </c>
      <c r="D462" s="110" t="s">
        <v>408</v>
      </c>
      <c r="E462" s="111">
        <v>608077.19999999995</v>
      </c>
      <c r="F462" s="111">
        <v>564035.57000000007</v>
      </c>
      <c r="G462" s="111">
        <v>620333.84</v>
      </c>
      <c r="H462" s="111">
        <v>617911.77999999991</v>
      </c>
      <c r="I462" s="111">
        <v>581013.17999999993</v>
      </c>
      <c r="J462" s="111">
        <v>616485.4</v>
      </c>
      <c r="K462" s="111">
        <v>573581.88</v>
      </c>
      <c r="L462" s="111">
        <v>579390.54</v>
      </c>
      <c r="M462" s="111">
        <v>609972.18000000005</v>
      </c>
      <c r="N462" s="111">
        <v>581392.0199999999</v>
      </c>
      <c r="O462" s="111">
        <v>594003.97000000009</v>
      </c>
      <c r="P462" s="111">
        <v>679306.65</v>
      </c>
      <c r="Q462" s="111">
        <f t="shared" si="8"/>
        <v>7225504.2099999981</v>
      </c>
      <c r="R462" s="108"/>
      <c r="T462" s="106"/>
      <c r="U462" s="111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2991371.5699999994</v>
      </c>
      <c r="V462" s="108"/>
    </row>
    <row r="463" spans="2:22" ht="15" x14ac:dyDescent="0.25">
      <c r="B463" s="106"/>
      <c r="C463" s="151" t="s">
        <v>187</v>
      </c>
      <c r="D463" s="110" t="s">
        <v>409</v>
      </c>
      <c r="E463" s="111">
        <v>138578.99</v>
      </c>
      <c r="F463" s="111">
        <v>205130.62</v>
      </c>
      <c r="G463" s="111">
        <v>216577.08999999997</v>
      </c>
      <c r="H463" s="111">
        <v>214185.44999999998</v>
      </c>
      <c r="I463" s="111">
        <v>216612.94999999998</v>
      </c>
      <c r="J463" s="111">
        <v>210213.2</v>
      </c>
      <c r="K463" s="111">
        <v>169309.95</v>
      </c>
      <c r="L463" s="111">
        <v>46024.08</v>
      </c>
      <c r="M463" s="111">
        <v>49769.359999999993</v>
      </c>
      <c r="N463" s="111">
        <v>54182.239999999998</v>
      </c>
      <c r="O463" s="111">
        <v>50831.030000000006</v>
      </c>
      <c r="P463" s="111">
        <v>91190.62000000001</v>
      </c>
      <c r="Q463" s="111">
        <f t="shared" si="8"/>
        <v>1662605.58</v>
      </c>
      <c r="R463" s="108"/>
      <c r="T463" s="106"/>
      <c r="U463" s="111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991085.09999999986</v>
      </c>
      <c r="V463" s="108"/>
    </row>
    <row r="464" spans="2:22" ht="15" x14ac:dyDescent="0.25">
      <c r="B464" s="106"/>
      <c r="C464" s="151" t="s">
        <v>188</v>
      </c>
      <c r="D464" s="110" t="s">
        <v>410</v>
      </c>
      <c r="E464" s="111">
        <v>79111.069999999992</v>
      </c>
      <c r="F464" s="111">
        <v>32304.02</v>
      </c>
      <c r="G464" s="111">
        <v>42148.149999999994</v>
      </c>
      <c r="H464" s="111">
        <v>52547.369999999995</v>
      </c>
      <c r="I464" s="111">
        <v>41597.359999999993</v>
      </c>
      <c r="J464" s="111">
        <v>55140.420000000013</v>
      </c>
      <c r="K464" s="111">
        <v>66573.259999999995</v>
      </c>
      <c r="L464" s="111">
        <v>58163.039999999994</v>
      </c>
      <c r="M464" s="111">
        <v>55695.820000000014</v>
      </c>
      <c r="N464" s="111">
        <v>51821.030000000006</v>
      </c>
      <c r="O464" s="111">
        <v>158136.31999999998</v>
      </c>
      <c r="P464" s="111">
        <v>254112.52000000002</v>
      </c>
      <c r="Q464" s="111">
        <f t="shared" si="8"/>
        <v>947350.38</v>
      </c>
      <c r="R464" s="108"/>
      <c r="T464" s="106"/>
      <c r="U464" s="111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247707.96999999997</v>
      </c>
      <c r="V464" s="108"/>
    </row>
    <row r="465" spans="2:22" ht="25.5" x14ac:dyDescent="0.25">
      <c r="B465" s="106"/>
      <c r="C465" s="151" t="s">
        <v>189</v>
      </c>
      <c r="D465" s="110" t="s">
        <v>404</v>
      </c>
      <c r="E465" s="111">
        <v>106581.05000000002</v>
      </c>
      <c r="F465" s="111">
        <v>81547.10000000002</v>
      </c>
      <c r="G465" s="111">
        <v>93295.59</v>
      </c>
      <c r="H465" s="111">
        <v>107753.52999999998</v>
      </c>
      <c r="I465" s="111">
        <v>84743.679999999978</v>
      </c>
      <c r="J465" s="111">
        <v>103600.50999999998</v>
      </c>
      <c r="K465" s="111">
        <v>92975.25</v>
      </c>
      <c r="L465" s="111">
        <v>90634.4</v>
      </c>
      <c r="M465" s="111">
        <v>94360.00999999998</v>
      </c>
      <c r="N465" s="111">
        <v>102684.7</v>
      </c>
      <c r="O465" s="111">
        <v>92685.93</v>
      </c>
      <c r="P465" s="111">
        <v>167245.07000000004</v>
      </c>
      <c r="Q465" s="111">
        <f t="shared" si="8"/>
        <v>1218106.82</v>
      </c>
      <c r="R465" s="108"/>
      <c r="T465" s="106"/>
      <c r="U465" s="111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473920.94999999995</v>
      </c>
      <c r="V465" s="108"/>
    </row>
    <row r="466" spans="2:22" ht="15" x14ac:dyDescent="0.25">
      <c r="B466" s="106"/>
      <c r="C466" s="151" t="s">
        <v>632</v>
      </c>
      <c r="D466" s="110" t="s">
        <v>633</v>
      </c>
      <c r="E466" s="111">
        <v>203385.43999999997</v>
      </c>
      <c r="F466" s="111">
        <v>190875.49999999997</v>
      </c>
      <c r="G466" s="111">
        <v>193916.44</v>
      </c>
      <c r="H466" s="111">
        <v>194788.03999999995</v>
      </c>
      <c r="I466" s="111">
        <v>172951.96999999994</v>
      </c>
      <c r="J466" s="111">
        <v>196123.62</v>
      </c>
      <c r="K466" s="111">
        <v>204794.45000000007</v>
      </c>
      <c r="L466" s="111">
        <v>166657.42999999996</v>
      </c>
      <c r="M466" s="111">
        <v>163978.22000000003</v>
      </c>
      <c r="N466" s="111">
        <v>176358.96000000002</v>
      </c>
      <c r="O466" s="111">
        <v>174743.21000000008</v>
      </c>
      <c r="P466" s="111">
        <v>325272.01000000007</v>
      </c>
      <c r="Q466" s="111">
        <f t="shared" si="8"/>
        <v>2363845.29</v>
      </c>
      <c r="R466" s="108"/>
      <c r="T466" s="106"/>
      <c r="U466" s="111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955917.38999999978</v>
      </c>
      <c r="V466" s="108"/>
    </row>
    <row r="467" spans="2:22" ht="15" x14ac:dyDescent="0.25">
      <c r="B467" s="106"/>
      <c r="C467" s="151" t="s">
        <v>190</v>
      </c>
      <c r="D467" s="110" t="s">
        <v>411</v>
      </c>
      <c r="E467" s="111">
        <v>61579.050000000039</v>
      </c>
      <c r="F467" s="111">
        <v>171425.23</v>
      </c>
      <c r="G467" s="111">
        <v>154595.14000000001</v>
      </c>
      <c r="H467" s="111">
        <v>137230.34</v>
      </c>
      <c r="I467" s="111">
        <v>132600.28</v>
      </c>
      <c r="J467" s="111">
        <v>129742.46000000002</v>
      </c>
      <c r="K467" s="111">
        <v>128208.3</v>
      </c>
      <c r="L467" s="111">
        <v>123160.99</v>
      </c>
      <c r="M467" s="111">
        <v>121555.56</v>
      </c>
      <c r="N467" s="111">
        <v>118910.86999999998</v>
      </c>
      <c r="O467" s="111">
        <v>117973.79000000002</v>
      </c>
      <c r="P467" s="111">
        <v>133687.5</v>
      </c>
      <c r="Q467" s="111">
        <f t="shared" si="8"/>
        <v>1530669.51</v>
      </c>
      <c r="R467" s="108"/>
      <c r="T467" s="106"/>
      <c r="U467" s="111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657430.04</v>
      </c>
      <c r="V467" s="108"/>
    </row>
    <row r="468" spans="2:22" ht="15" x14ac:dyDescent="0.25">
      <c r="B468" s="106"/>
      <c r="C468" s="151" t="s">
        <v>191</v>
      </c>
      <c r="D468" s="110" t="s">
        <v>412</v>
      </c>
      <c r="E468" s="111">
        <v>121702.30000000003</v>
      </c>
      <c r="F468" s="111">
        <v>110384.13</v>
      </c>
      <c r="G468" s="111">
        <v>118994.59999999998</v>
      </c>
      <c r="H468" s="111">
        <v>161719.95000000004</v>
      </c>
      <c r="I468" s="111">
        <v>119788.00999999997</v>
      </c>
      <c r="J468" s="111">
        <v>245674.06999999992</v>
      </c>
      <c r="K468" s="111">
        <v>151856.06</v>
      </c>
      <c r="L468" s="111">
        <v>164952.14000000004</v>
      </c>
      <c r="M468" s="111">
        <v>167688.34000000003</v>
      </c>
      <c r="N468" s="111">
        <v>133349.64999999997</v>
      </c>
      <c r="O468" s="111">
        <v>156236.95999999993</v>
      </c>
      <c r="P468" s="111">
        <v>313727.28000000003</v>
      </c>
      <c r="Q468" s="111">
        <f t="shared" si="8"/>
        <v>1966073.4900000002</v>
      </c>
      <c r="R468" s="108"/>
      <c r="T468" s="106"/>
      <c r="U468" s="111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632588.99000000011</v>
      </c>
      <c r="V468" s="108"/>
    </row>
    <row r="469" spans="2:22" ht="15" x14ac:dyDescent="0.25">
      <c r="B469" s="106"/>
      <c r="C469" s="151" t="s">
        <v>192</v>
      </c>
      <c r="D469" s="110" t="s">
        <v>413</v>
      </c>
      <c r="E469" s="111">
        <v>932187.94999999984</v>
      </c>
      <c r="F469" s="111">
        <v>1170908.3599999999</v>
      </c>
      <c r="G469" s="111">
        <v>1165226.1300000004</v>
      </c>
      <c r="H469" s="111">
        <v>1174371.5599999998</v>
      </c>
      <c r="I469" s="111">
        <v>1162028.42</v>
      </c>
      <c r="J469" s="111">
        <v>1177888.47</v>
      </c>
      <c r="K469" s="111">
        <v>1164350.8099999996</v>
      </c>
      <c r="L469" s="111">
        <v>1166057.8599999996</v>
      </c>
      <c r="M469" s="111">
        <v>1164426.6800000002</v>
      </c>
      <c r="N469" s="111">
        <v>1171049.0900000003</v>
      </c>
      <c r="O469" s="111">
        <v>1167589.4699999997</v>
      </c>
      <c r="P469" s="111">
        <v>1452800.5999999999</v>
      </c>
      <c r="Q469" s="111">
        <f t="shared" si="8"/>
        <v>14068885.399999997</v>
      </c>
      <c r="R469" s="108"/>
      <c r="T469" s="106"/>
      <c r="U469" s="111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5604722.4199999999</v>
      </c>
      <c r="V469" s="108"/>
    </row>
    <row r="470" spans="2:22" ht="15" x14ac:dyDescent="0.25">
      <c r="B470" s="106"/>
      <c r="C470" s="151" t="s">
        <v>193</v>
      </c>
      <c r="D470" s="110" t="s">
        <v>414</v>
      </c>
      <c r="E470" s="111">
        <v>2325756.4000000008</v>
      </c>
      <c r="F470" s="111">
        <v>711129.42999999993</v>
      </c>
      <c r="G470" s="111">
        <v>2424356.7400000002</v>
      </c>
      <c r="H470" s="111">
        <v>1842470.5799999998</v>
      </c>
      <c r="I470" s="111">
        <v>1525785.51</v>
      </c>
      <c r="J470" s="111">
        <v>1858554.2000000002</v>
      </c>
      <c r="K470" s="111">
        <v>1787140.5400000005</v>
      </c>
      <c r="L470" s="111">
        <v>1612989.8500000006</v>
      </c>
      <c r="M470" s="111">
        <v>1204054.3900000001</v>
      </c>
      <c r="N470" s="111">
        <v>2996761.3299999996</v>
      </c>
      <c r="O470" s="111">
        <v>2545118.4600000009</v>
      </c>
      <c r="P470" s="111">
        <v>7074959.5199999977</v>
      </c>
      <c r="Q470" s="111">
        <f t="shared" si="8"/>
        <v>27909076.950000003</v>
      </c>
      <c r="R470" s="108"/>
      <c r="T470" s="106"/>
      <c r="U470" s="111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8829498.660000002</v>
      </c>
      <c r="V470" s="108"/>
    </row>
    <row r="471" spans="2:22" ht="15" x14ac:dyDescent="0.25">
      <c r="B471" s="106"/>
      <c r="C471" s="151" t="s">
        <v>194</v>
      </c>
      <c r="D471" s="110" t="s">
        <v>415</v>
      </c>
      <c r="E471" s="111">
        <v>6509.72</v>
      </c>
      <c r="F471" s="111">
        <v>5155.5100000000029</v>
      </c>
      <c r="G471" s="111">
        <v>6232.6300000000019</v>
      </c>
      <c r="H471" s="111">
        <v>6553.92</v>
      </c>
      <c r="I471" s="111">
        <v>7136.3800000000019</v>
      </c>
      <c r="J471" s="111">
        <v>7214.18</v>
      </c>
      <c r="K471" s="111">
        <v>5764.5200000000013</v>
      </c>
      <c r="L471" s="111">
        <v>5675.28</v>
      </c>
      <c r="M471" s="111">
        <v>6709.5100000000011</v>
      </c>
      <c r="N471" s="111">
        <v>6373.7300000000014</v>
      </c>
      <c r="O471" s="111">
        <v>6382.0700000000006</v>
      </c>
      <c r="P471" s="111">
        <v>8757.0399999999991</v>
      </c>
      <c r="Q471" s="111">
        <f t="shared" si="8"/>
        <v>78464.49000000002</v>
      </c>
      <c r="R471" s="108"/>
      <c r="T471" s="106"/>
      <c r="U471" s="111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31588.160000000007</v>
      </c>
      <c r="V471" s="108"/>
    </row>
    <row r="472" spans="2:22" ht="15" x14ac:dyDescent="0.25">
      <c r="B472" s="106"/>
      <c r="C472" s="151" t="s">
        <v>195</v>
      </c>
      <c r="D472" s="110" t="s">
        <v>416</v>
      </c>
      <c r="E472" s="111">
        <v>17995.120000000006</v>
      </c>
      <c r="F472" s="111">
        <v>5369.7899999999991</v>
      </c>
      <c r="G472" s="111">
        <v>5010.6899999999996</v>
      </c>
      <c r="H472" s="111">
        <v>5190.24</v>
      </c>
      <c r="I472" s="111">
        <v>5190.24</v>
      </c>
      <c r="J472" s="111">
        <v>5190.24</v>
      </c>
      <c r="K472" s="111">
        <v>5190.24</v>
      </c>
      <c r="L472" s="111">
        <v>4985</v>
      </c>
      <c r="M472" s="111">
        <v>2040.32</v>
      </c>
      <c r="N472" s="111">
        <v>2040.32</v>
      </c>
      <c r="O472" s="111">
        <v>2040.32</v>
      </c>
      <c r="P472" s="111">
        <v>2040.48</v>
      </c>
      <c r="Q472" s="111">
        <f t="shared" si="8"/>
        <v>62283</v>
      </c>
      <c r="R472" s="108"/>
      <c r="T472" s="106"/>
      <c r="U472" s="111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38756.080000000002</v>
      </c>
      <c r="V472" s="108"/>
    </row>
    <row r="473" spans="2:22" ht="15" x14ac:dyDescent="0.25">
      <c r="B473" s="106"/>
      <c r="C473" s="151" t="s">
        <v>634</v>
      </c>
      <c r="D473" s="110" t="s">
        <v>635</v>
      </c>
      <c r="E473" s="111">
        <v>1666.98</v>
      </c>
      <c r="F473" s="111">
        <v>1666.98</v>
      </c>
      <c r="G473" s="111">
        <v>1666.98</v>
      </c>
      <c r="H473" s="111">
        <v>1666.98</v>
      </c>
      <c r="I473" s="111">
        <v>1666.98</v>
      </c>
      <c r="J473" s="111">
        <v>1666.98</v>
      </c>
      <c r="K473" s="111">
        <v>1666.98</v>
      </c>
      <c r="L473" s="111">
        <v>1666.98</v>
      </c>
      <c r="M473" s="111">
        <v>1666.98</v>
      </c>
      <c r="N473" s="111">
        <v>1666.98</v>
      </c>
      <c r="O473" s="111">
        <v>1666.98</v>
      </c>
      <c r="P473" s="111">
        <v>1667.2199999999998</v>
      </c>
      <c r="Q473" s="111">
        <f t="shared" si="8"/>
        <v>20004</v>
      </c>
      <c r="R473" s="108"/>
      <c r="T473" s="106"/>
      <c r="U473" s="111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8334.9</v>
      </c>
      <c r="V473" s="108"/>
    </row>
    <row r="474" spans="2:22" ht="15" x14ac:dyDescent="0.25">
      <c r="B474" s="106"/>
      <c r="C474" s="151" t="s">
        <v>196</v>
      </c>
      <c r="D474" s="110" t="s">
        <v>417</v>
      </c>
      <c r="E474" s="111">
        <v>4482340.9500000011</v>
      </c>
      <c r="F474" s="111">
        <v>4788483.9600000009</v>
      </c>
      <c r="G474" s="111">
        <v>4604083.3000000007</v>
      </c>
      <c r="H474" s="111">
        <v>4604083.3000000007</v>
      </c>
      <c r="I474" s="111">
        <v>4604083.3000000007</v>
      </c>
      <c r="J474" s="111">
        <v>4604083.3000000007</v>
      </c>
      <c r="K474" s="111">
        <v>4602916.6100000013</v>
      </c>
      <c r="L474" s="111">
        <v>4599916.6300000008</v>
      </c>
      <c r="M474" s="111">
        <v>4599916.6300000008</v>
      </c>
      <c r="N474" s="111">
        <v>4592258.3200000012</v>
      </c>
      <c r="O474" s="111">
        <v>4583416.6300000008</v>
      </c>
      <c r="P474" s="111">
        <v>4583417.0700000012</v>
      </c>
      <c r="Q474" s="111">
        <f t="shared" si="8"/>
        <v>55249000.000000015</v>
      </c>
      <c r="R474" s="108"/>
      <c r="T474" s="106"/>
      <c r="U474" s="111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23083074.810000006</v>
      </c>
      <c r="V474" s="108"/>
    </row>
    <row r="475" spans="2:22" ht="15" x14ac:dyDescent="0.25">
      <c r="B475" s="106"/>
      <c r="C475" s="151" t="s">
        <v>197</v>
      </c>
      <c r="D475" s="110" t="s">
        <v>418</v>
      </c>
      <c r="E475" s="111">
        <v>597916.66</v>
      </c>
      <c r="F475" s="111">
        <v>597916.66</v>
      </c>
      <c r="G475" s="111">
        <v>597916.66</v>
      </c>
      <c r="H475" s="111">
        <v>597916.66</v>
      </c>
      <c r="I475" s="111">
        <v>597916.66</v>
      </c>
      <c r="J475" s="111">
        <v>597916.66</v>
      </c>
      <c r="K475" s="111">
        <v>597916.66</v>
      </c>
      <c r="L475" s="111">
        <v>597916.66</v>
      </c>
      <c r="M475" s="111">
        <v>597916.66</v>
      </c>
      <c r="N475" s="111">
        <v>597916.66</v>
      </c>
      <c r="O475" s="111">
        <v>597916.66</v>
      </c>
      <c r="P475" s="111">
        <v>597916.74</v>
      </c>
      <c r="Q475" s="111">
        <f t="shared" si="8"/>
        <v>7175000.0000000009</v>
      </c>
      <c r="R475" s="108"/>
      <c r="T475" s="106"/>
      <c r="U475" s="111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2989583.3000000003</v>
      </c>
      <c r="V475" s="108"/>
    </row>
    <row r="476" spans="2:22" ht="15" x14ac:dyDescent="0.25">
      <c r="B476" s="106"/>
      <c r="C476" s="151" t="s">
        <v>198</v>
      </c>
      <c r="D476" s="110" t="s">
        <v>419</v>
      </c>
      <c r="E476" s="111">
        <v>8083411.8000000007</v>
      </c>
      <c r="F476" s="111">
        <v>8085755.1400000006</v>
      </c>
      <c r="G476" s="111">
        <v>8084583.4700000007</v>
      </c>
      <c r="H476" s="111">
        <v>8084583.4700000007</v>
      </c>
      <c r="I476" s="111">
        <v>8084583.4700000007</v>
      </c>
      <c r="J476" s="111">
        <v>8084583.4700000007</v>
      </c>
      <c r="K476" s="111">
        <v>8084583.4700000007</v>
      </c>
      <c r="L476" s="111">
        <v>8084583.4700000007</v>
      </c>
      <c r="M476" s="111">
        <v>8084583.4700000007</v>
      </c>
      <c r="N476" s="111">
        <v>8084583.4700000007</v>
      </c>
      <c r="O476" s="111">
        <v>8084583.4700000007</v>
      </c>
      <c r="P476" s="111">
        <v>8084583.830000001</v>
      </c>
      <c r="Q476" s="111">
        <f t="shared" si="8"/>
        <v>97015002</v>
      </c>
      <c r="R476" s="108"/>
      <c r="T476" s="106"/>
      <c r="U476" s="111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40422917.350000001</v>
      </c>
      <c r="V476" s="108"/>
    </row>
    <row r="477" spans="2:22" ht="15" x14ac:dyDescent="0.25">
      <c r="B477" s="106"/>
      <c r="C477" s="151" t="s">
        <v>199</v>
      </c>
      <c r="D477" s="110" t="s">
        <v>420</v>
      </c>
      <c r="E477" s="111">
        <v>2857576.8600000022</v>
      </c>
      <c r="F477" s="111">
        <v>2366657.1200000015</v>
      </c>
      <c r="G477" s="111">
        <v>2284596.1100000013</v>
      </c>
      <c r="H477" s="111">
        <v>2277535.1100000017</v>
      </c>
      <c r="I477" s="111">
        <v>2275821.5400000014</v>
      </c>
      <c r="J477" s="111">
        <v>2272346.1200000015</v>
      </c>
      <c r="K477" s="111">
        <v>2272346.1200000015</v>
      </c>
      <c r="L477" s="111">
        <v>2272346.1200000015</v>
      </c>
      <c r="M477" s="111">
        <v>2272346.1200000015</v>
      </c>
      <c r="N477" s="111">
        <v>2272346.1200000015</v>
      </c>
      <c r="O477" s="111">
        <v>2224836.3300000019</v>
      </c>
      <c r="P477" s="111">
        <v>2066402.3300000029</v>
      </c>
      <c r="Q477" s="111">
        <f t="shared" si="8"/>
        <v>27715156.000000019</v>
      </c>
      <c r="R477" s="108"/>
      <c r="T477" s="106"/>
      <c r="U477" s="111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12062186.740000008</v>
      </c>
      <c r="V477" s="108"/>
    </row>
    <row r="478" spans="2:22" ht="25.5" x14ac:dyDescent="0.25">
      <c r="B478" s="106"/>
      <c r="C478" s="151" t="s">
        <v>200</v>
      </c>
      <c r="D478" s="110" t="s">
        <v>421</v>
      </c>
      <c r="E478" s="111">
        <v>976999.99000000011</v>
      </c>
      <c r="F478" s="111">
        <v>464833.31999999995</v>
      </c>
      <c r="G478" s="111">
        <v>464833.31999999995</v>
      </c>
      <c r="H478" s="111">
        <v>464833.31999999995</v>
      </c>
      <c r="I478" s="111">
        <v>464833.31999999995</v>
      </c>
      <c r="J478" s="111">
        <v>464833.31999999995</v>
      </c>
      <c r="K478" s="111">
        <v>464833.31999999995</v>
      </c>
      <c r="L478" s="111">
        <v>464833.31999999995</v>
      </c>
      <c r="M478" s="111">
        <v>464833.31999999995</v>
      </c>
      <c r="N478" s="111">
        <v>369333.35</v>
      </c>
      <c r="O478" s="111">
        <v>256499.9899999999</v>
      </c>
      <c r="P478" s="111">
        <v>256500.11</v>
      </c>
      <c r="Q478" s="111">
        <f t="shared" si="8"/>
        <v>5578000</v>
      </c>
      <c r="R478" s="108"/>
      <c r="T478" s="106"/>
      <c r="U478" s="111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2836333.2699999996</v>
      </c>
      <c r="V478" s="108"/>
    </row>
    <row r="479" spans="2:22" ht="15" x14ac:dyDescent="0.25">
      <c r="B479" s="106"/>
      <c r="C479" s="151" t="s">
        <v>512</v>
      </c>
      <c r="D479" s="110" t="s">
        <v>513</v>
      </c>
      <c r="E479" s="111">
        <v>41727.760000000024</v>
      </c>
      <c r="F479" s="111">
        <v>47887.579999999994</v>
      </c>
      <c r="G479" s="111">
        <v>52669.73000000001</v>
      </c>
      <c r="H479" s="111">
        <v>52653.890000000014</v>
      </c>
      <c r="I479" s="111">
        <v>47945.819999999992</v>
      </c>
      <c r="J479" s="111">
        <v>53129.889999999985</v>
      </c>
      <c r="K479" s="111">
        <v>47314.569999999985</v>
      </c>
      <c r="L479" s="111">
        <v>43933.799999999988</v>
      </c>
      <c r="M479" s="111">
        <v>46343.950000000004</v>
      </c>
      <c r="N479" s="111">
        <v>37934.31</v>
      </c>
      <c r="O479" s="111">
        <v>37702.919999999984</v>
      </c>
      <c r="P479" s="111">
        <v>63315.72</v>
      </c>
      <c r="Q479" s="111">
        <f t="shared" si="8"/>
        <v>572559.94000000006</v>
      </c>
      <c r="R479" s="108"/>
      <c r="T479" s="106"/>
      <c r="U479" s="111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242884.78000000003</v>
      </c>
      <c r="V479" s="108"/>
    </row>
    <row r="480" spans="2:22" ht="15" x14ac:dyDescent="0.25">
      <c r="B480" s="106"/>
      <c r="C480" s="151" t="s">
        <v>546</v>
      </c>
      <c r="D480" s="110" t="s">
        <v>547</v>
      </c>
      <c r="E480" s="111">
        <v>127322.67000000006</v>
      </c>
      <c r="F480" s="111">
        <v>81590.229999999952</v>
      </c>
      <c r="G480" s="111">
        <v>100895.18000000002</v>
      </c>
      <c r="H480" s="111">
        <v>103950.89000000013</v>
      </c>
      <c r="I480" s="111">
        <v>98904.62000000001</v>
      </c>
      <c r="J480" s="111">
        <v>140220.1699999999</v>
      </c>
      <c r="K480" s="111">
        <v>130615.08000000002</v>
      </c>
      <c r="L480" s="111">
        <v>91631.359999999986</v>
      </c>
      <c r="M480" s="111">
        <v>136420.06</v>
      </c>
      <c r="N480" s="111">
        <v>105685.01000000004</v>
      </c>
      <c r="O480" s="111">
        <v>144966.94000000006</v>
      </c>
      <c r="P480" s="111">
        <v>233862.13000000003</v>
      </c>
      <c r="Q480" s="111">
        <f t="shared" si="8"/>
        <v>1496064.34</v>
      </c>
      <c r="R480" s="108"/>
      <c r="T480" s="106"/>
      <c r="U480" s="111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512663.5900000002</v>
      </c>
      <c r="V480" s="108"/>
    </row>
    <row r="481" spans="2:22" ht="15" x14ac:dyDescent="0.25">
      <c r="B481" s="106"/>
      <c r="C481" s="151" t="s">
        <v>548</v>
      </c>
      <c r="D481" s="110" t="s">
        <v>549</v>
      </c>
      <c r="E481" s="111">
        <v>652185.75</v>
      </c>
      <c r="F481" s="111">
        <v>222076.80999999997</v>
      </c>
      <c r="G481" s="111">
        <v>294631.45</v>
      </c>
      <c r="H481" s="111">
        <v>466897.61999999988</v>
      </c>
      <c r="I481" s="111">
        <v>286460.20999999996</v>
      </c>
      <c r="J481" s="111">
        <v>342232.9800000001</v>
      </c>
      <c r="K481" s="111">
        <v>478631.06000000011</v>
      </c>
      <c r="L481" s="111">
        <v>383302.52000000014</v>
      </c>
      <c r="M481" s="111">
        <v>314591.38999999984</v>
      </c>
      <c r="N481" s="111">
        <v>1174862.9600000004</v>
      </c>
      <c r="O481" s="111">
        <v>911754.10999999987</v>
      </c>
      <c r="P481" s="111">
        <v>2263322.5300000007</v>
      </c>
      <c r="Q481" s="111">
        <f t="shared" si="8"/>
        <v>7790949.3900000006</v>
      </c>
      <c r="R481" s="108"/>
      <c r="T481" s="106"/>
      <c r="U481" s="111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1922251.8399999999</v>
      </c>
      <c r="V481" s="108"/>
    </row>
    <row r="482" spans="2:22" ht="15" x14ac:dyDescent="0.25">
      <c r="B482" s="106"/>
      <c r="C482" s="151" t="s">
        <v>201</v>
      </c>
      <c r="D482" s="110" t="s">
        <v>422</v>
      </c>
      <c r="E482" s="111">
        <v>55710.12</v>
      </c>
      <c r="F482" s="111">
        <v>83634.85000000002</v>
      </c>
      <c r="G482" s="111">
        <v>87079.42</v>
      </c>
      <c r="H482" s="111">
        <v>86650.91</v>
      </c>
      <c r="I482" s="111">
        <v>85718.88</v>
      </c>
      <c r="J482" s="111">
        <v>90576.180000000008</v>
      </c>
      <c r="K482" s="111">
        <v>87734.400000000009</v>
      </c>
      <c r="L482" s="111">
        <v>86831.77</v>
      </c>
      <c r="M482" s="111">
        <v>86384.66</v>
      </c>
      <c r="N482" s="111">
        <v>91603.78</v>
      </c>
      <c r="O482" s="111">
        <v>55480.939999999995</v>
      </c>
      <c r="P482" s="111">
        <v>50323.400000000009</v>
      </c>
      <c r="Q482" s="111">
        <f t="shared" si="8"/>
        <v>947729.31</v>
      </c>
      <c r="R482" s="108"/>
      <c r="T482" s="106"/>
      <c r="U482" s="111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398794.18000000005</v>
      </c>
      <c r="V482" s="108"/>
    </row>
    <row r="483" spans="2:22" ht="15" x14ac:dyDescent="0.25">
      <c r="B483" s="106"/>
      <c r="C483" s="151" t="s">
        <v>202</v>
      </c>
      <c r="D483" s="110" t="s">
        <v>423</v>
      </c>
      <c r="E483" s="111">
        <v>97881.64</v>
      </c>
      <c r="F483" s="111">
        <v>85548.33</v>
      </c>
      <c r="G483" s="111">
        <v>118805.48999999999</v>
      </c>
      <c r="H483" s="111">
        <v>104708.62</v>
      </c>
      <c r="I483" s="111">
        <v>92963.44</v>
      </c>
      <c r="J483" s="111">
        <v>101668.31</v>
      </c>
      <c r="K483" s="111">
        <v>89256.21</v>
      </c>
      <c r="L483" s="111">
        <v>65054.460000000006</v>
      </c>
      <c r="M483" s="111">
        <v>31773.899999999998</v>
      </c>
      <c r="N483" s="111">
        <v>33335.749999999993</v>
      </c>
      <c r="O483" s="111">
        <v>30500.190000000002</v>
      </c>
      <c r="P483" s="111">
        <v>347998.31999999995</v>
      </c>
      <c r="Q483" s="111">
        <f t="shared" si="8"/>
        <v>1199494.6599999997</v>
      </c>
      <c r="R483" s="108"/>
      <c r="T483" s="106"/>
      <c r="U483" s="111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499907.51999999996</v>
      </c>
      <c r="V483" s="108"/>
    </row>
    <row r="484" spans="2:22" ht="15" x14ac:dyDescent="0.25">
      <c r="B484" s="106"/>
      <c r="C484" s="151" t="s">
        <v>203</v>
      </c>
      <c r="D484" s="110" t="s">
        <v>424</v>
      </c>
      <c r="E484" s="111">
        <v>278649.13000000012</v>
      </c>
      <c r="F484" s="111">
        <v>174582.31999999998</v>
      </c>
      <c r="G484" s="111">
        <v>278309.63000000006</v>
      </c>
      <c r="H484" s="111">
        <v>234234.73999999996</v>
      </c>
      <c r="I484" s="111">
        <v>208758.40999999995</v>
      </c>
      <c r="J484" s="111">
        <v>211458.46999999991</v>
      </c>
      <c r="K484" s="111">
        <v>259337.60000000006</v>
      </c>
      <c r="L484" s="111">
        <v>186074.93000000002</v>
      </c>
      <c r="M484" s="111">
        <v>229446.96000000005</v>
      </c>
      <c r="N484" s="111">
        <v>268494.63000000006</v>
      </c>
      <c r="O484" s="111">
        <v>251713.00999999995</v>
      </c>
      <c r="P484" s="111">
        <v>753560.47</v>
      </c>
      <c r="Q484" s="111">
        <f t="shared" si="8"/>
        <v>3334620.3</v>
      </c>
      <c r="R484" s="108"/>
      <c r="T484" s="106"/>
      <c r="U484" s="111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1174534.23</v>
      </c>
      <c r="V484" s="108"/>
    </row>
    <row r="485" spans="2:22" ht="15" x14ac:dyDescent="0.25">
      <c r="B485" s="106"/>
      <c r="C485" s="151" t="s">
        <v>204</v>
      </c>
      <c r="D485" s="110" t="s">
        <v>425</v>
      </c>
      <c r="E485" s="111">
        <v>1959892.2100000014</v>
      </c>
      <c r="F485" s="111">
        <v>1249282.5900000008</v>
      </c>
      <c r="G485" s="111">
        <v>953167.41999999934</v>
      </c>
      <c r="H485" s="111">
        <v>953167.41999999934</v>
      </c>
      <c r="I485" s="111">
        <v>939174.25999999943</v>
      </c>
      <c r="J485" s="111">
        <v>874517.97999999963</v>
      </c>
      <c r="K485" s="111">
        <v>869834.07999999949</v>
      </c>
      <c r="L485" s="111">
        <v>869221.26999999955</v>
      </c>
      <c r="M485" s="111">
        <v>869000.74999999953</v>
      </c>
      <c r="N485" s="111">
        <v>869000.74999999953</v>
      </c>
      <c r="O485" s="111">
        <v>831249.51999999944</v>
      </c>
      <c r="P485" s="111">
        <v>801502.74999999988</v>
      </c>
      <c r="Q485" s="111">
        <f t="shared" si="8"/>
        <v>12039010.999999998</v>
      </c>
      <c r="R485" s="108"/>
      <c r="T485" s="106"/>
      <c r="U485" s="111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6054683.9000000004</v>
      </c>
      <c r="V485" s="108"/>
    </row>
    <row r="486" spans="2:22" ht="15" x14ac:dyDescent="0.25">
      <c r="B486" s="106"/>
      <c r="C486" s="151" t="s">
        <v>205</v>
      </c>
      <c r="D486" s="110" t="s">
        <v>426</v>
      </c>
      <c r="E486" s="111">
        <v>116218.15000000002</v>
      </c>
      <c r="F486" s="111">
        <v>135393.81000000003</v>
      </c>
      <c r="G486" s="111">
        <v>119551.40000000002</v>
      </c>
      <c r="H486" s="111">
        <v>119551.40000000002</v>
      </c>
      <c r="I486" s="111">
        <v>119551.40000000002</v>
      </c>
      <c r="J486" s="111">
        <v>119551.40000000002</v>
      </c>
      <c r="K486" s="111">
        <v>119551.40000000002</v>
      </c>
      <c r="L486" s="111">
        <v>119551.40000000002</v>
      </c>
      <c r="M486" s="111">
        <v>117041.99000000002</v>
      </c>
      <c r="N486" s="111">
        <v>116218.15000000002</v>
      </c>
      <c r="O486" s="111">
        <v>116218.15000000002</v>
      </c>
      <c r="P486" s="111">
        <v>116219.35</v>
      </c>
      <c r="Q486" s="111">
        <f t="shared" si="8"/>
        <v>1434618.0000000005</v>
      </c>
      <c r="R486" s="108"/>
      <c r="T486" s="106"/>
      <c r="U486" s="111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610266.16000000015</v>
      </c>
      <c r="V486" s="108"/>
    </row>
    <row r="487" spans="2:22" ht="15" x14ac:dyDescent="0.25">
      <c r="B487" s="106"/>
      <c r="C487" s="151" t="s">
        <v>206</v>
      </c>
      <c r="D487" s="110" t="s">
        <v>427</v>
      </c>
      <c r="E487" s="111">
        <v>413090.3000000001</v>
      </c>
      <c r="F487" s="111">
        <v>194543.8</v>
      </c>
      <c r="G487" s="111">
        <v>314308.80000000005</v>
      </c>
      <c r="H487" s="111">
        <v>473396.73000000004</v>
      </c>
      <c r="I487" s="111">
        <v>387531.01</v>
      </c>
      <c r="J487" s="111">
        <v>350273.69</v>
      </c>
      <c r="K487" s="111">
        <v>299909.16999999993</v>
      </c>
      <c r="L487" s="111">
        <v>264381.07000000007</v>
      </c>
      <c r="M487" s="111">
        <v>503451.33</v>
      </c>
      <c r="N487" s="111">
        <v>446119.57</v>
      </c>
      <c r="O487" s="111">
        <v>402388.09999999992</v>
      </c>
      <c r="P487" s="111">
        <v>1043992.0999999999</v>
      </c>
      <c r="Q487" s="111">
        <f t="shared" si="8"/>
        <v>5093385.67</v>
      </c>
      <c r="R487" s="108"/>
      <c r="T487" s="106"/>
      <c r="U487" s="111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1782870.6400000001</v>
      </c>
      <c r="V487" s="108"/>
    </row>
    <row r="488" spans="2:22" ht="15" x14ac:dyDescent="0.25">
      <c r="B488" s="106"/>
      <c r="C488" s="151" t="s">
        <v>207</v>
      </c>
      <c r="D488" s="110" t="s">
        <v>428</v>
      </c>
      <c r="E488" s="111">
        <v>135134.40999999997</v>
      </c>
      <c r="F488" s="111">
        <v>105968.87</v>
      </c>
      <c r="G488" s="111">
        <v>123609.09999999999</v>
      </c>
      <c r="H488" s="111">
        <v>125958.17000000001</v>
      </c>
      <c r="I488" s="111">
        <v>116762.92</v>
      </c>
      <c r="J488" s="111">
        <v>141961.24000000005</v>
      </c>
      <c r="K488" s="111">
        <v>135509.88</v>
      </c>
      <c r="L488" s="111">
        <v>131149.81</v>
      </c>
      <c r="M488" s="111">
        <v>132903.90000000002</v>
      </c>
      <c r="N488" s="111">
        <v>132964.56</v>
      </c>
      <c r="O488" s="111">
        <v>118194.52999999998</v>
      </c>
      <c r="P488" s="111">
        <v>221495.67000000004</v>
      </c>
      <c r="Q488" s="111">
        <f t="shared" si="8"/>
        <v>1621613.06</v>
      </c>
      <c r="R488" s="108"/>
      <c r="T488" s="106"/>
      <c r="U488" s="111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607433.47</v>
      </c>
      <c r="V488" s="108"/>
    </row>
    <row r="489" spans="2:22" ht="15" x14ac:dyDescent="0.25">
      <c r="B489" s="106"/>
      <c r="C489" s="151" t="s">
        <v>554</v>
      </c>
      <c r="D489" s="110" t="s">
        <v>555</v>
      </c>
      <c r="E489" s="111">
        <v>833333.33</v>
      </c>
      <c r="F489" s="111">
        <v>833333.33</v>
      </c>
      <c r="G489" s="111">
        <v>833333.33</v>
      </c>
      <c r="H489" s="111">
        <v>833333.33</v>
      </c>
      <c r="I489" s="111">
        <v>833333.33</v>
      </c>
      <c r="J489" s="111">
        <v>833333.33</v>
      </c>
      <c r="K489" s="111">
        <v>833333.33</v>
      </c>
      <c r="L489" s="111">
        <v>833333.33</v>
      </c>
      <c r="M489" s="111">
        <v>833333.33</v>
      </c>
      <c r="N489" s="111">
        <v>833333.33</v>
      </c>
      <c r="O489" s="111">
        <v>833333.33</v>
      </c>
      <c r="P489" s="111">
        <v>833333.37</v>
      </c>
      <c r="Q489" s="111">
        <f t="shared" si="8"/>
        <v>9999999.9999999981</v>
      </c>
      <c r="R489" s="108"/>
      <c r="T489" s="106"/>
      <c r="U489" s="111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4166666.65</v>
      </c>
      <c r="V489" s="108"/>
    </row>
    <row r="490" spans="2:22" ht="15" x14ac:dyDescent="0.25">
      <c r="B490" s="106"/>
      <c r="C490" s="151" t="s">
        <v>209</v>
      </c>
      <c r="D490" s="110" t="s">
        <v>430</v>
      </c>
      <c r="E490" s="111">
        <v>158782.34000000011</v>
      </c>
      <c r="F490" s="111">
        <v>157037.76000000001</v>
      </c>
      <c r="G490" s="111">
        <v>165481.10999999996</v>
      </c>
      <c r="H490" s="111">
        <v>228136.27000000008</v>
      </c>
      <c r="I490" s="111">
        <v>129293.02000000003</v>
      </c>
      <c r="J490" s="111">
        <v>211303.24000000002</v>
      </c>
      <c r="K490" s="111">
        <v>139829.33000000002</v>
      </c>
      <c r="L490" s="111">
        <v>142054.6999999999</v>
      </c>
      <c r="M490" s="111">
        <v>147916.81000000003</v>
      </c>
      <c r="N490" s="111">
        <v>137214.5</v>
      </c>
      <c r="O490" s="111">
        <v>132824.41</v>
      </c>
      <c r="P490" s="111">
        <v>201026.03</v>
      </c>
      <c r="Q490" s="111">
        <f t="shared" si="8"/>
        <v>1950899.5200000003</v>
      </c>
      <c r="R490" s="108"/>
      <c r="T490" s="106"/>
      <c r="U490" s="111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838730.50000000023</v>
      </c>
      <c r="V490" s="108"/>
    </row>
    <row r="491" spans="2:22" ht="15" x14ac:dyDescent="0.25">
      <c r="B491" s="106"/>
      <c r="C491" s="151" t="s">
        <v>210</v>
      </c>
      <c r="D491" s="110" t="s">
        <v>431</v>
      </c>
      <c r="E491" s="111">
        <v>18621.71</v>
      </c>
      <c r="F491" s="111">
        <v>10397.269999999999</v>
      </c>
      <c r="G491" s="111">
        <v>15760.930000000002</v>
      </c>
      <c r="H491" s="111">
        <v>26597.739999999998</v>
      </c>
      <c r="I491" s="111">
        <v>9924.2699999999986</v>
      </c>
      <c r="J491" s="111">
        <v>33355.170000000006</v>
      </c>
      <c r="K491" s="111">
        <v>12439.939999999997</v>
      </c>
      <c r="L491" s="111">
        <v>10329.550000000001</v>
      </c>
      <c r="M491" s="111">
        <v>20088.41</v>
      </c>
      <c r="N491" s="111">
        <v>13445.550000000003</v>
      </c>
      <c r="O491" s="111">
        <v>12271.770000000002</v>
      </c>
      <c r="P491" s="111">
        <v>31478.43</v>
      </c>
      <c r="Q491" s="111">
        <f t="shared" si="8"/>
        <v>214710.73999999996</v>
      </c>
      <c r="R491" s="108"/>
      <c r="T491" s="106"/>
      <c r="U491" s="111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81301.919999999998</v>
      </c>
      <c r="V491" s="108"/>
    </row>
    <row r="492" spans="2:22" ht="25.5" x14ac:dyDescent="0.25">
      <c r="B492" s="106"/>
      <c r="C492" s="151" t="s">
        <v>503</v>
      </c>
      <c r="D492" s="110" t="s">
        <v>504</v>
      </c>
      <c r="E492" s="111">
        <v>115493.15</v>
      </c>
      <c r="F492" s="111">
        <v>97804.770000000019</v>
      </c>
      <c r="G492" s="111">
        <v>102695.67</v>
      </c>
      <c r="H492" s="111">
        <v>113650.48999999996</v>
      </c>
      <c r="I492" s="111">
        <v>68939.249999999985</v>
      </c>
      <c r="J492" s="111">
        <v>87611.36000000003</v>
      </c>
      <c r="K492" s="111">
        <v>67942.909999999989</v>
      </c>
      <c r="L492" s="111">
        <v>67444.89</v>
      </c>
      <c r="M492" s="111">
        <v>72414.2</v>
      </c>
      <c r="N492" s="111">
        <v>76490.88999999997</v>
      </c>
      <c r="O492" s="111">
        <v>70935.12000000001</v>
      </c>
      <c r="P492" s="111">
        <v>108561.43000000001</v>
      </c>
      <c r="Q492" s="111">
        <f t="shared" si="8"/>
        <v>1049984.1299999999</v>
      </c>
      <c r="R492" s="108"/>
      <c r="T492" s="106"/>
      <c r="U492" s="111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498583.32999999996</v>
      </c>
      <c r="V492" s="108"/>
    </row>
    <row r="493" spans="2:22" ht="15" x14ac:dyDescent="0.25">
      <c r="B493" s="106"/>
      <c r="C493" s="151" t="s">
        <v>505</v>
      </c>
      <c r="D493" s="110" t="s">
        <v>506</v>
      </c>
      <c r="E493" s="111">
        <v>124376.22000000004</v>
      </c>
      <c r="F493" s="111">
        <v>74011.33</v>
      </c>
      <c r="G493" s="111">
        <v>111708.9</v>
      </c>
      <c r="H493" s="111">
        <v>119361.41999999998</v>
      </c>
      <c r="I493" s="111">
        <v>82939.92</v>
      </c>
      <c r="J493" s="111">
        <v>121283.29000000001</v>
      </c>
      <c r="K493" s="111">
        <v>133508.69999999998</v>
      </c>
      <c r="L493" s="111">
        <v>88633.36</v>
      </c>
      <c r="M493" s="111">
        <v>100785.71</v>
      </c>
      <c r="N493" s="111">
        <v>104038.65000000001</v>
      </c>
      <c r="O493" s="111">
        <v>117957.18999999999</v>
      </c>
      <c r="P493" s="111">
        <v>306482.64999999991</v>
      </c>
      <c r="Q493" s="111">
        <f t="shared" ref="Q493:Q556" si="9">SUM(E493:P493)</f>
        <v>1485087.3399999999</v>
      </c>
      <c r="R493" s="108"/>
      <c r="T493" s="106"/>
      <c r="U493" s="111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512397.79000000004</v>
      </c>
      <c r="V493" s="108"/>
    </row>
    <row r="494" spans="2:22" ht="15" x14ac:dyDescent="0.25">
      <c r="B494" s="106"/>
      <c r="C494" s="151" t="s">
        <v>507</v>
      </c>
      <c r="D494" s="110" t="s">
        <v>362</v>
      </c>
      <c r="E494" s="111">
        <v>108699.61000000002</v>
      </c>
      <c r="F494" s="111">
        <v>78839.659999999989</v>
      </c>
      <c r="G494" s="111">
        <v>82608.969999999987</v>
      </c>
      <c r="H494" s="111">
        <v>101052.11</v>
      </c>
      <c r="I494" s="111">
        <v>82955.050000000017</v>
      </c>
      <c r="J494" s="111">
        <v>94495.030000000028</v>
      </c>
      <c r="K494" s="111">
        <v>85773.2</v>
      </c>
      <c r="L494" s="111">
        <v>92847.450000000026</v>
      </c>
      <c r="M494" s="111">
        <v>89163.750000000029</v>
      </c>
      <c r="N494" s="111">
        <v>98072.859999999986</v>
      </c>
      <c r="O494" s="111">
        <v>88397.139999999985</v>
      </c>
      <c r="P494" s="111">
        <v>123223.49</v>
      </c>
      <c r="Q494" s="111">
        <f t="shared" si="9"/>
        <v>1126128.32</v>
      </c>
      <c r="R494" s="108"/>
      <c r="T494" s="106"/>
      <c r="U494" s="111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454155.4</v>
      </c>
      <c r="V494" s="108"/>
    </row>
    <row r="495" spans="2:22" ht="15" x14ac:dyDescent="0.25">
      <c r="B495" s="106"/>
      <c r="C495" s="151" t="s">
        <v>508</v>
      </c>
      <c r="D495" s="110" t="s">
        <v>509</v>
      </c>
      <c r="E495" s="111">
        <v>384179.37000000005</v>
      </c>
      <c r="F495" s="111">
        <v>333490.87000000005</v>
      </c>
      <c r="G495" s="111">
        <v>357561.6399999999</v>
      </c>
      <c r="H495" s="111">
        <v>400655.21000000008</v>
      </c>
      <c r="I495" s="111">
        <v>328562.19999999995</v>
      </c>
      <c r="J495" s="111">
        <v>379621.57</v>
      </c>
      <c r="K495" s="111">
        <v>353559.58000000007</v>
      </c>
      <c r="L495" s="111">
        <v>335294.83000000007</v>
      </c>
      <c r="M495" s="111">
        <v>352055.71</v>
      </c>
      <c r="N495" s="111">
        <v>354992.27</v>
      </c>
      <c r="O495" s="111">
        <v>350336.59000000008</v>
      </c>
      <c r="P495" s="111">
        <v>480817.51000000013</v>
      </c>
      <c r="Q495" s="111">
        <f t="shared" si="9"/>
        <v>4411127.3499999996</v>
      </c>
      <c r="R495" s="108"/>
      <c r="T495" s="106"/>
      <c r="U495" s="111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1804449.2899999998</v>
      </c>
      <c r="V495" s="108"/>
    </row>
    <row r="496" spans="2:22" ht="25.5" x14ac:dyDescent="0.25">
      <c r="B496" s="106"/>
      <c r="C496" s="151" t="s">
        <v>516</v>
      </c>
      <c r="D496" s="110" t="s">
        <v>517</v>
      </c>
      <c r="E496" s="111">
        <v>173709.67999999993</v>
      </c>
      <c r="F496" s="111">
        <v>108261.47000000002</v>
      </c>
      <c r="G496" s="111">
        <v>139599.22999999998</v>
      </c>
      <c r="H496" s="111">
        <v>140472.57</v>
      </c>
      <c r="I496" s="111">
        <v>112483.55999999998</v>
      </c>
      <c r="J496" s="111">
        <v>176107.75999999995</v>
      </c>
      <c r="K496" s="111">
        <v>143209.20000000004</v>
      </c>
      <c r="L496" s="111">
        <v>104340.01999999995</v>
      </c>
      <c r="M496" s="111">
        <v>145138.18000000008</v>
      </c>
      <c r="N496" s="111">
        <v>163429.40999999995</v>
      </c>
      <c r="O496" s="111">
        <v>149227.34999999995</v>
      </c>
      <c r="P496" s="111">
        <v>307480.27999999997</v>
      </c>
      <c r="Q496" s="111">
        <f t="shared" si="9"/>
        <v>1863458.7099999997</v>
      </c>
      <c r="R496" s="108"/>
      <c r="T496" s="106"/>
      <c r="U496" s="111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674526.50999999989</v>
      </c>
      <c r="V496" s="108"/>
    </row>
    <row r="497" spans="2:22" ht="15" x14ac:dyDescent="0.25">
      <c r="B497" s="106"/>
      <c r="C497" s="151" t="s">
        <v>580</v>
      </c>
      <c r="D497" s="110" t="s">
        <v>607</v>
      </c>
      <c r="E497" s="111">
        <v>119345.28000000001</v>
      </c>
      <c r="F497" s="111">
        <v>107441.84000000001</v>
      </c>
      <c r="G497" s="111">
        <v>108934.92</v>
      </c>
      <c r="H497" s="111">
        <v>117537.86000000002</v>
      </c>
      <c r="I497" s="111">
        <v>111466.55000000002</v>
      </c>
      <c r="J497" s="111">
        <v>117977.72000000002</v>
      </c>
      <c r="K497" s="111">
        <v>111442.20000000001</v>
      </c>
      <c r="L497" s="111">
        <v>109704.50999999997</v>
      </c>
      <c r="M497" s="111">
        <v>116905.56999999999</v>
      </c>
      <c r="N497" s="111">
        <v>118801.25999999998</v>
      </c>
      <c r="O497" s="111">
        <v>115861.45999999998</v>
      </c>
      <c r="P497" s="111">
        <v>90934.720000000001</v>
      </c>
      <c r="Q497" s="111">
        <f t="shared" si="9"/>
        <v>1346353.89</v>
      </c>
      <c r="R497" s="108"/>
      <c r="T497" s="106"/>
      <c r="U497" s="111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564726.45000000007</v>
      </c>
      <c r="V497" s="108"/>
    </row>
    <row r="498" spans="2:22" ht="15" x14ac:dyDescent="0.25">
      <c r="B498" s="106"/>
      <c r="C498" s="151" t="s">
        <v>636</v>
      </c>
      <c r="D498" s="110" t="s">
        <v>637</v>
      </c>
      <c r="E498" s="111">
        <v>1916.6599999999999</v>
      </c>
      <c r="F498" s="111">
        <v>1139.8899999999999</v>
      </c>
      <c r="G498" s="111">
        <v>1380.03</v>
      </c>
      <c r="H498" s="111">
        <v>1768.77</v>
      </c>
      <c r="I498" s="111">
        <v>1448.3</v>
      </c>
      <c r="J498" s="111">
        <v>1992.53</v>
      </c>
      <c r="K498" s="111">
        <v>1303.2400000000002</v>
      </c>
      <c r="L498" s="111">
        <v>1747.32</v>
      </c>
      <c r="M498" s="111">
        <v>1800.8899999999999</v>
      </c>
      <c r="N498" s="111">
        <v>2284.0600000000004</v>
      </c>
      <c r="O498" s="111">
        <v>2012.1200000000001</v>
      </c>
      <c r="P498" s="111">
        <v>4206.1900000000005</v>
      </c>
      <c r="Q498" s="111">
        <f t="shared" si="9"/>
        <v>23000</v>
      </c>
      <c r="R498" s="108"/>
      <c r="T498" s="106"/>
      <c r="U498" s="111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7653.6500000000005</v>
      </c>
      <c r="V498" s="108"/>
    </row>
    <row r="499" spans="2:22" ht="25.5" x14ac:dyDescent="0.25">
      <c r="B499" s="106"/>
      <c r="C499" s="151" t="s">
        <v>638</v>
      </c>
      <c r="D499" s="110" t="s">
        <v>639</v>
      </c>
      <c r="E499" s="111">
        <v>28909.07</v>
      </c>
      <c r="F499" s="111">
        <v>20309.940000000006</v>
      </c>
      <c r="G499" s="111">
        <v>24139.650000000005</v>
      </c>
      <c r="H499" s="111">
        <v>32548.479999999996</v>
      </c>
      <c r="I499" s="111">
        <v>22661.930000000008</v>
      </c>
      <c r="J499" s="111">
        <v>34308.960000000006</v>
      </c>
      <c r="K499" s="111">
        <v>26893.399999999998</v>
      </c>
      <c r="L499" s="111">
        <v>23132.000000000004</v>
      </c>
      <c r="M499" s="111">
        <v>29053.300000000007</v>
      </c>
      <c r="N499" s="111">
        <v>26934.48000000001</v>
      </c>
      <c r="O499" s="111">
        <v>26774.43</v>
      </c>
      <c r="P499" s="111">
        <v>51243.19999999999</v>
      </c>
      <c r="Q499" s="111">
        <f t="shared" si="9"/>
        <v>346908.84000000008</v>
      </c>
      <c r="R499" s="108"/>
      <c r="T499" s="106"/>
      <c r="U499" s="111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128569.07000000002</v>
      </c>
      <c r="V499" s="108"/>
    </row>
    <row r="500" spans="2:22" ht="15" x14ac:dyDescent="0.25">
      <c r="B500" s="106"/>
      <c r="C500" s="151" t="s">
        <v>211</v>
      </c>
      <c r="D500" s="110" t="s">
        <v>640</v>
      </c>
      <c r="E500" s="111">
        <v>638603.0199999999</v>
      </c>
      <c r="F500" s="111">
        <v>619782.1</v>
      </c>
      <c r="G500" s="111">
        <v>610408.35999999987</v>
      </c>
      <c r="H500" s="111">
        <v>1145162.8899999999</v>
      </c>
      <c r="I500" s="111">
        <v>541439.89999999991</v>
      </c>
      <c r="J500" s="111">
        <v>1228321.9100000001</v>
      </c>
      <c r="K500" s="111">
        <v>587528.37000000011</v>
      </c>
      <c r="L500" s="111">
        <v>502335.83</v>
      </c>
      <c r="M500" s="111">
        <v>875945.51000000013</v>
      </c>
      <c r="N500" s="111">
        <v>642955.34</v>
      </c>
      <c r="O500" s="111">
        <v>544449.52000000014</v>
      </c>
      <c r="P500" s="111">
        <v>1286672.82</v>
      </c>
      <c r="Q500" s="111">
        <f t="shared" si="9"/>
        <v>9223605.5700000003</v>
      </c>
      <c r="R500" s="108"/>
      <c r="T500" s="106"/>
      <c r="U500" s="111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3555396.2699999996</v>
      </c>
      <c r="V500" s="108"/>
    </row>
    <row r="501" spans="2:22" ht="15" x14ac:dyDescent="0.25">
      <c r="B501" s="106"/>
      <c r="C501" s="151" t="s">
        <v>212</v>
      </c>
      <c r="D501" s="110" t="s">
        <v>433</v>
      </c>
      <c r="E501" s="111">
        <v>99613.43</v>
      </c>
      <c r="F501" s="111">
        <v>435545.94</v>
      </c>
      <c r="G501" s="111">
        <v>466928.82000000007</v>
      </c>
      <c r="H501" s="111">
        <v>393418.30000000005</v>
      </c>
      <c r="I501" s="111">
        <v>384113.51</v>
      </c>
      <c r="J501" s="111">
        <v>418323.25</v>
      </c>
      <c r="K501" s="111">
        <v>341074.98000000004</v>
      </c>
      <c r="L501" s="111">
        <v>676090.9099999998</v>
      </c>
      <c r="M501" s="111">
        <v>841349.55999999994</v>
      </c>
      <c r="N501" s="111">
        <v>386468.3</v>
      </c>
      <c r="O501" s="111">
        <v>437595.88</v>
      </c>
      <c r="P501" s="111">
        <v>719261.44</v>
      </c>
      <c r="Q501" s="111">
        <f t="shared" si="9"/>
        <v>5599784.3200000003</v>
      </c>
      <c r="R501" s="108"/>
      <c r="T501" s="106"/>
      <c r="U501" s="111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1779620.0000000002</v>
      </c>
      <c r="V501" s="108"/>
    </row>
    <row r="502" spans="2:22" ht="15" x14ac:dyDescent="0.25">
      <c r="B502" s="106"/>
      <c r="C502" s="151" t="s">
        <v>213</v>
      </c>
      <c r="D502" s="110" t="s">
        <v>434</v>
      </c>
      <c r="E502" s="111">
        <v>111999.80000000005</v>
      </c>
      <c r="F502" s="111">
        <v>163919.38000000003</v>
      </c>
      <c r="G502" s="111">
        <v>170650.95</v>
      </c>
      <c r="H502" s="111">
        <v>180265.54</v>
      </c>
      <c r="I502" s="111">
        <v>174637.15999999997</v>
      </c>
      <c r="J502" s="111">
        <v>174203.19</v>
      </c>
      <c r="K502" s="111">
        <v>104902.15999999999</v>
      </c>
      <c r="L502" s="111">
        <v>110562.37</v>
      </c>
      <c r="M502" s="111">
        <v>168359.83000000002</v>
      </c>
      <c r="N502" s="111">
        <v>181006.10000000003</v>
      </c>
      <c r="O502" s="111">
        <v>171925.3299999999</v>
      </c>
      <c r="P502" s="111">
        <v>218108.97</v>
      </c>
      <c r="Q502" s="111">
        <f t="shared" si="9"/>
        <v>1930540.7799999998</v>
      </c>
      <c r="R502" s="108"/>
      <c r="T502" s="106"/>
      <c r="U502" s="111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801472.83000000007</v>
      </c>
      <c r="V502" s="108"/>
    </row>
    <row r="503" spans="2:22" ht="15" x14ac:dyDescent="0.25">
      <c r="B503" s="106"/>
      <c r="C503" s="151" t="s">
        <v>214</v>
      </c>
      <c r="D503" s="110" t="s">
        <v>435</v>
      </c>
      <c r="E503" s="111">
        <v>156379.03999999998</v>
      </c>
      <c r="F503" s="111">
        <v>117156.61000000002</v>
      </c>
      <c r="G503" s="111">
        <v>187185.44</v>
      </c>
      <c r="H503" s="111">
        <v>191167.51000000004</v>
      </c>
      <c r="I503" s="111">
        <v>184154.30999999997</v>
      </c>
      <c r="J503" s="111">
        <v>296160.49999999994</v>
      </c>
      <c r="K503" s="111">
        <v>164343.22</v>
      </c>
      <c r="L503" s="111">
        <v>118973.38000000002</v>
      </c>
      <c r="M503" s="111">
        <v>100360.22999999998</v>
      </c>
      <c r="N503" s="111">
        <v>125029.27000000002</v>
      </c>
      <c r="O503" s="111">
        <v>114429.09000000001</v>
      </c>
      <c r="P503" s="111">
        <v>197323.61</v>
      </c>
      <c r="Q503" s="111">
        <f t="shared" si="9"/>
        <v>1952662.21</v>
      </c>
      <c r="R503" s="108"/>
      <c r="T503" s="106"/>
      <c r="U503" s="111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836042.91</v>
      </c>
      <c r="V503" s="108"/>
    </row>
    <row r="504" spans="2:22" ht="15" x14ac:dyDescent="0.25">
      <c r="B504" s="106"/>
      <c r="C504" s="151" t="s">
        <v>215</v>
      </c>
      <c r="D504" s="110" t="s">
        <v>436</v>
      </c>
      <c r="E504" s="111">
        <v>37453.530000000006</v>
      </c>
      <c r="F504" s="111">
        <v>65226.11</v>
      </c>
      <c r="G504" s="111">
        <v>84227.440000000017</v>
      </c>
      <c r="H504" s="111">
        <v>88877.570000000022</v>
      </c>
      <c r="I504" s="111">
        <v>79576.689999999988</v>
      </c>
      <c r="J504" s="111">
        <v>71658.34</v>
      </c>
      <c r="K504" s="111">
        <v>52601.950000000012</v>
      </c>
      <c r="L504" s="111">
        <v>47011.97</v>
      </c>
      <c r="M504" s="111">
        <v>86166.9</v>
      </c>
      <c r="N504" s="111">
        <v>73153.710000000006</v>
      </c>
      <c r="O504" s="111">
        <v>62389.52</v>
      </c>
      <c r="P504" s="111">
        <v>68412.260000000009</v>
      </c>
      <c r="Q504" s="111">
        <f t="shared" si="9"/>
        <v>816755.99000000011</v>
      </c>
      <c r="R504" s="108"/>
      <c r="T504" s="106"/>
      <c r="U504" s="111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355361.34</v>
      </c>
      <c r="V504" s="108"/>
    </row>
    <row r="505" spans="2:22" ht="25.5" x14ac:dyDescent="0.25">
      <c r="B505" s="106"/>
      <c r="C505" s="151" t="s">
        <v>216</v>
      </c>
      <c r="D505" s="110" t="s">
        <v>437</v>
      </c>
      <c r="E505" s="111">
        <v>30384.680000000011</v>
      </c>
      <c r="F505" s="111">
        <v>35350.379999999997</v>
      </c>
      <c r="G505" s="111">
        <v>41752.17</v>
      </c>
      <c r="H505" s="111">
        <v>45629.869999999995</v>
      </c>
      <c r="I505" s="111">
        <v>42550.619999999995</v>
      </c>
      <c r="J505" s="111">
        <v>43999.45</v>
      </c>
      <c r="K505" s="111">
        <v>38926.68</v>
      </c>
      <c r="L505" s="111">
        <v>37392.599999999991</v>
      </c>
      <c r="M505" s="111">
        <v>43277.020000000011</v>
      </c>
      <c r="N505" s="111">
        <v>44653.320000000007</v>
      </c>
      <c r="O505" s="111">
        <v>43647.259999999987</v>
      </c>
      <c r="P505" s="111">
        <v>52146.89</v>
      </c>
      <c r="Q505" s="111">
        <f t="shared" si="9"/>
        <v>499710.94</v>
      </c>
      <c r="R505" s="108"/>
      <c r="T505" s="106"/>
      <c r="U505" s="111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195667.72</v>
      </c>
      <c r="V505" s="108"/>
    </row>
    <row r="506" spans="2:22" ht="15" x14ac:dyDescent="0.25">
      <c r="B506" s="106"/>
      <c r="C506" s="151" t="s">
        <v>217</v>
      </c>
      <c r="D506" s="110" t="s">
        <v>439</v>
      </c>
      <c r="E506" s="111">
        <v>17750</v>
      </c>
      <c r="F506" s="111">
        <v>17750</v>
      </c>
      <c r="G506" s="111">
        <v>17750</v>
      </c>
      <c r="H506" s="111">
        <v>17750</v>
      </c>
      <c r="I506" s="111">
        <v>17750</v>
      </c>
      <c r="J506" s="111">
        <v>17750</v>
      </c>
      <c r="K506" s="111">
        <v>17750</v>
      </c>
      <c r="L506" s="111">
        <v>17750</v>
      </c>
      <c r="M506" s="111">
        <v>17750</v>
      </c>
      <c r="N506" s="111">
        <v>17750</v>
      </c>
      <c r="O506" s="111">
        <v>17750</v>
      </c>
      <c r="P506" s="111">
        <v>17750</v>
      </c>
      <c r="Q506" s="111">
        <f t="shared" si="9"/>
        <v>213000</v>
      </c>
      <c r="R506" s="108"/>
      <c r="T506" s="106"/>
      <c r="U506" s="111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88750</v>
      </c>
      <c r="V506" s="108"/>
    </row>
    <row r="507" spans="2:22" ht="15" x14ac:dyDescent="0.25">
      <c r="B507" s="106"/>
      <c r="C507" s="151" t="s">
        <v>218</v>
      </c>
      <c r="D507" s="110" t="s">
        <v>440</v>
      </c>
      <c r="E507" s="111">
        <v>1758368.4100000011</v>
      </c>
      <c r="F507" s="111">
        <v>1081694.0500000005</v>
      </c>
      <c r="G507" s="111">
        <v>976166.73999999953</v>
      </c>
      <c r="H507" s="111">
        <v>976166.73999999953</v>
      </c>
      <c r="I507" s="111">
        <v>976166.73999999953</v>
      </c>
      <c r="J507" s="111">
        <v>976166.73999999953</v>
      </c>
      <c r="K507" s="111">
        <v>976166.73999999953</v>
      </c>
      <c r="L507" s="111">
        <v>976166.73999999953</v>
      </c>
      <c r="M507" s="111">
        <v>976166.73999999953</v>
      </c>
      <c r="N507" s="111">
        <v>976166.73999999953</v>
      </c>
      <c r="O507" s="111">
        <v>976166.73999999953</v>
      </c>
      <c r="P507" s="111">
        <v>946439.87999999977</v>
      </c>
      <c r="Q507" s="111">
        <f t="shared" si="9"/>
        <v>12572002.999999998</v>
      </c>
      <c r="R507" s="108"/>
      <c r="T507" s="106"/>
      <c r="U507" s="111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5768562.6799999997</v>
      </c>
      <c r="V507" s="108"/>
    </row>
    <row r="508" spans="2:22" ht="15" x14ac:dyDescent="0.25">
      <c r="B508" s="106"/>
      <c r="C508" s="151" t="s">
        <v>219</v>
      </c>
      <c r="D508" s="110" t="s">
        <v>441</v>
      </c>
      <c r="E508" s="111">
        <v>3824438.9699999997</v>
      </c>
      <c r="F508" s="111">
        <v>3274384.7399999998</v>
      </c>
      <c r="G508" s="111">
        <v>3875473.77</v>
      </c>
      <c r="H508" s="111">
        <v>3548964.55</v>
      </c>
      <c r="I508" s="111">
        <v>3512245.35</v>
      </c>
      <c r="J508" s="111">
        <v>3506634.3099999996</v>
      </c>
      <c r="K508" s="111">
        <v>3440720.28</v>
      </c>
      <c r="L508" s="111">
        <v>3372010.6200000006</v>
      </c>
      <c r="M508" s="111">
        <v>3409289.2400000007</v>
      </c>
      <c r="N508" s="111">
        <v>3539386.6300000004</v>
      </c>
      <c r="O508" s="111">
        <v>3500141.1000000006</v>
      </c>
      <c r="P508" s="111">
        <v>3733265.8899999997</v>
      </c>
      <c r="Q508" s="111">
        <f t="shared" si="9"/>
        <v>42536955.450000003</v>
      </c>
      <c r="R508" s="108"/>
      <c r="T508" s="106"/>
      <c r="U508" s="111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18035507.379999999</v>
      </c>
      <c r="V508" s="108"/>
    </row>
    <row r="509" spans="2:22" ht="15" x14ac:dyDescent="0.25">
      <c r="B509" s="106"/>
      <c r="C509" s="151" t="s">
        <v>220</v>
      </c>
      <c r="D509" s="110" t="s">
        <v>442</v>
      </c>
      <c r="E509" s="111">
        <v>10780520.129999999</v>
      </c>
      <c r="F509" s="111">
        <v>10239998.049999999</v>
      </c>
      <c r="G509" s="111">
        <v>10731874.430000003</v>
      </c>
      <c r="H509" s="111">
        <v>10839401.409999998</v>
      </c>
      <c r="I509" s="111">
        <v>10506166.269999996</v>
      </c>
      <c r="J509" s="111">
        <v>10490876.73</v>
      </c>
      <c r="K509" s="111">
        <v>10115295.259999996</v>
      </c>
      <c r="L509" s="111">
        <v>10054839.820000004</v>
      </c>
      <c r="M509" s="111">
        <v>10188414.839999998</v>
      </c>
      <c r="N509" s="111">
        <v>10862612.91</v>
      </c>
      <c r="O509" s="111">
        <v>10271898.680000002</v>
      </c>
      <c r="P509" s="111">
        <v>11942487.300000003</v>
      </c>
      <c r="Q509" s="111">
        <f t="shared" si="9"/>
        <v>127024385.83</v>
      </c>
      <c r="R509" s="108"/>
      <c r="T509" s="106"/>
      <c r="U509" s="111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53097960.289999999</v>
      </c>
      <c r="V509" s="108"/>
    </row>
    <row r="510" spans="2:22" ht="15" x14ac:dyDescent="0.25">
      <c r="B510" s="106"/>
      <c r="C510" s="151" t="s">
        <v>221</v>
      </c>
      <c r="D510" s="110" t="s">
        <v>443</v>
      </c>
      <c r="E510" s="111">
        <v>4131109.2399999993</v>
      </c>
      <c r="F510" s="111">
        <v>4306916.3900000015</v>
      </c>
      <c r="G510" s="111">
        <v>4452136.5000000009</v>
      </c>
      <c r="H510" s="111">
        <v>4364988.6300000008</v>
      </c>
      <c r="I510" s="111">
        <v>4230014.93</v>
      </c>
      <c r="J510" s="111">
        <v>4221011.1899999985</v>
      </c>
      <c r="K510" s="111">
        <v>4075409.0099999984</v>
      </c>
      <c r="L510" s="111">
        <v>4067959.0400000014</v>
      </c>
      <c r="M510" s="111">
        <v>4101681.4299999983</v>
      </c>
      <c r="N510" s="111">
        <v>4374393.4400000013</v>
      </c>
      <c r="O510" s="111">
        <v>4201166.78</v>
      </c>
      <c r="P510" s="111">
        <v>4715562.6599999992</v>
      </c>
      <c r="Q510" s="111">
        <f t="shared" si="9"/>
        <v>51242349.239999995</v>
      </c>
      <c r="R510" s="108"/>
      <c r="T510" s="106"/>
      <c r="U510" s="111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21485165.690000005</v>
      </c>
      <c r="V510" s="108"/>
    </row>
    <row r="511" spans="2:22" ht="15" x14ac:dyDescent="0.25">
      <c r="B511" s="106"/>
      <c r="C511" s="151" t="s">
        <v>222</v>
      </c>
      <c r="D511" s="110" t="s">
        <v>444</v>
      </c>
      <c r="E511" s="111">
        <v>719334.82</v>
      </c>
      <c r="F511" s="111">
        <v>1254486.8899999999</v>
      </c>
      <c r="G511" s="111">
        <v>1427273.98</v>
      </c>
      <c r="H511" s="111">
        <v>1532699.0399999998</v>
      </c>
      <c r="I511" s="111">
        <v>1427745.71</v>
      </c>
      <c r="J511" s="111">
        <v>1430470.78</v>
      </c>
      <c r="K511" s="111">
        <v>1429048.14</v>
      </c>
      <c r="L511" s="111">
        <v>1378071.55</v>
      </c>
      <c r="M511" s="111">
        <v>1430046.11</v>
      </c>
      <c r="N511" s="111">
        <v>1451103.66</v>
      </c>
      <c r="O511" s="111">
        <v>715457.23</v>
      </c>
      <c r="P511" s="111">
        <v>663017.98999999987</v>
      </c>
      <c r="Q511" s="111">
        <f t="shared" si="9"/>
        <v>14858755.9</v>
      </c>
      <c r="R511" s="108"/>
      <c r="T511" s="106"/>
      <c r="U511" s="111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6361540.4399999995</v>
      </c>
      <c r="V511" s="108"/>
    </row>
    <row r="512" spans="2:22" ht="15" x14ac:dyDescent="0.25">
      <c r="B512" s="106"/>
      <c r="C512" s="151" t="s">
        <v>223</v>
      </c>
      <c r="D512" s="110" t="s">
        <v>445</v>
      </c>
      <c r="E512" s="111">
        <v>3630314.3000000003</v>
      </c>
      <c r="F512" s="111">
        <v>3613035.94</v>
      </c>
      <c r="G512" s="111">
        <v>3637918.8300000005</v>
      </c>
      <c r="H512" s="111">
        <v>3648905.02</v>
      </c>
      <c r="I512" s="111">
        <v>3620945.02</v>
      </c>
      <c r="J512" s="111">
        <v>3624099.83</v>
      </c>
      <c r="K512" s="111">
        <v>3538192.46</v>
      </c>
      <c r="L512" s="111">
        <v>3607055.2999999993</v>
      </c>
      <c r="M512" s="111">
        <v>3623780.73</v>
      </c>
      <c r="N512" s="111">
        <v>3719777.9600000004</v>
      </c>
      <c r="O512" s="111">
        <v>3542531.9099999997</v>
      </c>
      <c r="P512" s="111">
        <v>3752903.68</v>
      </c>
      <c r="Q512" s="111">
        <f t="shared" si="9"/>
        <v>43559460.979999997</v>
      </c>
      <c r="R512" s="108"/>
      <c r="T512" s="106"/>
      <c r="U512" s="111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18151119.109999999</v>
      </c>
      <c r="V512" s="108"/>
    </row>
    <row r="513" spans="2:22" ht="15" x14ac:dyDescent="0.25">
      <c r="B513" s="106"/>
      <c r="C513" s="151" t="s">
        <v>224</v>
      </c>
      <c r="D513" s="110" t="s">
        <v>446</v>
      </c>
      <c r="E513" s="111">
        <v>514825.61</v>
      </c>
      <c r="F513" s="111">
        <v>607851.08000000007</v>
      </c>
      <c r="G513" s="111">
        <v>613578.44999999995</v>
      </c>
      <c r="H513" s="111">
        <v>622993.23</v>
      </c>
      <c r="I513" s="111">
        <v>603133.87</v>
      </c>
      <c r="J513" s="111">
        <v>488432.1</v>
      </c>
      <c r="K513" s="111">
        <v>88988.39</v>
      </c>
      <c r="L513" s="111">
        <v>85853.459999999992</v>
      </c>
      <c r="M513" s="111">
        <v>395026.87</v>
      </c>
      <c r="N513" s="111">
        <v>509944.29000000004</v>
      </c>
      <c r="O513" s="111">
        <v>545388.62</v>
      </c>
      <c r="P513" s="111">
        <v>573301.79</v>
      </c>
      <c r="Q513" s="111">
        <f t="shared" si="9"/>
        <v>5649317.7600000007</v>
      </c>
      <c r="R513" s="108"/>
      <c r="T513" s="106"/>
      <c r="U513" s="111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2962382.24</v>
      </c>
      <c r="V513" s="108"/>
    </row>
    <row r="514" spans="2:22" ht="15" x14ac:dyDescent="0.25">
      <c r="B514" s="106"/>
      <c r="C514" s="151" t="s">
        <v>225</v>
      </c>
      <c r="D514" s="110" t="s">
        <v>447</v>
      </c>
      <c r="E514" s="111">
        <v>1161404.96</v>
      </c>
      <c r="F514" s="111">
        <v>1145190.17</v>
      </c>
      <c r="G514" s="111">
        <v>1191613.99</v>
      </c>
      <c r="H514" s="111">
        <v>1120241.24</v>
      </c>
      <c r="I514" s="111">
        <v>1101668.27</v>
      </c>
      <c r="J514" s="111">
        <v>1107804.31</v>
      </c>
      <c r="K514" s="111">
        <v>256174.86</v>
      </c>
      <c r="L514" s="111">
        <v>276148.71000000002</v>
      </c>
      <c r="M514" s="111">
        <v>1097600.28</v>
      </c>
      <c r="N514" s="111">
        <v>1087787</v>
      </c>
      <c r="O514" s="111">
        <v>729112.55</v>
      </c>
      <c r="P514" s="111">
        <v>923644.55</v>
      </c>
      <c r="Q514" s="111">
        <f t="shared" si="9"/>
        <v>11198390.890000002</v>
      </c>
      <c r="R514" s="108"/>
      <c r="T514" s="106"/>
      <c r="U514" s="111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5720118.6300000008</v>
      </c>
      <c r="V514" s="108"/>
    </row>
    <row r="515" spans="2:22" ht="15" x14ac:dyDescent="0.25">
      <c r="B515" s="106"/>
      <c r="C515" s="151" t="s">
        <v>226</v>
      </c>
      <c r="D515" s="110" t="s">
        <v>448</v>
      </c>
      <c r="E515" s="111">
        <v>261006.07999999996</v>
      </c>
      <c r="F515" s="111">
        <v>189874.78000000006</v>
      </c>
      <c r="G515" s="111">
        <v>223353.60000000001</v>
      </c>
      <c r="H515" s="111">
        <v>259716.63000000006</v>
      </c>
      <c r="I515" s="111">
        <v>383854.01999999996</v>
      </c>
      <c r="J515" s="111">
        <v>247975.62999999998</v>
      </c>
      <c r="K515" s="111">
        <v>225938.59000000005</v>
      </c>
      <c r="L515" s="111">
        <v>214784.09000000003</v>
      </c>
      <c r="M515" s="111">
        <v>273222.90000000008</v>
      </c>
      <c r="N515" s="111">
        <v>279706.40999999997</v>
      </c>
      <c r="O515" s="111">
        <v>263459.77999999997</v>
      </c>
      <c r="P515" s="111">
        <v>308303.67000000016</v>
      </c>
      <c r="Q515" s="111">
        <f t="shared" si="9"/>
        <v>3131196.1800000006</v>
      </c>
      <c r="R515" s="108"/>
      <c r="T515" s="106"/>
      <c r="U515" s="111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1317805.1100000001</v>
      </c>
      <c r="V515" s="108"/>
    </row>
    <row r="516" spans="2:22" ht="15" x14ac:dyDescent="0.25">
      <c r="B516" s="106"/>
      <c r="C516" s="151" t="s">
        <v>227</v>
      </c>
      <c r="D516" s="110" t="s">
        <v>449</v>
      </c>
      <c r="E516" s="111">
        <v>864832.20000000007</v>
      </c>
      <c r="F516" s="111">
        <v>65163.54</v>
      </c>
      <c r="G516" s="111">
        <v>2264364.5099999998</v>
      </c>
      <c r="H516" s="111">
        <v>980651.37999999989</v>
      </c>
      <c r="I516" s="111">
        <v>59619.640000000007</v>
      </c>
      <c r="J516" s="111">
        <v>401489.5</v>
      </c>
      <c r="K516" s="111">
        <v>3020781.68</v>
      </c>
      <c r="L516" s="111">
        <v>490495.31000000006</v>
      </c>
      <c r="M516" s="111">
        <v>226089.75999999998</v>
      </c>
      <c r="N516" s="111">
        <v>395400.93</v>
      </c>
      <c r="O516" s="111">
        <v>412379.73</v>
      </c>
      <c r="P516" s="111">
        <v>1196718.07</v>
      </c>
      <c r="Q516" s="111">
        <f t="shared" si="9"/>
        <v>10377986.25</v>
      </c>
      <c r="R516" s="108"/>
      <c r="T516" s="106"/>
      <c r="U516" s="111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4234631.2699999996</v>
      </c>
      <c r="V516" s="108"/>
    </row>
    <row r="517" spans="2:22" ht="15" x14ac:dyDescent="0.25">
      <c r="B517" s="106"/>
      <c r="C517" s="151" t="s">
        <v>228</v>
      </c>
      <c r="D517" s="110" t="s">
        <v>438</v>
      </c>
      <c r="E517" s="111">
        <v>485083.27999999997</v>
      </c>
      <c r="F517" s="111">
        <v>485083.27999999997</v>
      </c>
      <c r="G517" s="111">
        <v>485083.27999999997</v>
      </c>
      <c r="H517" s="111">
        <v>485083.27999999997</v>
      </c>
      <c r="I517" s="111">
        <v>485083.27999999997</v>
      </c>
      <c r="J517" s="111">
        <v>485083.27999999997</v>
      </c>
      <c r="K517" s="111">
        <v>485083.27999999997</v>
      </c>
      <c r="L517" s="111">
        <v>485083.27999999997</v>
      </c>
      <c r="M517" s="111">
        <v>485083.27999999997</v>
      </c>
      <c r="N517" s="111">
        <v>485083.27999999997</v>
      </c>
      <c r="O517" s="111">
        <v>485083.27999999997</v>
      </c>
      <c r="P517" s="111">
        <v>485083.91999999993</v>
      </c>
      <c r="Q517" s="111">
        <f t="shared" si="9"/>
        <v>5821000</v>
      </c>
      <c r="R517" s="108"/>
      <c r="T517" s="106"/>
      <c r="U517" s="111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2425416.4</v>
      </c>
      <c r="V517" s="108"/>
    </row>
    <row r="518" spans="2:22" ht="15" x14ac:dyDescent="0.25">
      <c r="B518" s="106"/>
      <c r="C518" s="151" t="s">
        <v>229</v>
      </c>
      <c r="D518" s="110" t="s">
        <v>451</v>
      </c>
      <c r="E518" s="111">
        <v>33489.269999999997</v>
      </c>
      <c r="F518" s="111">
        <v>8315.77</v>
      </c>
      <c r="G518" s="111">
        <v>60411.750000000007</v>
      </c>
      <c r="H518" s="111">
        <v>27566.66</v>
      </c>
      <c r="I518" s="111">
        <v>19105.73</v>
      </c>
      <c r="J518" s="111">
        <v>46362.12000000001</v>
      </c>
      <c r="K518" s="111">
        <v>23888.640000000003</v>
      </c>
      <c r="L518" s="111">
        <v>14876.539999999999</v>
      </c>
      <c r="M518" s="111">
        <v>21507.510000000002</v>
      </c>
      <c r="N518" s="111">
        <v>21869.98</v>
      </c>
      <c r="O518" s="111">
        <v>24928.940000000002</v>
      </c>
      <c r="P518" s="111">
        <v>99548.09</v>
      </c>
      <c r="Q518" s="111">
        <f t="shared" si="9"/>
        <v>401871.00000000012</v>
      </c>
      <c r="R518" s="108"/>
      <c r="T518" s="106"/>
      <c r="U518" s="111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148889.18000000002</v>
      </c>
      <c r="V518" s="108"/>
    </row>
    <row r="519" spans="2:22" ht="15" x14ac:dyDescent="0.25">
      <c r="B519" s="106"/>
      <c r="C519" s="151" t="s">
        <v>230</v>
      </c>
      <c r="D519" s="110" t="s">
        <v>452</v>
      </c>
      <c r="E519" s="111">
        <v>717989.64</v>
      </c>
      <c r="F519" s="111">
        <v>241110.38</v>
      </c>
      <c r="G519" s="111">
        <v>713466.98</v>
      </c>
      <c r="H519" s="111">
        <v>547065.71</v>
      </c>
      <c r="I519" s="111">
        <v>456565.54000000004</v>
      </c>
      <c r="J519" s="111">
        <v>1271078.33</v>
      </c>
      <c r="K519" s="111">
        <v>574490.49</v>
      </c>
      <c r="L519" s="111">
        <v>272550.96000000002</v>
      </c>
      <c r="M519" s="111">
        <v>426559.69</v>
      </c>
      <c r="N519" s="111">
        <v>371966.79</v>
      </c>
      <c r="O519" s="111">
        <v>428557.61</v>
      </c>
      <c r="P519" s="111">
        <v>2594473.2599999998</v>
      </c>
      <c r="Q519" s="111">
        <f t="shared" si="9"/>
        <v>8615875.3800000008</v>
      </c>
      <c r="R519" s="108"/>
      <c r="T519" s="106"/>
      <c r="U519" s="111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2676198.25</v>
      </c>
      <c r="V519" s="108"/>
    </row>
    <row r="520" spans="2:22" ht="15" x14ac:dyDescent="0.25">
      <c r="B520" s="106"/>
      <c r="C520" s="151" t="s">
        <v>231</v>
      </c>
      <c r="D520" s="110" t="s">
        <v>453</v>
      </c>
      <c r="E520" s="111">
        <v>110166.65000000001</v>
      </c>
      <c r="F520" s="111">
        <v>110166.65000000001</v>
      </c>
      <c r="G520" s="111">
        <v>110166.65000000001</v>
      </c>
      <c r="H520" s="111">
        <v>110166.65000000001</v>
      </c>
      <c r="I520" s="111">
        <v>110166.65000000001</v>
      </c>
      <c r="J520" s="111">
        <v>110166.65000000001</v>
      </c>
      <c r="K520" s="111">
        <v>110166.65000000001</v>
      </c>
      <c r="L520" s="111">
        <v>110166.65000000001</v>
      </c>
      <c r="M520" s="111">
        <v>110166.65000000001</v>
      </c>
      <c r="N520" s="111">
        <v>110166.65000000001</v>
      </c>
      <c r="O520" s="111">
        <v>110166.65000000001</v>
      </c>
      <c r="P520" s="111">
        <v>110166.84999999999</v>
      </c>
      <c r="Q520" s="111">
        <f t="shared" si="9"/>
        <v>1322000</v>
      </c>
      <c r="R520" s="108"/>
      <c r="T520" s="106"/>
      <c r="U520" s="111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550833.25</v>
      </c>
      <c r="V520" s="108"/>
    </row>
    <row r="521" spans="2:22" ht="15" x14ac:dyDescent="0.25">
      <c r="B521" s="106"/>
      <c r="C521" s="151" t="s">
        <v>232</v>
      </c>
      <c r="D521" s="110" t="s">
        <v>450</v>
      </c>
      <c r="E521" s="111">
        <v>141806.87000000002</v>
      </c>
      <c r="F521" s="111">
        <v>71021.539999999994</v>
      </c>
      <c r="G521" s="111">
        <v>73473.749999999985</v>
      </c>
      <c r="H521" s="111">
        <v>83321.060000000027</v>
      </c>
      <c r="I521" s="111">
        <v>72818.289999999994</v>
      </c>
      <c r="J521" s="111">
        <v>96516.170000000027</v>
      </c>
      <c r="K521" s="111">
        <v>151207.75999999998</v>
      </c>
      <c r="L521" s="111">
        <v>95378.680000000008</v>
      </c>
      <c r="M521" s="111">
        <v>176895.31000000006</v>
      </c>
      <c r="N521" s="111">
        <v>95578.459999999963</v>
      </c>
      <c r="O521" s="111">
        <v>193192.75999999998</v>
      </c>
      <c r="P521" s="111">
        <v>296425.07</v>
      </c>
      <c r="Q521" s="111">
        <f t="shared" si="9"/>
        <v>1547635.7200000002</v>
      </c>
      <c r="R521" s="108"/>
      <c r="T521" s="106"/>
      <c r="U521" s="111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442441.51000000007</v>
      </c>
      <c r="V521" s="108"/>
    </row>
    <row r="522" spans="2:22" ht="25.5" x14ac:dyDescent="0.25">
      <c r="B522" s="106"/>
      <c r="C522" s="151" t="s">
        <v>510</v>
      </c>
      <c r="D522" s="110" t="s">
        <v>511</v>
      </c>
      <c r="E522" s="111">
        <v>421831.99999999983</v>
      </c>
      <c r="F522" s="111">
        <v>816114.50999999978</v>
      </c>
      <c r="G522" s="111">
        <v>780839.16999999993</v>
      </c>
      <c r="H522" s="111">
        <v>656614.93000000005</v>
      </c>
      <c r="I522" s="111">
        <v>512580.36000000004</v>
      </c>
      <c r="J522" s="111">
        <v>563618.30000000005</v>
      </c>
      <c r="K522" s="111">
        <v>522112.02</v>
      </c>
      <c r="L522" s="111">
        <v>471554.90000000014</v>
      </c>
      <c r="M522" s="111">
        <v>837615.15999999992</v>
      </c>
      <c r="N522" s="111">
        <v>524505.08999999985</v>
      </c>
      <c r="O522" s="111">
        <v>763851.9</v>
      </c>
      <c r="P522" s="111">
        <v>1276856.6199999999</v>
      </c>
      <c r="Q522" s="111">
        <f t="shared" si="9"/>
        <v>8148094.96</v>
      </c>
      <c r="R522" s="108"/>
      <c r="T522" s="106"/>
      <c r="U522" s="111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3187980.9699999993</v>
      </c>
      <c r="V522" s="108"/>
    </row>
    <row r="523" spans="2:22" ht="15" x14ac:dyDescent="0.25">
      <c r="B523" s="106"/>
      <c r="C523" s="151" t="s">
        <v>233</v>
      </c>
      <c r="D523" s="110" t="s">
        <v>454</v>
      </c>
      <c r="E523" s="111">
        <v>79670</v>
      </c>
      <c r="F523" s="111">
        <v>77021.460000000006</v>
      </c>
      <c r="G523" s="111">
        <v>82964.099999999991</v>
      </c>
      <c r="H523" s="111">
        <v>1172351.28</v>
      </c>
      <c r="I523" s="111">
        <v>857094.12999999989</v>
      </c>
      <c r="J523" s="111">
        <v>455484.46</v>
      </c>
      <c r="K523" s="111">
        <v>532173.65</v>
      </c>
      <c r="L523" s="111">
        <v>125621.46</v>
      </c>
      <c r="M523" s="111">
        <v>181017.65</v>
      </c>
      <c r="N523" s="111">
        <v>125109.83</v>
      </c>
      <c r="O523" s="111">
        <v>87005.59</v>
      </c>
      <c r="P523" s="111">
        <v>79531.14</v>
      </c>
      <c r="Q523" s="111">
        <f t="shared" si="9"/>
        <v>3855044.7499999995</v>
      </c>
      <c r="R523" s="108"/>
      <c r="T523" s="106"/>
      <c r="U523" s="111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2269100.9699999997</v>
      </c>
      <c r="V523" s="108"/>
    </row>
    <row r="524" spans="2:22" ht="15" x14ac:dyDescent="0.25">
      <c r="B524" s="106"/>
      <c r="C524" s="151" t="s">
        <v>234</v>
      </c>
      <c r="D524" s="110" t="s">
        <v>455</v>
      </c>
      <c r="E524" s="111">
        <v>768904.82999999914</v>
      </c>
      <c r="F524" s="111">
        <v>650833.12</v>
      </c>
      <c r="G524" s="111">
        <v>767697.70999999973</v>
      </c>
      <c r="H524" s="111">
        <v>817407.13000000024</v>
      </c>
      <c r="I524" s="111">
        <v>916421.75000000023</v>
      </c>
      <c r="J524" s="111">
        <v>876364.58999999962</v>
      </c>
      <c r="K524" s="111">
        <v>734174.78999999992</v>
      </c>
      <c r="L524" s="111">
        <v>681872.83000000101</v>
      </c>
      <c r="M524" s="111">
        <v>803591.2100000002</v>
      </c>
      <c r="N524" s="111">
        <v>762170.36999999976</v>
      </c>
      <c r="O524" s="111">
        <v>700587.19000000076</v>
      </c>
      <c r="P524" s="111">
        <v>1506857.2700000003</v>
      </c>
      <c r="Q524" s="111">
        <f t="shared" si="9"/>
        <v>9986882.790000001</v>
      </c>
      <c r="R524" s="108"/>
      <c r="T524" s="106"/>
      <c r="U524" s="111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3921264.54</v>
      </c>
      <c r="V524" s="108"/>
    </row>
    <row r="525" spans="2:22" ht="15" x14ac:dyDescent="0.25">
      <c r="B525" s="106"/>
      <c r="C525" s="151" t="s">
        <v>235</v>
      </c>
      <c r="D525" s="110" t="s">
        <v>456</v>
      </c>
      <c r="E525" s="111">
        <v>72322.11</v>
      </c>
      <c r="F525" s="111">
        <v>48312</v>
      </c>
      <c r="G525" s="111">
        <v>593622.16</v>
      </c>
      <c r="H525" s="111">
        <v>461865.80000000005</v>
      </c>
      <c r="I525" s="111">
        <v>54856.35</v>
      </c>
      <c r="J525" s="111">
        <v>101461.74999999999</v>
      </c>
      <c r="K525" s="111">
        <v>71037.09</v>
      </c>
      <c r="L525" s="111">
        <v>53090.310000000005</v>
      </c>
      <c r="M525" s="111">
        <v>83264.959999999992</v>
      </c>
      <c r="N525" s="111">
        <v>103822.46999999999</v>
      </c>
      <c r="O525" s="111">
        <v>64011.44</v>
      </c>
      <c r="P525" s="111">
        <v>134501.33000000002</v>
      </c>
      <c r="Q525" s="111">
        <f t="shared" si="9"/>
        <v>1842167.7700000003</v>
      </c>
      <c r="R525" s="108"/>
      <c r="T525" s="106"/>
      <c r="U525" s="111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1230978.4200000002</v>
      </c>
      <c r="V525" s="108"/>
    </row>
    <row r="526" spans="2:22" ht="15" x14ac:dyDescent="0.25">
      <c r="B526" s="106"/>
      <c r="C526" s="151" t="s">
        <v>236</v>
      </c>
      <c r="D526" s="110" t="s">
        <v>641</v>
      </c>
      <c r="E526" s="111">
        <v>9990.75</v>
      </c>
      <c r="F526" s="111">
        <v>14613.76</v>
      </c>
      <c r="G526" s="111">
        <v>48371.33</v>
      </c>
      <c r="H526" s="111">
        <v>1231653.53</v>
      </c>
      <c r="I526" s="111">
        <v>5696.75</v>
      </c>
      <c r="J526" s="111">
        <v>5457.44</v>
      </c>
      <c r="K526" s="111">
        <v>4725.54</v>
      </c>
      <c r="L526" s="111">
        <v>4670.33</v>
      </c>
      <c r="M526" s="111">
        <v>6057.76</v>
      </c>
      <c r="N526" s="111">
        <v>22723.52</v>
      </c>
      <c r="O526" s="111">
        <v>5579.1</v>
      </c>
      <c r="P526" s="111">
        <v>9713.9500000000007</v>
      </c>
      <c r="Q526" s="111">
        <f t="shared" si="9"/>
        <v>1369253.7600000002</v>
      </c>
      <c r="R526" s="108"/>
      <c r="T526" s="106"/>
      <c r="U526" s="111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1310326.1200000001</v>
      </c>
      <c r="V526" s="108"/>
    </row>
    <row r="527" spans="2:22" ht="15" x14ac:dyDescent="0.25">
      <c r="B527" s="106"/>
      <c r="C527" s="151" t="s">
        <v>237</v>
      </c>
      <c r="D527" s="110" t="s">
        <v>459</v>
      </c>
      <c r="E527" s="111">
        <v>423177.6500000002</v>
      </c>
      <c r="F527" s="111">
        <v>340747.96</v>
      </c>
      <c r="G527" s="111">
        <v>380991.05000000016</v>
      </c>
      <c r="H527" s="111">
        <v>494830.97999999952</v>
      </c>
      <c r="I527" s="111">
        <v>384298.98000000004</v>
      </c>
      <c r="J527" s="111">
        <v>521627.06</v>
      </c>
      <c r="K527" s="111">
        <v>400594.90999999986</v>
      </c>
      <c r="L527" s="111">
        <v>366403.29000000044</v>
      </c>
      <c r="M527" s="111">
        <v>459058.41999999946</v>
      </c>
      <c r="N527" s="111">
        <v>415016.42999999988</v>
      </c>
      <c r="O527" s="111">
        <v>402485.91000000032</v>
      </c>
      <c r="P527" s="111">
        <v>718936.99000000046</v>
      </c>
      <c r="Q527" s="111">
        <f t="shared" si="9"/>
        <v>5308169.63</v>
      </c>
      <c r="R527" s="108"/>
      <c r="T527" s="106"/>
      <c r="U527" s="111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2024046.6199999999</v>
      </c>
      <c r="V527" s="108"/>
    </row>
    <row r="528" spans="2:22" ht="15" x14ac:dyDescent="0.25">
      <c r="B528" s="106"/>
      <c r="C528" s="151" t="s">
        <v>238</v>
      </c>
      <c r="D528" s="110" t="s">
        <v>460</v>
      </c>
      <c r="E528" s="111">
        <v>169744.82</v>
      </c>
      <c r="F528" s="111">
        <v>129251.04000000001</v>
      </c>
      <c r="G528" s="111">
        <v>161357.75999999998</v>
      </c>
      <c r="H528" s="111">
        <v>190143.41999999993</v>
      </c>
      <c r="I528" s="111">
        <v>139597.32</v>
      </c>
      <c r="J528" s="111">
        <v>181384.82</v>
      </c>
      <c r="K528" s="111">
        <v>153238.09000000011</v>
      </c>
      <c r="L528" s="111">
        <v>142363.59000000003</v>
      </c>
      <c r="M528" s="111">
        <v>163801.09999999992</v>
      </c>
      <c r="N528" s="111">
        <v>159698.59000000005</v>
      </c>
      <c r="O528" s="111">
        <v>148283.25999999995</v>
      </c>
      <c r="P528" s="111">
        <v>264717.2</v>
      </c>
      <c r="Q528" s="111">
        <f t="shared" si="9"/>
        <v>2003581.01</v>
      </c>
      <c r="R528" s="108"/>
      <c r="T528" s="106"/>
      <c r="U528" s="111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790094.35999999987</v>
      </c>
      <c r="V528" s="108"/>
    </row>
    <row r="529" spans="2:22" ht="15" x14ac:dyDescent="0.25">
      <c r="B529" s="106"/>
      <c r="C529" s="151" t="s">
        <v>239</v>
      </c>
      <c r="D529" s="110" t="s">
        <v>461</v>
      </c>
      <c r="E529" s="111">
        <v>93320.400000000038</v>
      </c>
      <c r="F529" s="111">
        <v>86854.400000000038</v>
      </c>
      <c r="G529" s="111">
        <v>95549.75999999998</v>
      </c>
      <c r="H529" s="111">
        <v>107074.38999999997</v>
      </c>
      <c r="I529" s="111">
        <v>96055.869999999952</v>
      </c>
      <c r="J529" s="111">
        <v>102737.95000000006</v>
      </c>
      <c r="K529" s="111">
        <v>91961.889999999956</v>
      </c>
      <c r="L529" s="111">
        <v>94307.650000000023</v>
      </c>
      <c r="M529" s="111">
        <v>100265.78</v>
      </c>
      <c r="N529" s="111">
        <v>100197.25000000001</v>
      </c>
      <c r="O529" s="111">
        <v>97756.86000000003</v>
      </c>
      <c r="P529" s="111">
        <v>136647.15000000008</v>
      </c>
      <c r="Q529" s="111">
        <f t="shared" si="9"/>
        <v>1202729.3500000001</v>
      </c>
      <c r="R529" s="108"/>
      <c r="T529" s="106"/>
      <c r="U529" s="111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478854.81999999995</v>
      </c>
      <c r="V529" s="108"/>
    </row>
    <row r="530" spans="2:22" ht="15" x14ac:dyDescent="0.25">
      <c r="B530" s="106"/>
      <c r="C530" s="151" t="s">
        <v>240</v>
      </c>
      <c r="D530" s="110" t="s">
        <v>462</v>
      </c>
      <c r="E530" s="111">
        <v>201154.47000000006</v>
      </c>
      <c r="F530" s="111">
        <v>185839.35</v>
      </c>
      <c r="G530" s="111">
        <v>184398.79999999996</v>
      </c>
      <c r="H530" s="111">
        <v>205291.73999999996</v>
      </c>
      <c r="I530" s="111">
        <v>188158.19999999998</v>
      </c>
      <c r="J530" s="111">
        <v>211419.1999999999</v>
      </c>
      <c r="K530" s="111">
        <v>184927.47000000003</v>
      </c>
      <c r="L530" s="111">
        <v>178822.89000000007</v>
      </c>
      <c r="M530" s="111">
        <v>189559.25000000003</v>
      </c>
      <c r="N530" s="111">
        <v>188701.50999999998</v>
      </c>
      <c r="O530" s="111">
        <v>186934.06999999995</v>
      </c>
      <c r="P530" s="111">
        <v>239908.43999999992</v>
      </c>
      <c r="Q530" s="111">
        <f t="shared" si="9"/>
        <v>2345115.3899999997</v>
      </c>
      <c r="R530" s="108"/>
      <c r="T530" s="106"/>
      <c r="U530" s="111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964842.55999999994</v>
      </c>
      <c r="V530" s="108"/>
    </row>
    <row r="531" spans="2:22" ht="15" x14ac:dyDescent="0.25">
      <c r="B531" s="106"/>
      <c r="C531" s="151" t="s">
        <v>241</v>
      </c>
      <c r="D531" s="110" t="s">
        <v>463</v>
      </c>
      <c r="E531" s="111">
        <v>59409.310000000012</v>
      </c>
      <c r="F531" s="111">
        <v>61466.709999999992</v>
      </c>
      <c r="G531" s="111">
        <v>225846.61000000002</v>
      </c>
      <c r="H531" s="111">
        <v>111750.41000000002</v>
      </c>
      <c r="I531" s="111">
        <v>62861.649999999987</v>
      </c>
      <c r="J531" s="111">
        <v>66592.25</v>
      </c>
      <c r="K531" s="111">
        <v>67519.97</v>
      </c>
      <c r="L531" s="111">
        <v>111319.74000000003</v>
      </c>
      <c r="M531" s="111">
        <v>63376.209999999992</v>
      </c>
      <c r="N531" s="111">
        <v>67413.789999999994</v>
      </c>
      <c r="O531" s="111">
        <v>66035.27999999997</v>
      </c>
      <c r="P531" s="111">
        <v>94420.489999999962</v>
      </c>
      <c r="Q531" s="111">
        <f t="shared" si="9"/>
        <v>1058012.42</v>
      </c>
      <c r="R531" s="108"/>
      <c r="T531" s="106"/>
      <c r="U531" s="111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521334.69</v>
      </c>
      <c r="V531" s="108"/>
    </row>
    <row r="532" spans="2:22" ht="15" x14ac:dyDescent="0.25">
      <c r="B532" s="106"/>
      <c r="C532" s="151" t="s">
        <v>242</v>
      </c>
      <c r="D532" s="110" t="s">
        <v>464</v>
      </c>
      <c r="E532" s="111">
        <v>45497.38</v>
      </c>
      <c r="F532" s="111">
        <v>45497.38</v>
      </c>
      <c r="G532" s="111">
        <v>45497.38</v>
      </c>
      <c r="H532" s="111">
        <v>45497.38</v>
      </c>
      <c r="I532" s="111">
        <v>45497.38</v>
      </c>
      <c r="J532" s="111">
        <v>45497.38</v>
      </c>
      <c r="K532" s="111">
        <v>45497.38</v>
      </c>
      <c r="L532" s="111">
        <v>45497.38</v>
      </c>
      <c r="M532" s="111">
        <v>45497.38</v>
      </c>
      <c r="N532" s="111">
        <v>45497.38</v>
      </c>
      <c r="O532" s="111">
        <v>45497.38</v>
      </c>
      <c r="P532" s="111">
        <v>45497.32</v>
      </c>
      <c r="Q532" s="111">
        <f t="shared" si="9"/>
        <v>545968.5</v>
      </c>
      <c r="R532" s="108"/>
      <c r="T532" s="106"/>
      <c r="U532" s="111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227486.9</v>
      </c>
      <c r="V532" s="108"/>
    </row>
    <row r="533" spans="2:22" ht="15" x14ac:dyDescent="0.25">
      <c r="B533" s="106"/>
      <c r="C533" s="151" t="s">
        <v>243</v>
      </c>
      <c r="D533" s="110" t="s">
        <v>465</v>
      </c>
      <c r="E533" s="111">
        <v>37553.210000000006</v>
      </c>
      <c r="F533" s="111">
        <v>31185.560000000005</v>
      </c>
      <c r="G533" s="111">
        <v>30367.800000000003</v>
      </c>
      <c r="H533" s="111">
        <v>39059.270000000011</v>
      </c>
      <c r="I533" s="111">
        <v>35232.630000000005</v>
      </c>
      <c r="J533" s="111">
        <v>40173.950000000004</v>
      </c>
      <c r="K533" s="111">
        <v>37788.560000000012</v>
      </c>
      <c r="L533" s="111">
        <v>26661.150000000005</v>
      </c>
      <c r="M533" s="111">
        <v>35629.140000000014</v>
      </c>
      <c r="N533" s="111">
        <v>44705.500000000007</v>
      </c>
      <c r="O533" s="111">
        <v>44235.470000000008</v>
      </c>
      <c r="P533" s="111">
        <v>43645.509999999995</v>
      </c>
      <c r="Q533" s="111">
        <f t="shared" si="9"/>
        <v>446237.75000000012</v>
      </c>
      <c r="R533" s="108"/>
      <c r="T533" s="106"/>
      <c r="U533" s="111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173398.47000000003</v>
      </c>
      <c r="V533" s="108"/>
    </row>
    <row r="534" spans="2:22" ht="15" x14ac:dyDescent="0.25">
      <c r="B534" s="106"/>
      <c r="C534" s="151" t="s">
        <v>244</v>
      </c>
      <c r="D534" s="110" t="s">
        <v>466</v>
      </c>
      <c r="E534" s="111">
        <v>211494.47999999998</v>
      </c>
      <c r="F534" s="111">
        <v>187999.95999999996</v>
      </c>
      <c r="G534" s="111">
        <v>187999.95999999996</v>
      </c>
      <c r="H534" s="111">
        <v>187999.95999999996</v>
      </c>
      <c r="I534" s="111">
        <v>187999.95999999996</v>
      </c>
      <c r="J534" s="111">
        <v>187999.95999999996</v>
      </c>
      <c r="K534" s="111">
        <v>187999.95999999996</v>
      </c>
      <c r="L534" s="111">
        <v>187999.95999999996</v>
      </c>
      <c r="M534" s="111">
        <v>187999.95999999996</v>
      </c>
      <c r="N534" s="111">
        <v>187999.95999999996</v>
      </c>
      <c r="O534" s="111">
        <v>187838.80999999997</v>
      </c>
      <c r="P534" s="111">
        <v>164667.06999999998</v>
      </c>
      <c r="Q534" s="111">
        <f t="shared" si="9"/>
        <v>2255999.9999999995</v>
      </c>
      <c r="R534" s="108"/>
      <c r="T534" s="106"/>
      <c r="U534" s="111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963494.31999999983</v>
      </c>
      <c r="V534" s="108"/>
    </row>
    <row r="535" spans="2:22" ht="15" x14ac:dyDescent="0.25">
      <c r="B535" s="106"/>
      <c r="C535" s="151" t="s">
        <v>245</v>
      </c>
      <c r="D535" s="110" t="s">
        <v>467</v>
      </c>
      <c r="E535" s="111">
        <v>8513.74</v>
      </c>
      <c r="F535" s="111">
        <v>8017.0099999999993</v>
      </c>
      <c r="G535" s="111">
        <v>8019.08</v>
      </c>
      <c r="H535" s="111">
        <v>8720.5099999999984</v>
      </c>
      <c r="I535" s="111">
        <v>8305.7800000000007</v>
      </c>
      <c r="J535" s="111">
        <v>8633.7000000000007</v>
      </c>
      <c r="K535" s="111">
        <v>8168.9299999999994</v>
      </c>
      <c r="L535" s="111">
        <v>8125.52</v>
      </c>
      <c r="M535" s="111">
        <v>8064.6799999999994</v>
      </c>
      <c r="N535" s="111">
        <v>8609.6</v>
      </c>
      <c r="O535" s="111">
        <v>8409.6300000000028</v>
      </c>
      <c r="P535" s="111">
        <v>10576.949999999999</v>
      </c>
      <c r="Q535" s="111">
        <f t="shared" si="9"/>
        <v>102165.12999999999</v>
      </c>
      <c r="R535" s="108"/>
      <c r="T535" s="106"/>
      <c r="U535" s="111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41576.119999999995</v>
      </c>
      <c r="V535" s="108"/>
    </row>
    <row r="536" spans="2:22" ht="15" x14ac:dyDescent="0.25">
      <c r="B536" s="106"/>
      <c r="C536" s="151" t="s">
        <v>246</v>
      </c>
      <c r="D536" s="110" t="s">
        <v>457</v>
      </c>
      <c r="E536" s="111">
        <v>135156.77000000002</v>
      </c>
      <c r="F536" s="111">
        <v>115933.75000000001</v>
      </c>
      <c r="G536" s="111">
        <v>128423.98000000004</v>
      </c>
      <c r="H536" s="111">
        <v>157495.91000000006</v>
      </c>
      <c r="I536" s="111">
        <v>105885.68</v>
      </c>
      <c r="J536" s="111">
        <v>133708.92000000004</v>
      </c>
      <c r="K536" s="111">
        <v>205398.41000000006</v>
      </c>
      <c r="L536" s="111">
        <v>117880.52999999998</v>
      </c>
      <c r="M536" s="111">
        <v>105110.44999999998</v>
      </c>
      <c r="N536" s="111">
        <v>116864.18000000001</v>
      </c>
      <c r="O536" s="111">
        <v>137823.26</v>
      </c>
      <c r="P536" s="111">
        <v>832096.9</v>
      </c>
      <c r="Q536" s="111">
        <f t="shared" si="9"/>
        <v>2291778.7400000002</v>
      </c>
      <c r="R536" s="108"/>
      <c r="T536" s="106"/>
      <c r="U536" s="111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642896.09000000008</v>
      </c>
      <c r="V536" s="108"/>
    </row>
    <row r="537" spans="2:22" ht="15" x14ac:dyDescent="0.25">
      <c r="B537" s="106"/>
      <c r="C537" s="151" t="s">
        <v>247</v>
      </c>
      <c r="D537" s="110" t="s">
        <v>468</v>
      </c>
      <c r="E537" s="111">
        <v>33333.33</v>
      </c>
      <c r="F537" s="111">
        <v>33333.33</v>
      </c>
      <c r="G537" s="111">
        <v>33333.33</v>
      </c>
      <c r="H537" s="111">
        <v>33333.33</v>
      </c>
      <c r="I537" s="111">
        <v>33333.33</v>
      </c>
      <c r="J537" s="111">
        <v>33333.33</v>
      </c>
      <c r="K537" s="111">
        <v>33333.33</v>
      </c>
      <c r="L537" s="111">
        <v>33333.33</v>
      </c>
      <c r="M537" s="111">
        <v>33333.33</v>
      </c>
      <c r="N537" s="111">
        <v>33333.33</v>
      </c>
      <c r="O537" s="111">
        <v>33333.33</v>
      </c>
      <c r="P537" s="111">
        <v>33333.370000000003</v>
      </c>
      <c r="Q537" s="111">
        <f t="shared" si="9"/>
        <v>400000.00000000012</v>
      </c>
      <c r="R537" s="108"/>
      <c r="T537" s="106"/>
      <c r="U537" s="111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166666.65000000002</v>
      </c>
      <c r="V537" s="108"/>
    </row>
    <row r="538" spans="2:22" ht="15" x14ac:dyDescent="0.25">
      <c r="B538" s="106"/>
      <c r="C538" s="151" t="s">
        <v>248</v>
      </c>
      <c r="D538" s="110" t="s">
        <v>469</v>
      </c>
      <c r="E538" s="111">
        <v>525339.49</v>
      </c>
      <c r="F538" s="111">
        <v>480405.61999999994</v>
      </c>
      <c r="G538" s="111">
        <v>532301.07000000007</v>
      </c>
      <c r="H538" s="111">
        <v>409538.31</v>
      </c>
      <c r="I538" s="111">
        <v>331169.54000000004</v>
      </c>
      <c r="J538" s="111">
        <v>609881.94000000006</v>
      </c>
      <c r="K538" s="111">
        <v>314346.96000000002</v>
      </c>
      <c r="L538" s="111">
        <v>236860.75</v>
      </c>
      <c r="M538" s="111">
        <v>386306.44</v>
      </c>
      <c r="N538" s="111">
        <v>361267.46</v>
      </c>
      <c r="O538" s="111">
        <v>327327.57</v>
      </c>
      <c r="P538" s="111">
        <v>2057817.44</v>
      </c>
      <c r="Q538" s="111">
        <f t="shared" si="9"/>
        <v>6572562.5899999999</v>
      </c>
      <c r="R538" s="108"/>
      <c r="T538" s="106"/>
      <c r="U538" s="111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2278754.0300000003</v>
      </c>
      <c r="V538" s="108"/>
    </row>
    <row r="539" spans="2:22" ht="15" x14ac:dyDescent="0.25">
      <c r="B539" s="106"/>
      <c r="C539" s="151" t="s">
        <v>249</v>
      </c>
      <c r="D539" s="110" t="s">
        <v>470</v>
      </c>
      <c r="E539" s="111">
        <v>18379344.959999997</v>
      </c>
      <c r="F539" s="111">
        <v>17132731.379999999</v>
      </c>
      <c r="G539" s="111">
        <v>19571624.870000008</v>
      </c>
      <c r="H539" s="111">
        <v>18410278.949999992</v>
      </c>
      <c r="I539" s="111">
        <v>19313794.970000017</v>
      </c>
      <c r="J539" s="111">
        <v>18740660.889999997</v>
      </c>
      <c r="K539" s="111">
        <v>14689064.280000003</v>
      </c>
      <c r="L539" s="111">
        <v>17247048.799999997</v>
      </c>
      <c r="M539" s="111">
        <v>17994239.680000007</v>
      </c>
      <c r="N539" s="111">
        <v>18349114.049999997</v>
      </c>
      <c r="O539" s="111">
        <v>17723813.610000003</v>
      </c>
      <c r="P539" s="111">
        <v>22732686.849999998</v>
      </c>
      <c r="Q539" s="111">
        <f t="shared" si="9"/>
        <v>220284403.29000005</v>
      </c>
      <c r="R539" s="108"/>
      <c r="T539" s="106"/>
      <c r="U539" s="111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92807775.13000001</v>
      </c>
      <c r="V539" s="108"/>
    </row>
    <row r="540" spans="2:22" ht="15" x14ac:dyDescent="0.25">
      <c r="B540" s="106"/>
      <c r="C540" s="151" t="s">
        <v>250</v>
      </c>
      <c r="D540" s="110" t="s">
        <v>471</v>
      </c>
      <c r="E540" s="111">
        <v>6581879.4100000001</v>
      </c>
      <c r="F540" s="111">
        <v>3908776.9099999997</v>
      </c>
      <c r="G540" s="111">
        <v>4191547.3999999994</v>
      </c>
      <c r="H540" s="111">
        <v>3807138.66</v>
      </c>
      <c r="I540" s="111">
        <v>4084924.9499999997</v>
      </c>
      <c r="J540" s="111">
        <v>3773161.36</v>
      </c>
      <c r="K540" s="111">
        <v>3279351.0999999996</v>
      </c>
      <c r="L540" s="111">
        <v>3881371.7599999993</v>
      </c>
      <c r="M540" s="111">
        <v>3930892.2399999998</v>
      </c>
      <c r="N540" s="111">
        <v>3884857.8099999996</v>
      </c>
      <c r="O540" s="111">
        <v>3264010.1799999997</v>
      </c>
      <c r="P540" s="111">
        <v>4172088.22</v>
      </c>
      <c r="Q540" s="111">
        <f t="shared" si="9"/>
        <v>48760000</v>
      </c>
      <c r="R540" s="108"/>
      <c r="T540" s="106"/>
      <c r="U540" s="111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22574267.329999998</v>
      </c>
      <c r="V540" s="108"/>
    </row>
    <row r="541" spans="2:22" ht="15" x14ac:dyDescent="0.25">
      <c r="B541" s="106"/>
      <c r="C541" s="151" t="s">
        <v>251</v>
      </c>
      <c r="D541" s="110" t="s">
        <v>472</v>
      </c>
      <c r="E541" s="111">
        <v>541802.4800000001</v>
      </c>
      <c r="F541" s="111">
        <v>315011.73999999993</v>
      </c>
      <c r="G541" s="111">
        <v>516946.19000000006</v>
      </c>
      <c r="H541" s="111">
        <v>475017.36</v>
      </c>
      <c r="I541" s="111">
        <v>361765.74999999983</v>
      </c>
      <c r="J541" s="111">
        <v>437303.9499999999</v>
      </c>
      <c r="K541" s="111">
        <v>553338.23</v>
      </c>
      <c r="L541" s="111">
        <v>409088.0900000002</v>
      </c>
      <c r="M541" s="111">
        <v>400181.65999999986</v>
      </c>
      <c r="N541" s="111">
        <v>511525.07000000007</v>
      </c>
      <c r="O541" s="111">
        <v>448565.17999999993</v>
      </c>
      <c r="P541" s="111">
        <v>1214395.2500000005</v>
      </c>
      <c r="Q541" s="111">
        <f t="shared" si="9"/>
        <v>6184940.9499999993</v>
      </c>
      <c r="R541" s="108"/>
      <c r="T541" s="106"/>
      <c r="U541" s="111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2210543.52</v>
      </c>
      <c r="V541" s="108"/>
    </row>
    <row r="542" spans="2:22" ht="15" x14ac:dyDescent="0.25">
      <c r="B542" s="106"/>
      <c r="C542" s="151" t="s">
        <v>252</v>
      </c>
      <c r="D542" s="110" t="s">
        <v>473</v>
      </c>
      <c r="E542" s="111">
        <v>581851.73</v>
      </c>
      <c r="F542" s="111">
        <v>418584.32000000001</v>
      </c>
      <c r="G542" s="111">
        <v>607066.77999999991</v>
      </c>
      <c r="H542" s="111">
        <v>546326.75</v>
      </c>
      <c r="I542" s="111">
        <v>455109.27</v>
      </c>
      <c r="J542" s="111">
        <v>717487.95999999985</v>
      </c>
      <c r="K542" s="111">
        <v>671095.56</v>
      </c>
      <c r="L542" s="111">
        <v>475699.01999999996</v>
      </c>
      <c r="M542" s="111">
        <v>635067.02999999991</v>
      </c>
      <c r="N542" s="111">
        <v>529060.2699999999</v>
      </c>
      <c r="O542" s="111">
        <v>685436.61</v>
      </c>
      <c r="P542" s="111">
        <v>659435.45000000007</v>
      </c>
      <c r="Q542" s="111">
        <f t="shared" si="9"/>
        <v>6982220.75</v>
      </c>
      <c r="R542" s="108"/>
      <c r="T542" s="106"/>
      <c r="U542" s="111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2608938.85</v>
      </c>
      <c r="V542" s="108"/>
    </row>
    <row r="543" spans="2:22" ht="25.5" x14ac:dyDescent="0.25">
      <c r="B543" s="106"/>
      <c r="C543" s="151" t="s">
        <v>550</v>
      </c>
      <c r="D543" s="110" t="s">
        <v>551</v>
      </c>
      <c r="E543" s="111">
        <v>16756476.979999999</v>
      </c>
      <c r="F543" s="111">
        <v>19475886.080000002</v>
      </c>
      <c r="G543" s="111">
        <v>17369634.670000002</v>
      </c>
      <c r="H543" s="111">
        <v>16522644.779999999</v>
      </c>
      <c r="I543" s="111">
        <v>17600114.93</v>
      </c>
      <c r="J543" s="111">
        <v>16822173.539999999</v>
      </c>
      <c r="K543" s="111">
        <v>15335191.66</v>
      </c>
      <c r="L543" s="111">
        <v>16628815.08</v>
      </c>
      <c r="M543" s="111">
        <v>16917500.91</v>
      </c>
      <c r="N543" s="111">
        <v>16793054.550000001</v>
      </c>
      <c r="O543" s="111">
        <v>16728545.68</v>
      </c>
      <c r="P543" s="111">
        <v>17959321.699999999</v>
      </c>
      <c r="Q543" s="111">
        <f t="shared" si="9"/>
        <v>204909360.56</v>
      </c>
      <c r="R543" s="108"/>
      <c r="T543" s="106"/>
      <c r="U543" s="111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87724757.439999998</v>
      </c>
      <c r="V543" s="108"/>
    </row>
    <row r="544" spans="2:22" ht="15" x14ac:dyDescent="0.25">
      <c r="B544" s="106"/>
      <c r="C544" s="151" t="s">
        <v>253</v>
      </c>
      <c r="D544" s="110" t="s">
        <v>474</v>
      </c>
      <c r="E544" s="111">
        <v>2175529.5100000016</v>
      </c>
      <c r="F544" s="111">
        <v>1960015.0600000012</v>
      </c>
      <c r="G544" s="111">
        <v>1950015.0600000012</v>
      </c>
      <c r="H544" s="111">
        <v>1941484.3200000012</v>
      </c>
      <c r="I544" s="111">
        <v>1935098.4800000011</v>
      </c>
      <c r="J544" s="111">
        <v>1935098.4800000011</v>
      </c>
      <c r="K544" s="111">
        <v>1935098.4800000011</v>
      </c>
      <c r="L544" s="111">
        <v>1925728.4200000011</v>
      </c>
      <c r="M544" s="111">
        <v>1922598.4800000011</v>
      </c>
      <c r="N544" s="111">
        <v>1922598.4800000011</v>
      </c>
      <c r="O544" s="111">
        <v>1922598.4800000011</v>
      </c>
      <c r="P544" s="111">
        <v>1884319.7500000028</v>
      </c>
      <c r="Q544" s="111">
        <f t="shared" si="9"/>
        <v>23410183.000000015</v>
      </c>
      <c r="R544" s="108"/>
      <c r="T544" s="106"/>
      <c r="U544" s="111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9962142.4300000072</v>
      </c>
      <c r="V544" s="108"/>
    </row>
    <row r="545" spans="2:22" ht="15" x14ac:dyDescent="0.25">
      <c r="B545" s="106"/>
      <c r="C545" s="151" t="s">
        <v>254</v>
      </c>
      <c r="D545" s="110" t="s">
        <v>475</v>
      </c>
      <c r="E545" s="111">
        <v>2103.0599999999995</v>
      </c>
      <c r="F545" s="111">
        <v>2103.0599999999995</v>
      </c>
      <c r="G545" s="111">
        <v>2103.0599999999995</v>
      </c>
      <c r="H545" s="111">
        <v>2103.0599999999995</v>
      </c>
      <c r="I545" s="111">
        <v>2103.0599999999995</v>
      </c>
      <c r="J545" s="111">
        <v>2103.0599999999995</v>
      </c>
      <c r="K545" s="111">
        <v>2103.0599999999995</v>
      </c>
      <c r="L545" s="111">
        <v>2103.0599999999995</v>
      </c>
      <c r="M545" s="111">
        <v>2103.0599999999995</v>
      </c>
      <c r="N545" s="111">
        <v>2103.0599999999995</v>
      </c>
      <c r="O545" s="111">
        <v>2103.0599999999995</v>
      </c>
      <c r="P545" s="111">
        <v>2103.3399999999992</v>
      </c>
      <c r="Q545" s="111">
        <f t="shared" si="9"/>
        <v>25236.999999999989</v>
      </c>
      <c r="R545" s="108"/>
      <c r="T545" s="106"/>
      <c r="U545" s="111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10515.299999999997</v>
      </c>
      <c r="V545" s="108"/>
    </row>
    <row r="546" spans="2:22" ht="15" x14ac:dyDescent="0.25">
      <c r="B546" s="106"/>
      <c r="C546" s="151" t="s">
        <v>255</v>
      </c>
      <c r="D546" s="110" t="s">
        <v>476</v>
      </c>
      <c r="E546" s="111">
        <v>342123.0799999999</v>
      </c>
      <c r="F546" s="111">
        <v>231077.56999999995</v>
      </c>
      <c r="G546" s="111">
        <v>312229.13</v>
      </c>
      <c r="H546" s="111">
        <v>322669.86999999994</v>
      </c>
      <c r="I546" s="111">
        <v>278950.42</v>
      </c>
      <c r="J546" s="111">
        <v>438172.15000000008</v>
      </c>
      <c r="K546" s="111">
        <v>302637.04999999993</v>
      </c>
      <c r="L546" s="111">
        <v>254488.99999999988</v>
      </c>
      <c r="M546" s="111">
        <v>289954.28000000003</v>
      </c>
      <c r="N546" s="111">
        <v>309972.14000000013</v>
      </c>
      <c r="O546" s="111">
        <v>296830.76000000007</v>
      </c>
      <c r="P546" s="111">
        <v>693643.35000000009</v>
      </c>
      <c r="Q546" s="111">
        <f t="shared" si="9"/>
        <v>4072748.8000000003</v>
      </c>
      <c r="R546" s="108"/>
      <c r="T546" s="106"/>
      <c r="U546" s="111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1487050.0699999998</v>
      </c>
      <c r="V546" s="108"/>
    </row>
    <row r="547" spans="2:22" ht="15" x14ac:dyDescent="0.25">
      <c r="B547" s="106"/>
      <c r="C547" s="151" t="s">
        <v>256</v>
      </c>
      <c r="D547" s="110" t="s">
        <v>477</v>
      </c>
      <c r="E547" s="111">
        <v>67994105.710000008</v>
      </c>
      <c r="F547" s="111">
        <v>70454777.719999999</v>
      </c>
      <c r="G547" s="111">
        <v>68464856.170000002</v>
      </c>
      <c r="H547" s="111">
        <v>68592650.550000012</v>
      </c>
      <c r="I547" s="111">
        <v>68677709.140000001</v>
      </c>
      <c r="J547" s="111">
        <v>69990850.710000008</v>
      </c>
      <c r="K547" s="111">
        <v>69868116.700000003</v>
      </c>
      <c r="L547" s="111">
        <v>69976942.36999999</v>
      </c>
      <c r="M547" s="111">
        <v>70260550.24000001</v>
      </c>
      <c r="N547" s="111">
        <v>70905453.710000023</v>
      </c>
      <c r="O547" s="111">
        <v>70961492.019999996</v>
      </c>
      <c r="P547" s="111">
        <v>71057762.689999998</v>
      </c>
      <c r="Q547" s="111">
        <f t="shared" si="9"/>
        <v>837205267.73000002</v>
      </c>
      <c r="R547" s="108"/>
      <c r="T547" s="106"/>
      <c r="U547" s="111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344184099.29000002</v>
      </c>
      <c r="V547" s="108"/>
    </row>
    <row r="548" spans="2:22" ht="15" x14ac:dyDescent="0.25">
      <c r="B548" s="106"/>
      <c r="C548" s="151" t="s">
        <v>257</v>
      </c>
      <c r="D548" s="110" t="s">
        <v>478</v>
      </c>
      <c r="E548" s="111">
        <v>0</v>
      </c>
      <c r="F548" s="111">
        <v>151363.62</v>
      </c>
      <c r="G548" s="111">
        <v>93863.62</v>
      </c>
      <c r="H548" s="111">
        <v>93863.62</v>
      </c>
      <c r="I548" s="111">
        <v>93863.62</v>
      </c>
      <c r="J548" s="111">
        <v>93863.62</v>
      </c>
      <c r="K548" s="111">
        <v>93863.62</v>
      </c>
      <c r="L548" s="111">
        <v>93863.62</v>
      </c>
      <c r="M548" s="111">
        <v>168863.62</v>
      </c>
      <c r="N548" s="111">
        <v>168863.62</v>
      </c>
      <c r="O548" s="111">
        <v>168863.62</v>
      </c>
      <c r="P548" s="111">
        <v>168863.8</v>
      </c>
      <c r="Q548" s="111">
        <f t="shared" si="9"/>
        <v>1390000.0000000002</v>
      </c>
      <c r="R548" s="108"/>
      <c r="T548" s="106"/>
      <c r="U548" s="111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432954.48</v>
      </c>
      <c r="V548" s="108"/>
    </row>
    <row r="549" spans="2:22" ht="25.5" x14ac:dyDescent="0.25">
      <c r="B549" s="106"/>
      <c r="C549" s="151" t="s">
        <v>258</v>
      </c>
      <c r="D549" s="110" t="s">
        <v>479</v>
      </c>
      <c r="E549" s="111">
        <v>402442.14999999997</v>
      </c>
      <c r="F549" s="111">
        <v>268570.77999999991</v>
      </c>
      <c r="G549" s="111">
        <v>403414.76999999996</v>
      </c>
      <c r="H549" s="111">
        <v>378303.20999999996</v>
      </c>
      <c r="I549" s="111">
        <v>305780.82</v>
      </c>
      <c r="J549" s="111">
        <v>357363.14000000013</v>
      </c>
      <c r="K549" s="111">
        <v>434000.37999999995</v>
      </c>
      <c r="L549" s="111">
        <v>321668.02</v>
      </c>
      <c r="M549" s="111">
        <v>324137.49000000005</v>
      </c>
      <c r="N549" s="111">
        <v>352120.25000000017</v>
      </c>
      <c r="O549" s="111">
        <v>342698.89</v>
      </c>
      <c r="P549" s="111">
        <v>885404.49000000011</v>
      </c>
      <c r="Q549" s="111">
        <f t="shared" si="9"/>
        <v>4775904.3900000006</v>
      </c>
      <c r="R549" s="108"/>
      <c r="T549" s="106"/>
      <c r="U549" s="111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1758511.73</v>
      </c>
      <c r="V549" s="108"/>
    </row>
    <row r="550" spans="2:22" ht="15" x14ac:dyDescent="0.25">
      <c r="B550" s="106"/>
      <c r="C550" s="151" t="s">
        <v>259</v>
      </c>
      <c r="D550" s="110" t="s">
        <v>480</v>
      </c>
      <c r="E550" s="111">
        <v>83333.33</v>
      </c>
      <c r="F550" s="111">
        <v>17656.53</v>
      </c>
      <c r="G550" s="111">
        <v>40214.61</v>
      </c>
      <c r="H550" s="111">
        <v>105277.17</v>
      </c>
      <c r="I550" s="111">
        <v>13594.67</v>
      </c>
      <c r="J550" s="111">
        <v>79097.38</v>
      </c>
      <c r="K550" s="111">
        <v>249527.12999999998</v>
      </c>
      <c r="L550" s="111">
        <v>48297.97</v>
      </c>
      <c r="M550" s="111">
        <v>20726.419999999998</v>
      </c>
      <c r="N550" s="111">
        <v>36222.54</v>
      </c>
      <c r="O550" s="111">
        <v>104679.18000000001</v>
      </c>
      <c r="P550" s="111">
        <v>201373.07</v>
      </c>
      <c r="Q550" s="111">
        <f t="shared" si="9"/>
        <v>1000000.0000000002</v>
      </c>
      <c r="R550" s="108"/>
      <c r="T550" s="106"/>
      <c r="U550" s="111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260076.31000000003</v>
      </c>
      <c r="V550" s="108"/>
    </row>
    <row r="551" spans="2:22" ht="15" x14ac:dyDescent="0.25">
      <c r="B551" s="106"/>
      <c r="C551" s="151" t="s">
        <v>260</v>
      </c>
      <c r="D551" s="110" t="s">
        <v>481</v>
      </c>
      <c r="E551" s="111">
        <v>1710476.4299999992</v>
      </c>
      <c r="F551" s="111">
        <v>1628063.1200000003</v>
      </c>
      <c r="G551" s="111">
        <v>1689697.9000000041</v>
      </c>
      <c r="H551" s="111">
        <v>1713831.4600000056</v>
      </c>
      <c r="I551" s="111">
        <v>1672663.1900000006</v>
      </c>
      <c r="J551" s="111">
        <v>1704917.1100000024</v>
      </c>
      <c r="K551" s="111">
        <v>1642263.4799999986</v>
      </c>
      <c r="L551" s="111">
        <v>1613556.2800000007</v>
      </c>
      <c r="M551" s="111">
        <v>1633842.2499999993</v>
      </c>
      <c r="N551" s="111">
        <v>1698528.3000000021</v>
      </c>
      <c r="O551" s="111">
        <v>1689795.5800000012</v>
      </c>
      <c r="P551" s="111">
        <v>2012113.9899999998</v>
      </c>
      <c r="Q551" s="111">
        <f t="shared" si="9"/>
        <v>20409749.090000015</v>
      </c>
      <c r="R551" s="108"/>
      <c r="T551" s="106"/>
      <c r="U551" s="111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8414732.1000000108</v>
      </c>
      <c r="V551" s="108"/>
    </row>
    <row r="552" spans="2:22" ht="15" x14ac:dyDescent="0.25">
      <c r="B552" s="106"/>
      <c r="C552" s="151" t="s">
        <v>261</v>
      </c>
      <c r="D552" s="110" t="s">
        <v>482</v>
      </c>
      <c r="E552" s="111">
        <v>21710099.130000003</v>
      </c>
      <c r="F552" s="111">
        <v>24275992.310000006</v>
      </c>
      <c r="G552" s="111">
        <v>22112926.229999993</v>
      </c>
      <c r="H552" s="111">
        <v>20651858.439999998</v>
      </c>
      <c r="I552" s="111">
        <v>20164229.82</v>
      </c>
      <c r="J552" s="111">
        <v>21329045.199999999</v>
      </c>
      <c r="K552" s="111">
        <v>20988711.34</v>
      </c>
      <c r="L552" s="111">
        <v>21752201.550000004</v>
      </c>
      <c r="M552" s="111">
        <v>20552700.810000006</v>
      </c>
      <c r="N552" s="111">
        <v>23242175.699999999</v>
      </c>
      <c r="O552" s="111">
        <v>21636137.23</v>
      </c>
      <c r="P552" s="111">
        <v>23680200.009999994</v>
      </c>
      <c r="Q552" s="111">
        <f t="shared" si="9"/>
        <v>262096277.76999998</v>
      </c>
      <c r="R552" s="108"/>
      <c r="T552" s="106"/>
      <c r="U552" s="111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108915105.93000001</v>
      </c>
      <c r="V552" s="108"/>
    </row>
    <row r="553" spans="2:22" x14ac:dyDescent="0.2">
      <c r="B553" s="106"/>
      <c r="C553" s="152" t="s">
        <v>262</v>
      </c>
      <c r="D553" s="110" t="s">
        <v>483</v>
      </c>
      <c r="E553" s="111">
        <v>5753.46</v>
      </c>
      <c r="F553" s="111">
        <v>6750.87</v>
      </c>
      <c r="G553" s="111">
        <v>7202.5099999999993</v>
      </c>
      <c r="H553" s="111">
        <v>7254.7300000000005</v>
      </c>
      <c r="I553" s="111">
        <v>7308.8</v>
      </c>
      <c r="J553" s="111">
        <v>9121.24</v>
      </c>
      <c r="K553" s="111">
        <v>7238.8499999999985</v>
      </c>
      <c r="L553" s="111">
        <v>7038.8399999999992</v>
      </c>
      <c r="M553" s="111">
        <v>8083.93</v>
      </c>
      <c r="N553" s="111">
        <v>7834.619999999999</v>
      </c>
      <c r="O553" s="111">
        <v>7332.8900000000012</v>
      </c>
      <c r="P553" s="111">
        <v>11173.58</v>
      </c>
      <c r="Q553" s="111">
        <f t="shared" si="9"/>
        <v>92094.319999999992</v>
      </c>
      <c r="R553" s="108"/>
      <c r="T553" s="106"/>
      <c r="U553" s="111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34270.370000000003</v>
      </c>
      <c r="V553" s="108"/>
    </row>
    <row r="554" spans="2:22" x14ac:dyDescent="0.2">
      <c r="B554" s="106"/>
      <c r="C554" s="152" t="s">
        <v>263</v>
      </c>
      <c r="D554" s="110" t="s">
        <v>484</v>
      </c>
      <c r="E554" s="111">
        <v>33986.22</v>
      </c>
      <c r="F554" s="111">
        <v>43173.289999999994</v>
      </c>
      <c r="G554" s="111">
        <v>29488.330000000005</v>
      </c>
      <c r="H554" s="111">
        <v>33656.450000000012</v>
      </c>
      <c r="I554" s="111">
        <v>31934.720000000008</v>
      </c>
      <c r="J554" s="111">
        <v>32550.809999999998</v>
      </c>
      <c r="K554" s="111">
        <v>30336.249999999996</v>
      </c>
      <c r="L554" s="111">
        <v>29395.689999999995</v>
      </c>
      <c r="M554" s="111">
        <v>31887.989999999987</v>
      </c>
      <c r="N554" s="111">
        <v>34339.540000000008</v>
      </c>
      <c r="O554" s="111">
        <v>33281.060000000012</v>
      </c>
      <c r="P554" s="111">
        <v>38029.340000000011</v>
      </c>
      <c r="Q554" s="111">
        <f t="shared" si="9"/>
        <v>402059.69000000006</v>
      </c>
      <c r="R554" s="108"/>
      <c r="T554" s="106"/>
      <c r="U554" s="111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172239.01</v>
      </c>
      <c r="V554" s="108"/>
    </row>
    <row r="555" spans="2:22" x14ac:dyDescent="0.2">
      <c r="B555" s="106"/>
      <c r="C555" s="152" t="s">
        <v>264</v>
      </c>
      <c r="D555" s="110" t="s">
        <v>485</v>
      </c>
      <c r="E555" s="111">
        <v>147416.63999999998</v>
      </c>
      <c r="F555" s="111">
        <v>147416.63999999998</v>
      </c>
      <c r="G555" s="111">
        <v>147416.63999999998</v>
      </c>
      <c r="H555" s="111">
        <v>147416.63999999998</v>
      </c>
      <c r="I555" s="111">
        <v>147416.63999999998</v>
      </c>
      <c r="J555" s="111">
        <v>147416.63999999998</v>
      </c>
      <c r="K555" s="111">
        <v>147416.63999999998</v>
      </c>
      <c r="L555" s="111">
        <v>147416.63999999998</v>
      </c>
      <c r="M555" s="111">
        <v>147416.63999999998</v>
      </c>
      <c r="N555" s="111">
        <v>147416.63999999998</v>
      </c>
      <c r="O555" s="111">
        <v>147416.63999999998</v>
      </c>
      <c r="P555" s="111">
        <v>147416.95999999999</v>
      </c>
      <c r="Q555" s="111">
        <f t="shared" si="9"/>
        <v>1768999.9999999995</v>
      </c>
      <c r="R555" s="108"/>
      <c r="T555" s="106"/>
      <c r="U555" s="111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737083.2</v>
      </c>
      <c r="V555" s="108"/>
    </row>
    <row r="556" spans="2:22" x14ac:dyDescent="0.2">
      <c r="B556" s="106"/>
      <c r="C556" s="152" t="s">
        <v>587</v>
      </c>
      <c r="D556" s="110" t="e">
        <v>#N/A</v>
      </c>
      <c r="E556" s="111">
        <v>0</v>
      </c>
      <c r="F556" s="111">
        <v>0</v>
      </c>
      <c r="G556" s="111">
        <v>0</v>
      </c>
      <c r="H556" s="111">
        <v>0</v>
      </c>
      <c r="I556" s="111">
        <v>0</v>
      </c>
      <c r="J556" s="111">
        <v>0</v>
      </c>
      <c r="K556" s="111">
        <v>0</v>
      </c>
      <c r="L556" s="111">
        <v>0</v>
      </c>
      <c r="M556" s="111">
        <v>0</v>
      </c>
      <c r="N556" s="111">
        <v>0</v>
      </c>
      <c r="O556" s="111">
        <v>0</v>
      </c>
      <c r="P556" s="111">
        <v>0</v>
      </c>
      <c r="Q556" s="111">
        <f t="shared" si="9"/>
        <v>0</v>
      </c>
      <c r="R556" s="108"/>
      <c r="T556" s="106"/>
      <c r="U556" s="111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6" s="108"/>
    </row>
    <row r="557" spans="2:22" ht="25.5" x14ac:dyDescent="0.2">
      <c r="B557" s="106"/>
      <c r="C557" s="152" t="s">
        <v>514</v>
      </c>
      <c r="D557" s="110" t="s">
        <v>515</v>
      </c>
      <c r="E557" s="111">
        <v>228054.43999999997</v>
      </c>
      <c r="F557" s="111">
        <v>67474.749999999985</v>
      </c>
      <c r="G557" s="111">
        <v>82862.529999999984</v>
      </c>
      <c r="H557" s="111">
        <v>86248.680000000022</v>
      </c>
      <c r="I557" s="111">
        <v>76692.060000000012</v>
      </c>
      <c r="J557" s="111">
        <v>124819.87000000001</v>
      </c>
      <c r="K557" s="111">
        <v>279663.58999999991</v>
      </c>
      <c r="L557" s="111">
        <v>133106.18</v>
      </c>
      <c r="M557" s="111">
        <v>328362.58000000007</v>
      </c>
      <c r="N557" s="111">
        <v>131283.99999999994</v>
      </c>
      <c r="O557" s="111">
        <v>378574.37</v>
      </c>
      <c r="P557" s="111">
        <v>631282.08000000007</v>
      </c>
      <c r="Q557" s="111">
        <f t="shared" ref="Q557:Q582" si="10">SUM(E557:P557)</f>
        <v>2548425.13</v>
      </c>
      <c r="R557" s="108"/>
      <c r="T557" s="106"/>
      <c r="U557" s="111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541332.46</v>
      </c>
      <c r="V557" s="108"/>
    </row>
    <row r="558" spans="2:22" ht="25.5" x14ac:dyDescent="0.2">
      <c r="B558" s="106"/>
      <c r="C558" s="152" t="s">
        <v>552</v>
      </c>
      <c r="D558" s="110" t="s">
        <v>553</v>
      </c>
      <c r="E558" s="111">
        <v>130435.93000000001</v>
      </c>
      <c r="F558" s="111">
        <v>76043.800000000017</v>
      </c>
      <c r="G558" s="111">
        <v>99046.06</v>
      </c>
      <c r="H558" s="111">
        <v>99465.12</v>
      </c>
      <c r="I558" s="111">
        <v>73596.87</v>
      </c>
      <c r="J558" s="111">
        <v>105229.55000000003</v>
      </c>
      <c r="K558" s="111">
        <v>117760.34000000004</v>
      </c>
      <c r="L558" s="111">
        <v>76589.659999999989</v>
      </c>
      <c r="M558" s="111">
        <v>138069.96000000002</v>
      </c>
      <c r="N558" s="111">
        <v>84938.359999999986</v>
      </c>
      <c r="O558" s="111">
        <v>146814.59999999995</v>
      </c>
      <c r="P558" s="111">
        <v>250020.74</v>
      </c>
      <c r="Q558" s="111">
        <f t="shared" si="10"/>
        <v>1398010.9900000002</v>
      </c>
      <c r="R558" s="108"/>
      <c r="T558" s="106"/>
      <c r="U558" s="111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478587.78</v>
      </c>
      <c r="V558" s="108"/>
    </row>
    <row r="559" spans="2:22" x14ac:dyDescent="0.2">
      <c r="B559" s="106"/>
      <c r="C559" s="152"/>
      <c r="D559" s="110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>
        <f t="shared" si="10"/>
        <v>0</v>
      </c>
      <c r="R559" s="108"/>
      <c r="T559" s="106"/>
      <c r="U559" s="111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59" s="108"/>
    </row>
    <row r="560" spans="2:22" x14ac:dyDescent="0.2">
      <c r="B560" s="106"/>
      <c r="C560" s="152"/>
      <c r="D560" s="110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>
        <f t="shared" si="10"/>
        <v>0</v>
      </c>
      <c r="R560" s="108"/>
      <c r="T560" s="106"/>
      <c r="U560" s="111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0" s="108"/>
    </row>
    <row r="561" spans="2:22" x14ac:dyDescent="0.2">
      <c r="B561" s="106"/>
      <c r="C561" s="152"/>
      <c r="D561" s="110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>
        <f t="shared" si="10"/>
        <v>0</v>
      </c>
      <c r="R561" s="108"/>
      <c r="T561" s="106"/>
      <c r="U561" s="111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1" s="108"/>
    </row>
    <row r="562" spans="2:22" x14ac:dyDescent="0.2">
      <c r="B562" s="106"/>
      <c r="C562" s="152"/>
      <c r="D562" s="110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>
        <f t="shared" si="10"/>
        <v>0</v>
      </c>
      <c r="R562" s="108"/>
      <c r="T562" s="106"/>
      <c r="U562" s="111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2" s="108"/>
    </row>
    <row r="563" spans="2:22" x14ac:dyDescent="0.2">
      <c r="B563" s="106"/>
      <c r="C563" s="152"/>
      <c r="D563" s="110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>
        <f t="shared" si="10"/>
        <v>0</v>
      </c>
      <c r="R563" s="108"/>
      <c r="T563" s="106"/>
      <c r="U563" s="111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3" s="108"/>
    </row>
    <row r="564" spans="2:22" x14ac:dyDescent="0.2">
      <c r="B564" s="106"/>
      <c r="C564" s="152"/>
      <c r="D564" s="110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>
        <f t="shared" si="10"/>
        <v>0</v>
      </c>
      <c r="R564" s="108"/>
      <c r="T564" s="106"/>
      <c r="U564" s="111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08"/>
    </row>
    <row r="565" spans="2:22" x14ac:dyDescent="0.2">
      <c r="B565" s="106"/>
      <c r="C565" s="152"/>
      <c r="D565" s="110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>
        <f t="shared" si="10"/>
        <v>0</v>
      </c>
      <c r="R565" s="108"/>
      <c r="T565" s="106"/>
      <c r="U565" s="111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5" s="108"/>
    </row>
    <row r="566" spans="2:22" x14ac:dyDescent="0.2">
      <c r="B566" s="106"/>
      <c r="C566" s="152"/>
      <c r="D566" s="110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>
        <f t="shared" si="10"/>
        <v>0</v>
      </c>
      <c r="R566" s="108"/>
      <c r="T566" s="106"/>
      <c r="U566" s="111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6" s="108"/>
    </row>
    <row r="567" spans="2:22" x14ac:dyDescent="0.2">
      <c r="B567" s="106"/>
      <c r="C567" s="152"/>
      <c r="D567" s="110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>
        <f t="shared" si="10"/>
        <v>0</v>
      </c>
      <c r="R567" s="108"/>
      <c r="T567" s="106"/>
      <c r="U567" s="111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7" s="108"/>
    </row>
    <row r="568" spans="2:22" x14ac:dyDescent="0.2">
      <c r="B568" s="106"/>
      <c r="C568" s="152"/>
      <c r="D568" s="110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>
        <f t="shared" si="10"/>
        <v>0</v>
      </c>
      <c r="R568" s="108"/>
      <c r="T568" s="106"/>
      <c r="U568" s="111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8" s="108"/>
    </row>
    <row r="569" spans="2:22" x14ac:dyDescent="0.2">
      <c r="B569" s="106"/>
      <c r="C569" s="152"/>
      <c r="D569" s="110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>
        <f t="shared" si="10"/>
        <v>0</v>
      </c>
      <c r="R569" s="108"/>
      <c r="T569" s="106"/>
      <c r="U569" s="111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08"/>
    </row>
    <row r="570" spans="2:22" x14ac:dyDescent="0.2">
      <c r="B570" s="106"/>
      <c r="C570" s="152"/>
      <c r="D570" s="110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>
        <f t="shared" si="10"/>
        <v>0</v>
      </c>
      <c r="R570" s="108"/>
      <c r="T570" s="106"/>
      <c r="U570" s="111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0" s="108"/>
    </row>
    <row r="571" spans="2:22" x14ac:dyDescent="0.2">
      <c r="B571" s="106"/>
      <c r="C571" s="152"/>
      <c r="D571" s="110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>
        <f t="shared" si="10"/>
        <v>0</v>
      </c>
      <c r="R571" s="108"/>
      <c r="T571" s="106"/>
      <c r="U571" s="111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1" s="108"/>
    </row>
    <row r="572" spans="2:22" x14ac:dyDescent="0.2">
      <c r="B572" s="106"/>
      <c r="C572" s="152"/>
      <c r="D572" s="110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>
        <f t="shared" si="10"/>
        <v>0</v>
      </c>
      <c r="R572" s="108"/>
      <c r="T572" s="106"/>
      <c r="U572" s="111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2" s="108"/>
    </row>
    <row r="573" spans="2:22" x14ac:dyDescent="0.2">
      <c r="B573" s="106"/>
      <c r="C573" s="152"/>
      <c r="D573" s="110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>
        <f t="shared" si="10"/>
        <v>0</v>
      </c>
      <c r="R573" s="108"/>
      <c r="T573" s="106"/>
      <c r="U573" s="111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3" s="108"/>
    </row>
    <row r="574" spans="2:22" x14ac:dyDescent="0.2">
      <c r="B574" s="106"/>
      <c r="C574" s="152"/>
      <c r="D574" s="110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>
        <f t="shared" si="10"/>
        <v>0</v>
      </c>
      <c r="R574" s="108"/>
      <c r="T574" s="106"/>
      <c r="U574" s="111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4" s="108"/>
    </row>
    <row r="575" spans="2:22" x14ac:dyDescent="0.2">
      <c r="B575" s="106"/>
      <c r="C575" s="152"/>
      <c r="D575" s="110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>
        <f t="shared" si="10"/>
        <v>0</v>
      </c>
      <c r="R575" s="108"/>
      <c r="T575" s="106"/>
      <c r="U575" s="111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5" s="108"/>
    </row>
    <row r="576" spans="2:22" x14ac:dyDescent="0.2">
      <c r="B576" s="106"/>
      <c r="C576" s="152"/>
      <c r="D576" s="110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>
        <f t="shared" si="10"/>
        <v>0</v>
      </c>
      <c r="R576" s="108"/>
      <c r="T576" s="106"/>
      <c r="U576" s="111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6" s="108"/>
    </row>
    <row r="577" spans="2:22" x14ac:dyDescent="0.2">
      <c r="B577" s="106"/>
      <c r="C577" s="152"/>
      <c r="D577" s="110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>
        <f t="shared" si="10"/>
        <v>0</v>
      </c>
      <c r="R577" s="108"/>
      <c r="T577" s="106"/>
      <c r="U577" s="111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7" s="108"/>
    </row>
    <row r="578" spans="2:22" x14ac:dyDescent="0.2">
      <c r="B578" s="106"/>
      <c r="C578" s="152"/>
      <c r="D578" s="110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>
        <f t="shared" si="10"/>
        <v>0</v>
      </c>
      <c r="R578" s="108"/>
      <c r="T578" s="106"/>
      <c r="U578" s="111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8" s="108"/>
    </row>
    <row r="579" spans="2:22" x14ac:dyDescent="0.2">
      <c r="B579" s="106"/>
      <c r="C579" s="152"/>
      <c r="D579" s="110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>
        <f t="shared" si="10"/>
        <v>0</v>
      </c>
      <c r="R579" s="108"/>
      <c r="T579" s="106"/>
      <c r="U579" s="111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08"/>
    </row>
    <row r="580" spans="2:22" x14ac:dyDescent="0.2">
      <c r="B580" s="106"/>
      <c r="C580" s="152"/>
      <c r="D580" s="110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>
        <f t="shared" si="10"/>
        <v>0</v>
      </c>
      <c r="R580" s="108"/>
      <c r="T580" s="106"/>
      <c r="U580" s="111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0" s="108"/>
    </row>
    <row r="581" spans="2:22" x14ac:dyDescent="0.2">
      <c r="B581" s="106"/>
      <c r="C581" s="152"/>
      <c r="D581" s="110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>
        <f t="shared" si="10"/>
        <v>0</v>
      </c>
      <c r="R581" s="108"/>
      <c r="T581" s="106"/>
      <c r="U581" s="111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08"/>
    </row>
    <row r="582" spans="2:22" x14ac:dyDescent="0.2">
      <c r="B582" s="106"/>
      <c r="C582" s="153"/>
      <c r="D582" s="110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>
        <f t="shared" si="10"/>
        <v>0</v>
      </c>
      <c r="R582" s="108"/>
      <c r="T582" s="106"/>
      <c r="U582" s="111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2" s="108"/>
    </row>
    <row r="583" spans="2:22" x14ac:dyDescent="0.2">
      <c r="B583" s="106"/>
      <c r="C583" s="109"/>
      <c r="D583" s="110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08"/>
      <c r="T583" s="106"/>
      <c r="U583" s="111"/>
      <c r="V583" s="108"/>
    </row>
    <row r="584" spans="2:22" x14ac:dyDescent="0.2">
      <c r="B584" s="106"/>
      <c r="C584" s="109"/>
      <c r="D584" s="110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08"/>
      <c r="T584" s="106"/>
      <c r="U584" s="111"/>
      <c r="V584" s="108"/>
    </row>
    <row r="585" spans="2:22" x14ac:dyDescent="0.2">
      <c r="B585" s="106"/>
      <c r="C585" s="109"/>
      <c r="D585" s="110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08"/>
      <c r="T585" s="106"/>
      <c r="U585" s="111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5" s="108"/>
    </row>
    <row r="586" spans="2:22" ht="13.5" thickBot="1" x14ac:dyDescent="0.25">
      <c r="B586" s="84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90"/>
      <c r="T586" s="84"/>
      <c r="U586" s="146"/>
      <c r="V586" s="90"/>
    </row>
    <row r="587" spans="2:22" ht="13.5" thickTop="1" x14ac:dyDescent="0.2"/>
  </sheetData>
  <sheetProtection algorithmName="SHA-512" hashValue="8BoqjK0EOPCv+TRdEXJt7UIYbEGEm5Pie/PmBvHHC2zXN4YWfYvyiVQ0JjEWNYYFEbgPb3d3hm+KHPV9qsgKVQ==" saltValue="v7tAtDQ9jNXo3zwCI6jPjg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2026-06-30T11:49:17Z</dcterms:modified>
</cp:coreProperties>
</file>